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recercaclinicidibaps.sharepoint.com/sites/GestDocCP/Documents compartits/0. ADQUISICIONS/LICITACIONS/FCRB Licita dd 2002/2025/F25.048CN Obres PCB (Instit)/ANNEXOS PPT/"/>
    </mc:Choice>
  </mc:AlternateContent>
  <xr:revisionPtr revIDLastSave="121" documentId="8_{8A4A9E01-15DA-4897-B391-5765F8652F72}" xr6:coauthVersionLast="47" xr6:coauthVersionMax="47" xr10:uidLastSave="{4B8138E9-E32E-44F8-A98E-383919DF0EA2}"/>
  <bookViews>
    <workbookView xWindow="-28920" yWindow="-120" windowWidth="29040" windowHeight="15720" xr2:uid="{00000000-000D-0000-FFFF-FFFF00000000}"/>
  </bookViews>
  <sheets>
    <sheet name="PRESSUPOST" sheetId="9"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9" i="9" l="1"/>
  <c r="F105" i="9"/>
  <c r="F106" i="9"/>
  <c r="F107" i="9"/>
  <c r="F108" i="9"/>
  <c r="F109" i="9"/>
  <c r="F110" i="9"/>
  <c r="F111" i="9"/>
  <c r="F112" i="9"/>
  <c r="F113" i="9"/>
  <c r="F114" i="9"/>
  <c r="F115" i="9"/>
  <c r="F116" i="9"/>
  <c r="F117" i="9"/>
  <c r="F118" i="9"/>
  <c r="F104" i="9"/>
  <c r="F94" i="9"/>
  <c r="F95" i="9"/>
  <c r="F96" i="9"/>
  <c r="F97" i="9"/>
  <c r="F98" i="9"/>
  <c r="F99" i="9"/>
  <c r="F100" i="9"/>
  <c r="F101" i="9"/>
  <c r="F102" i="9"/>
  <c r="F93" i="9"/>
  <c r="F82" i="9"/>
  <c r="F81" i="9"/>
  <c r="F73" i="9"/>
  <c r="F72" i="9"/>
  <c r="F70" i="9"/>
  <c r="F69" i="9"/>
  <c r="F67" i="9"/>
  <c r="F66"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11" i="9"/>
  <c r="F12" i="9"/>
  <c r="F13" i="9"/>
  <c r="F14" i="9"/>
  <c r="F15" i="9"/>
  <c r="F16" i="9"/>
  <c r="F17" i="9"/>
  <c r="F18" i="9"/>
  <c r="F19" i="9"/>
  <c r="F20" i="9"/>
  <c r="F21" i="9"/>
  <c r="F22" i="9"/>
  <c r="F23" i="9"/>
  <c r="F24" i="9"/>
  <c r="F25" i="9"/>
  <c r="F26" i="9"/>
  <c r="F27" i="9"/>
  <c r="F28" i="9"/>
  <c r="F29" i="9"/>
  <c r="F30" i="9"/>
  <c r="F31" i="9"/>
  <c r="F10" i="9"/>
  <c r="E123" i="9"/>
  <c r="F120" i="9" l="1"/>
  <c r="F83" i="9"/>
  <c r="F74" i="9" l="1"/>
  <c r="F126" i="9" s="1"/>
  <c r="F129" i="9" s="1"/>
  <c r="F123" i="9" l="1"/>
  <c r="F124" i="9" l="1"/>
  <c r="F127" i="9" l="1"/>
  <c r="F130" i="9" l="1"/>
  <c r="F128" i="9"/>
  <c r="F131" i="9" l="1"/>
</calcChain>
</file>

<file path=xl/sharedStrings.xml><?xml version="1.0" encoding="utf-8"?>
<sst xmlns="http://schemas.openxmlformats.org/spreadsheetml/2006/main" count="311" uniqueCount="190">
  <si>
    <t>DESCRIPCIÓ</t>
  </si>
  <si>
    <t>MEDICIÓ</t>
  </si>
  <si>
    <t>ut</t>
  </si>
  <si>
    <t>PREU ut</t>
  </si>
  <si>
    <t>TOTAL</t>
  </si>
  <si>
    <t>I.1</t>
  </si>
  <si>
    <t>I.1.1</t>
  </si>
  <si>
    <t>I.1.2</t>
  </si>
  <si>
    <t>I.1.3</t>
  </si>
  <si>
    <t>m</t>
  </si>
  <si>
    <t>I.1.4</t>
  </si>
  <si>
    <t>I.1.5</t>
  </si>
  <si>
    <t>I.1.6</t>
  </si>
  <si>
    <t>I.1.7</t>
  </si>
  <si>
    <t>I.1.8</t>
  </si>
  <si>
    <t>I.1.9</t>
  </si>
  <si>
    <t>I.1.10</t>
  </si>
  <si>
    <t>I.1.11</t>
  </si>
  <si>
    <t>I.1.12</t>
  </si>
  <si>
    <t>I.1.13</t>
  </si>
  <si>
    <t>I.1.14</t>
  </si>
  <si>
    <t>I.1.15</t>
  </si>
  <si>
    <t>I.1.16</t>
  </si>
  <si>
    <t>I.1.17</t>
  </si>
  <si>
    <t>ELECTRICITAT</t>
  </si>
  <si>
    <t>ut.Connectors Mascle-Femella de connexionat  ràpid per equips de subministrament FN (Blanc).</t>
  </si>
  <si>
    <t>ut.Connectors Mascle-Femella de connexionat ràpid per equips de subministrament de FP (Verd ).</t>
  </si>
  <si>
    <t>ut.Connectors Mascle-Femella de connexionat ràpid per equips de subministrament de FSAI (Vermell ).</t>
  </si>
  <si>
    <t>p.a</t>
  </si>
  <si>
    <t>I.3.1</t>
  </si>
  <si>
    <t>NOTA:</t>
  </si>
  <si>
    <t>CANALITZACIÓ VEU I DADES</t>
  </si>
  <si>
    <t>La canalització informàtica es realitza per a passar futures línies informàtiques des del Rack de cada laboratori fins al vertical del mobiliari del laboratori i en punts en paret.</t>
  </si>
  <si>
    <t>No es valora:</t>
  </si>
  <si>
    <t>A)    Cablejat informàtic.</t>
  </si>
  <si>
    <t>B)    Canalització informàtica a l'interior del mobiliari de Laboratori.</t>
  </si>
  <si>
    <t>Preses, caixes i mecanismes d'informàtica ja que aporta el subministrador del cablejat informàtic.</t>
  </si>
  <si>
    <t>IMPREVISTOS INSTAL·LACIONS</t>
  </si>
  <si>
    <t>p.a. Partida alçada d'imprevistos d'instal·lacions</t>
  </si>
  <si>
    <t>SEGURETAT I SALUT(2%)</t>
  </si>
  <si>
    <t>CONTROL QUALITAT (1%)</t>
  </si>
  <si>
    <t>DESPESES GENERALS (13%)</t>
  </si>
  <si>
    <t>BENEFICI INDUSTRIAL (6%)</t>
  </si>
  <si>
    <t>TOTAL P.E.C OBRA + INSTAL·LACIONS</t>
  </si>
  <si>
    <t>(IVA no inclòs)</t>
  </si>
  <si>
    <t>TOTAL P.E.M  OBRA + INSTAL·LACIONS</t>
  </si>
  <si>
    <t>Punts de xarxa reubicats (dins de canal o a superfície)</t>
  </si>
  <si>
    <t>Nous baixants encastats</t>
  </si>
  <si>
    <t>m. Subministrament i muntatge de conductor de coure de designació UNE RZ1-K (AS) 0,6/1 kV, amb baixa emissivitat de fums, de secció 3x2,5 mm², col·locat en tub, safata o canal. S'inclou el connexionat de tots els elements i etiquetatge amb identificació de línea segons numeració al quadre elèctric.</t>
  </si>
  <si>
    <t>ut. Presa de corrent bipolar amb presa de terra lateral, (2P+T), 16 A 250 V, color blanc per NORMAL, muntada en canal d'alumini i connectada a línia de Força Normal.</t>
  </si>
  <si>
    <t>ut. Presa de corrent bipolar amb presa de terra lateral, (2P+T), 16 A 250 V, color verd per PREFERENT, muntada en canal d'alumini i connectada a línia de Força Preferent.</t>
  </si>
  <si>
    <t>ut. Presa de corrent bipolar amb presa de terra lateral, (2P+T), 16 A 250 V, color vermell per SAI, muntada en canal d'alumini i connectada a línia de Força SAI.</t>
  </si>
  <si>
    <t>m. Tub rígid de plàstic sense halògens, de 25 mm de diàmetre nominal, aïllant i no propagador de la flama, amb una resistència a l'impacte de 2 J, resistència a compressió de 1250 N i una rigidesa dielèctrica de 2000 V, amb unió endollada i muntat superficialment.</t>
  </si>
  <si>
    <t>ut. Caixa de derivació estanca, rectangular, de 105x105x55 mm, amb 7 cons i tapa de registre amb cargols d' 1/4 de volta. Instal·lació en superfície. Inclou regletes de connexió i elements de fixació.</t>
  </si>
  <si>
    <t xml:space="preserve">m. Canal portamecanismes d'alumini de mides 130x53 mm i 2 compartiments, muntada superficialment a envà de pladur, paret d'obra o incorporada en les taules d'oficina, segons distribució de llocs de treball (04D85). </t>
  </si>
  <si>
    <t>I.2.</t>
  </si>
  <si>
    <t>SUBTOTAL I.2 CANALITZACIÓ VEU I DADES</t>
  </si>
  <si>
    <t>SUBTOTAL I.1 INSTAL·LACIONS ELECTRICITAT</t>
  </si>
  <si>
    <t>MÒDUL D6</t>
  </si>
  <si>
    <t>MÒDUL D8</t>
  </si>
  <si>
    <t>m. Subministrament i muntatge de conductor de coure de designació UNE RZ1-K (AS) 0,6/1 kV, amb baixa emissivitat de fums, de secció 5x16 mm², col·locat en tub, safata o canal. S'inclou el connexionat de tots els elements i etiquetatge amb identificació de línea segons numeració al quadre elèctric.</t>
  </si>
  <si>
    <t>I.1.18</t>
  </si>
  <si>
    <t>m. 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muntat superficialment.</t>
  </si>
  <si>
    <t>I.1.19</t>
  </si>
  <si>
    <t>Punts de xarxa nous (mòdul D8)</t>
  </si>
  <si>
    <t>I.1.20</t>
  </si>
  <si>
    <t>I.1.21</t>
  </si>
  <si>
    <t>I.1.22</t>
  </si>
  <si>
    <t>I.1.23</t>
  </si>
  <si>
    <t>m. Tub rígid de plàstic sense halògens, de 40 mm de diàmetre nominal, aïllant i no propagador de la flama, amb una resistència a l'impacte de 2 J, resistència a compressió de 1250 N i una rigidesa dielèctrica de 2000 V, amb unió endollada i muntat superficialment.</t>
  </si>
  <si>
    <t xml:space="preserve">m. Retirada i reinstal·lació en mateix espai de Canal portamecanismes d'alumini de mides 130x53 mm i 2 compartiments, muntada superficialment a envà de pladur, paret d'obra o incorporada en les taules d'oficina, segons distribució de llocs de treball (04D854). </t>
  </si>
  <si>
    <t>I.1.24</t>
  </si>
  <si>
    <t>m. 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 muntat superficialment.</t>
  </si>
  <si>
    <t>m. Tub rígid de plàstic sense halògens, de 32 mm de diàmetre nominal, aïllant i no propagador de la flama, amb una resistència a l'impacte de 2 J, resistència a compressió de 1250 N i una rigidesa dielèctrica de 2000 V, amb unió endollada i muntat superficialment.</t>
  </si>
  <si>
    <t>I.2.1</t>
  </si>
  <si>
    <t>I.2.2</t>
  </si>
  <si>
    <t>ut. Bases de presa de corrent bipolar amb presa de terra lateral, (2P+T), 16 A 250 V, en execució de superfície IP-44, color verd per PREFERENT (neveres)</t>
  </si>
  <si>
    <t>p.a.</t>
  </si>
  <si>
    <t>p.a. Retirada i reinstal·lació en mateix espai de Termòstat per a aire condicionat. Inclou el cablejat, tub i petit material necessari.</t>
  </si>
  <si>
    <t>I.1.25</t>
  </si>
  <si>
    <t>ut. Bases de presa de corrent bipolar amb presa de terra lateral, (2P+T), 16 A 250 V, en execució de superfície IP-44 , color verd per PREFERENT.</t>
  </si>
  <si>
    <t>ut. Bases de presa de corrent bipolar amb presa de terra lateral, (2P+T), 16 A 250 V, en execució de superfície IP-44 , color blanc per NORMAL.</t>
  </si>
  <si>
    <t>I.3</t>
  </si>
  <si>
    <t>ut. Interruptor automàtic magnetotèrmic de 63 A d'intensitat nominal, tipus PIA corba C, tetrapolar (4P), de 6000 A de poder de tall segons UNE-EN 60898 i de 10 kA de poder de tall segons UNE-EN 60947-2, de 4 mòduls DIN de 18 mm d'amplària, muntat en perfil DIN.</t>
  </si>
  <si>
    <t>ut. Bloc diferencial de la classe A superimmunitzat, gamma industrial, de fins a 40 A d'intensitat nominal, tetrapolar (4P), de sensibilitat 0,03 A de desconnexió fix instantani, temps de retard de 0 ms, amb botó de test incorporat i indicador mecànic de defecte, construït segons les especificacions de la norma UNE-EN 61009-1, de 4.5 mòduls DIN de 18 mm d'amplària, muntat en perfil DIN</t>
  </si>
  <si>
    <t>I.1.26</t>
  </si>
  <si>
    <t>I.1.27</t>
  </si>
  <si>
    <t>I.1.28</t>
  </si>
  <si>
    <t>I.1.29</t>
  </si>
  <si>
    <t xml:space="preserve">ut. Contacte auxiliar Schneider OF.S. associat a interruptor diferencial. </t>
  </si>
  <si>
    <t>ut. Bloc diferencial de la classe A superimmunitzat, gamma industrial, de fins a 40 A d'intensitat nominal, tetrapolar (4P), de sensibilitat 0,03 A de desconnexió fix instantani, temps de retard de 0 ms, amb botó de test incorporat i indicador mecànic de defecte, construït segons les especificacions de la norma UNE-EN 61009-1, de 4.5 mòduls DIN de 18 mm d'amplària, muntat en perfil DIN.</t>
  </si>
  <si>
    <t>ut. Selector manual 2 posicions 63A 4P. Instal·lat en quadre general per a by pass de SAI.</t>
  </si>
  <si>
    <t>I.1.30</t>
  </si>
  <si>
    <t>I.1.31</t>
  </si>
  <si>
    <t>I.1.32</t>
  </si>
  <si>
    <t>I.1.33</t>
  </si>
  <si>
    <t>p.a. Retirada de carrils continus existents amb lluminàries de fluorescència. S'aprofitaran les línies per a donar servei a la nova distribució. Inclou les feines i materials necessàris. Inclou gestió de residus.</t>
  </si>
  <si>
    <r>
      <t xml:space="preserve">ut. Subministrament i col·locació de carril continu per a suspendre de 6160 mm, compost per 1 lluminària LED model XTREME difusor opal LXLXTDO04841, de la marca Custom LEDS o equivalent, de longitud 1120 mm, potència elèctrica 28W, flux lluminós 4.400 lm, amb </t>
    </r>
    <r>
      <rPr>
        <b/>
        <sz val="11"/>
        <rFont val="Arial"/>
        <family val="2"/>
      </rPr>
      <t>kit d'emergència</t>
    </r>
    <r>
      <rPr>
        <sz val="11"/>
        <rFont val="Arial"/>
        <family val="2"/>
      </rPr>
      <t>, i per 2 lluminàries LED model XTREME difusor opal LXLXTDO09841, de la marca Custom LEDS o equivalent, de longitud 2520 mm, potència elèctrica 63W, flux lluminós 9.900 lm, totes elles unides entre si.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r>
  </si>
  <si>
    <t>ut. Subministrament i col·locació de carril continu per a suspendre de 5880 mm, compost per 3 lluminàries LED unides entre si, model XTREME difusor opal LXLXTDO07841, de la marca Custom LEDS o equivalent, de longitud 1960 mm, potència elèctrica 49W, flux lluminós 7.700 lm.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</si>
  <si>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ut. Subministrament i col·locació de carril continu per a suspendre de 3920 mm, compost per 2 lluminàries LED unides entre si, model XTREME difusor opal LXLXTDO07841, de la marca Custom LEDS o equivalent, de longitud 1960 mm, potència elèctrica 56W, flux lluminós 10.360 lm.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</si>
  <si>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r>
      <t xml:space="preserve">ut. Subministrament i col·locació de carril continu per a suspendre de 3920 mm, compost per 1 lluminària LED model XTREME difusor opal LXLXTDO04841, de la marca Custom LEDS o equivalent, de longitud 1120 mm, potència elèctrica 28W, flux lluminós 4.400 lm, amb </t>
    </r>
    <r>
      <rPr>
        <b/>
        <sz val="11"/>
        <rFont val="Arial"/>
        <family val="2"/>
      </rPr>
      <t>kit d'emergència</t>
    </r>
    <r>
      <rPr>
        <sz val="11"/>
        <rFont val="Arial"/>
        <family val="2"/>
      </rPr>
      <t>, i per 1 lluminària LED model XTREME difusor opal LXLXTDO10841, de la marca Custom LEDS o equivalent, de longitud 2800 mm, potència elèctrica 70W, flux lluminós 11.000 lm, totes elles unides entre si.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r>
  </si>
  <si>
    <r>
      <t xml:space="preserve">ut. Subministrament i col·locació de carril continu per a suspendre de 3080 mm, compost per 1 lluminària LED model XTREME difusor opal LXLXTDO04841, de la marca Custom LEDS o equivalent, de longitud 1120 mm, potència elèctrica 28W, flux lluminós 4.400 lm, amb </t>
    </r>
    <r>
      <rPr>
        <b/>
        <sz val="11"/>
        <rFont val="Arial"/>
        <family val="2"/>
      </rPr>
      <t>kit d'emergència</t>
    </r>
    <r>
      <rPr>
        <sz val="11"/>
        <rFont val="Arial"/>
        <family val="2"/>
      </rPr>
      <t>, i per 1 lluminària LED model XTREME difusor opal LXLXTDO07841, de la marca Custom LEDS o equivalent, de longitud 1960 mm, potència elèctrica 63W, flux lluminós 9.900 lm, totes elles unides entre si.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r>
  </si>
  <si>
    <t>m. Subministrament i muntatge de conductor de coure de designació UNE RZ1-K (AS) 0,6/1 kV, amb baixa emissivitat de fums, de secció 3x1,5 mm², col·locat en tub, safata o canal. S'inclou el connexionat de tots els elements i etiquetatge amb identificació de línea segons numeració al quadre elèctric.</t>
  </si>
  <si>
    <r>
      <t xml:space="preserve">ut. Subministrament i col·locació de carril continu per a suspendre de 8680 mm, compost per 1 lluminària LED model XTREME difusor opal LXLXTDO04841, de la marca Custom LEDS o equivalent, de longitud 1120 mm, potència elèctrica 28W, flux lluminós 4.400 lm, amb </t>
    </r>
    <r>
      <rPr>
        <b/>
        <sz val="11"/>
        <rFont val="Arial"/>
        <family val="2"/>
      </rPr>
      <t>kit d'emergència</t>
    </r>
    <r>
      <rPr>
        <sz val="11"/>
        <rFont val="Arial"/>
        <family val="2"/>
      </rPr>
      <t>, i per 3 lluminàries LED model XTREME difusor opal LXLXTDO09841, de la marca Custom LEDS o equivalent, de longitud 2520 mm, potència elèctrica 63W, flux lluminós 9.900 lm, totes elles unides entre si.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r>
  </si>
  <si>
    <t>ut. Subministrament i col·locació de lluminària LED per a suspendre de 3080 mm, model XTREME difusor opal LXLXTDO11841, de la marca Custom LEDS o equivalent, potència elèctrica 88W, flux lluminós 14.960 lm. Fabricades en extrussió d'alumini pintat en color blanc mat amb un difussor opal format per un policarbonat translluit i làmina òptica per a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</si>
  <si>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r>
      <t xml:space="preserve">ut. Subministrament i col·locació de carril continu per a suspendre de 2240 mm, compost per 1 lluminària LED model XTREME difusor opal LXLXTDO04841, de la marca Custom LEDS o equivalent, de longitud 1120 mm, potència elèctrica 28W, flux lluminós 4.400 lm, amb </t>
    </r>
    <r>
      <rPr>
        <b/>
        <sz val="11"/>
        <rFont val="Arial"/>
        <family val="2"/>
      </rPr>
      <t>kit d'emergència</t>
    </r>
    <r>
      <rPr>
        <sz val="11"/>
        <rFont val="Arial"/>
        <family val="2"/>
      </rPr>
      <t>, i per 1 lluminària LED model XTREME difusor opal LXLXTDO04841, de la marca Custom LEDS o equivalent, de longitud 1120 mm, potència elèctrica 28W, flux lluminós 4.400 lm, totes elles unides entre si.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r>
  </si>
  <si>
    <t>ut. Subministrament i col·locació de lluminària LED per a suspendre de 1960 mm, model XTREME difusor opal LXLXTDO07841, de la marca Custom LEDS o equivalent, potència elèctrica 56W, flux lluminós 9.520 lm. Fabricada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</si>
  <si>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ut. Lluminària d’emergència IZAR N30 de DAISALUX o equivalent, formada per tres mòduls independents: conjunt òptic, sistema electrònic i bateries. Amb dues opcions de lent: evacuació i antipànic. Lluminària amb tecnologia LED Ø 46mm. Flux lluminós en emergència de 200 lm. Grau de protecció: IP20 IK04. Tensió d'alimentació: 220-230V 50/ 60Hz.</t>
  </si>
  <si>
    <t>I.1.34</t>
  </si>
  <si>
    <t>I.1.35</t>
  </si>
  <si>
    <t>I.1.36</t>
  </si>
  <si>
    <t>I.1.37</t>
  </si>
  <si>
    <t>I.1.38</t>
  </si>
  <si>
    <t>I.1.39</t>
  </si>
  <si>
    <t>I.1.40</t>
  </si>
  <si>
    <t>I.1.41</t>
  </si>
  <si>
    <t>I.1.42</t>
  </si>
  <si>
    <t>I.1.43</t>
  </si>
  <si>
    <t>I.1.44</t>
  </si>
  <si>
    <t>I.1.45</t>
  </si>
  <si>
    <t>I.1.46</t>
  </si>
  <si>
    <t>I.1.47</t>
  </si>
  <si>
    <t>I.1.48</t>
  </si>
  <si>
    <t>I.1.49</t>
  </si>
  <si>
    <t>I.1.50</t>
  </si>
  <si>
    <t>I.1.51</t>
  </si>
  <si>
    <t>I.1.52</t>
  </si>
  <si>
    <t>ESPAI 04CD61</t>
  </si>
  <si>
    <t>p.a. Retirada de carril continu existent amb lluminàries de fluorescència. S'aprofitaran les línies per a donar servei a la nova distribució. Inclou les feines i materials necessàris. Inclou gestió de residus.</t>
  </si>
  <si>
    <t>ESPAI 04CD75</t>
  </si>
  <si>
    <t>ESPAI 04CD76</t>
  </si>
  <si>
    <t>Nota: El preu de la partida d'imprevistos no es pot modificar. Els imprevistos s'hauran de justificar i aprovar per la Direcció Facultativa.</t>
  </si>
  <si>
    <t>ut. Sistema d'alimentació ininterrompuda del tipus on-line de doble conversió, de 30 kVA de potència, temps d'autonomia de 13 minuts, tecnologia d'ondulació per modulació d'ample de polsos (PWM) i processament digital de senyal (DSP), sense transformador, classificació VFI-SS-111 segons la norma EN 62040-3, tensió d'entrada/sortida 3x400 V+N/3x400 V+N, freqüències de funcionament 50/60 Hz, rendiment total &gt;92%, factor de potència d'entrada =1 al 100% de la càrrega, factor de potència de sortida &gt;0.8, sobrecàrrega admissible del 125% durant 10 minuts i del 150% durant 60 segons, THDi total &lt;1 al 100% de la càrrega, possibilitat de connexió fins a 4 equips en paral·lel, comunicació remota mitjançant sortida a relés i ports RS-232 i RS-485, protocols de comunicació suportats SEC i MODBUS, comunicació local amb display LCD i LED's, bateries de plom tipus AGM, bypass estàtic i manual, format autoportant, col·locat i funcionant.</t>
  </si>
  <si>
    <t>I.1.53</t>
  </si>
  <si>
    <t>I.1.54</t>
  </si>
  <si>
    <t>INSTAL·LACIÓ DE GASOS TÈCNICS, AIRE COMPRIMIT I BUIT ALS LABORATORIS</t>
  </si>
  <si>
    <t>Les taules centrals i vitrines vindran dotades dels seus elements de regulació i tall</t>
  </si>
  <si>
    <r>
      <t xml:space="preserve">m. Circuit de </t>
    </r>
    <r>
      <rPr>
        <b/>
        <sz val="11"/>
        <rFont val="Arial"/>
        <family val="2"/>
      </rPr>
      <t>BUIT</t>
    </r>
    <r>
      <rPr>
        <sz val="11"/>
        <rFont val="Arial"/>
        <family val="2"/>
      </rPr>
      <t xml:space="preserve"> amb canonada de coure rígid amb paret d' 1mm de gruix i 26/28 mm de diàmetre, soldadura forta (T&gt;450ºC) per capilaritat, col·locat suspès o en superfície. Inclosa part proporcional d'accessoris i elements de subjecció. Totalment muntat i connectat. El traçat es farà fins a la clau de pas ubicada en cada un de les verticals de taulells murals, galeria aèria, vitrina de gasos o punt a paret.</t>
    </r>
  </si>
  <si>
    <r>
      <t xml:space="preserve">ut. </t>
    </r>
    <r>
      <rPr>
        <b/>
        <sz val="11"/>
        <rFont val="Arial"/>
        <family val="2"/>
      </rPr>
      <t>BUIT</t>
    </r>
    <r>
      <rPr>
        <sz val="11"/>
        <rFont val="Arial"/>
        <family val="2"/>
      </rPr>
      <t xml:space="preserve"> Vàlvula de bola manual amb rosca, de dues peces amb pas total, de llautó, de diàmetre nominal 1", i PN 25 bar, accionament per maneta, muntada superficialment i amb accessori de connexió. </t>
    </r>
  </si>
  <si>
    <r>
      <t xml:space="preserve">p.a. Picatge a canonada existent de </t>
    </r>
    <r>
      <rPr>
        <b/>
        <sz val="11"/>
        <rFont val="Arial"/>
        <family val="2"/>
      </rPr>
      <t>BUIT</t>
    </r>
    <r>
      <rPr>
        <sz val="11"/>
        <rFont val="Arial"/>
        <family val="2"/>
      </rPr>
      <t xml:space="preserve"> en sostre de laboratori o en pati d'instal·lacions per a connectar el nou subministrament. Inclou T de connexió.</t>
    </r>
  </si>
  <si>
    <r>
      <t xml:space="preserve">ut. </t>
    </r>
    <r>
      <rPr>
        <b/>
        <sz val="11"/>
        <rFont val="Arial"/>
        <family val="2"/>
      </rPr>
      <t>BUIT</t>
    </r>
    <r>
      <rPr>
        <sz val="11"/>
        <rFont val="Arial"/>
        <family val="2"/>
      </rPr>
      <t xml:space="preserve"> Sistema de trampa d'impureses i líquids en preses de buit consistent en ràcord connexió per manguera flexible (no inclosa) a 50cm del terra després de vàlvula de tall, trampa a base d'ampolla plàstica (no inclosa) i espita de tub de coure DN15mm fins a 2m d'alçada (per vitrina de connexió superior).</t>
    </r>
  </si>
  <si>
    <r>
      <t xml:space="preserve">m. Circuit de </t>
    </r>
    <r>
      <rPr>
        <b/>
        <sz val="11"/>
        <rFont val="Arial"/>
        <family val="2"/>
      </rPr>
      <t>CO2</t>
    </r>
    <r>
      <rPr>
        <sz val="11"/>
        <rFont val="Arial"/>
        <family val="2"/>
      </rPr>
      <t xml:space="preserve"> amb canonada de coure rígid DN 10/12 mm i 1mm de gruix, segons norma UNE-EN 13348, soldadura forta (T&gt;450ºC) per capilaritat, amb grau de dificultat mitjà, col·locat suspès o en superfície. Inclòs p.p. d'accessoris i elements de subjecció. El traçat es farà fins a la clau de pas ubicada en punt a paret.</t>
    </r>
  </si>
  <si>
    <r>
      <t xml:space="preserve">ut. </t>
    </r>
    <r>
      <rPr>
        <b/>
        <sz val="11"/>
        <rFont val="Arial"/>
        <family val="2"/>
      </rPr>
      <t>CO2</t>
    </r>
    <r>
      <rPr>
        <sz val="11"/>
        <rFont val="Arial"/>
        <family val="2"/>
      </rPr>
      <t xml:space="preserve"> Vàlvula de bola manual amb rosca, de dues peces amb pas total, de llautó, de diàmetre nominal 1/2", i PN 25 bar, accionament per maneta, muntada superficialment. </t>
    </r>
  </si>
  <si>
    <r>
      <t xml:space="preserve">ut. Subministrament i instal·lació de manoreductor per a lloc de consum de </t>
    </r>
    <r>
      <rPr>
        <b/>
        <sz val="11"/>
        <rFont val="Arial"/>
        <family val="2"/>
      </rPr>
      <t>CO2</t>
    </r>
    <r>
      <rPr>
        <sz val="11"/>
        <rFont val="Arial"/>
        <family val="2"/>
      </rPr>
      <t>, incloent: base, vàlvula de tall, manòmetre fons escala</t>
    </r>
    <r>
      <rPr>
        <b/>
        <sz val="11"/>
        <rFont val="Arial"/>
        <family val="2"/>
      </rPr>
      <t xml:space="preserve"> 2,5 bar </t>
    </r>
    <r>
      <rPr>
        <sz val="11"/>
        <rFont val="Arial"/>
        <family val="2"/>
      </rPr>
      <t>i regulador de pressió. Inclou connector final a definir.</t>
    </r>
  </si>
  <si>
    <r>
      <t xml:space="preserve">p.a. Connexió a vàlvula existent de </t>
    </r>
    <r>
      <rPr>
        <b/>
        <sz val="11"/>
        <rFont val="Arial"/>
        <family val="2"/>
      </rPr>
      <t>CO2</t>
    </r>
    <r>
      <rPr>
        <sz val="11"/>
        <rFont val="Arial"/>
        <family val="2"/>
      </rPr>
      <t xml:space="preserve"> en pati D64 per a connectar el nou subministrament a incubadora de D61.</t>
    </r>
  </si>
  <si>
    <t>ut. Detector de fuites CO2. 
Monitor de CO2 (0-5%) amb visor de color LCD Model S210-V111Pantalla tàctil LCD de 4,3”Brunzidor de 70dB 2 sortides 4-20m A2 Relés programables 4 Sortides de 24Vcc per a balisa S185 Funció RTC i targeta SD per a emmagatzematge de fins a 60.000 dades i 10.000 esdeveniments. Canal sèrie RS485 amb protocol MODBUS o Eagle.Net. Muntatge a paret Alimentació: 220Vca Vida útil del sensor 5 anys.</t>
  </si>
  <si>
    <t>ut. Instal·lació de sortida de calibració per part de CRIOGAS.</t>
  </si>
  <si>
    <r>
      <t>m. Circuit d'</t>
    </r>
    <r>
      <rPr>
        <b/>
        <sz val="11"/>
        <rFont val="Arial"/>
        <family val="2"/>
      </rPr>
      <t>AIRE COMPRIMIT</t>
    </r>
    <r>
      <rPr>
        <sz val="11"/>
        <rFont val="Arial"/>
        <family val="2"/>
      </rPr>
      <t xml:space="preserve"> amb canonada de coure rígid DN 15/17 mm i 1mm de gruix, segons norma UNE-EN 13348, soldadura forta (T&gt;450ºC) per capilaritat, amb grau de dificultat mitjà, col·locat suspès o en superfície. Inclòs p.p. d'accessoris i elements de subjecció.  El traçat es farà fins a la clau de pas ubicada en cada un de les verticals de taulells murals, galeria aèria, vitrina de gasos o punt a paret.</t>
    </r>
  </si>
  <si>
    <r>
      <t xml:space="preserve">ut. </t>
    </r>
    <r>
      <rPr>
        <b/>
        <sz val="11"/>
        <rFont val="Arial"/>
        <family val="2"/>
      </rPr>
      <t>AIRE COMPRIMIT</t>
    </r>
    <r>
      <rPr>
        <sz val="11"/>
        <rFont val="Arial"/>
        <family val="2"/>
      </rPr>
      <t xml:space="preserve"> Vàlvula de bola manual amb rosca, de dues peces amb pas total, amb cos de llautó i esfera de llautó cromat, de diàmetre nominal 1/2", 25 bar de PN, muntada superficialment.  Inclou connector final a definir.</t>
    </r>
  </si>
  <si>
    <r>
      <t>p.a. Picatge a canonada existent d'</t>
    </r>
    <r>
      <rPr>
        <b/>
        <sz val="11"/>
        <rFont val="Arial"/>
        <family val="2"/>
      </rPr>
      <t>AIRE COMPRIMIT</t>
    </r>
    <r>
      <rPr>
        <sz val="11"/>
        <rFont val="Arial"/>
        <family val="2"/>
      </rPr>
      <t xml:space="preserve"> per a connectar el nou subministrament. Inclou T de connexió.</t>
    </r>
  </si>
  <si>
    <r>
      <t>ut.</t>
    </r>
    <r>
      <rPr>
        <b/>
        <sz val="11"/>
        <rFont val="Arial"/>
        <family val="2"/>
      </rPr>
      <t xml:space="preserve"> NITROGEN</t>
    </r>
    <r>
      <rPr>
        <sz val="11"/>
        <rFont val="Arial"/>
        <family val="2"/>
      </rPr>
      <t xml:space="preserve"> Clau de pas vàlvula de bola, pas total amb cos i esfera d'ACER INOX, amb conexió per bicon, de dues peces, de diàmetre nominal 1/2", de 25 bar de PN, muntada superficialment.</t>
    </r>
  </si>
  <si>
    <r>
      <t xml:space="preserve">ut. Subministrament i instal·lació de manoreductor per a </t>
    </r>
    <r>
      <rPr>
        <b/>
        <sz val="11"/>
        <rFont val="Arial"/>
        <family val="2"/>
      </rPr>
      <t>NITROGEN</t>
    </r>
    <r>
      <rPr>
        <sz val="11"/>
        <rFont val="Arial"/>
        <family val="2"/>
      </rPr>
      <t>, incloent filtre, manòmetre i aixeta de regulació, per a pressió de 0 a 10 bar. Inclou base de muntatge.</t>
    </r>
  </si>
  <si>
    <r>
      <t xml:space="preserve">p.a. Picatge a canonada existent per a connectar subministrament de </t>
    </r>
    <r>
      <rPr>
        <b/>
        <sz val="11"/>
        <rFont val="Arial"/>
        <family val="2"/>
      </rPr>
      <t>NITROGEN</t>
    </r>
    <r>
      <rPr>
        <sz val="11"/>
        <rFont val="Arial"/>
        <family val="2"/>
      </rPr>
      <t>. Inclou T de connexió.</t>
    </r>
  </si>
  <si>
    <r>
      <t xml:space="preserve">m. Circuit de </t>
    </r>
    <r>
      <rPr>
        <b/>
        <sz val="11"/>
        <rFont val="Arial"/>
        <family val="2"/>
      </rPr>
      <t>BUIT</t>
    </r>
    <r>
      <rPr>
        <sz val="11"/>
        <rFont val="Arial"/>
        <family val="2"/>
      </rPr>
      <t xml:space="preserve"> amb canonada de coure rígid amb paret de 1mm de gruix i 20/22 mm de diàmetre, soldadura forta (T&gt;450ºC) per capilaritat, col·locat suspès o en superfície. Inclosa part proporcional d'accessoris i elements de subjecció. Totalment muntat i connectat. El traçat es farà fins a la clau de pas ubicada en cada un de les verticals de taulells murals, galeria aèria, vitrina de gasos o punt a paret.</t>
    </r>
  </si>
  <si>
    <r>
      <t xml:space="preserve">ut. </t>
    </r>
    <r>
      <rPr>
        <b/>
        <sz val="11"/>
        <rFont val="Arial"/>
        <family val="2"/>
      </rPr>
      <t>BUIT</t>
    </r>
    <r>
      <rPr>
        <sz val="11"/>
        <rFont val="Arial"/>
        <family val="2"/>
      </rPr>
      <t xml:space="preserve"> Vàlvula de bola manual amb rosca, de dues peces amb pas total, de llautó, de diàmetre nominal 3/4", i PN 25 bar, accionament per maneta, muntada superficialment. </t>
    </r>
  </si>
  <si>
    <r>
      <t xml:space="preserve">m. Circuit </t>
    </r>
    <r>
      <rPr>
        <b/>
        <sz val="11"/>
        <rFont val="Arial"/>
        <family val="2"/>
      </rPr>
      <t>OXÍGEN</t>
    </r>
    <r>
      <rPr>
        <sz val="11"/>
        <rFont val="Arial"/>
        <family val="2"/>
      </rPr>
      <t xml:space="preserve"> amb canonada de coure R250 (semidur) DN10 mm i 1mm de gruix, segons norma UNE-EN 13348, soldadura forta (T&gt;450ºC) per capilaritat, amb grau de dificultat mitjà, col·locat suspès o en superfície. Inclòs p.p. d'accessoris i elements de subjecció.  El traçat es farà fins a manoreductor, passant per darrera els mobles alts.S'ubicarà clau de tall de laboratori a l'entrada d'aquest, a consensurar amb DF.</t>
    </r>
  </si>
  <si>
    <r>
      <t xml:space="preserve">ut. </t>
    </r>
    <r>
      <rPr>
        <b/>
        <sz val="11"/>
        <rFont val="Arial"/>
        <family val="2"/>
      </rPr>
      <t>OXÍGEN</t>
    </r>
    <r>
      <rPr>
        <sz val="11"/>
        <rFont val="Arial"/>
        <family val="2"/>
      </rPr>
      <t xml:space="preserve"> Vàlvula de bola acer inox. manual amb connexió per bicon, de dues peces amb pas total, de diàmetre nominal 1/2", de 25 bar de PN i preu alt, muntada superficialment. </t>
    </r>
  </si>
  <si>
    <r>
      <t xml:space="preserve">ut. Subministrament i instal·lació de manoreductor per a </t>
    </r>
    <r>
      <rPr>
        <b/>
        <sz val="11"/>
        <rFont val="Arial"/>
        <family val="2"/>
      </rPr>
      <t>OXÍGEN</t>
    </r>
    <r>
      <rPr>
        <sz val="11"/>
        <rFont val="Arial"/>
        <family val="2"/>
      </rPr>
      <t>, incloent filtre, manòmetre i aixeta de regulació, per a pressió de 0 a 10 bar. Inclou base de muntatge.</t>
    </r>
  </si>
  <si>
    <r>
      <t>p.a. Picatge a canonada existent d'</t>
    </r>
    <r>
      <rPr>
        <b/>
        <sz val="11"/>
        <rFont val="Arial"/>
        <family val="2"/>
      </rPr>
      <t>OXÍGEN</t>
    </r>
    <r>
      <rPr>
        <sz val="11"/>
        <rFont val="Arial"/>
        <family val="2"/>
      </rPr>
      <t xml:space="preserve"> en sostre de laboratori o en pati d'instal·lacions per a connectar el nou subministrament. Inclou T de connexió.</t>
    </r>
  </si>
  <si>
    <r>
      <t xml:space="preserve">ut. Subministrament i instal·lació de manoreductor per a </t>
    </r>
    <r>
      <rPr>
        <b/>
        <sz val="11"/>
        <rFont val="Arial"/>
        <family val="2"/>
      </rPr>
      <t>CO2</t>
    </r>
    <r>
      <rPr>
        <sz val="11"/>
        <rFont val="Arial"/>
        <family val="2"/>
      </rPr>
      <t>, incloent filtre, manòmetre i aixeta de regulació, per a pressió de 0 a 10 bar. Inclou base de muntatge.</t>
    </r>
  </si>
  <si>
    <t>I.3.2</t>
  </si>
  <si>
    <t>I.3.3</t>
  </si>
  <si>
    <t>I.3.4</t>
  </si>
  <si>
    <t>I.3.5</t>
  </si>
  <si>
    <t>I.3.6</t>
  </si>
  <si>
    <t>I.3.7</t>
  </si>
  <si>
    <t>I.3.8</t>
  </si>
  <si>
    <t>I.3.9</t>
  </si>
  <si>
    <t>I.3.10</t>
  </si>
  <si>
    <t>I.3.11</t>
  </si>
  <si>
    <t>I.3.12</t>
  </si>
  <si>
    <t>I.3.13</t>
  </si>
  <si>
    <t>I.3.14</t>
  </si>
  <si>
    <t>I.3.15</t>
  </si>
  <si>
    <t>I.3.16</t>
  </si>
  <si>
    <t>I.3.17</t>
  </si>
  <si>
    <t>I.3.18</t>
  </si>
  <si>
    <t>I.3.19</t>
  </si>
  <si>
    <t>I.3.20</t>
  </si>
  <si>
    <t>I.3.21</t>
  </si>
  <si>
    <t>I.3.22</t>
  </si>
  <si>
    <t>I.3.23</t>
  </si>
  <si>
    <t>I.3.24</t>
  </si>
  <si>
    <t>I.3.25</t>
  </si>
  <si>
    <t>I.3.26</t>
  </si>
  <si>
    <t>SUBTOTAL I.3 INSTAL·LACIÓ DE GASOS TÈCNICS, AIRE COMPRIMIT I BUIT</t>
  </si>
  <si>
    <t>I.4</t>
  </si>
  <si>
    <t>I.4.1</t>
  </si>
  <si>
    <t>SUBTOTAL I.4 IMPREVISTOS INSTAL·LACIONS</t>
  </si>
  <si>
    <t>PRESSUPOST INSTAL·LACIONS LABORATORIS I OFICINES IDIBAPS CL04D6_CL04CD61 _CL04CD76_CL04CD75_ CL04D8 - INSTAL·LACIONS -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</si>
</sst>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0\ &quot;€&quot;"/>
  </numFmts>
  <fonts count="14" x14ac:knownFonts="1">
    <font>
      <sz val="11"/>
      <color theme="1"/>
      <name val="Calibri"/>
      <family val="2"/>
      <scheme val="minor"/>
    </font>
    <font>
      <sz val="11"/>
      <color theme="1"/>
      <name val="Arial"/>
      <family val="2"/>
    </font>
    <font>
      <sz val="11"/>
      <color theme="1"/>
      <name val="Calibri"/>
      <family val="2"/>
      <scheme val="minor"/>
    </font>
    <font>
      <sz val="11"/>
      <name val="Arial"/>
      <family val="2"/>
    </font>
    <font>
      <sz val="12"/>
      <color theme="1"/>
      <name val="Calibri"/>
      <family val="2"/>
      <scheme val="minor"/>
    </font>
    <font>
      <sz val="12"/>
      <name val="Calibri"/>
      <family val="2"/>
      <scheme val="minor"/>
    </font>
    <font>
      <sz val="11"/>
      <color theme="1"/>
      <name val="Arial"/>
      <family val="2"/>
    </font>
    <font>
      <b/>
      <sz val="11"/>
      <name val="Arial"/>
      <family val="2"/>
    </font>
    <font>
      <b/>
      <sz val="11"/>
      <color rgb="FF000000"/>
      <name val="Arial"/>
      <family val="2"/>
    </font>
    <font>
      <b/>
      <sz val="11"/>
      <color theme="1"/>
      <name val="Arial"/>
      <family val="2"/>
    </font>
    <font>
      <sz val="8"/>
      <name val="Calibri"/>
      <family val="2"/>
      <scheme val="minor"/>
    </font>
    <font>
      <sz val="11"/>
      <name val="Calibri"/>
      <family val="2"/>
      <scheme val="minor"/>
    </font>
    <font>
      <sz val="11"/>
      <color rgb="FFFF0000"/>
      <name val="Arial"/>
      <family val="2"/>
    </font>
    <font>
      <sz val="12"/>
      <name val="Arial"/>
      <family val="2"/>
    </font>
  </fonts>
  <fills count="10">
    <fill>
      <patternFill patternType="none"/>
    </fill>
    <fill>
      <patternFill patternType="gray125"/>
    </fill>
    <fill>
      <patternFill patternType="solid">
        <fgColor rgb="FFFFFF99"/>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7"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44" fontId="2" fillId="0" borderId="0" applyFont="0" applyFill="0" applyBorder="0" applyAlignment="0" applyProtection="0"/>
  </cellStyleXfs>
  <cellXfs count="121">
    <xf numFmtId="0" fontId="0" fillId="0" borderId="0" xfId="0"/>
    <xf numFmtId="0" fontId="4" fillId="0" borderId="0" xfId="0" applyFont="1" applyAlignment="1">
      <alignment wrapText="1"/>
    </xf>
    <xf numFmtId="0" fontId="5" fillId="0" borderId="0" xfId="0" applyFont="1" applyAlignment="1">
      <alignment wrapText="1"/>
    </xf>
    <xf numFmtId="44" fontId="4" fillId="0" borderId="0" xfId="0" applyNumberFormat="1" applyFont="1" applyAlignment="1">
      <alignment wrapText="1"/>
    </xf>
    <xf numFmtId="0" fontId="9" fillId="2" borderId="1" xfId="0" applyFont="1" applyFill="1" applyBorder="1" applyAlignment="1">
      <alignment horizontal="left" vertical="top" wrapText="1"/>
    </xf>
    <xf numFmtId="0" fontId="9" fillId="5" borderId="11" xfId="0" applyFont="1" applyFill="1" applyBorder="1" applyAlignment="1">
      <alignment vertical="top" wrapText="1"/>
    </xf>
    <xf numFmtId="44" fontId="9" fillId="6" borderId="12" xfId="0" applyNumberFormat="1" applyFont="1" applyFill="1" applyBorder="1" applyAlignment="1">
      <alignment vertical="top" wrapText="1"/>
    </xf>
    <xf numFmtId="0" fontId="6" fillId="0" borderId="0" xfId="0" applyFont="1" applyAlignment="1">
      <alignment vertical="top"/>
    </xf>
    <xf numFmtId="0" fontId="3" fillId="0" borderId="0" xfId="0" applyFont="1" applyAlignment="1">
      <alignment horizontal="left" vertical="top" wrapText="1"/>
    </xf>
    <xf numFmtId="0" fontId="9" fillId="2" borderId="1" xfId="0" applyFont="1" applyFill="1" applyBorder="1" applyAlignment="1">
      <alignment horizontal="right" vertical="top" wrapText="1"/>
    </xf>
    <xf numFmtId="2" fontId="0" fillId="0" borderId="0" xfId="0" applyNumberFormat="1"/>
    <xf numFmtId="2" fontId="9" fillId="5" borderId="11" xfId="0" applyNumberFormat="1" applyFont="1" applyFill="1" applyBorder="1" applyAlignment="1">
      <alignment vertical="top" wrapText="1"/>
    </xf>
    <xf numFmtId="0" fontId="0" fillId="0" borderId="0" xfId="0" applyAlignment="1">
      <alignment horizontal="left"/>
    </xf>
    <xf numFmtId="0" fontId="9" fillId="0" borderId="0" xfId="0" applyFont="1" applyAlignment="1">
      <alignment horizontal="left" vertical="top" wrapText="1"/>
    </xf>
    <xf numFmtId="44" fontId="7" fillId="0" borderId="5" xfId="1" applyFont="1" applyFill="1" applyBorder="1" applyAlignment="1">
      <alignment horizontal="left" vertical="top" wrapText="1"/>
    </xf>
    <xf numFmtId="44" fontId="7" fillId="0" borderId="7" xfId="1" applyFont="1" applyFill="1" applyBorder="1" applyAlignment="1">
      <alignment horizontal="left" vertical="top" wrapText="1"/>
    </xf>
    <xf numFmtId="0" fontId="0" fillId="0" borderId="0" xfId="0" applyAlignment="1">
      <alignment horizontal="left" vertical="top" wrapText="1"/>
    </xf>
    <xf numFmtId="0" fontId="9" fillId="5" borderId="11" xfId="0" applyFont="1" applyFill="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44" fontId="1" fillId="0" borderId="0" xfId="1" applyFont="1" applyFill="1" applyBorder="1" applyAlignment="1">
      <alignment vertical="top" wrapText="1"/>
    </xf>
    <xf numFmtId="0" fontId="7" fillId="4" borderId="0" xfId="0" applyFont="1" applyFill="1" applyAlignment="1">
      <alignment horizontal="left" vertical="top" wrapText="1"/>
    </xf>
    <xf numFmtId="0" fontId="1" fillId="0" borderId="0" xfId="0" applyFont="1" applyAlignment="1">
      <alignment wrapText="1"/>
    </xf>
    <xf numFmtId="0" fontId="1" fillId="0" borderId="0" xfId="0" applyFont="1" applyAlignment="1">
      <alignment horizontal="right" vertical="top"/>
    </xf>
    <xf numFmtId="0" fontId="1" fillId="0" borderId="0" xfId="0" applyFont="1" applyAlignment="1">
      <alignment horizontal="left" vertical="top" wrapText="1"/>
    </xf>
    <xf numFmtId="0" fontId="3" fillId="0" borderId="2" xfId="0" applyFont="1" applyBorder="1" applyAlignment="1">
      <alignment horizontal="left" vertical="top" wrapText="1"/>
    </xf>
    <xf numFmtId="0" fontId="3" fillId="7" borderId="1" xfId="0" applyFont="1" applyFill="1" applyBorder="1" applyAlignment="1">
      <alignment horizontal="right" vertical="top"/>
    </xf>
    <xf numFmtId="0" fontId="7" fillId="5" borderId="10" xfId="0" applyFont="1" applyFill="1" applyBorder="1" applyAlignment="1">
      <alignment horizontal="left" vertical="top" wrapText="1"/>
    </xf>
    <xf numFmtId="44" fontId="7" fillId="0" borderId="13" xfId="1" applyFont="1" applyFill="1" applyBorder="1" applyAlignment="1">
      <alignment horizontal="left" vertical="top" wrapText="1"/>
    </xf>
    <xf numFmtId="2" fontId="1" fillId="0" borderId="14" xfId="1" applyNumberFormat="1" applyFont="1" applyFill="1" applyBorder="1" applyAlignment="1">
      <alignment vertical="top" wrapText="1"/>
    </xf>
    <xf numFmtId="44" fontId="1" fillId="0" borderId="14" xfId="1" applyFont="1" applyFill="1" applyBorder="1" applyAlignment="1">
      <alignment horizontal="left" vertical="top" wrapText="1"/>
    </xf>
    <xf numFmtId="44" fontId="1" fillId="0" borderId="14" xfId="1" applyFont="1" applyFill="1" applyBorder="1" applyAlignment="1">
      <alignment vertical="top" wrapText="1"/>
    </xf>
    <xf numFmtId="44" fontId="1" fillId="0" borderId="15" xfId="1" applyFont="1" applyFill="1" applyBorder="1" applyAlignment="1">
      <alignment vertical="top" wrapText="1"/>
    </xf>
    <xf numFmtId="2" fontId="1" fillId="0" borderId="0" xfId="1" applyNumberFormat="1" applyFont="1" applyFill="1" applyBorder="1" applyAlignment="1">
      <alignment vertical="top" wrapText="1"/>
    </xf>
    <xf numFmtId="44" fontId="1" fillId="0" borderId="0" xfId="1" applyFont="1" applyFill="1" applyBorder="1" applyAlignment="1">
      <alignment horizontal="left" vertical="top" wrapText="1"/>
    </xf>
    <xf numFmtId="44" fontId="1" fillId="0" borderId="6" xfId="1" applyFont="1" applyFill="1" applyBorder="1" applyAlignment="1">
      <alignment vertical="top" wrapText="1"/>
    </xf>
    <xf numFmtId="2" fontId="1" fillId="0" borderId="8" xfId="1" applyNumberFormat="1" applyFont="1" applyFill="1" applyBorder="1" applyAlignment="1">
      <alignment vertical="top" wrapText="1"/>
    </xf>
    <xf numFmtId="44" fontId="1" fillId="0" borderId="8" xfId="1" applyFont="1" applyFill="1" applyBorder="1" applyAlignment="1">
      <alignment horizontal="left" vertical="top" wrapText="1"/>
    </xf>
    <xf numFmtId="44" fontId="1" fillId="0" borderId="8" xfId="1" applyFont="1" applyFill="1" applyBorder="1" applyAlignment="1">
      <alignment vertical="top" wrapText="1"/>
    </xf>
    <xf numFmtId="44" fontId="1" fillId="0" borderId="9" xfId="1" applyFont="1" applyFill="1" applyBorder="1" applyAlignment="1">
      <alignment vertical="top" wrapText="1"/>
    </xf>
    <xf numFmtId="0" fontId="7" fillId="6" borderId="10" xfId="0" applyFont="1" applyFill="1" applyBorder="1" applyAlignment="1">
      <alignment horizontal="left" vertical="top" wrapText="1"/>
    </xf>
    <xf numFmtId="2" fontId="1" fillId="6" borderId="11" xfId="0" applyNumberFormat="1" applyFont="1" applyFill="1" applyBorder="1" applyAlignment="1">
      <alignment horizontal="right" vertical="top" wrapText="1"/>
    </xf>
    <xf numFmtId="0" fontId="1" fillId="6" borderId="11" xfId="0" applyFont="1" applyFill="1" applyBorder="1" applyAlignment="1">
      <alignment horizontal="left" vertical="top" wrapText="1"/>
    </xf>
    <xf numFmtId="0" fontId="1" fillId="6" borderId="11" xfId="0" applyFont="1" applyFill="1" applyBorder="1" applyAlignment="1">
      <alignment horizontal="center" vertical="top" wrapText="1"/>
    </xf>
    <xf numFmtId="0" fontId="1" fillId="0" borderId="0" xfId="0" applyFont="1" applyAlignment="1">
      <alignment horizontal="left" wrapText="1"/>
    </xf>
    <xf numFmtId="164" fontId="9" fillId="5" borderId="12" xfId="0" applyNumberFormat="1" applyFont="1" applyFill="1" applyBorder="1" applyAlignment="1">
      <alignment vertical="top" wrapText="1"/>
    </xf>
    <xf numFmtId="0" fontId="1" fillId="0" borderId="0" xfId="0" applyFont="1" applyAlignment="1">
      <alignment horizontal="center"/>
    </xf>
    <xf numFmtId="0" fontId="0" fillId="0" borderId="0" xfId="0" applyAlignment="1">
      <alignment horizontal="right" vertical="top"/>
    </xf>
    <xf numFmtId="2" fontId="3" fillId="0" borderId="1" xfId="0" applyNumberFormat="1" applyFont="1" applyBorder="1" applyAlignment="1">
      <alignment vertical="top" wrapText="1"/>
    </xf>
    <xf numFmtId="2" fontId="3" fillId="0" borderId="1" xfId="0" applyNumberFormat="1" applyFont="1" applyBorder="1" applyAlignment="1">
      <alignment vertical="top"/>
    </xf>
    <xf numFmtId="0" fontId="1" fillId="0" borderId="0" xfId="0" applyFont="1" applyAlignment="1">
      <alignment horizontal="left"/>
    </xf>
    <xf numFmtId="0" fontId="1" fillId="0" borderId="0" xfId="0" applyFont="1" applyAlignment="1">
      <alignment horizontal="right"/>
    </xf>
    <xf numFmtId="0" fontId="1" fillId="0" borderId="0" xfId="0" applyFont="1" applyAlignment="1">
      <alignment horizontal="right" vertical="top" wrapText="1"/>
    </xf>
    <xf numFmtId="44" fontId="3" fillId="0" borderId="1" xfId="1" applyFont="1" applyFill="1" applyBorder="1" applyAlignment="1">
      <alignment vertical="top" wrapText="1"/>
    </xf>
    <xf numFmtId="44" fontId="7" fillId="0" borderId="0" xfId="1" applyFont="1" applyFill="1" applyBorder="1" applyAlignment="1">
      <alignment horizontal="left" vertical="top" wrapText="1"/>
    </xf>
    <xf numFmtId="0" fontId="7" fillId="0" borderId="0" xfId="0" applyFont="1" applyAlignment="1">
      <alignment horizontal="left" vertical="top" wrapText="1"/>
    </xf>
    <xf numFmtId="2" fontId="9" fillId="0" borderId="0" xfId="0" applyNumberFormat="1" applyFont="1" applyAlignment="1">
      <alignment vertical="top" wrapText="1"/>
    </xf>
    <xf numFmtId="0" fontId="9" fillId="0" borderId="0" xfId="0" applyFont="1" applyAlignment="1">
      <alignment vertical="top" wrapText="1"/>
    </xf>
    <xf numFmtId="44" fontId="9" fillId="0" borderId="0" xfId="0" applyNumberFormat="1" applyFont="1" applyAlignment="1">
      <alignment vertical="top" wrapText="1"/>
    </xf>
    <xf numFmtId="2" fontId="1" fillId="0" borderId="0" xfId="0" applyNumberFormat="1" applyFont="1" applyAlignment="1">
      <alignment horizontal="right" vertical="top" wrapText="1"/>
    </xf>
    <xf numFmtId="0" fontId="1" fillId="0" borderId="0" xfId="0" applyFont="1" applyAlignment="1">
      <alignment horizontal="center" vertical="top" wrapText="1"/>
    </xf>
    <xf numFmtId="0" fontId="3" fillId="0" borderId="1" xfId="0" applyFont="1" applyBorder="1" applyAlignment="1">
      <alignment horizontal="justify" vertical="top" wrapText="1"/>
    </xf>
    <xf numFmtId="44" fontId="3" fillId="0" borderId="1" xfId="1" applyFont="1" applyBorder="1" applyAlignment="1">
      <alignment vertical="top" wrapText="1"/>
    </xf>
    <xf numFmtId="0" fontId="11" fillId="0" borderId="0" xfId="0" applyFont="1"/>
    <xf numFmtId="2" fontId="11" fillId="0" borderId="0" xfId="0" applyNumberFormat="1" applyFont="1"/>
    <xf numFmtId="0" fontId="7" fillId="4" borderId="0" xfId="0" applyFont="1" applyFill="1" applyAlignment="1">
      <alignment horizontal="right" vertical="top" wrapText="1"/>
    </xf>
    <xf numFmtId="0" fontId="7" fillId="4" borderId="0" xfId="0" applyFont="1" applyFill="1" applyAlignment="1">
      <alignment horizontal="right" wrapText="1"/>
    </xf>
    <xf numFmtId="0" fontId="3" fillId="0" borderId="0" xfId="0" applyFont="1"/>
    <xf numFmtId="0" fontId="3" fillId="0" borderId="0" xfId="0" applyFont="1" applyAlignment="1">
      <alignment horizontal="right" vertical="top" wrapText="1"/>
    </xf>
    <xf numFmtId="0" fontId="3" fillId="7" borderId="1" xfId="0" applyFont="1" applyFill="1" applyBorder="1" applyAlignment="1">
      <alignment horizontal="right" vertical="top" wrapText="1"/>
    </xf>
    <xf numFmtId="0" fontId="3" fillId="0" borderId="0" xfId="0" applyFont="1" applyAlignment="1">
      <alignment wrapText="1"/>
    </xf>
    <xf numFmtId="0" fontId="3" fillId="8" borderId="0" xfId="0" applyFont="1" applyFill="1" applyAlignment="1">
      <alignment horizontal="right" vertical="top"/>
    </xf>
    <xf numFmtId="0" fontId="7" fillId="4" borderId="0" xfId="0" applyFont="1" applyFill="1" applyAlignment="1">
      <alignment wrapText="1"/>
    </xf>
    <xf numFmtId="0" fontId="3" fillId="7" borderId="0" xfId="0" applyFont="1" applyFill="1" applyAlignment="1">
      <alignment horizontal="right" vertical="top" wrapText="1"/>
    </xf>
    <xf numFmtId="0" fontId="3" fillId="7" borderId="0" xfId="0" applyFont="1" applyFill="1" applyAlignment="1">
      <alignment horizontal="right" wrapText="1"/>
    </xf>
    <xf numFmtId="0" fontId="12" fillId="4" borderId="0" xfId="0" applyFont="1" applyFill="1" applyAlignment="1">
      <alignment wrapText="1"/>
    </xf>
    <xf numFmtId="44" fontId="12" fillId="3" borderId="0" xfId="1" applyFont="1" applyFill="1" applyBorder="1" applyAlignment="1">
      <alignment wrapText="1"/>
    </xf>
    <xf numFmtId="0" fontId="3" fillId="0" borderId="0" xfId="0" applyFont="1" applyAlignment="1">
      <alignment horizontal="right" wrapText="1"/>
    </xf>
    <xf numFmtId="0" fontId="7" fillId="0" borderId="0" xfId="0" applyFont="1" applyAlignment="1">
      <alignment wrapText="1"/>
    </xf>
    <xf numFmtId="0" fontId="7" fillId="0" borderId="0" xfId="0" applyFont="1" applyAlignment="1">
      <alignment vertical="top" wrapText="1"/>
    </xf>
    <xf numFmtId="44" fontId="7" fillId="0" borderId="0" xfId="1" applyFont="1" applyFill="1" applyBorder="1" applyAlignment="1">
      <alignment vertical="top" wrapText="1"/>
    </xf>
    <xf numFmtId="0" fontId="3" fillId="4" borderId="0" xfId="0" applyFont="1" applyFill="1" applyAlignment="1">
      <alignment horizontal="left" wrapText="1"/>
    </xf>
    <xf numFmtId="44" fontId="3" fillId="3" borderId="0" xfId="1" applyFont="1" applyFill="1" applyBorder="1" applyAlignment="1">
      <alignment wrapText="1"/>
    </xf>
    <xf numFmtId="0" fontId="3" fillId="0" borderId="3" xfId="0" applyFont="1" applyBorder="1" applyAlignment="1">
      <alignment horizontal="justify" vertical="top" wrapText="1"/>
    </xf>
    <xf numFmtId="8" fontId="3" fillId="0" borderId="1" xfId="1" applyNumberFormat="1" applyFont="1" applyFill="1" applyBorder="1" applyAlignment="1">
      <alignment vertical="top" wrapText="1"/>
    </xf>
    <xf numFmtId="2" fontId="3" fillId="3" borderId="0" xfId="1" applyNumberFormat="1" applyFont="1" applyFill="1" applyBorder="1" applyAlignment="1">
      <alignment wrapText="1"/>
    </xf>
    <xf numFmtId="0" fontId="3" fillId="4" borderId="0" xfId="0" applyFont="1" applyFill="1" applyAlignment="1">
      <alignment wrapText="1"/>
    </xf>
    <xf numFmtId="1" fontId="3" fillId="0" borderId="1" xfId="1" applyNumberFormat="1" applyFont="1" applyFill="1" applyBorder="1" applyAlignment="1">
      <alignment wrapText="1"/>
    </xf>
    <xf numFmtId="164" fontId="3" fillId="3" borderId="0" xfId="1" applyNumberFormat="1" applyFont="1" applyFill="1" applyBorder="1" applyAlignment="1">
      <alignment wrapText="1"/>
    </xf>
    <xf numFmtId="0" fontId="7" fillId="7" borderId="0" xfId="0" applyFont="1" applyFill="1" applyAlignment="1">
      <alignment horizontal="left" vertical="top" wrapText="1"/>
    </xf>
    <xf numFmtId="2" fontId="3" fillId="7" borderId="0" xfId="0" applyNumberFormat="1" applyFont="1" applyFill="1" applyAlignment="1">
      <alignment vertical="top" wrapText="1"/>
    </xf>
    <xf numFmtId="0" fontId="3" fillId="7" borderId="0" xfId="0" applyFont="1" applyFill="1" applyAlignment="1">
      <alignment horizontal="left" vertical="top" wrapText="1"/>
    </xf>
    <xf numFmtId="44" fontId="3" fillId="7" borderId="0" xfId="1" applyFont="1" applyFill="1" applyBorder="1" applyAlignment="1">
      <alignment vertical="top" wrapText="1"/>
    </xf>
    <xf numFmtId="44" fontId="7" fillId="7" borderId="0" xfId="1" applyFont="1" applyFill="1" applyBorder="1" applyAlignment="1">
      <alignment vertical="top" wrapText="1"/>
    </xf>
    <xf numFmtId="2" fontId="13" fillId="0" borderId="0" xfId="0" applyNumberFormat="1" applyFont="1" applyAlignment="1">
      <alignment vertical="top" wrapText="1"/>
    </xf>
    <xf numFmtId="44" fontId="3" fillId="0" borderId="0" xfId="1" applyFont="1" applyBorder="1" applyAlignment="1">
      <alignment vertical="top" wrapText="1"/>
    </xf>
    <xf numFmtId="2" fontId="3" fillId="0" borderId="0" xfId="0" applyNumberFormat="1" applyFont="1" applyAlignment="1">
      <alignment vertical="top" wrapText="1"/>
    </xf>
    <xf numFmtId="0" fontId="3" fillId="0" borderId="3" xfId="0" applyFont="1" applyBorder="1" applyAlignment="1">
      <alignment horizontal="left" vertical="top" wrapText="1"/>
    </xf>
    <xf numFmtId="0" fontId="7" fillId="7" borderId="0" xfId="0" applyFont="1" applyFill="1" applyAlignment="1">
      <alignment wrapText="1"/>
    </xf>
    <xf numFmtId="0" fontId="7" fillId="7" borderId="0" xfId="0" applyFont="1" applyFill="1" applyAlignment="1">
      <alignment vertical="top" wrapText="1"/>
    </xf>
    <xf numFmtId="164" fontId="3" fillId="0" borderId="1" xfId="1" applyNumberFormat="1" applyFont="1" applyFill="1" applyBorder="1" applyAlignment="1">
      <alignment vertical="top" wrapText="1"/>
    </xf>
    <xf numFmtId="0" fontId="7" fillId="8" borderId="0" xfId="0" applyFont="1" applyFill="1" applyAlignment="1">
      <alignment vertical="top" wrapText="1"/>
    </xf>
    <xf numFmtId="0" fontId="3" fillId="8" borderId="0" xfId="0" applyFont="1" applyFill="1" applyAlignment="1">
      <alignment vertical="top" wrapText="1"/>
    </xf>
    <xf numFmtId="44" fontId="3" fillId="8" borderId="0" xfId="1" applyFont="1" applyFill="1" applyBorder="1" applyAlignment="1">
      <alignment vertical="top" wrapText="1"/>
    </xf>
    <xf numFmtId="44" fontId="7" fillId="8" borderId="0" xfId="1" applyFont="1" applyFill="1" applyBorder="1" applyAlignment="1">
      <alignment vertical="top" wrapText="1"/>
    </xf>
    <xf numFmtId="2" fontId="3" fillId="0" borderId="1" xfId="1" applyNumberFormat="1" applyFont="1" applyFill="1" applyBorder="1" applyAlignment="1">
      <alignment vertical="top" wrapText="1"/>
    </xf>
    <xf numFmtId="44" fontId="3" fillId="0" borderId="1" xfId="1" applyFont="1" applyFill="1" applyBorder="1" applyAlignment="1">
      <alignment horizontal="right" vertical="top" wrapText="1"/>
    </xf>
    <xf numFmtId="0" fontId="11" fillId="0" borderId="0" xfId="0" applyFont="1" applyAlignment="1">
      <alignment horizontal="right" vertical="top"/>
    </xf>
    <xf numFmtId="0" fontId="11" fillId="0" borderId="0" xfId="0" applyFont="1" applyAlignment="1">
      <alignment horizontal="left" vertical="top" wrapText="1"/>
    </xf>
    <xf numFmtId="0" fontId="3" fillId="0" borderId="0" xfId="0" applyFont="1" applyAlignment="1">
      <alignment vertical="top"/>
    </xf>
    <xf numFmtId="0" fontId="11" fillId="0" borderId="0" xfId="0" applyFont="1" applyAlignment="1">
      <alignment horizontal="left"/>
    </xf>
    <xf numFmtId="0" fontId="3" fillId="0" borderId="0" xfId="0" applyFont="1" applyAlignment="1">
      <alignment horizontal="right" vertical="top"/>
    </xf>
    <xf numFmtId="0" fontId="3" fillId="0" borderId="0" xfId="0" applyFont="1" applyAlignment="1">
      <alignment vertical="top" wrapText="1"/>
    </xf>
    <xf numFmtId="44" fontId="3" fillId="0" borderId="0" xfId="1" applyFont="1" applyFill="1" applyBorder="1" applyAlignment="1">
      <alignment vertical="top" wrapText="1"/>
    </xf>
    <xf numFmtId="44" fontId="3" fillId="0" borderId="2" xfId="1" applyFont="1" applyBorder="1" applyAlignment="1">
      <alignment vertical="top" wrapText="1"/>
    </xf>
    <xf numFmtId="0" fontId="3" fillId="7" borderId="0" xfId="0" applyFont="1" applyFill="1" applyAlignment="1">
      <alignment horizontal="right" vertical="top"/>
    </xf>
    <xf numFmtId="2" fontId="3" fillId="7" borderId="0" xfId="0" applyNumberFormat="1" applyFont="1" applyFill="1" applyAlignment="1">
      <alignment vertical="top"/>
    </xf>
    <xf numFmtId="0" fontId="8" fillId="0" borderId="4" xfId="0" applyFont="1" applyBorder="1" applyAlignment="1">
      <alignment horizontal="left" wrapText="1"/>
    </xf>
    <xf numFmtId="0" fontId="4" fillId="0" borderId="0" xfId="0" applyFont="1" applyAlignment="1">
      <alignment horizontal="left" vertical="top" wrapText="1"/>
    </xf>
    <xf numFmtId="0" fontId="3" fillId="9" borderId="3" xfId="0" applyFont="1" applyFill="1" applyBorder="1" applyAlignment="1">
      <alignment horizontal="justify" vertical="top" wrapText="1"/>
    </xf>
  </cellXfs>
  <cellStyles count="2">
    <cellStyle name="Moneda"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889000</xdr:colOff>
      <xdr:row>0</xdr:row>
      <xdr:rowOff>87313</xdr:rowOff>
    </xdr:from>
    <xdr:to>
      <xdr:col>5</xdr:col>
      <xdr:colOff>1039813</xdr:colOff>
      <xdr:row>4</xdr:row>
      <xdr:rowOff>102188</xdr:rowOff>
    </xdr:to>
    <xdr:pic>
      <xdr:nvPicPr>
        <xdr:cNvPr id="2" name="Imatge 2073844137" descr="Text&#10;&#10;Descripció generada automàticament">
          <a:extLst>
            <a:ext uri="{FF2B5EF4-FFF2-40B4-BE49-F238E27FC236}">
              <a16:creationId xmlns:a16="http://schemas.microsoft.com/office/drawing/2014/main" id="{D1045A2F-34AA-249A-9B14-14B734C90C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26688" y="87313"/>
          <a:ext cx="1285875" cy="85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5"/>
  <sheetViews>
    <sheetView tabSelected="1" topLeftCell="A29" zoomScale="90" zoomScaleNormal="90" zoomScaleSheetLayoutView="100" workbookViewId="0">
      <selection activeCell="G14" sqref="G14"/>
    </sheetView>
  </sheetViews>
  <sheetFormatPr baseColWidth="10" defaultColWidth="11.453125" defaultRowHeight="14.5" x14ac:dyDescent="0.35"/>
  <cols>
    <col min="1" max="1" width="8.1796875" style="48" customWidth="1"/>
    <col min="2" max="2" width="105.453125" style="16" customWidth="1"/>
    <col min="3" max="3" width="16.26953125" style="7" customWidth="1"/>
    <col min="4" max="4" width="5.1796875" style="12" customWidth="1"/>
    <col min="5" max="5" width="16.26953125" customWidth="1"/>
    <col min="6" max="6" width="17.81640625" customWidth="1"/>
    <col min="7" max="7" width="26.453125" customWidth="1"/>
  </cols>
  <sheetData>
    <row r="1" spans="1:10" x14ac:dyDescent="0.35">
      <c r="A1"/>
      <c r="B1" s="25"/>
      <c r="C1" s="19"/>
      <c r="D1" s="51"/>
      <c r="E1" s="52"/>
      <c r="F1" s="52"/>
    </row>
    <row r="2" spans="1:10" x14ac:dyDescent="0.35">
      <c r="A2" s="53"/>
      <c r="B2" s="25"/>
      <c r="C2" s="20"/>
      <c r="D2" s="25"/>
      <c r="E2" s="25"/>
      <c r="F2" s="25"/>
    </row>
    <row r="3" spans="1:10" x14ac:dyDescent="0.35">
      <c r="A3" s="53"/>
      <c r="B3" s="25"/>
      <c r="C3" s="20"/>
      <c r="D3" s="25"/>
      <c r="E3" s="25"/>
      <c r="F3" s="25"/>
    </row>
    <row r="4" spans="1:10" ht="23.25" customHeight="1" x14ac:dyDescent="0.35">
      <c r="A4" s="53"/>
      <c r="B4" s="25"/>
      <c r="C4" s="20"/>
      <c r="D4" s="25"/>
      <c r="E4" s="25"/>
      <c r="F4" s="25"/>
    </row>
    <row r="5" spans="1:10" ht="15.5" x14ac:dyDescent="0.35">
      <c r="A5" s="118" t="s">
        <v>189</v>
      </c>
      <c r="B5" s="118"/>
      <c r="C5" s="118"/>
      <c r="D5" s="118"/>
      <c r="E5" s="118"/>
      <c r="F5" s="118"/>
      <c r="G5" s="1"/>
    </row>
    <row r="6" spans="1:10" ht="15.5" x14ac:dyDescent="0.35">
      <c r="A6" s="9"/>
      <c r="B6" s="4" t="s">
        <v>0</v>
      </c>
      <c r="C6" s="9" t="s">
        <v>1</v>
      </c>
      <c r="D6" s="4" t="s">
        <v>2</v>
      </c>
      <c r="E6" s="4" t="s">
        <v>3</v>
      </c>
      <c r="F6" s="4" t="s">
        <v>4</v>
      </c>
      <c r="G6" s="3"/>
    </row>
    <row r="7" spans="1:10" ht="15.5" x14ac:dyDescent="0.35">
      <c r="G7" s="1"/>
      <c r="J7" s="10"/>
    </row>
    <row r="8" spans="1:10" s="64" customFormat="1" ht="15.5" x14ac:dyDescent="0.35">
      <c r="A8" s="67" t="s">
        <v>5</v>
      </c>
      <c r="B8" s="73" t="s">
        <v>24</v>
      </c>
      <c r="C8" s="76"/>
      <c r="D8" s="76"/>
      <c r="E8" s="77"/>
      <c r="F8" s="77"/>
      <c r="G8" s="2"/>
      <c r="J8" s="65"/>
    </row>
    <row r="9" spans="1:10" s="64" customFormat="1" ht="15.5" x14ac:dyDescent="0.35">
      <c r="A9" s="67"/>
      <c r="B9" s="73" t="s">
        <v>58</v>
      </c>
      <c r="C9" s="76"/>
      <c r="D9" s="76"/>
      <c r="E9" s="77"/>
      <c r="F9" s="77"/>
      <c r="G9" s="2"/>
      <c r="J9" s="65"/>
    </row>
    <row r="10" spans="1:10" s="64" customFormat="1" ht="126" x14ac:dyDescent="0.35">
      <c r="A10" s="70" t="s">
        <v>6</v>
      </c>
      <c r="B10" s="84" t="s">
        <v>132</v>
      </c>
      <c r="C10" s="49">
        <v>1</v>
      </c>
      <c r="D10" s="18" t="s">
        <v>2</v>
      </c>
      <c r="E10" s="85">
        <v>15333</v>
      </c>
      <c r="F10" s="63">
        <f>C10*E10</f>
        <v>15333</v>
      </c>
      <c r="G10" s="2"/>
      <c r="J10" s="65"/>
    </row>
    <row r="11" spans="1:10" s="64" customFormat="1" ht="42" x14ac:dyDescent="0.35">
      <c r="A11" s="70" t="s">
        <v>7</v>
      </c>
      <c r="B11" s="84" t="s">
        <v>83</v>
      </c>
      <c r="C11" s="49">
        <v>2</v>
      </c>
      <c r="D11" s="18" t="s">
        <v>2</v>
      </c>
      <c r="E11" s="85">
        <v>197.85</v>
      </c>
      <c r="F11" s="63">
        <f t="shared" ref="F11:F31" si="0">C11*E11</f>
        <v>395.7</v>
      </c>
      <c r="G11" s="2"/>
      <c r="J11" s="65"/>
    </row>
    <row r="12" spans="1:10" s="64" customFormat="1" ht="56" x14ac:dyDescent="0.35">
      <c r="A12" s="70" t="s">
        <v>8</v>
      </c>
      <c r="B12" s="84" t="s">
        <v>84</v>
      </c>
      <c r="C12" s="49">
        <v>2</v>
      </c>
      <c r="D12" s="18" t="s">
        <v>2</v>
      </c>
      <c r="E12" s="85">
        <v>264.89</v>
      </c>
      <c r="F12" s="63">
        <f t="shared" si="0"/>
        <v>529.78</v>
      </c>
      <c r="G12" s="2"/>
      <c r="J12" s="65"/>
    </row>
    <row r="13" spans="1:10" s="64" customFormat="1" ht="15.5" x14ac:dyDescent="0.35">
      <c r="A13" s="70" t="s">
        <v>10</v>
      </c>
      <c r="B13" s="84" t="s">
        <v>89</v>
      </c>
      <c r="C13" s="49">
        <v>2</v>
      </c>
      <c r="D13" s="18" t="s">
        <v>2</v>
      </c>
      <c r="E13" s="85">
        <v>27.99</v>
      </c>
      <c r="F13" s="63">
        <f t="shared" si="0"/>
        <v>55.98</v>
      </c>
      <c r="G13" s="2"/>
      <c r="J13" s="65"/>
    </row>
    <row r="14" spans="1:10" s="64" customFormat="1" ht="15.5" x14ac:dyDescent="0.35">
      <c r="A14" s="70" t="s">
        <v>11</v>
      </c>
      <c r="B14" s="120" t="s">
        <v>91</v>
      </c>
      <c r="C14" s="49">
        <v>1</v>
      </c>
      <c r="D14" s="26" t="s">
        <v>2</v>
      </c>
      <c r="E14" s="63">
        <v>42.09</v>
      </c>
      <c r="F14" s="63">
        <f t="shared" si="0"/>
        <v>42.09</v>
      </c>
      <c r="G14" s="2"/>
      <c r="J14" s="65"/>
    </row>
    <row r="15" spans="1:10" s="64" customFormat="1" ht="28" x14ac:dyDescent="0.35">
      <c r="A15" s="70" t="s">
        <v>12</v>
      </c>
      <c r="B15" s="98" t="s">
        <v>76</v>
      </c>
      <c r="C15" s="49">
        <v>1</v>
      </c>
      <c r="D15" s="26" t="s">
        <v>2</v>
      </c>
      <c r="E15" s="63">
        <v>14.89</v>
      </c>
      <c r="F15" s="63">
        <f t="shared" si="0"/>
        <v>14.89</v>
      </c>
      <c r="G15" s="2"/>
      <c r="J15" s="65"/>
    </row>
    <row r="16" spans="1:10" s="64" customFormat="1" ht="42" x14ac:dyDescent="0.35">
      <c r="A16" s="70" t="s">
        <v>13</v>
      </c>
      <c r="B16" s="62" t="s">
        <v>52</v>
      </c>
      <c r="C16" s="49">
        <v>4</v>
      </c>
      <c r="D16" s="26" t="s">
        <v>9</v>
      </c>
      <c r="E16" s="63">
        <v>8.01</v>
      </c>
      <c r="F16" s="63">
        <f t="shared" si="0"/>
        <v>32.04</v>
      </c>
      <c r="G16" s="2"/>
      <c r="J16" s="65"/>
    </row>
    <row r="17" spans="1:10" s="64" customFormat="1" ht="42" x14ac:dyDescent="0.35">
      <c r="A17" s="70" t="s">
        <v>14</v>
      </c>
      <c r="B17" s="62" t="s">
        <v>62</v>
      </c>
      <c r="C17" s="49">
        <v>30</v>
      </c>
      <c r="D17" s="18" t="s">
        <v>9</v>
      </c>
      <c r="E17" s="54">
        <v>5.44</v>
      </c>
      <c r="F17" s="63">
        <f t="shared" si="0"/>
        <v>163.20000000000002</v>
      </c>
      <c r="G17" s="2"/>
      <c r="J17" s="65"/>
    </row>
    <row r="18" spans="1:10" s="64" customFormat="1" ht="42" x14ac:dyDescent="0.35">
      <c r="A18" s="70" t="s">
        <v>15</v>
      </c>
      <c r="B18" s="84" t="s">
        <v>60</v>
      </c>
      <c r="C18" s="49">
        <v>30</v>
      </c>
      <c r="D18" s="26" t="s">
        <v>9</v>
      </c>
      <c r="E18" s="63">
        <v>14.46</v>
      </c>
      <c r="F18" s="63">
        <f t="shared" si="0"/>
        <v>433.8</v>
      </c>
      <c r="G18" s="2"/>
      <c r="J18" s="65"/>
    </row>
    <row r="19" spans="1:10" s="64" customFormat="1" ht="42" x14ac:dyDescent="0.35">
      <c r="A19" s="70" t="s">
        <v>16</v>
      </c>
      <c r="B19" s="84" t="s">
        <v>48</v>
      </c>
      <c r="C19" s="49">
        <v>4</v>
      </c>
      <c r="D19" s="26" t="s">
        <v>9</v>
      </c>
      <c r="E19" s="63">
        <v>2.73</v>
      </c>
      <c r="F19" s="63">
        <f t="shared" si="0"/>
        <v>10.92</v>
      </c>
      <c r="G19" s="2"/>
      <c r="J19" s="65"/>
    </row>
    <row r="20" spans="1:10" s="64" customFormat="1" ht="15.5" x14ac:dyDescent="0.35">
      <c r="A20" s="70" t="s">
        <v>17</v>
      </c>
      <c r="B20" s="98" t="s">
        <v>26</v>
      </c>
      <c r="C20" s="49">
        <v>1</v>
      </c>
      <c r="D20" s="26" t="s">
        <v>2</v>
      </c>
      <c r="E20" s="54">
        <v>9.82</v>
      </c>
      <c r="F20" s="63">
        <f t="shared" si="0"/>
        <v>9.82</v>
      </c>
      <c r="G20" s="2"/>
      <c r="J20" s="65"/>
    </row>
    <row r="21" spans="1:10" s="64" customFormat="1" ht="28" x14ac:dyDescent="0.35">
      <c r="A21" s="70" t="s">
        <v>18</v>
      </c>
      <c r="B21" s="84" t="s">
        <v>53</v>
      </c>
      <c r="C21" s="50">
        <v>1</v>
      </c>
      <c r="D21" s="18" t="s">
        <v>2</v>
      </c>
      <c r="E21" s="63">
        <v>7.5</v>
      </c>
      <c r="F21" s="63">
        <f t="shared" si="0"/>
        <v>7.5</v>
      </c>
      <c r="G21" s="2"/>
      <c r="J21" s="65"/>
    </row>
    <row r="22" spans="1:10" s="64" customFormat="1" ht="28" x14ac:dyDescent="0.35">
      <c r="A22" s="70" t="s">
        <v>19</v>
      </c>
      <c r="B22" s="62" t="s">
        <v>78</v>
      </c>
      <c r="C22" s="49">
        <v>2</v>
      </c>
      <c r="D22" s="18" t="s">
        <v>77</v>
      </c>
      <c r="E22" s="63">
        <v>20</v>
      </c>
      <c r="F22" s="63">
        <f t="shared" si="0"/>
        <v>40</v>
      </c>
      <c r="G22" s="2"/>
      <c r="J22" s="65"/>
    </row>
    <row r="23" spans="1:10" s="64" customFormat="1" ht="28" x14ac:dyDescent="0.35">
      <c r="A23" s="70" t="s">
        <v>20</v>
      </c>
      <c r="B23" s="62" t="s">
        <v>96</v>
      </c>
      <c r="C23" s="50">
        <v>1</v>
      </c>
      <c r="D23" s="18" t="s">
        <v>77</v>
      </c>
      <c r="E23" s="63">
        <v>800</v>
      </c>
      <c r="F23" s="63">
        <f t="shared" si="0"/>
        <v>800</v>
      </c>
      <c r="G23" s="2"/>
      <c r="J23" s="65"/>
    </row>
    <row r="24" spans="1:10" s="64" customFormat="1" ht="126" x14ac:dyDescent="0.35">
      <c r="A24" s="70" t="s">
        <v>21</v>
      </c>
      <c r="B24" s="84" t="s">
        <v>97</v>
      </c>
      <c r="C24" s="50">
        <v>4</v>
      </c>
      <c r="D24" s="18" t="s">
        <v>2</v>
      </c>
      <c r="E24" s="63">
        <v>953.66</v>
      </c>
      <c r="F24" s="63">
        <f t="shared" si="0"/>
        <v>3814.64</v>
      </c>
      <c r="G24" s="2"/>
      <c r="J24" s="65"/>
    </row>
    <row r="25" spans="1:10" s="64" customFormat="1" ht="98" x14ac:dyDescent="0.35">
      <c r="A25" s="70" t="s">
        <v>22</v>
      </c>
      <c r="B25" s="84" t="s">
        <v>98</v>
      </c>
      <c r="C25" s="50">
        <v>4</v>
      </c>
      <c r="D25" s="18" t="s">
        <v>2</v>
      </c>
      <c r="E25" s="63">
        <v>648.57000000000005</v>
      </c>
      <c r="F25" s="63">
        <f t="shared" si="0"/>
        <v>2594.2800000000002</v>
      </c>
      <c r="G25" s="2"/>
      <c r="J25" s="65"/>
    </row>
    <row r="26" spans="1:10" s="64" customFormat="1" ht="98" x14ac:dyDescent="0.35">
      <c r="A26" s="70" t="s">
        <v>23</v>
      </c>
      <c r="B26" s="84" t="s">
        <v>99</v>
      </c>
      <c r="C26" s="50">
        <v>1</v>
      </c>
      <c r="D26" s="18" t="s">
        <v>2</v>
      </c>
      <c r="E26" s="63">
        <v>432.58</v>
      </c>
      <c r="F26" s="63">
        <f t="shared" si="0"/>
        <v>432.58</v>
      </c>
      <c r="G26" s="2"/>
      <c r="J26" s="65"/>
    </row>
    <row r="27" spans="1:10" s="64" customFormat="1" ht="126" x14ac:dyDescent="0.35">
      <c r="A27" s="70" t="s">
        <v>61</v>
      </c>
      <c r="B27" s="84" t="s">
        <v>100</v>
      </c>
      <c r="C27" s="50">
        <v>2</v>
      </c>
      <c r="D27" s="18" t="s">
        <v>2</v>
      </c>
      <c r="E27" s="63">
        <v>691.98</v>
      </c>
      <c r="F27" s="63">
        <f t="shared" si="0"/>
        <v>1383.96</v>
      </c>
      <c r="G27" s="2"/>
      <c r="J27" s="65"/>
    </row>
    <row r="28" spans="1:10" s="64" customFormat="1" ht="126" x14ac:dyDescent="0.35">
      <c r="A28" s="70" t="s">
        <v>63</v>
      </c>
      <c r="B28" s="84" t="s">
        <v>101</v>
      </c>
      <c r="C28" s="50">
        <v>3</v>
      </c>
      <c r="D28" s="18" t="s">
        <v>2</v>
      </c>
      <c r="E28" s="63">
        <v>612.73</v>
      </c>
      <c r="F28" s="63">
        <f t="shared" si="0"/>
        <v>1838.19</v>
      </c>
      <c r="G28" s="2"/>
      <c r="J28" s="65"/>
    </row>
    <row r="29" spans="1:10" s="64" customFormat="1" ht="42" x14ac:dyDescent="0.35">
      <c r="A29" s="70" t="s">
        <v>65</v>
      </c>
      <c r="B29" s="62" t="s">
        <v>52</v>
      </c>
      <c r="C29" s="49">
        <v>30</v>
      </c>
      <c r="D29" s="26" t="s">
        <v>9</v>
      </c>
      <c r="E29" s="63">
        <v>8.01</v>
      </c>
      <c r="F29" s="63">
        <f t="shared" si="0"/>
        <v>240.29999999999998</v>
      </c>
      <c r="G29" s="2"/>
      <c r="J29" s="65"/>
    </row>
    <row r="30" spans="1:10" s="64" customFormat="1" ht="42" x14ac:dyDescent="0.35">
      <c r="A30" s="70" t="s">
        <v>66</v>
      </c>
      <c r="B30" s="84" t="s">
        <v>102</v>
      </c>
      <c r="C30" s="50">
        <v>30</v>
      </c>
      <c r="D30" s="26" t="s">
        <v>9</v>
      </c>
      <c r="E30" s="63">
        <v>2.29</v>
      </c>
      <c r="F30" s="63">
        <f t="shared" si="0"/>
        <v>68.7</v>
      </c>
      <c r="G30" s="2"/>
      <c r="J30" s="65"/>
    </row>
    <row r="31" spans="1:10" s="64" customFormat="1" ht="28" x14ac:dyDescent="0.35">
      <c r="A31" s="70" t="s">
        <v>67</v>
      </c>
      <c r="B31" s="84" t="s">
        <v>53</v>
      </c>
      <c r="C31" s="50">
        <v>2</v>
      </c>
      <c r="D31" s="18" t="s">
        <v>2</v>
      </c>
      <c r="E31" s="63">
        <v>7.5</v>
      </c>
      <c r="F31" s="63">
        <f t="shared" si="0"/>
        <v>15</v>
      </c>
      <c r="G31" s="2"/>
      <c r="J31" s="65"/>
    </row>
    <row r="32" spans="1:10" s="64" customFormat="1" ht="15.5" x14ac:dyDescent="0.35">
      <c r="A32" s="67"/>
      <c r="B32" s="73" t="s">
        <v>59</v>
      </c>
      <c r="C32" s="87"/>
      <c r="D32" s="87"/>
      <c r="E32" s="83"/>
      <c r="F32" s="83"/>
      <c r="G32" s="2"/>
      <c r="J32" s="65"/>
    </row>
    <row r="33" spans="1:10" s="64" customFormat="1" ht="126" x14ac:dyDescent="0.35">
      <c r="A33" s="70" t="s">
        <v>68</v>
      </c>
      <c r="B33" s="84" t="s">
        <v>132</v>
      </c>
      <c r="C33" s="49">
        <v>1</v>
      </c>
      <c r="D33" s="18" t="s">
        <v>2</v>
      </c>
      <c r="E33" s="63">
        <v>15333</v>
      </c>
      <c r="F33" s="101">
        <f>C33*E33</f>
        <v>15333</v>
      </c>
      <c r="G33" s="2"/>
      <c r="J33" s="65"/>
    </row>
    <row r="34" spans="1:10" s="64" customFormat="1" ht="42" x14ac:dyDescent="0.35">
      <c r="A34" s="70" t="s">
        <v>71</v>
      </c>
      <c r="B34" s="84" t="s">
        <v>83</v>
      </c>
      <c r="C34" s="49">
        <v>2</v>
      </c>
      <c r="D34" s="18" t="s">
        <v>2</v>
      </c>
      <c r="E34" s="85">
        <v>197.85</v>
      </c>
      <c r="F34" s="101">
        <f t="shared" ref="F34:F64" si="1">C34*E34</f>
        <v>395.7</v>
      </c>
      <c r="G34" s="2"/>
      <c r="J34" s="65"/>
    </row>
    <row r="35" spans="1:10" s="64" customFormat="1" ht="56" x14ac:dyDescent="0.35">
      <c r="A35" s="70" t="s">
        <v>79</v>
      </c>
      <c r="B35" s="84" t="s">
        <v>90</v>
      </c>
      <c r="C35" s="49">
        <v>2</v>
      </c>
      <c r="D35" s="18" t="s">
        <v>2</v>
      </c>
      <c r="E35" s="85">
        <v>264.89</v>
      </c>
      <c r="F35" s="101">
        <f t="shared" si="1"/>
        <v>529.78</v>
      </c>
      <c r="G35" s="2"/>
      <c r="J35" s="65"/>
    </row>
    <row r="36" spans="1:10" s="64" customFormat="1" ht="15.5" x14ac:dyDescent="0.35">
      <c r="A36" s="70" t="s">
        <v>85</v>
      </c>
      <c r="B36" s="84" t="s">
        <v>89</v>
      </c>
      <c r="C36" s="49">
        <v>2</v>
      </c>
      <c r="D36" s="18" t="s">
        <v>2</v>
      </c>
      <c r="E36" s="85">
        <v>27.99</v>
      </c>
      <c r="F36" s="101">
        <f t="shared" si="1"/>
        <v>55.98</v>
      </c>
      <c r="G36" s="2"/>
      <c r="J36" s="65"/>
    </row>
    <row r="37" spans="1:10" s="64" customFormat="1" ht="15.5" x14ac:dyDescent="0.35">
      <c r="A37" s="70" t="s">
        <v>86</v>
      </c>
      <c r="B37" s="84" t="s">
        <v>91</v>
      </c>
      <c r="C37" s="49">
        <v>1</v>
      </c>
      <c r="D37" s="26" t="s">
        <v>2</v>
      </c>
      <c r="E37" s="63">
        <v>42.09</v>
      </c>
      <c r="F37" s="101">
        <f t="shared" si="1"/>
        <v>42.09</v>
      </c>
      <c r="G37" s="2"/>
      <c r="J37" s="65"/>
    </row>
    <row r="38" spans="1:10" s="64" customFormat="1" ht="28" x14ac:dyDescent="0.35">
      <c r="A38" s="70" t="s">
        <v>87</v>
      </c>
      <c r="B38" s="62" t="s">
        <v>49</v>
      </c>
      <c r="C38" s="49">
        <v>6</v>
      </c>
      <c r="D38" s="18" t="s">
        <v>2</v>
      </c>
      <c r="E38" s="63">
        <v>13.6</v>
      </c>
      <c r="F38" s="101">
        <f t="shared" si="1"/>
        <v>81.599999999999994</v>
      </c>
      <c r="G38" s="2"/>
      <c r="J38" s="65"/>
    </row>
    <row r="39" spans="1:10" s="64" customFormat="1" ht="28" x14ac:dyDescent="0.35">
      <c r="A39" s="70" t="s">
        <v>88</v>
      </c>
      <c r="B39" s="62" t="s">
        <v>50</v>
      </c>
      <c r="C39" s="49">
        <v>8</v>
      </c>
      <c r="D39" s="18" t="s">
        <v>2</v>
      </c>
      <c r="E39" s="63">
        <v>13.6</v>
      </c>
      <c r="F39" s="101">
        <f t="shared" si="1"/>
        <v>108.8</v>
      </c>
      <c r="G39" s="2"/>
      <c r="J39" s="65"/>
    </row>
    <row r="40" spans="1:10" s="68" customFormat="1" ht="28" x14ac:dyDescent="0.3">
      <c r="A40" s="70" t="s">
        <v>92</v>
      </c>
      <c r="B40" s="62" t="s">
        <v>51</v>
      </c>
      <c r="C40" s="49">
        <v>7</v>
      </c>
      <c r="D40" s="18" t="s">
        <v>2</v>
      </c>
      <c r="E40" s="63">
        <v>13.6</v>
      </c>
      <c r="F40" s="101">
        <f t="shared" si="1"/>
        <v>95.2</v>
      </c>
    </row>
    <row r="41" spans="1:10" s="68" customFormat="1" ht="28" x14ac:dyDescent="0.3">
      <c r="A41" s="70" t="s">
        <v>93</v>
      </c>
      <c r="B41" s="98" t="s">
        <v>81</v>
      </c>
      <c r="C41" s="49">
        <v>1</v>
      </c>
      <c r="D41" s="26" t="s">
        <v>2</v>
      </c>
      <c r="E41" s="63">
        <v>14.89</v>
      </c>
      <c r="F41" s="101">
        <f t="shared" si="1"/>
        <v>14.89</v>
      </c>
    </row>
    <row r="42" spans="1:10" s="68" customFormat="1" ht="28" x14ac:dyDescent="0.3">
      <c r="A42" s="70" t="s">
        <v>94</v>
      </c>
      <c r="B42" s="98" t="s">
        <v>80</v>
      </c>
      <c r="C42" s="49">
        <v>2</v>
      </c>
      <c r="D42" s="26" t="s">
        <v>2</v>
      </c>
      <c r="E42" s="63">
        <v>14.89</v>
      </c>
      <c r="F42" s="101">
        <f t="shared" si="1"/>
        <v>29.78</v>
      </c>
    </row>
    <row r="43" spans="1:10" s="68" customFormat="1" ht="42" x14ac:dyDescent="0.3">
      <c r="A43" s="70" t="s">
        <v>95</v>
      </c>
      <c r="B43" s="62" t="s">
        <v>70</v>
      </c>
      <c r="C43" s="49">
        <v>2</v>
      </c>
      <c r="D43" s="18" t="s">
        <v>9</v>
      </c>
      <c r="E43" s="63">
        <v>10</v>
      </c>
      <c r="F43" s="101">
        <f t="shared" si="1"/>
        <v>20</v>
      </c>
    </row>
    <row r="44" spans="1:10" s="68" customFormat="1" ht="28" x14ac:dyDescent="0.3">
      <c r="A44" s="70" t="s">
        <v>108</v>
      </c>
      <c r="B44" s="62" t="s">
        <v>54</v>
      </c>
      <c r="C44" s="49">
        <v>9.1999999999999993</v>
      </c>
      <c r="D44" s="18" t="s">
        <v>9</v>
      </c>
      <c r="E44" s="63">
        <v>84.48</v>
      </c>
      <c r="F44" s="101">
        <f t="shared" si="1"/>
        <v>777.21600000000001</v>
      </c>
    </row>
    <row r="45" spans="1:10" s="68" customFormat="1" ht="42" x14ac:dyDescent="0.3">
      <c r="A45" s="70" t="s">
        <v>109</v>
      </c>
      <c r="B45" s="62" t="s">
        <v>69</v>
      </c>
      <c r="C45" s="49">
        <v>10</v>
      </c>
      <c r="D45" s="26" t="s">
        <v>9</v>
      </c>
      <c r="E45" s="63">
        <v>13.92</v>
      </c>
      <c r="F45" s="101">
        <f t="shared" si="1"/>
        <v>139.19999999999999</v>
      </c>
    </row>
    <row r="46" spans="1:10" s="68" customFormat="1" ht="42" x14ac:dyDescent="0.3">
      <c r="A46" s="70" t="s">
        <v>110</v>
      </c>
      <c r="B46" s="62" t="s">
        <v>52</v>
      </c>
      <c r="C46" s="49">
        <v>13</v>
      </c>
      <c r="D46" s="26" t="s">
        <v>9</v>
      </c>
      <c r="E46" s="63">
        <v>8.01</v>
      </c>
      <c r="F46" s="101">
        <f t="shared" si="1"/>
        <v>104.13</v>
      </c>
    </row>
    <row r="47" spans="1:10" s="68" customFormat="1" ht="42" x14ac:dyDescent="0.3">
      <c r="A47" s="70" t="s">
        <v>111</v>
      </c>
      <c r="B47" s="84" t="s">
        <v>60</v>
      </c>
      <c r="C47" s="49">
        <v>20</v>
      </c>
      <c r="D47" s="26" t="s">
        <v>9</v>
      </c>
      <c r="E47" s="63">
        <v>15.02</v>
      </c>
      <c r="F47" s="101">
        <f t="shared" si="1"/>
        <v>300.39999999999998</v>
      </c>
    </row>
    <row r="48" spans="1:10" s="68" customFormat="1" ht="42" x14ac:dyDescent="0.3">
      <c r="A48" s="70" t="s">
        <v>112</v>
      </c>
      <c r="B48" s="84" t="s">
        <v>48</v>
      </c>
      <c r="C48" s="49">
        <v>65</v>
      </c>
      <c r="D48" s="26" t="s">
        <v>9</v>
      </c>
      <c r="E48" s="63">
        <v>2.73</v>
      </c>
      <c r="F48" s="101">
        <f t="shared" si="1"/>
        <v>177.45</v>
      </c>
    </row>
    <row r="49" spans="1:10" s="68" customFormat="1" ht="14" x14ac:dyDescent="0.3">
      <c r="A49" s="70" t="s">
        <v>113</v>
      </c>
      <c r="B49" s="98" t="s">
        <v>25</v>
      </c>
      <c r="C49" s="49">
        <v>2</v>
      </c>
      <c r="D49" s="26" t="s">
        <v>2</v>
      </c>
      <c r="E49" s="54">
        <v>9.82</v>
      </c>
      <c r="F49" s="101">
        <f t="shared" si="1"/>
        <v>19.64</v>
      </c>
    </row>
    <row r="50" spans="1:10" s="68" customFormat="1" ht="14" x14ac:dyDescent="0.3">
      <c r="A50" s="70" t="s">
        <v>114</v>
      </c>
      <c r="B50" s="98" t="s">
        <v>26</v>
      </c>
      <c r="C50" s="49">
        <v>2</v>
      </c>
      <c r="D50" s="26" t="s">
        <v>2</v>
      </c>
      <c r="E50" s="54">
        <v>9.82</v>
      </c>
      <c r="F50" s="101">
        <f t="shared" si="1"/>
        <v>19.64</v>
      </c>
    </row>
    <row r="51" spans="1:10" s="68" customFormat="1" ht="14" x14ac:dyDescent="0.3">
      <c r="A51" s="70" t="s">
        <v>115</v>
      </c>
      <c r="B51" s="98" t="s">
        <v>27</v>
      </c>
      <c r="C51" s="49">
        <v>1</v>
      </c>
      <c r="D51" s="26" t="s">
        <v>2</v>
      </c>
      <c r="E51" s="54">
        <v>9.82</v>
      </c>
      <c r="F51" s="101">
        <f t="shared" si="1"/>
        <v>9.82</v>
      </c>
    </row>
    <row r="52" spans="1:10" s="68" customFormat="1" ht="28" x14ac:dyDescent="0.3">
      <c r="A52" s="70" t="s">
        <v>116</v>
      </c>
      <c r="B52" s="84" t="s">
        <v>53</v>
      </c>
      <c r="C52" s="50">
        <v>5</v>
      </c>
      <c r="D52" s="18" t="s">
        <v>2</v>
      </c>
      <c r="E52" s="63">
        <v>7.5</v>
      </c>
      <c r="F52" s="101">
        <f t="shared" si="1"/>
        <v>37.5</v>
      </c>
    </row>
    <row r="53" spans="1:10" s="68" customFormat="1" ht="28" x14ac:dyDescent="0.3">
      <c r="A53" s="70" t="s">
        <v>117</v>
      </c>
      <c r="B53" s="62" t="s">
        <v>96</v>
      </c>
      <c r="C53" s="50">
        <v>1</v>
      </c>
      <c r="D53" s="18" t="s">
        <v>77</v>
      </c>
      <c r="E53" s="63">
        <v>700</v>
      </c>
      <c r="F53" s="101">
        <f t="shared" si="1"/>
        <v>700</v>
      </c>
    </row>
    <row r="54" spans="1:10" s="68" customFormat="1" ht="126" x14ac:dyDescent="0.3">
      <c r="A54" s="70" t="s">
        <v>118</v>
      </c>
      <c r="B54" s="84" t="s">
        <v>103</v>
      </c>
      <c r="C54" s="50">
        <v>2</v>
      </c>
      <c r="D54" s="18" t="s">
        <v>2</v>
      </c>
      <c r="E54" s="63">
        <v>1232.27</v>
      </c>
      <c r="F54" s="101">
        <f t="shared" si="1"/>
        <v>2464.54</v>
      </c>
    </row>
    <row r="55" spans="1:10" s="68" customFormat="1" ht="126" x14ac:dyDescent="0.3">
      <c r="A55" s="70" t="s">
        <v>119</v>
      </c>
      <c r="B55" s="84" t="s">
        <v>97</v>
      </c>
      <c r="C55" s="50">
        <v>1</v>
      </c>
      <c r="D55" s="18" t="s">
        <v>2</v>
      </c>
      <c r="E55" s="63">
        <v>953.66</v>
      </c>
      <c r="F55" s="101">
        <f t="shared" si="1"/>
        <v>953.66</v>
      </c>
    </row>
    <row r="56" spans="1:10" s="68" customFormat="1" ht="126" x14ac:dyDescent="0.3">
      <c r="A56" s="70" t="s">
        <v>120</v>
      </c>
      <c r="B56" s="84" t="s">
        <v>100</v>
      </c>
      <c r="C56" s="50">
        <v>1</v>
      </c>
      <c r="D56" s="18" t="s">
        <v>2</v>
      </c>
      <c r="E56" s="63">
        <v>691.98</v>
      </c>
      <c r="F56" s="101">
        <f t="shared" si="1"/>
        <v>691.98</v>
      </c>
    </row>
    <row r="57" spans="1:10" s="68" customFormat="1" ht="126" x14ac:dyDescent="0.3">
      <c r="A57" s="70" t="s">
        <v>121</v>
      </c>
      <c r="B57" s="84" t="s">
        <v>101</v>
      </c>
      <c r="C57" s="50">
        <v>4</v>
      </c>
      <c r="D57" s="18" t="s">
        <v>2</v>
      </c>
      <c r="E57" s="63">
        <v>612.73</v>
      </c>
      <c r="F57" s="101">
        <f t="shared" si="1"/>
        <v>2450.92</v>
      </c>
    </row>
    <row r="58" spans="1:10" s="68" customFormat="1" ht="98" x14ac:dyDescent="0.3">
      <c r="A58" s="70" t="s">
        <v>122</v>
      </c>
      <c r="B58" s="84" t="s">
        <v>104</v>
      </c>
      <c r="C58" s="50">
        <v>2</v>
      </c>
      <c r="D58" s="18" t="s">
        <v>2</v>
      </c>
      <c r="E58" s="63">
        <v>341.61</v>
      </c>
      <c r="F58" s="101">
        <f t="shared" si="1"/>
        <v>683.22</v>
      </c>
    </row>
    <row r="59" spans="1:10" s="68" customFormat="1" ht="126" x14ac:dyDescent="0.3">
      <c r="A59" s="70" t="s">
        <v>123</v>
      </c>
      <c r="B59" s="84" t="s">
        <v>105</v>
      </c>
      <c r="C59" s="50">
        <v>1</v>
      </c>
      <c r="D59" s="18" t="s">
        <v>2</v>
      </c>
      <c r="E59" s="63">
        <v>551.08000000000004</v>
      </c>
      <c r="F59" s="101">
        <f t="shared" si="1"/>
        <v>551.08000000000004</v>
      </c>
    </row>
    <row r="60" spans="1:10" s="68" customFormat="1" ht="98" x14ac:dyDescent="0.3">
      <c r="A60" s="70" t="s">
        <v>124</v>
      </c>
      <c r="B60" s="84" t="s">
        <v>106</v>
      </c>
      <c r="C60" s="50">
        <v>2</v>
      </c>
      <c r="D60" s="18" t="s">
        <v>2</v>
      </c>
      <c r="E60" s="63">
        <v>216.29</v>
      </c>
      <c r="F60" s="101">
        <f t="shared" si="1"/>
        <v>432.58</v>
      </c>
    </row>
    <row r="61" spans="1:10" s="68" customFormat="1" ht="56" x14ac:dyDescent="0.3">
      <c r="A61" s="70" t="s">
        <v>125</v>
      </c>
      <c r="B61" s="62" t="s">
        <v>107</v>
      </c>
      <c r="C61" s="50">
        <v>3</v>
      </c>
      <c r="D61" s="18" t="s">
        <v>2</v>
      </c>
      <c r="E61" s="63">
        <v>91.94</v>
      </c>
      <c r="F61" s="101">
        <f t="shared" si="1"/>
        <v>275.82</v>
      </c>
    </row>
    <row r="62" spans="1:10" s="68" customFormat="1" ht="42" x14ac:dyDescent="0.3">
      <c r="A62" s="70" t="s">
        <v>126</v>
      </c>
      <c r="B62" s="62" t="s">
        <v>52</v>
      </c>
      <c r="C62" s="49">
        <v>30</v>
      </c>
      <c r="D62" s="26" t="s">
        <v>9</v>
      </c>
      <c r="E62" s="63">
        <v>8.01</v>
      </c>
      <c r="F62" s="101">
        <f t="shared" si="1"/>
        <v>240.29999999999998</v>
      </c>
    </row>
    <row r="63" spans="1:10" s="64" customFormat="1" ht="42" x14ac:dyDescent="0.35">
      <c r="A63" s="70" t="s">
        <v>133</v>
      </c>
      <c r="B63" s="84" t="s">
        <v>102</v>
      </c>
      <c r="C63" s="50">
        <v>30</v>
      </c>
      <c r="D63" s="26" t="s">
        <v>9</v>
      </c>
      <c r="E63" s="63">
        <v>2.29</v>
      </c>
      <c r="F63" s="101">
        <f t="shared" si="1"/>
        <v>68.7</v>
      </c>
      <c r="G63" s="2"/>
      <c r="J63" s="65"/>
    </row>
    <row r="64" spans="1:10" s="64" customFormat="1" ht="28" x14ac:dyDescent="0.35">
      <c r="A64" s="70" t="s">
        <v>134</v>
      </c>
      <c r="B64" s="84" t="s">
        <v>53</v>
      </c>
      <c r="C64" s="50">
        <v>3</v>
      </c>
      <c r="D64" s="18" t="s">
        <v>2</v>
      </c>
      <c r="E64" s="63">
        <v>7.5</v>
      </c>
      <c r="F64" s="101">
        <f t="shared" si="1"/>
        <v>22.5</v>
      </c>
      <c r="G64" s="2"/>
      <c r="J64" s="65"/>
    </row>
    <row r="65" spans="1:10" s="64" customFormat="1" ht="15.5" x14ac:dyDescent="0.35">
      <c r="A65" s="67"/>
      <c r="B65" s="73" t="s">
        <v>127</v>
      </c>
      <c r="C65" s="87"/>
      <c r="D65" s="87"/>
      <c r="E65" s="83"/>
      <c r="F65" s="83"/>
      <c r="G65" s="2"/>
      <c r="J65" s="65"/>
    </row>
    <row r="66" spans="1:10" s="68" customFormat="1" ht="28" x14ac:dyDescent="0.3">
      <c r="A66" s="70" t="s">
        <v>67</v>
      </c>
      <c r="B66" s="62" t="s">
        <v>128</v>
      </c>
      <c r="C66" s="50">
        <v>1</v>
      </c>
      <c r="D66" s="18" t="s">
        <v>77</v>
      </c>
      <c r="E66" s="63">
        <v>50</v>
      </c>
      <c r="F66" s="101">
        <f>C66*E66</f>
        <v>50</v>
      </c>
    </row>
    <row r="67" spans="1:10" s="68" customFormat="1" ht="98" x14ac:dyDescent="0.3">
      <c r="A67" s="70" t="s">
        <v>68</v>
      </c>
      <c r="B67" s="84" t="s">
        <v>98</v>
      </c>
      <c r="C67" s="50">
        <v>1</v>
      </c>
      <c r="D67" s="18" t="s">
        <v>2</v>
      </c>
      <c r="E67" s="63">
        <v>648.57000000000005</v>
      </c>
      <c r="F67" s="101">
        <f>C67*E67</f>
        <v>648.57000000000005</v>
      </c>
    </row>
    <row r="68" spans="1:10" s="68" customFormat="1" ht="14" x14ac:dyDescent="0.3">
      <c r="A68" s="67"/>
      <c r="B68" s="73" t="s">
        <v>129</v>
      </c>
      <c r="C68" s="87"/>
      <c r="D68" s="87"/>
      <c r="E68" s="83"/>
      <c r="F68" s="83"/>
    </row>
    <row r="69" spans="1:10" s="68" customFormat="1" ht="28" x14ac:dyDescent="0.3">
      <c r="A69" s="70" t="s">
        <v>71</v>
      </c>
      <c r="B69" s="62" t="s">
        <v>128</v>
      </c>
      <c r="C69" s="50">
        <v>1</v>
      </c>
      <c r="D69" s="18" t="s">
        <v>77</v>
      </c>
      <c r="E69" s="63">
        <v>20</v>
      </c>
      <c r="F69" s="101">
        <f>C69*E69</f>
        <v>20</v>
      </c>
    </row>
    <row r="70" spans="1:10" s="68" customFormat="1" ht="126" x14ac:dyDescent="0.3">
      <c r="A70" s="70" t="s">
        <v>79</v>
      </c>
      <c r="B70" s="84" t="s">
        <v>101</v>
      </c>
      <c r="C70" s="50">
        <v>1</v>
      </c>
      <c r="D70" s="18" t="s">
        <v>2</v>
      </c>
      <c r="E70" s="63">
        <v>612.73</v>
      </c>
      <c r="F70" s="101">
        <f>C70*E70</f>
        <v>612.73</v>
      </c>
    </row>
    <row r="71" spans="1:10" s="68" customFormat="1" ht="14" x14ac:dyDescent="0.3">
      <c r="A71" s="67"/>
      <c r="B71" s="73" t="s">
        <v>130</v>
      </c>
      <c r="C71" s="87"/>
      <c r="D71" s="87"/>
      <c r="E71" s="83"/>
      <c r="F71" s="83"/>
    </row>
    <row r="72" spans="1:10" s="64" customFormat="1" ht="28" x14ac:dyDescent="0.35">
      <c r="A72" s="70" t="s">
        <v>85</v>
      </c>
      <c r="B72" s="62" t="s">
        <v>128</v>
      </c>
      <c r="C72" s="50">
        <v>1</v>
      </c>
      <c r="D72" s="18" t="s">
        <v>77</v>
      </c>
      <c r="E72" s="63">
        <v>20</v>
      </c>
      <c r="F72" s="101">
        <f>C72*E72</f>
        <v>20</v>
      </c>
      <c r="G72" s="2"/>
      <c r="J72" s="65"/>
    </row>
    <row r="73" spans="1:10" s="64" customFormat="1" ht="126" x14ac:dyDescent="0.35">
      <c r="A73" s="70" t="s">
        <v>86</v>
      </c>
      <c r="B73" s="84" t="s">
        <v>101</v>
      </c>
      <c r="C73" s="50">
        <v>1</v>
      </c>
      <c r="D73" s="18" t="s">
        <v>2</v>
      </c>
      <c r="E73" s="63">
        <v>612.73</v>
      </c>
      <c r="F73" s="101">
        <f>C73*E73</f>
        <v>612.73</v>
      </c>
      <c r="G73" s="2"/>
      <c r="J73" s="65"/>
    </row>
    <row r="74" spans="1:10" s="64" customFormat="1" ht="15.5" x14ac:dyDescent="0.35">
      <c r="A74" s="75"/>
      <c r="B74" s="99" t="s">
        <v>57</v>
      </c>
      <c r="C74" s="100"/>
      <c r="D74" s="100"/>
      <c r="E74" s="94"/>
      <c r="F74" s="94">
        <f>SUM(F10:F73)</f>
        <v>58047.515999999996</v>
      </c>
      <c r="G74" s="2"/>
      <c r="J74" s="65"/>
    </row>
    <row r="75" spans="1:10" s="64" customFormat="1" ht="15.5" x14ac:dyDescent="0.35">
      <c r="A75" s="78"/>
      <c r="B75" s="79"/>
      <c r="C75" s="80"/>
      <c r="D75" s="80"/>
      <c r="E75" s="81"/>
      <c r="F75" s="81"/>
      <c r="G75" s="2"/>
      <c r="J75" s="65"/>
    </row>
    <row r="76" spans="1:10" s="64" customFormat="1" ht="15.5" x14ac:dyDescent="0.35">
      <c r="A76" s="67" t="s">
        <v>55</v>
      </c>
      <c r="B76" s="22" t="s">
        <v>31</v>
      </c>
      <c r="C76" s="86"/>
      <c r="D76" s="82"/>
      <c r="E76" s="83"/>
      <c r="F76" s="83"/>
      <c r="G76" s="2"/>
      <c r="J76" s="65"/>
    </row>
    <row r="77" spans="1:10" s="64" customFormat="1" ht="15.5" x14ac:dyDescent="0.35">
      <c r="A77" s="67"/>
      <c r="B77" s="73" t="s">
        <v>59</v>
      </c>
      <c r="C77" s="87"/>
      <c r="D77" s="87"/>
      <c r="E77" s="83"/>
      <c r="F77" s="83"/>
      <c r="G77" s="2"/>
      <c r="J77" s="65"/>
    </row>
    <row r="78" spans="1:10" s="64" customFormat="1" ht="15.5" x14ac:dyDescent="0.35">
      <c r="A78" s="67"/>
      <c r="B78" s="18" t="s">
        <v>64</v>
      </c>
      <c r="C78" s="88">
        <v>5</v>
      </c>
      <c r="D78" s="82"/>
      <c r="E78" s="83"/>
      <c r="F78" s="89"/>
      <c r="G78" s="2"/>
      <c r="J78" s="65"/>
    </row>
    <row r="79" spans="1:10" s="64" customFormat="1" ht="15.5" x14ac:dyDescent="0.35">
      <c r="A79" s="67"/>
      <c r="B79" s="18" t="s">
        <v>46</v>
      </c>
      <c r="C79" s="88">
        <v>0</v>
      </c>
      <c r="D79" s="82"/>
      <c r="E79" s="83"/>
      <c r="F79" s="89"/>
      <c r="G79" s="2"/>
      <c r="J79" s="65"/>
    </row>
    <row r="80" spans="1:10" s="64" customFormat="1" ht="15.5" x14ac:dyDescent="0.35">
      <c r="A80" s="67"/>
      <c r="B80" s="18" t="s">
        <v>47</v>
      </c>
      <c r="C80" s="88">
        <v>0</v>
      </c>
      <c r="D80" s="82"/>
      <c r="E80" s="83"/>
      <c r="F80" s="89"/>
      <c r="G80" s="2"/>
      <c r="J80" s="65"/>
    </row>
    <row r="81" spans="1:10" s="68" customFormat="1" ht="42" x14ac:dyDescent="0.3">
      <c r="A81" s="70" t="s">
        <v>74</v>
      </c>
      <c r="B81" s="62" t="s">
        <v>72</v>
      </c>
      <c r="C81" s="49">
        <v>5</v>
      </c>
      <c r="D81" s="18" t="s">
        <v>9</v>
      </c>
      <c r="E81" s="54">
        <v>3.12</v>
      </c>
      <c r="F81" s="63">
        <f>C81*E81</f>
        <v>15.600000000000001</v>
      </c>
      <c r="G81" s="71"/>
    </row>
    <row r="82" spans="1:10" s="64" customFormat="1" ht="42" x14ac:dyDescent="0.35">
      <c r="A82" s="70" t="s">
        <v>75</v>
      </c>
      <c r="B82" s="62" t="s">
        <v>73</v>
      </c>
      <c r="C82" s="49">
        <v>6</v>
      </c>
      <c r="D82" s="26" t="s">
        <v>9</v>
      </c>
      <c r="E82" s="63">
        <v>10.31</v>
      </c>
      <c r="F82" s="63">
        <f>C82*E82</f>
        <v>61.86</v>
      </c>
      <c r="G82" s="2"/>
      <c r="J82" s="65"/>
    </row>
    <row r="83" spans="1:10" s="64" customFormat="1" ht="15.5" x14ac:dyDescent="0.35">
      <c r="A83" s="74"/>
      <c r="B83" s="90" t="s">
        <v>56</v>
      </c>
      <c r="C83" s="91"/>
      <c r="D83" s="92"/>
      <c r="E83" s="93"/>
      <c r="F83" s="94">
        <f>SUM(F81:F82)</f>
        <v>77.460000000000008</v>
      </c>
      <c r="G83" s="2"/>
      <c r="J83" s="65"/>
    </row>
    <row r="84" spans="1:10" s="64" customFormat="1" ht="15.5" x14ac:dyDescent="0.35">
      <c r="A84" s="69"/>
      <c r="B84" s="56" t="s">
        <v>30</v>
      </c>
      <c r="C84" s="95"/>
      <c r="D84" s="8"/>
      <c r="E84" s="96"/>
      <c r="F84" s="96"/>
      <c r="G84" s="2"/>
      <c r="J84" s="65"/>
    </row>
    <row r="85" spans="1:10" s="64" customFormat="1" ht="28" x14ac:dyDescent="0.35">
      <c r="A85" s="69"/>
      <c r="B85" s="56" t="s">
        <v>32</v>
      </c>
      <c r="C85" s="95"/>
      <c r="D85" s="8"/>
      <c r="E85" s="96"/>
      <c r="F85" s="96"/>
      <c r="G85" s="2"/>
      <c r="J85" s="65"/>
    </row>
    <row r="86" spans="1:10" s="64" customFormat="1" ht="15.5" x14ac:dyDescent="0.35">
      <c r="A86" s="69"/>
      <c r="B86" s="56" t="s">
        <v>33</v>
      </c>
      <c r="C86" s="97"/>
      <c r="D86" s="8"/>
      <c r="E86" s="96"/>
      <c r="F86" s="96"/>
      <c r="G86" s="2"/>
      <c r="J86" s="65"/>
    </row>
    <row r="87" spans="1:10" s="64" customFormat="1" ht="15.5" x14ac:dyDescent="0.35">
      <c r="A87" s="69"/>
      <c r="B87" s="56" t="s">
        <v>34</v>
      </c>
      <c r="C87" s="97"/>
      <c r="D87" s="8"/>
      <c r="E87" s="96"/>
      <c r="F87" s="96"/>
      <c r="G87" s="2"/>
      <c r="J87" s="65"/>
    </row>
    <row r="88" spans="1:10" s="64" customFormat="1" ht="15.75" customHeight="1" x14ac:dyDescent="0.35">
      <c r="A88" s="69"/>
      <c r="B88" s="56" t="s">
        <v>35</v>
      </c>
      <c r="C88" s="97"/>
      <c r="D88" s="8"/>
      <c r="E88" s="96"/>
      <c r="F88" s="96"/>
      <c r="G88" s="2"/>
      <c r="J88" s="65"/>
    </row>
    <row r="89" spans="1:10" s="64" customFormat="1" x14ac:dyDescent="0.35">
      <c r="A89" s="69"/>
      <c r="B89" s="56" t="s">
        <v>36</v>
      </c>
      <c r="C89" s="97"/>
      <c r="D89" s="8"/>
      <c r="E89" s="96"/>
      <c r="F89" s="96"/>
    </row>
    <row r="90" spans="1:10" s="64" customFormat="1" x14ac:dyDescent="0.35">
      <c r="A90" s="67" t="s">
        <v>82</v>
      </c>
      <c r="B90" s="22" t="s">
        <v>135</v>
      </c>
      <c r="C90" s="86"/>
      <c r="D90" s="82"/>
      <c r="E90" s="83"/>
      <c r="F90" s="83"/>
    </row>
    <row r="91" spans="1:10" s="64" customFormat="1" ht="15.5" x14ac:dyDescent="0.35">
      <c r="A91" s="112"/>
      <c r="B91" s="113" t="s">
        <v>136</v>
      </c>
      <c r="C91" s="113"/>
      <c r="D91" s="113"/>
      <c r="E91" s="114"/>
      <c r="F91" s="114"/>
      <c r="G91" s="2"/>
    </row>
    <row r="92" spans="1:10" s="64" customFormat="1" x14ac:dyDescent="0.35">
      <c r="A92" s="67"/>
      <c r="B92" s="73" t="s">
        <v>58</v>
      </c>
      <c r="C92" s="87"/>
      <c r="D92" s="87"/>
      <c r="E92" s="83"/>
      <c r="F92" s="83"/>
    </row>
    <row r="93" spans="1:10" ht="56" x14ac:dyDescent="0.35">
      <c r="A93" s="70" t="s">
        <v>29</v>
      </c>
      <c r="B93" s="62" t="s">
        <v>137</v>
      </c>
      <c r="C93" s="50">
        <v>10</v>
      </c>
      <c r="D93" s="18" t="s">
        <v>9</v>
      </c>
      <c r="E93" s="63">
        <v>20.350000000000001</v>
      </c>
      <c r="F93" s="63">
        <f>C93*E93</f>
        <v>203.5</v>
      </c>
    </row>
    <row r="94" spans="1:10" ht="28" x14ac:dyDescent="0.35">
      <c r="A94" s="70" t="s">
        <v>160</v>
      </c>
      <c r="B94" s="62" t="s">
        <v>138</v>
      </c>
      <c r="C94" s="50">
        <v>1</v>
      </c>
      <c r="D94" s="18" t="s">
        <v>2</v>
      </c>
      <c r="E94" s="63">
        <v>21.09</v>
      </c>
      <c r="F94" s="63">
        <f t="shared" ref="F94:F102" si="2">C94*E94</f>
        <v>21.09</v>
      </c>
    </row>
    <row r="95" spans="1:10" ht="28" x14ac:dyDescent="0.35">
      <c r="A95" s="70" t="s">
        <v>161</v>
      </c>
      <c r="B95" s="62" t="s">
        <v>139</v>
      </c>
      <c r="C95" s="50">
        <v>1</v>
      </c>
      <c r="D95" s="18" t="s">
        <v>2</v>
      </c>
      <c r="E95" s="54">
        <v>200</v>
      </c>
      <c r="F95" s="63">
        <f t="shared" si="2"/>
        <v>200</v>
      </c>
    </row>
    <row r="96" spans="1:10" ht="42" x14ac:dyDescent="0.35">
      <c r="A96" s="70" t="s">
        <v>162</v>
      </c>
      <c r="B96" s="18" t="s">
        <v>140</v>
      </c>
      <c r="C96" s="50">
        <v>1</v>
      </c>
      <c r="D96" s="18" t="s">
        <v>2</v>
      </c>
      <c r="E96" s="54">
        <v>52.66</v>
      </c>
      <c r="F96" s="63">
        <f t="shared" si="2"/>
        <v>52.66</v>
      </c>
    </row>
    <row r="97" spans="1:6" ht="42" x14ac:dyDescent="0.35">
      <c r="A97" s="70" t="s">
        <v>163</v>
      </c>
      <c r="B97" s="62" t="s">
        <v>141</v>
      </c>
      <c r="C97" s="50">
        <v>36</v>
      </c>
      <c r="D97" s="18" t="s">
        <v>9</v>
      </c>
      <c r="E97" s="63">
        <v>11.49</v>
      </c>
      <c r="F97" s="63">
        <f t="shared" si="2"/>
        <v>413.64</v>
      </c>
    </row>
    <row r="98" spans="1:6" ht="28" x14ac:dyDescent="0.35">
      <c r="A98" s="70" t="s">
        <v>164</v>
      </c>
      <c r="B98" s="62" t="s">
        <v>142</v>
      </c>
      <c r="C98" s="50">
        <v>1</v>
      </c>
      <c r="D98" s="18" t="s">
        <v>2</v>
      </c>
      <c r="E98" s="115">
        <v>13.37</v>
      </c>
      <c r="F98" s="63">
        <f t="shared" si="2"/>
        <v>13.37</v>
      </c>
    </row>
    <row r="99" spans="1:6" ht="28" x14ac:dyDescent="0.35">
      <c r="A99" s="70" t="s">
        <v>165</v>
      </c>
      <c r="B99" s="62" t="s">
        <v>143</v>
      </c>
      <c r="C99" s="50">
        <v>1</v>
      </c>
      <c r="D99" s="26" t="s">
        <v>2</v>
      </c>
      <c r="E99" s="63">
        <v>624.79</v>
      </c>
      <c r="F99" s="63">
        <f t="shared" si="2"/>
        <v>624.79</v>
      </c>
    </row>
    <row r="100" spans="1:6" ht="31.5" customHeight="1" x14ac:dyDescent="0.35">
      <c r="A100" s="70" t="s">
        <v>166</v>
      </c>
      <c r="B100" s="62" t="s">
        <v>144</v>
      </c>
      <c r="C100" s="50">
        <v>1</v>
      </c>
      <c r="D100" s="18" t="s">
        <v>2</v>
      </c>
      <c r="E100" s="54">
        <v>100</v>
      </c>
      <c r="F100" s="63">
        <f t="shared" si="2"/>
        <v>100</v>
      </c>
    </row>
    <row r="101" spans="1:6" ht="70" x14ac:dyDescent="0.35">
      <c r="A101" s="70" t="s">
        <v>167</v>
      </c>
      <c r="B101" s="62" t="s">
        <v>145</v>
      </c>
      <c r="C101" s="50">
        <v>1</v>
      </c>
      <c r="D101" s="18" t="s">
        <v>2</v>
      </c>
      <c r="E101" s="63">
        <v>1983.2</v>
      </c>
      <c r="F101" s="63">
        <f t="shared" si="2"/>
        <v>1983.2</v>
      </c>
    </row>
    <row r="102" spans="1:6" x14ac:dyDescent="0.35">
      <c r="A102" s="70" t="s">
        <v>168</v>
      </c>
      <c r="B102" s="18" t="s">
        <v>146</v>
      </c>
      <c r="C102" s="50">
        <v>1</v>
      </c>
      <c r="D102" s="18" t="s">
        <v>2</v>
      </c>
      <c r="E102" s="63">
        <v>243.25</v>
      </c>
      <c r="F102" s="63">
        <f t="shared" si="2"/>
        <v>243.25</v>
      </c>
    </row>
    <row r="103" spans="1:6" x14ac:dyDescent="0.35">
      <c r="A103" s="67"/>
      <c r="B103" s="73" t="s">
        <v>59</v>
      </c>
      <c r="C103" s="87"/>
      <c r="D103" s="87"/>
      <c r="E103" s="83"/>
      <c r="F103" s="83"/>
    </row>
    <row r="104" spans="1:6" ht="56" x14ac:dyDescent="0.35">
      <c r="A104" s="70" t="s">
        <v>169</v>
      </c>
      <c r="B104" s="18" t="s">
        <v>147</v>
      </c>
      <c r="C104" s="50">
        <v>16</v>
      </c>
      <c r="D104" s="18" t="s">
        <v>9</v>
      </c>
      <c r="E104" s="63">
        <v>12.02</v>
      </c>
      <c r="F104" s="63">
        <f>C104*E104</f>
        <v>192.32</v>
      </c>
    </row>
    <row r="105" spans="1:6" ht="28" x14ac:dyDescent="0.35">
      <c r="A105" s="70" t="s">
        <v>170</v>
      </c>
      <c r="B105" s="62" t="s">
        <v>148</v>
      </c>
      <c r="C105" s="50">
        <v>1</v>
      </c>
      <c r="D105" s="26" t="s">
        <v>2</v>
      </c>
      <c r="E105" s="115">
        <v>13.37</v>
      </c>
      <c r="F105" s="63">
        <f t="shared" ref="F105:F118" si="3">C105*E105</f>
        <v>13.37</v>
      </c>
    </row>
    <row r="106" spans="1:6" x14ac:dyDescent="0.35">
      <c r="A106" s="70" t="s">
        <v>171</v>
      </c>
      <c r="B106" s="62" t="s">
        <v>149</v>
      </c>
      <c r="C106" s="50">
        <v>1</v>
      </c>
      <c r="D106" s="18" t="s">
        <v>2</v>
      </c>
      <c r="E106" s="54">
        <v>200</v>
      </c>
      <c r="F106" s="63">
        <f t="shared" si="3"/>
        <v>200</v>
      </c>
    </row>
    <row r="107" spans="1:6" ht="28" x14ac:dyDescent="0.35">
      <c r="A107" s="70" t="s">
        <v>172</v>
      </c>
      <c r="B107" s="62" t="s">
        <v>150</v>
      </c>
      <c r="C107" s="106">
        <v>1</v>
      </c>
      <c r="D107" s="18" t="s">
        <v>2</v>
      </c>
      <c r="E107" s="54">
        <v>30.64</v>
      </c>
      <c r="F107" s="63">
        <f t="shared" si="3"/>
        <v>30.64</v>
      </c>
    </row>
    <row r="108" spans="1:6" ht="28" x14ac:dyDescent="0.35">
      <c r="A108" s="70" t="s">
        <v>173</v>
      </c>
      <c r="B108" s="62" t="s">
        <v>151</v>
      </c>
      <c r="C108" s="106">
        <v>1</v>
      </c>
      <c r="D108" s="18" t="s">
        <v>2</v>
      </c>
      <c r="E108" s="54">
        <v>280</v>
      </c>
      <c r="F108" s="63">
        <f t="shared" si="3"/>
        <v>280</v>
      </c>
    </row>
    <row r="109" spans="1:6" x14ac:dyDescent="0.35">
      <c r="A109" s="70" t="s">
        <v>174</v>
      </c>
      <c r="B109" s="18" t="s">
        <v>152</v>
      </c>
      <c r="C109" s="50">
        <v>1</v>
      </c>
      <c r="D109" s="26" t="s">
        <v>2</v>
      </c>
      <c r="E109" s="54">
        <v>200</v>
      </c>
      <c r="F109" s="63">
        <f t="shared" si="3"/>
        <v>200</v>
      </c>
    </row>
    <row r="110" spans="1:6" ht="56" x14ac:dyDescent="0.35">
      <c r="A110" s="70" t="s">
        <v>175</v>
      </c>
      <c r="B110" s="62" t="s">
        <v>153</v>
      </c>
      <c r="C110" s="50">
        <v>10</v>
      </c>
      <c r="D110" s="26" t="s">
        <v>9</v>
      </c>
      <c r="E110" s="63">
        <v>17.2</v>
      </c>
      <c r="F110" s="63">
        <f t="shared" si="3"/>
        <v>172</v>
      </c>
    </row>
    <row r="111" spans="1:6" ht="28" x14ac:dyDescent="0.35">
      <c r="A111" s="70" t="s">
        <v>176</v>
      </c>
      <c r="B111" s="62" t="s">
        <v>154</v>
      </c>
      <c r="C111" s="50">
        <v>5</v>
      </c>
      <c r="D111" s="18" t="s">
        <v>2</v>
      </c>
      <c r="E111" s="63">
        <v>14.91</v>
      </c>
      <c r="F111" s="63">
        <f t="shared" si="3"/>
        <v>74.55</v>
      </c>
    </row>
    <row r="112" spans="1:6" ht="28" x14ac:dyDescent="0.35">
      <c r="A112" s="70" t="s">
        <v>177</v>
      </c>
      <c r="B112" s="62" t="s">
        <v>139</v>
      </c>
      <c r="C112" s="50">
        <v>1</v>
      </c>
      <c r="D112" s="18" t="s">
        <v>2</v>
      </c>
      <c r="E112" s="54">
        <v>200</v>
      </c>
      <c r="F112" s="63">
        <f t="shared" si="3"/>
        <v>200</v>
      </c>
    </row>
    <row r="113" spans="1:6" ht="56" x14ac:dyDescent="0.35">
      <c r="A113" s="70" t="s">
        <v>178</v>
      </c>
      <c r="B113" s="62" t="s">
        <v>155</v>
      </c>
      <c r="C113" s="106">
        <v>8</v>
      </c>
      <c r="D113" s="18" t="s">
        <v>9</v>
      </c>
      <c r="E113" s="63">
        <v>22</v>
      </c>
      <c r="F113" s="63">
        <f t="shared" si="3"/>
        <v>176</v>
      </c>
    </row>
    <row r="114" spans="1:6" ht="28" x14ac:dyDescent="0.35">
      <c r="A114" s="70" t="s">
        <v>179</v>
      </c>
      <c r="B114" s="62" t="s">
        <v>156</v>
      </c>
      <c r="C114" s="50">
        <v>1</v>
      </c>
      <c r="D114" s="18" t="s">
        <v>2</v>
      </c>
      <c r="E114" s="54">
        <v>35</v>
      </c>
      <c r="F114" s="63">
        <f t="shared" si="3"/>
        <v>35</v>
      </c>
    </row>
    <row r="115" spans="1:6" ht="28" x14ac:dyDescent="0.35">
      <c r="A115" s="70" t="s">
        <v>180</v>
      </c>
      <c r="B115" s="62" t="s">
        <v>157</v>
      </c>
      <c r="C115" s="106">
        <v>1</v>
      </c>
      <c r="D115" s="18" t="s">
        <v>2</v>
      </c>
      <c r="E115" s="54">
        <v>280</v>
      </c>
      <c r="F115" s="63">
        <f t="shared" si="3"/>
        <v>280</v>
      </c>
    </row>
    <row r="116" spans="1:6" ht="28" x14ac:dyDescent="0.35">
      <c r="A116" s="70" t="s">
        <v>181</v>
      </c>
      <c r="B116" s="62" t="s">
        <v>158</v>
      </c>
      <c r="C116" s="50">
        <v>1</v>
      </c>
      <c r="D116" s="18" t="s">
        <v>2</v>
      </c>
      <c r="E116" s="54">
        <v>200</v>
      </c>
      <c r="F116" s="63">
        <f t="shared" si="3"/>
        <v>200</v>
      </c>
    </row>
    <row r="117" spans="1:6" ht="28" x14ac:dyDescent="0.35">
      <c r="A117" s="70" t="s">
        <v>182</v>
      </c>
      <c r="B117" s="62" t="s">
        <v>159</v>
      </c>
      <c r="C117" s="106">
        <v>1</v>
      </c>
      <c r="D117" s="18" t="s">
        <v>2</v>
      </c>
      <c r="E117" s="54">
        <v>280</v>
      </c>
      <c r="F117" s="63">
        <f t="shared" si="3"/>
        <v>280</v>
      </c>
    </row>
    <row r="118" spans="1:6" ht="70" x14ac:dyDescent="0.35">
      <c r="A118" s="70" t="s">
        <v>183</v>
      </c>
      <c r="B118" s="62" t="s">
        <v>145</v>
      </c>
      <c r="C118" s="50">
        <v>1</v>
      </c>
      <c r="D118" s="18" t="s">
        <v>2</v>
      </c>
      <c r="E118" s="63">
        <v>1983.2</v>
      </c>
      <c r="F118" s="63">
        <f t="shared" si="3"/>
        <v>1983.2</v>
      </c>
    </row>
    <row r="119" spans="1:6" x14ac:dyDescent="0.35">
      <c r="A119" s="70" t="s">
        <v>184</v>
      </c>
      <c r="B119" s="18" t="s">
        <v>146</v>
      </c>
      <c r="C119" s="50">
        <v>1</v>
      </c>
      <c r="D119" s="18" t="s">
        <v>2</v>
      </c>
      <c r="E119" s="63">
        <v>243.25</v>
      </c>
      <c r="F119" s="63">
        <f>C119*E119</f>
        <v>243.25</v>
      </c>
    </row>
    <row r="120" spans="1:6" x14ac:dyDescent="0.35">
      <c r="A120" s="116"/>
      <c r="B120" s="90" t="s">
        <v>185</v>
      </c>
      <c r="C120" s="117"/>
      <c r="D120" s="92"/>
      <c r="E120" s="93"/>
      <c r="F120" s="94">
        <f>SUM(F93:F119)</f>
        <v>8415.8300000000017</v>
      </c>
    </row>
    <row r="121" spans="1:6" x14ac:dyDescent="0.35">
      <c r="A121" s="78"/>
      <c r="B121" s="79"/>
      <c r="C121" s="80"/>
      <c r="D121" s="80"/>
      <c r="E121" s="81"/>
      <c r="F121" s="81"/>
    </row>
    <row r="122" spans="1:6" x14ac:dyDescent="0.35">
      <c r="A122" s="66" t="s">
        <v>186</v>
      </c>
      <c r="B122" s="22" t="s">
        <v>37</v>
      </c>
      <c r="C122" s="86"/>
      <c r="D122" s="82"/>
      <c r="E122" s="83"/>
      <c r="F122" s="83"/>
    </row>
    <row r="123" spans="1:6" x14ac:dyDescent="0.35">
      <c r="A123" s="27" t="s">
        <v>187</v>
      </c>
      <c r="B123" s="18" t="s">
        <v>38</v>
      </c>
      <c r="C123" s="106">
        <v>1</v>
      </c>
      <c r="D123" s="18" t="s">
        <v>28</v>
      </c>
      <c r="E123" s="63">
        <f>SUM(2500+900)</f>
        <v>3400</v>
      </c>
      <c r="F123" s="107">
        <f>PRODUCT(C123,E123)</f>
        <v>3400</v>
      </c>
    </row>
    <row r="124" spans="1:6" x14ac:dyDescent="0.35">
      <c r="A124" s="72"/>
      <c r="B124" s="102" t="s">
        <v>188</v>
      </c>
      <c r="C124" s="103"/>
      <c r="D124" s="103"/>
      <c r="E124" s="104"/>
      <c r="F124" s="105">
        <f>SUM(F123)</f>
        <v>3400</v>
      </c>
    </row>
    <row r="125" spans="1:6" ht="15" thickBot="1" x14ac:dyDescent="0.4">
      <c r="A125" s="108"/>
      <c r="B125" s="109"/>
      <c r="C125" s="110"/>
      <c r="D125" s="111"/>
      <c r="E125" s="64"/>
      <c r="F125" s="64"/>
    </row>
    <row r="126" spans="1:6" ht="15" thickBot="1" x14ac:dyDescent="0.4">
      <c r="A126" s="53"/>
      <c r="B126" s="28" t="s">
        <v>45</v>
      </c>
      <c r="C126" s="11"/>
      <c r="D126" s="17"/>
      <c r="E126" s="5"/>
      <c r="F126" s="46">
        <f>SUM(F124+F83+F74+F120)</f>
        <v>69940.805999999997</v>
      </c>
    </row>
    <row r="127" spans="1:6" x14ac:dyDescent="0.35">
      <c r="A127" s="53"/>
      <c r="B127" s="29" t="s">
        <v>39</v>
      </c>
      <c r="C127" s="30"/>
      <c r="D127" s="31"/>
      <c r="E127" s="32"/>
      <c r="F127" s="33">
        <f>PRODUCT(F126*2/100)</f>
        <v>1398.81612</v>
      </c>
    </row>
    <row r="128" spans="1:6" x14ac:dyDescent="0.35">
      <c r="A128" s="53"/>
      <c r="B128" s="14" t="s">
        <v>40</v>
      </c>
      <c r="C128" s="34"/>
      <c r="D128" s="35"/>
      <c r="E128" s="21"/>
      <c r="F128" s="36">
        <f>PRODUCT(F126*1/100)</f>
        <v>699.40805999999998</v>
      </c>
    </row>
    <row r="129" spans="1:6" x14ac:dyDescent="0.35">
      <c r="A129" s="53"/>
      <c r="B129" s="14" t="s">
        <v>41</v>
      </c>
      <c r="C129" s="34"/>
      <c r="D129" s="35"/>
      <c r="E129" s="21"/>
      <c r="F129" s="36">
        <f>PRODUCT(F126*13/100)</f>
        <v>9092.3047800000004</v>
      </c>
    </row>
    <row r="130" spans="1:6" ht="15" thickBot="1" x14ac:dyDescent="0.4">
      <c r="A130" s="53"/>
      <c r="B130" s="15" t="s">
        <v>42</v>
      </c>
      <c r="C130" s="37"/>
      <c r="D130" s="38"/>
      <c r="E130" s="39"/>
      <c r="F130" s="40">
        <f>PRODUCT(F126*6/100)</f>
        <v>4196.4483600000003</v>
      </c>
    </row>
    <row r="131" spans="1:6" ht="15" thickBot="1" x14ac:dyDescent="0.4">
      <c r="A131" s="53"/>
      <c r="B131" s="41" t="s">
        <v>43</v>
      </c>
      <c r="C131" s="42"/>
      <c r="D131" s="43"/>
      <c r="E131" s="44"/>
      <c r="F131" s="6">
        <f>SUM(F126+F127+F128+F129+F130)</f>
        <v>85327.783320000002</v>
      </c>
    </row>
    <row r="132" spans="1:6" x14ac:dyDescent="0.35">
      <c r="A132" s="24"/>
      <c r="B132" s="8"/>
      <c r="C132" s="19"/>
      <c r="D132" s="45"/>
      <c r="E132" s="23"/>
      <c r="F132" s="47" t="s">
        <v>44</v>
      </c>
    </row>
    <row r="133" spans="1:6" ht="15.5" x14ac:dyDescent="0.35">
      <c r="B133" s="119" t="s">
        <v>131</v>
      </c>
      <c r="C133" s="119"/>
      <c r="D133" s="119"/>
      <c r="E133" s="119"/>
      <c r="F133" s="1"/>
    </row>
    <row r="139" spans="1:6" x14ac:dyDescent="0.35">
      <c r="C139" s="19"/>
    </row>
    <row r="140" spans="1:6" x14ac:dyDescent="0.35">
      <c r="B140" s="56"/>
      <c r="C140" s="57"/>
      <c r="D140" s="13"/>
      <c r="E140" s="58"/>
      <c r="F140" s="59"/>
    </row>
    <row r="141" spans="1:6" x14ac:dyDescent="0.35">
      <c r="B141" s="55"/>
      <c r="C141" s="34"/>
      <c r="D141" s="35"/>
      <c r="E141" s="21"/>
      <c r="F141" s="21"/>
    </row>
    <row r="142" spans="1:6" x14ac:dyDescent="0.35">
      <c r="B142" s="55"/>
      <c r="C142" s="34"/>
      <c r="D142" s="35"/>
      <c r="E142" s="21"/>
      <c r="F142" s="21"/>
    </row>
    <row r="143" spans="1:6" x14ac:dyDescent="0.35">
      <c r="B143" s="55"/>
      <c r="C143" s="34"/>
      <c r="D143" s="35"/>
      <c r="E143" s="21"/>
      <c r="F143" s="21"/>
    </row>
    <row r="144" spans="1:6" x14ac:dyDescent="0.35">
      <c r="B144" s="55"/>
      <c r="C144" s="34"/>
      <c r="D144" s="35"/>
      <c r="E144" s="21"/>
      <c r="F144" s="21"/>
    </row>
    <row r="145" spans="2:6" x14ac:dyDescent="0.35">
      <c r="B145" s="56"/>
      <c r="C145" s="60"/>
      <c r="D145" s="25"/>
      <c r="E145" s="61"/>
      <c r="F145" s="59"/>
    </row>
  </sheetData>
  <mergeCells count="2">
    <mergeCell ref="A5:F5"/>
    <mergeCell ref="B133:E133"/>
  </mergeCells>
  <phoneticPr fontId="10" type="noConversion"/>
  <printOptions horizontalCentered="1"/>
  <pageMargins left="0.7" right="0.7" top="0.75" bottom="0.75" header="0.3" footer="0.3"/>
  <pageSetup paperSize="9" scale="52" fitToHeight="0" orientation="portrait" horizontalDpi="300" verticalDpi="300" r:id="rId1"/>
  <headerFooter>
    <oddHeader>&amp;C&amp;"-,Negrita"&amp;8&amp;P</oddHeader>
    <oddFooter>&amp;C&amp;A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2ce16e-0b3b-448a-bcdb-498da3051b1c" xsi:nil="true"/>
    <lcf76f155ced4ddcb4097134ff3c332f xmlns="5b550b1f-e319-434d-abcd-ac0aae123205">
      <Terms xmlns="http://schemas.microsoft.com/office/infopath/2007/PartnerControls"/>
    </lcf76f155ced4ddcb4097134ff3c332f>
    <_Flow_SignoffStatus xmlns="5b550b1f-e319-434d-abcd-ac0aae12320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5D0B0A7D6088B4A883F051D13ABDF08" ma:contentTypeVersion="18" ma:contentTypeDescription="Crear nuevo documento." ma:contentTypeScope="" ma:versionID="639b9bbb2da40bdf024cbcc25ee1345a">
  <xsd:schema xmlns:xsd="http://www.w3.org/2001/XMLSchema" xmlns:xs="http://www.w3.org/2001/XMLSchema" xmlns:p="http://schemas.microsoft.com/office/2006/metadata/properties" xmlns:ns2="5b550b1f-e319-434d-abcd-ac0aae123205" xmlns:ns3="222ce16e-0b3b-448a-bcdb-498da3051b1c" targetNamespace="http://schemas.microsoft.com/office/2006/metadata/properties" ma:root="true" ma:fieldsID="63f3722e687b21ed83acd401500a0292" ns2:_="" ns3:_="">
    <xsd:import namespace="5b550b1f-e319-434d-abcd-ac0aae123205"/>
    <xsd:import namespace="222ce16e-0b3b-448a-bcdb-498da3051b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550b1f-e319-434d-abcd-ac0aae123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943c1524-3fb5-4364-b89a-e5ce6f5f79f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2ce16e-0b3b-448a-bcdb-498da3051b1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88be02ff-05cd-403a-a294-088438188628}" ma:internalName="TaxCatchAll" ma:showField="CatchAllData" ma:web="222ce16e-0b3b-448a-bcdb-498da3051b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3425F7-EEA8-4D9F-B7C2-42C048678AF3}">
  <ds:schemaRefs>
    <ds:schemaRef ds:uri="http://schemas.microsoft.com/office/2006/documentManagement/types"/>
    <ds:schemaRef ds:uri="http://purl.org/dc/terms/"/>
    <ds:schemaRef ds:uri="222ce16e-0b3b-448a-bcdb-498da3051b1c"/>
    <ds:schemaRef ds:uri="http://purl.org/dc/elements/1.1/"/>
    <ds:schemaRef ds:uri="5b550b1f-e319-434d-abcd-ac0aae123205"/>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A20E676-90FB-4FDA-BDCA-AF9DCB4EB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550b1f-e319-434d-abcd-ac0aae123205"/>
    <ds:schemaRef ds:uri="222ce16e-0b3b-448a-bcdb-498da3051b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DD99E0-6365-4F83-BFFF-F0BBC8599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PRESSUPOST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Mezquita</dc:creator>
  <cp:keywords/>
  <dc:description/>
  <cp:lastModifiedBy>GARCIA, SARA (FCRB)</cp:lastModifiedBy>
  <cp:revision/>
  <cp:lastPrinted>2025-06-26T07:28:45Z</cp:lastPrinted>
  <dcterms:created xsi:type="dcterms:W3CDTF">2015-06-16T14:50:21Z</dcterms:created>
  <dcterms:modified xsi:type="dcterms:W3CDTF">2025-07-29T13:23:48Z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0x010100A5D0B0A7D6088B4A883F051D13ABDF08</vt:lpwstr>
  </property>
  <property fmtid="{D5CDD505-2E9C-101B-9397-08002B2CF9AE}" pid="3" name="Order">
    <vt:r8>1289800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