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79 - Servei manteniment Menarini\2. PLECS\1. ADMINISTRATIUS\"/>
    </mc:Choice>
  </mc:AlternateContent>
  <xr:revisionPtr revIDLastSave="0" documentId="13_ncr:1_{41266B49-40FB-4054-A631-9356BCE979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EX  3 OFERTA" sheetId="1" r:id="rId1"/>
  </sheets>
  <definedNames>
    <definedName name="_xlnm.Print_Area" localSheetId="0">'ANNEX  3 OFERTA'!$B$1:$Q$59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N52" i="1"/>
  <c r="O57" i="1"/>
  <c r="P52" i="1"/>
  <c r="M52" i="1"/>
  <c r="P46" i="1"/>
  <c r="M46" i="1"/>
  <c r="N46" i="1" s="1"/>
  <c r="P45" i="1"/>
  <c r="M45" i="1"/>
  <c r="N45" i="1" s="1"/>
  <c r="P44" i="1"/>
  <c r="M44" i="1"/>
  <c r="N44" i="1" s="1"/>
  <c r="P43" i="1"/>
  <c r="M43" i="1"/>
  <c r="N43" i="1" s="1"/>
  <c r="P42" i="1"/>
  <c r="M42" i="1"/>
  <c r="N42" i="1" s="1"/>
  <c r="P41" i="1"/>
  <c r="M41" i="1"/>
  <c r="N41" i="1" s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 l="1"/>
  <c r="M57" i="1" s="1"/>
  <c r="P23" i="1"/>
  <c r="N23" i="1"/>
  <c r="P22" i="1"/>
  <c r="N22" i="1"/>
  <c r="P21" i="1"/>
  <c r="N21" i="1"/>
  <c r="P20" i="1"/>
  <c r="N20" i="1"/>
  <c r="P19" i="1"/>
  <c r="N19" i="1"/>
  <c r="P18" i="1"/>
  <c r="N18" i="1"/>
  <c r="P17" i="1"/>
  <c r="N17" i="1"/>
  <c r="P16" i="1"/>
  <c r="N16" i="1"/>
  <c r="P28" i="1"/>
  <c r="N28" i="1"/>
  <c r="P27" i="1"/>
  <c r="N27" i="1"/>
  <c r="P26" i="1"/>
  <c r="N26" i="1"/>
  <c r="P25" i="1"/>
  <c r="N25" i="1"/>
  <c r="P24" i="1"/>
  <c r="N24" i="1"/>
  <c r="P15" i="1"/>
  <c r="N15" i="1"/>
  <c r="N29" i="1"/>
  <c r="P29" i="1"/>
  <c r="N30" i="1"/>
  <c r="P30" i="1"/>
  <c r="N31" i="1"/>
  <c r="P31" i="1"/>
  <c r="N32" i="1"/>
  <c r="P32" i="1"/>
  <c r="N33" i="1"/>
  <c r="P33" i="1"/>
  <c r="N34" i="1"/>
  <c r="P34" i="1"/>
  <c r="P14" i="1"/>
  <c r="N14" i="1"/>
  <c r="N57" i="1" l="1"/>
  <c r="O55" i="1"/>
  <c r="N35" i="1" l="1"/>
  <c r="P35" i="1"/>
  <c r="P5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<sst xmlns="http://schemas.openxmlformats.org/spreadsheetml/2006/main" count="194" uniqueCount="94">
  <si>
    <t xml:space="preserve">ANNEX 3 PCAP D'OFERTA ECONÒMICA </t>
  </si>
  <si>
    <t>TÍTOL EXPEDIENT:</t>
  </si>
  <si>
    <t>NÚMERO D'EXPEDIENT:</t>
  </si>
  <si>
    <t>SIGNAT:</t>
  </si>
  <si>
    <t>DURACIÓ EN MESOS</t>
  </si>
  <si>
    <t>EMPRESA:</t>
  </si>
  <si>
    <t xml:space="preserve">TELÈFON: </t>
  </si>
  <si>
    <t>CORREU ELECTRÒNIC:</t>
  </si>
  <si>
    <t>DATA:</t>
  </si>
  <si>
    <t>RELACIÓ D'EQUIPS  *** HOSPITAL CLINIC ****</t>
  </si>
  <si>
    <t>CODI HCP</t>
  </si>
  <si>
    <t>EQUIP</t>
  </si>
  <si>
    <t>MODEL</t>
  </si>
  <si>
    <t>N/S</t>
  </si>
  <si>
    <t>CECO</t>
  </si>
  <si>
    <t>sense IVA</t>
  </si>
  <si>
    <t>amb IVA</t>
  </si>
  <si>
    <t>SERVEIS DE MANTENIMENT PREVENTIU I CORRECTIU EQUIPS MENARINI DE L’HOSPITAL CLÍNIC DE BARCELONA</t>
  </si>
  <si>
    <t>H107364</t>
  </si>
  <si>
    <t>SELLADOR TERMICO P/TEJIDOS</t>
  </si>
  <si>
    <t>H107366</t>
  </si>
  <si>
    <t>H107365</t>
  </si>
  <si>
    <t>ESTACION DE CORTE</t>
  </si>
  <si>
    <t>H107304</t>
  </si>
  <si>
    <t>WORKSTATION</t>
  </si>
  <si>
    <t>H108246</t>
  </si>
  <si>
    <t>H108247</t>
  </si>
  <si>
    <t>H111601</t>
  </si>
  <si>
    <t>H111602</t>
  </si>
  <si>
    <t>H111586</t>
  </si>
  <si>
    <t>H119778</t>
  </si>
  <si>
    <t>CONGELADOR DE MOSTRES</t>
  </si>
  <si>
    <t>H126214</t>
  </si>
  <si>
    <t>SISTEMA CAPTURA I VISIONADO DE IMAGEN</t>
  </si>
  <si>
    <t>H124603</t>
  </si>
  <si>
    <t>SIST. DESCALCIFICACION MEDULA OSEA/BIOP</t>
  </si>
  <si>
    <t>H125048</t>
  </si>
  <si>
    <t>H124604</t>
  </si>
  <si>
    <t>SISTEMA DE TINCION AUTOMATIZADO COMPLETO</t>
  </si>
  <si>
    <t>H125153</t>
  </si>
  <si>
    <t>EQUIPO P/CRIOPRESERVACION Presto CHILL S</t>
  </si>
  <si>
    <t>H126215</t>
  </si>
  <si>
    <t>EQUIPO P/CRIOPRESERVACION FlashFREEZE</t>
  </si>
  <si>
    <t>H126147</t>
  </si>
  <si>
    <t>H126149</t>
  </si>
  <si>
    <t>H141252</t>
  </si>
  <si>
    <t>ANALIZADOR SANGRE PERIFERICA</t>
  </si>
  <si>
    <t>H140727</t>
  </si>
  <si>
    <t>PRESTOCHILL SYSTEM (CONT MENARINI)</t>
  </si>
  <si>
    <t>H140728</t>
  </si>
  <si>
    <t>PRESTOPRO SYSTEM (CONT MENARINI)</t>
  </si>
  <si>
    <t>H140729</t>
  </si>
  <si>
    <t>MACROPATH QX (CONT MENARINI)</t>
  </si>
  <si>
    <t>SEALSAFE WDIR</t>
  </si>
  <si>
    <t>EGROSS PRO-X</t>
  </si>
  <si>
    <t>BX 140</t>
  </si>
  <si>
    <t>EGROS PROX</t>
  </si>
  <si>
    <t>47476 PRESTOCHILL</t>
  </si>
  <si>
    <t>MACROVIEW DM 372470+</t>
  </si>
  <si>
    <t>MVDMM202601084/S110L204500087</t>
  </si>
  <si>
    <t>BONESTATION UNIT</t>
  </si>
  <si>
    <t>PRESTO PRO SYSTEM</t>
  </si>
  <si>
    <t>PRESTOCHILL (6P)</t>
  </si>
  <si>
    <t>FLASH FREEZER</t>
  </si>
  <si>
    <t>SEALSAFE WDCR</t>
  </si>
  <si>
    <t>MC-80</t>
  </si>
  <si>
    <t>DC8-33000346</t>
  </si>
  <si>
    <t>49050/PRESTOCHILL (6</t>
  </si>
  <si>
    <t>50009/PRESTO PRO</t>
  </si>
  <si>
    <t>50007/MACROPATH QX</t>
  </si>
  <si>
    <t>HBA01</t>
  </si>
  <si>
    <t>HBA11</t>
  </si>
  <si>
    <t>HBC01</t>
  </si>
  <si>
    <t>HBD04</t>
  </si>
  <si>
    <t>Comanda específica</t>
  </si>
  <si>
    <t>H126148</t>
  </si>
  <si>
    <t>H126428</t>
  </si>
  <si>
    <t>H126429</t>
  </si>
  <si>
    <t>H126216</t>
  </si>
  <si>
    <t>EQUIPO P/CRIOPRESERVACION</t>
  </si>
  <si>
    <t>H126217</t>
  </si>
  <si>
    <t>H126218</t>
  </si>
  <si>
    <t> PRESTOCHILL CAT360</t>
  </si>
  <si>
    <t> PRESTOPRO</t>
  </si>
  <si>
    <t> 193903038</t>
  </si>
  <si>
    <t>E-GROSS</t>
  </si>
  <si>
    <t>RELACIÓ D'EQUIPS  *** MATERNITAT ****</t>
  </si>
  <si>
    <t>RELACIÓ D'EQUIPS  *** PLATÓ ****</t>
  </si>
  <si>
    <t>H126150</t>
  </si>
  <si>
    <t>2025-79</t>
  </si>
  <si>
    <t>52 MESOS</t>
  </si>
  <si>
    <t>IMPORT DE LICITACIÓ                        (52 mesos)</t>
  </si>
  <si>
    <t>IMPORT OFERTAT (52 mesos)</t>
  </si>
  <si>
    <t>IMPORT TOTAL DE LICITACIÓ    (52 mesos)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</si>
</sst>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Century Gothic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CC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4" fontId="4" fillId="0" borderId="5" xfId="0" applyNumberFormat="1" applyFont="1" applyBorder="1"/>
    <xf numFmtId="0" fontId="0" fillId="0" borderId="0" xfId="0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44" fontId="4" fillId="6" borderId="5" xfId="0" applyNumberFormat="1" applyFont="1" applyFill="1" applyBorder="1"/>
    <xf numFmtId="44" fontId="4" fillId="6" borderId="3" xfId="0" applyNumberFormat="1" applyFont="1" applyFill="1" applyBorder="1"/>
    <xf numFmtId="44" fontId="7" fillId="0" borderId="3" xfId="0" applyNumberFormat="1" applyFont="1" applyBorder="1" applyAlignment="1">
      <alignment vertical="center"/>
    </xf>
    <xf numFmtId="0" fontId="9" fillId="0" borderId="0" xfId="0" applyFont="1"/>
    <xf numFmtId="0" fontId="11" fillId="0" borderId="0" xfId="0" applyFont="1" applyAlignment="1">
      <alignment horizontal="center"/>
    </xf>
    <xf numFmtId="8" fontId="13" fillId="0" borderId="3" xfId="0" applyNumberFormat="1" applyFont="1" applyBorder="1" applyAlignment="1">
      <alignment vertical="center"/>
    </xf>
    <xf numFmtId="44" fontId="4" fillId="0" borderId="11" xfId="0" applyNumberFormat="1" applyFont="1" applyBorder="1"/>
    <xf numFmtId="0" fontId="3" fillId="0" borderId="18" xfId="0" applyFont="1" applyBorder="1"/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19" xfId="0" applyBorder="1" applyAlignment="1">
      <alignment horizontal="left"/>
    </xf>
    <xf numFmtId="0" fontId="0" fillId="4" borderId="20" xfId="0" applyFill="1" applyBorder="1" applyAlignment="1">
      <alignment horizontal="left"/>
    </xf>
    <xf numFmtId="0" fontId="0" fillId="0" borderId="23" xfId="0" applyBorder="1" applyAlignment="1">
      <alignment horizontal="left" vertical="center"/>
    </xf>
    <xf numFmtId="44" fontId="4" fillId="3" borderId="5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44" fontId="4" fillId="0" borderId="0" xfId="0" applyNumberFormat="1" applyFont="1"/>
    <xf numFmtId="0" fontId="14" fillId="0" borderId="0" xfId="0" applyFont="1"/>
    <xf numFmtId="44" fontId="4" fillId="3" borderId="3" xfId="0" applyNumberFormat="1" applyFont="1" applyFill="1" applyBorder="1" applyAlignment="1">
      <alignment horizontal="center"/>
    </xf>
    <xf numFmtId="0" fontId="3" fillId="0" borderId="27" xfId="0" applyFont="1" applyBorder="1"/>
    <xf numFmtId="0" fontId="3" fillId="0" borderId="28" xfId="0" applyFont="1" applyBorder="1"/>
    <xf numFmtId="0" fontId="0" fillId="0" borderId="26" xfId="0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27" xfId="0" applyBorder="1" applyAlignment="1">
      <alignment horizontal="left"/>
    </xf>
    <xf numFmtId="0" fontId="0" fillId="4" borderId="29" xfId="0" applyFill="1" applyBorder="1" applyAlignment="1">
      <alignment horizontal="left"/>
    </xf>
    <xf numFmtId="0" fontId="0" fillId="0" borderId="28" xfId="0" applyBorder="1" applyAlignment="1">
      <alignment horizontal="left"/>
    </xf>
    <xf numFmtId="0" fontId="0" fillId="4" borderId="30" xfId="0" applyFill="1" applyBorder="1" applyAlignment="1">
      <alignment horizontal="left"/>
    </xf>
    <xf numFmtId="0" fontId="0" fillId="0" borderId="31" xfId="0" applyBorder="1" applyAlignment="1">
      <alignment horizontal="left"/>
    </xf>
    <xf numFmtId="0" fontId="0" fillId="4" borderId="32" xfId="0" applyFill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0" borderId="19" xfId="0" applyFont="1" applyBorder="1"/>
    <xf numFmtId="0" fontId="0" fillId="0" borderId="24" xfId="0" applyBorder="1" applyAlignment="1">
      <alignment horizontal="left"/>
    </xf>
    <xf numFmtId="0" fontId="0" fillId="4" borderId="33" xfId="0" applyFill="1" applyBorder="1" applyAlignment="1">
      <alignment horizontal="left"/>
    </xf>
    <xf numFmtId="0" fontId="0" fillId="0" borderId="34" xfId="0" applyBorder="1" applyAlignment="1">
      <alignment horizontal="left" vertical="center"/>
    </xf>
    <xf numFmtId="44" fontId="4" fillId="0" borderId="3" xfId="0" applyNumberFormat="1" applyFont="1" applyBorder="1"/>
    <xf numFmtId="0" fontId="3" fillId="0" borderId="34" xfId="0" applyFont="1" applyBorder="1"/>
    <xf numFmtId="0" fontId="0" fillId="0" borderId="34" xfId="0" applyBorder="1" applyAlignment="1">
      <alignment horizontal="left"/>
    </xf>
    <xf numFmtId="0" fontId="0" fillId="4" borderId="35" xfId="0" applyFill="1" applyBorder="1" applyAlignment="1">
      <alignment horizontal="left"/>
    </xf>
    <xf numFmtId="0" fontId="3" fillId="5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5" fillId="0" borderId="12" xfId="3" applyBorder="1" applyAlignment="1">
      <alignment horizontal="center"/>
    </xf>
    <xf numFmtId="0" fontId="8" fillId="0" borderId="12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Enllaç" xfId="3" builtinId="8"/>
    <cellStyle name="Euro" xfId="1" xr:uid="{00000000-0005-0000-0000-000000000000}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59"/>
  <sheetViews>
    <sheetView tabSelected="1" zoomScale="70" zoomScaleNormal="70" zoomScaleSheetLayoutView="70" workbookViewId="0">
      <selection activeCell="O52" sqref="O52"/>
    </sheetView>
  </sheetViews>
  <sheetFormatPr defaultColWidth="10.85546875" defaultRowHeight="15" x14ac:dyDescent="0.25"/>
  <cols>
    <col min="1" max="1" width="4.7109375" customWidth="1"/>
    <col min="2" max="2" width="11.7109375" style="24" customWidth="1"/>
    <col min="3" max="3" width="53.85546875" bestFit="1" customWidth="1"/>
    <col min="4" max="4" width="26.140625" customWidth="1"/>
    <col min="5" max="5" width="35.7109375" customWidth="1"/>
    <col min="6" max="6" width="14.42578125" customWidth="1"/>
    <col min="7" max="7" width="4.140625" customWidth="1"/>
    <col min="8" max="8" width="26.42578125" customWidth="1"/>
    <col min="9" max="9" width="20.28515625" customWidth="1"/>
    <col min="10" max="12" width="21.42578125" style="1" customWidth="1"/>
    <col min="13" max="13" width="15" style="1" customWidth="1"/>
    <col min="14" max="14" width="16.5703125" customWidth="1"/>
    <col min="15" max="15" width="14.5703125" customWidth="1"/>
    <col min="16" max="16" width="18.42578125" customWidth="1"/>
  </cols>
  <sheetData>
    <row r="1" spans="2:16" ht="33" customHeight="1" thickBot="1" x14ac:dyDescent="0.3">
      <c r="B1" s="69" t="s">
        <v>0</v>
      </c>
      <c r="C1" s="70"/>
      <c r="D1" s="70"/>
      <c r="E1" s="70"/>
      <c r="F1" s="70"/>
      <c r="G1" s="70"/>
      <c r="H1" s="70"/>
      <c r="I1" s="70"/>
      <c r="J1" s="71"/>
      <c r="K1" s="46"/>
      <c r="L1" s="46"/>
      <c r="N1" s="94" t="e" vm="1">
        <v>#VALUE!</v>
      </c>
      <c r="O1" s="94"/>
    </row>
    <row r="2" spans="2:16" ht="15.75" thickBot="1" x14ac:dyDescent="0.3">
      <c r="B2" s="23"/>
      <c r="C2" s="17"/>
      <c r="D2" s="17"/>
      <c r="E2" s="17"/>
      <c r="F2" s="17"/>
      <c r="G2" s="1"/>
      <c r="H2" s="1"/>
      <c r="I2" s="1"/>
      <c r="J2" s="17"/>
      <c r="K2" s="17"/>
      <c r="L2" s="17"/>
      <c r="M2"/>
      <c r="N2" s="94"/>
      <c r="O2" s="94"/>
    </row>
    <row r="3" spans="2:16" s="2" customFormat="1" ht="39" customHeight="1" thickBot="1" x14ac:dyDescent="0.3">
      <c r="B3" s="87" t="s">
        <v>1</v>
      </c>
      <c r="C3" s="88"/>
      <c r="D3" s="89" t="s">
        <v>17</v>
      </c>
      <c r="E3" s="89"/>
      <c r="F3" s="89"/>
      <c r="G3" s="89"/>
      <c r="H3" s="89"/>
      <c r="I3" s="89"/>
      <c r="J3" s="90"/>
      <c r="K3" s="47"/>
      <c r="L3" s="47"/>
      <c r="M3" s="3"/>
      <c r="N3" s="3"/>
      <c r="O3" s="3"/>
    </row>
    <row r="4" spans="2:16" s="2" customFormat="1" ht="15.75" thickBot="1" x14ac:dyDescent="0.3">
      <c r="B4" s="84" t="s">
        <v>2</v>
      </c>
      <c r="C4" s="85"/>
      <c r="D4" s="91" t="s">
        <v>89</v>
      </c>
      <c r="E4" s="93"/>
      <c r="F4" s="93"/>
      <c r="G4" s="93"/>
      <c r="H4" s="93"/>
      <c r="I4" s="93"/>
      <c r="J4" s="92"/>
      <c r="K4" s="18"/>
      <c r="L4" s="18"/>
      <c r="M4" s="3"/>
      <c r="N4" s="78" t="s">
        <v>3</v>
      </c>
      <c r="O4" s="79"/>
    </row>
    <row r="5" spans="2:16" s="2" customFormat="1" ht="15.75" customHeight="1" thickBot="1" x14ac:dyDescent="0.3">
      <c r="B5" s="91" t="s">
        <v>4</v>
      </c>
      <c r="C5" s="92"/>
      <c r="D5" s="80" t="s">
        <v>90</v>
      </c>
      <c r="E5" s="81"/>
      <c r="F5" s="81"/>
      <c r="G5" s="81"/>
      <c r="H5" s="81"/>
      <c r="I5" s="81"/>
      <c r="J5" s="82"/>
      <c r="K5" s="48"/>
      <c r="L5" s="48"/>
      <c r="M5" s="3"/>
      <c r="N5" s="72"/>
      <c r="O5" s="73"/>
    </row>
    <row r="6" spans="2:16" s="2" customFormat="1" ht="15.75" customHeight="1" thickBot="1" x14ac:dyDescent="0.3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3"/>
      <c r="N6" s="74"/>
      <c r="O6" s="75"/>
    </row>
    <row r="7" spans="2:16" s="2" customFormat="1" ht="15.75" thickBot="1" x14ac:dyDescent="0.3">
      <c r="B7" s="84" t="s">
        <v>5</v>
      </c>
      <c r="C7" s="85"/>
      <c r="D7" s="80"/>
      <c r="E7" s="81"/>
      <c r="F7" s="82"/>
      <c r="G7" s="84" t="s">
        <v>6</v>
      </c>
      <c r="H7" s="85"/>
      <c r="I7" s="80"/>
      <c r="J7" s="82"/>
      <c r="K7" s="48"/>
      <c r="L7" s="48"/>
      <c r="M7" s="3"/>
      <c r="N7" s="74"/>
      <c r="O7" s="75"/>
    </row>
    <row r="8" spans="2:16" s="2" customFormat="1" ht="15.75" thickBot="1" x14ac:dyDescent="0.3">
      <c r="B8" s="84" t="s">
        <v>7</v>
      </c>
      <c r="C8" s="85"/>
      <c r="D8" s="83"/>
      <c r="E8" s="81"/>
      <c r="F8" s="82"/>
      <c r="G8" s="84" t="s">
        <v>8</v>
      </c>
      <c r="H8" s="85"/>
      <c r="I8" s="86"/>
      <c r="J8" s="82"/>
      <c r="K8" s="48"/>
      <c r="L8" s="48"/>
      <c r="M8" s="3"/>
      <c r="N8" s="76"/>
      <c r="O8" s="77"/>
    </row>
    <row r="9" spans="2:16" s="2" customFormat="1" ht="36" customHeight="1" x14ac:dyDescent="0.25">
      <c r="B9" s="3"/>
      <c r="G9" s="3"/>
      <c r="H9" s="3"/>
      <c r="I9" s="3"/>
      <c r="J9" s="3"/>
      <c r="K9" s="3"/>
      <c r="L9" s="3"/>
      <c r="M9" s="3"/>
      <c r="N9" s="3"/>
      <c r="O9" s="3"/>
    </row>
    <row r="10" spans="2:16" s="2" customFormat="1" ht="15" customHeight="1" x14ac:dyDescent="0.25">
      <c r="B10" s="3"/>
      <c r="C10" s="34" t="s">
        <v>9</v>
      </c>
      <c r="G10" s="3"/>
      <c r="H10" s="3"/>
      <c r="I10" s="3"/>
      <c r="J10" s="3"/>
      <c r="K10" s="3"/>
      <c r="L10" s="3"/>
      <c r="M10" s="3"/>
      <c r="N10" s="3"/>
      <c r="O10" s="3"/>
    </row>
    <row r="11" spans="2:16" ht="15.75" thickBot="1" x14ac:dyDescent="0.3">
      <c r="D11" s="4"/>
      <c r="E11" s="4"/>
      <c r="F11" s="4"/>
      <c r="H11" s="60"/>
      <c r="I11" s="60"/>
      <c r="J11" s="60"/>
      <c r="K11" s="12"/>
      <c r="L11" s="12"/>
      <c r="M11" s="12"/>
      <c r="N11" s="60"/>
      <c r="O11" s="60"/>
    </row>
    <row r="12" spans="2:16" ht="39" customHeight="1" thickBot="1" x14ac:dyDescent="0.3">
      <c r="B12" s="61" t="s">
        <v>10</v>
      </c>
      <c r="C12" s="63" t="s">
        <v>11</v>
      </c>
      <c r="D12" s="63" t="s">
        <v>12</v>
      </c>
      <c r="E12" s="63" t="s">
        <v>13</v>
      </c>
      <c r="F12" s="65" t="s">
        <v>14</v>
      </c>
      <c r="G12" s="6"/>
      <c r="H12" s="10">
        <v>2025</v>
      </c>
      <c r="I12" s="10">
        <v>2026</v>
      </c>
      <c r="J12" s="10">
        <v>2027</v>
      </c>
      <c r="K12" s="49">
        <v>2028</v>
      </c>
      <c r="L12" s="49">
        <v>2029</v>
      </c>
      <c r="M12" s="67" t="s">
        <v>91</v>
      </c>
      <c r="N12" s="68"/>
      <c r="O12" s="58" t="s">
        <v>92</v>
      </c>
      <c r="P12" s="59"/>
    </row>
    <row r="13" spans="2:16" ht="15.75" thickBot="1" x14ac:dyDescent="0.3">
      <c r="B13" s="62"/>
      <c r="C13" s="64"/>
      <c r="D13" s="64"/>
      <c r="E13" s="64"/>
      <c r="F13" s="66"/>
      <c r="G13" s="7"/>
      <c r="H13" s="5" t="s">
        <v>15</v>
      </c>
      <c r="I13" s="5" t="s">
        <v>15</v>
      </c>
      <c r="J13" s="5" t="s">
        <v>15</v>
      </c>
      <c r="K13" s="5" t="s">
        <v>15</v>
      </c>
      <c r="L13" s="5" t="s">
        <v>15</v>
      </c>
      <c r="M13" s="5" t="s">
        <v>15</v>
      </c>
      <c r="N13" s="5" t="s">
        <v>16</v>
      </c>
      <c r="O13" s="11" t="s">
        <v>15</v>
      </c>
      <c r="P13" s="11" t="s">
        <v>16</v>
      </c>
    </row>
    <row r="14" spans="2:16" ht="15.75" thickBot="1" x14ac:dyDescent="0.3">
      <c r="B14" s="25" t="s">
        <v>18</v>
      </c>
      <c r="C14" s="36" t="s">
        <v>19</v>
      </c>
      <c r="D14" s="40" t="s">
        <v>53</v>
      </c>
      <c r="E14" s="41">
        <v>162608217</v>
      </c>
      <c r="F14" s="27" t="s">
        <v>70</v>
      </c>
      <c r="G14" s="8"/>
      <c r="H14" s="31">
        <f>+ROUND(536.593636363636,2)</f>
        <v>536.59</v>
      </c>
      <c r="I14" s="31">
        <f>+ROUND(1073.18727272727,2)</f>
        <v>1073.19</v>
      </c>
      <c r="J14" s="31">
        <f>+ROUND(1073.18727272727,2)</f>
        <v>1073.19</v>
      </c>
      <c r="K14" s="31">
        <f>+ROUND(1073.18727272727,2)</f>
        <v>1073.19</v>
      </c>
      <c r="L14" s="31">
        <v>1073.1872727272726</v>
      </c>
      <c r="M14" s="31">
        <f>SUM(H14:L14)</f>
        <v>4829.3472727272729</v>
      </c>
      <c r="N14" s="31">
        <f t="shared" ref="N14:N34" si="0">M14*1.21</f>
        <v>5843.5101999999997</v>
      </c>
      <c r="O14" s="14"/>
      <c r="P14" s="14">
        <f t="shared" ref="P14:P34" si="1">(O14*21%)+O14</f>
        <v>0</v>
      </c>
    </row>
    <row r="15" spans="2:16" ht="15.75" thickBot="1" x14ac:dyDescent="0.3">
      <c r="B15" s="25" t="s">
        <v>20</v>
      </c>
      <c r="C15" s="37" t="s">
        <v>19</v>
      </c>
      <c r="D15" s="42" t="s">
        <v>53</v>
      </c>
      <c r="E15" s="43">
        <v>162708221</v>
      </c>
      <c r="F15" s="27" t="s">
        <v>70</v>
      </c>
      <c r="G15" s="8"/>
      <c r="H15" s="31">
        <v>1128</v>
      </c>
      <c r="I15" s="31">
        <v>2256</v>
      </c>
      <c r="J15" s="31">
        <v>2256</v>
      </c>
      <c r="K15" s="31">
        <v>2256</v>
      </c>
      <c r="L15" s="31">
        <v>2256</v>
      </c>
      <c r="M15" s="31">
        <f t="shared" ref="M15:M35" si="2">SUM(H15:L15)</f>
        <v>10152</v>
      </c>
      <c r="N15" s="31">
        <f t="shared" si="0"/>
        <v>12283.92</v>
      </c>
      <c r="O15" s="14"/>
      <c r="P15" s="14">
        <f t="shared" si="1"/>
        <v>0</v>
      </c>
    </row>
    <row r="16" spans="2:16" ht="15.75" thickBot="1" x14ac:dyDescent="0.3">
      <c r="B16" s="25" t="s">
        <v>21</v>
      </c>
      <c r="C16" s="37" t="s">
        <v>22</v>
      </c>
      <c r="D16" s="44" t="s">
        <v>54</v>
      </c>
      <c r="E16" s="45">
        <v>164501003</v>
      </c>
      <c r="F16" s="27" t="s">
        <v>70</v>
      </c>
      <c r="G16" s="8"/>
      <c r="H16" s="31">
        <v>1128</v>
      </c>
      <c r="I16" s="31">
        <v>2256</v>
      </c>
      <c r="J16" s="31">
        <v>2256</v>
      </c>
      <c r="K16" s="31">
        <v>2256</v>
      </c>
      <c r="L16" s="31">
        <v>2256</v>
      </c>
      <c r="M16" s="31">
        <f t="shared" si="2"/>
        <v>10152</v>
      </c>
      <c r="N16" s="31">
        <f t="shared" si="0"/>
        <v>12283.92</v>
      </c>
      <c r="O16" s="14"/>
      <c r="P16" s="14">
        <f t="shared" si="1"/>
        <v>0</v>
      </c>
    </row>
    <row r="17" spans="2:16" ht="15.75" thickBot="1" x14ac:dyDescent="0.3">
      <c r="B17" s="25" t="s">
        <v>23</v>
      </c>
      <c r="C17" s="4" t="s">
        <v>24</v>
      </c>
      <c r="D17" s="38" t="s">
        <v>55</v>
      </c>
      <c r="E17" s="39">
        <v>162201016</v>
      </c>
      <c r="F17" s="27" t="s">
        <v>71</v>
      </c>
      <c r="G17" s="8"/>
      <c r="H17" s="31">
        <v>1250</v>
      </c>
      <c r="I17" s="31">
        <v>2500</v>
      </c>
      <c r="J17" s="31">
        <v>2500</v>
      </c>
      <c r="K17" s="31">
        <v>2500</v>
      </c>
      <c r="L17" s="31">
        <v>2500</v>
      </c>
      <c r="M17" s="31">
        <f t="shared" si="2"/>
        <v>11250</v>
      </c>
      <c r="N17" s="31">
        <f t="shared" si="0"/>
        <v>13612.5</v>
      </c>
      <c r="O17" s="14"/>
      <c r="P17" s="14">
        <f t="shared" si="1"/>
        <v>0</v>
      </c>
    </row>
    <row r="18" spans="2:16" ht="15.75" thickBot="1" x14ac:dyDescent="0.3">
      <c r="B18" s="25" t="s">
        <v>25</v>
      </c>
      <c r="C18" s="37" t="s">
        <v>22</v>
      </c>
      <c r="D18" s="42" t="s">
        <v>54</v>
      </c>
      <c r="E18" s="43">
        <v>171201006</v>
      </c>
      <c r="F18" s="27" t="s">
        <v>70</v>
      </c>
      <c r="G18" s="8"/>
      <c r="H18" s="31">
        <v>1128</v>
      </c>
      <c r="I18" s="31">
        <v>2256</v>
      </c>
      <c r="J18" s="31">
        <v>2256</v>
      </c>
      <c r="K18" s="31">
        <v>2256</v>
      </c>
      <c r="L18" s="31">
        <v>2256</v>
      </c>
      <c r="M18" s="31">
        <f t="shared" si="2"/>
        <v>10152</v>
      </c>
      <c r="N18" s="31">
        <f t="shared" si="0"/>
        <v>12283.92</v>
      </c>
      <c r="O18" s="14"/>
      <c r="P18" s="14">
        <f t="shared" si="1"/>
        <v>0</v>
      </c>
    </row>
    <row r="19" spans="2:16" ht="15.75" thickBot="1" x14ac:dyDescent="0.3">
      <c r="B19" s="25" t="s">
        <v>26</v>
      </c>
      <c r="C19" s="37" t="s">
        <v>22</v>
      </c>
      <c r="D19" s="44" t="s">
        <v>54</v>
      </c>
      <c r="E19" s="45">
        <v>171201007</v>
      </c>
      <c r="F19" s="27" t="s">
        <v>70</v>
      </c>
      <c r="G19" s="8"/>
      <c r="H19" s="31">
        <v>1128</v>
      </c>
      <c r="I19" s="31">
        <v>2256</v>
      </c>
      <c r="J19" s="31">
        <v>2256</v>
      </c>
      <c r="K19" s="31">
        <v>2256</v>
      </c>
      <c r="L19" s="31">
        <v>2256</v>
      </c>
      <c r="M19" s="31">
        <f t="shared" si="2"/>
        <v>10152</v>
      </c>
      <c r="N19" s="31">
        <f t="shared" si="0"/>
        <v>12283.92</v>
      </c>
      <c r="O19" s="14"/>
      <c r="P19" s="14">
        <f t="shared" si="1"/>
        <v>0</v>
      </c>
    </row>
    <row r="20" spans="2:16" ht="15.75" thickBot="1" x14ac:dyDescent="0.3">
      <c r="B20" s="25" t="s">
        <v>27</v>
      </c>
      <c r="C20" s="4" t="s">
        <v>22</v>
      </c>
      <c r="D20" s="38" t="s">
        <v>56</v>
      </c>
      <c r="E20" s="39">
        <v>181204017</v>
      </c>
      <c r="F20" s="27" t="s">
        <v>71</v>
      </c>
      <c r="G20" s="8"/>
      <c r="H20" s="31">
        <v>1254</v>
      </c>
      <c r="I20" s="31">
        <v>2508</v>
      </c>
      <c r="J20" s="31">
        <v>2508</v>
      </c>
      <c r="K20" s="31">
        <v>2508</v>
      </c>
      <c r="L20" s="31">
        <v>2508</v>
      </c>
      <c r="M20" s="31">
        <f t="shared" si="2"/>
        <v>11286</v>
      </c>
      <c r="N20" s="31">
        <f t="shared" si="0"/>
        <v>13656.06</v>
      </c>
      <c r="O20" s="14"/>
      <c r="P20" s="14">
        <f t="shared" si="1"/>
        <v>0</v>
      </c>
    </row>
    <row r="21" spans="2:16" ht="15.75" thickBot="1" x14ac:dyDescent="0.3">
      <c r="B21" s="25" t="s">
        <v>28</v>
      </c>
      <c r="C21" s="37" t="s">
        <v>22</v>
      </c>
      <c r="D21" s="42" t="s">
        <v>56</v>
      </c>
      <c r="E21" s="43">
        <v>181204018</v>
      </c>
      <c r="F21" s="27" t="s">
        <v>72</v>
      </c>
      <c r="G21" s="8"/>
      <c r="H21" s="31">
        <v>1254</v>
      </c>
      <c r="I21" s="31">
        <v>2508</v>
      </c>
      <c r="J21" s="31">
        <v>2508</v>
      </c>
      <c r="K21" s="31">
        <v>2508</v>
      </c>
      <c r="L21" s="31">
        <v>2508</v>
      </c>
      <c r="M21" s="31">
        <f t="shared" si="2"/>
        <v>11286</v>
      </c>
      <c r="N21" s="31">
        <f t="shared" si="0"/>
        <v>13656.06</v>
      </c>
      <c r="O21" s="14"/>
      <c r="P21" s="14">
        <f t="shared" si="1"/>
        <v>0</v>
      </c>
    </row>
    <row r="22" spans="2:16" ht="15.75" thickBot="1" x14ac:dyDescent="0.3">
      <c r="B22" s="25" t="s">
        <v>29</v>
      </c>
      <c r="C22" s="37" t="s">
        <v>22</v>
      </c>
      <c r="D22" s="44" t="s">
        <v>56</v>
      </c>
      <c r="E22" s="45">
        <v>180403014</v>
      </c>
      <c r="F22" s="27" t="s">
        <v>70</v>
      </c>
      <c r="G22" s="8"/>
      <c r="H22" s="31">
        <v>1254</v>
      </c>
      <c r="I22" s="31">
        <v>2508</v>
      </c>
      <c r="J22" s="31">
        <v>2508</v>
      </c>
      <c r="K22" s="31">
        <v>2508</v>
      </c>
      <c r="L22" s="31">
        <v>2508</v>
      </c>
      <c r="M22" s="31">
        <f t="shared" si="2"/>
        <v>11286</v>
      </c>
      <c r="N22" s="31">
        <f t="shared" si="0"/>
        <v>13656.06</v>
      </c>
      <c r="O22" s="14"/>
      <c r="P22" s="14">
        <f t="shared" si="1"/>
        <v>0</v>
      </c>
    </row>
    <row r="23" spans="2:16" ht="15.75" thickBot="1" x14ac:dyDescent="0.3">
      <c r="B23" s="25" t="s">
        <v>30</v>
      </c>
      <c r="C23" s="4" t="s">
        <v>31</v>
      </c>
      <c r="D23" s="38" t="s">
        <v>57</v>
      </c>
      <c r="E23" s="39">
        <v>153294050</v>
      </c>
      <c r="F23" s="27" t="s">
        <v>70</v>
      </c>
      <c r="G23" s="8"/>
      <c r="H23" s="31">
        <v>520</v>
      </c>
      <c r="I23" s="31">
        <v>1040</v>
      </c>
      <c r="J23" s="31">
        <v>1040</v>
      </c>
      <c r="K23" s="31">
        <v>1040</v>
      </c>
      <c r="L23" s="31">
        <v>1040</v>
      </c>
      <c r="M23" s="31">
        <f t="shared" si="2"/>
        <v>4680</v>
      </c>
      <c r="N23" s="31">
        <f t="shared" si="0"/>
        <v>5662.8</v>
      </c>
      <c r="O23" s="14"/>
      <c r="P23" s="14">
        <f t="shared" si="1"/>
        <v>0</v>
      </c>
    </row>
    <row r="24" spans="2:16" ht="15.75" thickBot="1" x14ac:dyDescent="0.3">
      <c r="B24" s="25" t="s">
        <v>32</v>
      </c>
      <c r="C24" s="37" t="s">
        <v>33</v>
      </c>
      <c r="D24" s="44" t="s">
        <v>58</v>
      </c>
      <c r="E24" s="45" t="s">
        <v>59</v>
      </c>
      <c r="F24" s="27" t="s">
        <v>70</v>
      </c>
      <c r="G24" s="8"/>
      <c r="H24" s="31">
        <v>520</v>
      </c>
      <c r="I24" s="31">
        <v>1040</v>
      </c>
      <c r="J24" s="31">
        <v>1040</v>
      </c>
      <c r="K24" s="31">
        <v>1040</v>
      </c>
      <c r="L24" s="31">
        <v>1040</v>
      </c>
      <c r="M24" s="31">
        <f t="shared" si="2"/>
        <v>4680</v>
      </c>
      <c r="N24" s="31">
        <f t="shared" si="0"/>
        <v>5662.8</v>
      </c>
      <c r="O24" s="14"/>
      <c r="P24" s="14">
        <f t="shared" si="1"/>
        <v>0</v>
      </c>
    </row>
    <row r="25" spans="2:16" ht="15.75" thickBot="1" x14ac:dyDescent="0.3">
      <c r="B25" s="25" t="s">
        <v>34</v>
      </c>
      <c r="C25" s="4" t="s">
        <v>35</v>
      </c>
      <c r="D25" s="38" t="s">
        <v>60</v>
      </c>
      <c r="E25" s="39">
        <v>203904151</v>
      </c>
      <c r="F25" s="27" t="s">
        <v>70</v>
      </c>
      <c r="G25" s="8"/>
      <c r="H25" s="31">
        <v>160</v>
      </c>
      <c r="I25" s="31">
        <v>320</v>
      </c>
      <c r="J25" s="31">
        <v>320</v>
      </c>
      <c r="K25" s="31">
        <v>320</v>
      </c>
      <c r="L25" s="31">
        <v>320</v>
      </c>
      <c r="M25" s="31">
        <f t="shared" si="2"/>
        <v>1440</v>
      </c>
      <c r="N25" s="31">
        <f t="shared" si="0"/>
        <v>1742.3999999999999</v>
      </c>
      <c r="O25" s="14"/>
      <c r="P25" s="14">
        <f t="shared" si="1"/>
        <v>0</v>
      </c>
    </row>
    <row r="26" spans="2:16" ht="15.75" thickBot="1" x14ac:dyDescent="0.3">
      <c r="B26" s="25" t="s">
        <v>36</v>
      </c>
      <c r="C26" s="37" t="s">
        <v>35</v>
      </c>
      <c r="D26" s="42" t="s">
        <v>60</v>
      </c>
      <c r="E26" s="43">
        <v>184303128</v>
      </c>
      <c r="F26" s="27" t="s">
        <v>70</v>
      </c>
      <c r="G26" s="8"/>
      <c r="H26" s="31">
        <v>160</v>
      </c>
      <c r="I26" s="31">
        <v>320</v>
      </c>
      <c r="J26" s="31">
        <v>320</v>
      </c>
      <c r="K26" s="31">
        <v>320</v>
      </c>
      <c r="L26" s="31">
        <v>320</v>
      </c>
      <c r="M26" s="31">
        <f t="shared" si="2"/>
        <v>1440</v>
      </c>
      <c r="N26" s="31">
        <f t="shared" si="0"/>
        <v>1742.3999999999999</v>
      </c>
      <c r="O26" s="14"/>
      <c r="P26" s="14">
        <f t="shared" si="1"/>
        <v>0</v>
      </c>
    </row>
    <row r="27" spans="2:16" ht="15.75" thickBot="1" x14ac:dyDescent="0.3">
      <c r="B27" s="25" t="s">
        <v>37</v>
      </c>
      <c r="C27" s="37" t="s">
        <v>38</v>
      </c>
      <c r="D27" s="44" t="s">
        <v>61</v>
      </c>
      <c r="E27" s="45">
        <v>192303030</v>
      </c>
      <c r="F27" s="27" t="s">
        <v>70</v>
      </c>
      <c r="G27" s="8"/>
      <c r="H27" s="31">
        <v>535</v>
      </c>
      <c r="I27" s="31">
        <v>1070</v>
      </c>
      <c r="J27" s="31">
        <v>1070</v>
      </c>
      <c r="K27" s="31">
        <v>1070</v>
      </c>
      <c r="L27" s="31">
        <v>1070</v>
      </c>
      <c r="M27" s="31">
        <f t="shared" si="2"/>
        <v>4815</v>
      </c>
      <c r="N27" s="31">
        <f t="shared" si="0"/>
        <v>5826.15</v>
      </c>
      <c r="O27" s="14"/>
      <c r="P27" s="14">
        <f t="shared" si="1"/>
        <v>0</v>
      </c>
    </row>
    <row r="28" spans="2:16" ht="15.75" thickBot="1" x14ac:dyDescent="0.3">
      <c r="B28" s="25" t="s">
        <v>39</v>
      </c>
      <c r="C28" s="4" t="s">
        <v>40</v>
      </c>
      <c r="D28" s="38" t="s">
        <v>62</v>
      </c>
      <c r="E28" s="39">
        <v>204506371</v>
      </c>
      <c r="F28" s="27" t="s">
        <v>70</v>
      </c>
      <c r="G28" s="8"/>
      <c r="H28" s="31">
        <v>520</v>
      </c>
      <c r="I28" s="31">
        <v>1040</v>
      </c>
      <c r="J28" s="31">
        <v>1040</v>
      </c>
      <c r="K28" s="31">
        <v>1040</v>
      </c>
      <c r="L28" s="31">
        <v>1040</v>
      </c>
      <c r="M28" s="31">
        <f t="shared" si="2"/>
        <v>4680</v>
      </c>
      <c r="N28" s="31">
        <f t="shared" si="0"/>
        <v>5662.8</v>
      </c>
      <c r="O28" s="14"/>
      <c r="P28" s="14">
        <f t="shared" si="1"/>
        <v>0</v>
      </c>
    </row>
    <row r="29" spans="2:16" ht="15.75" thickBot="1" x14ac:dyDescent="0.3">
      <c r="B29" s="25" t="s">
        <v>41</v>
      </c>
      <c r="C29" s="37" t="s">
        <v>42</v>
      </c>
      <c r="D29" s="42" t="s">
        <v>63</v>
      </c>
      <c r="E29" s="43">
        <v>182203013</v>
      </c>
      <c r="F29" s="27" t="s">
        <v>70</v>
      </c>
      <c r="G29" s="8"/>
      <c r="H29" s="31">
        <v>520</v>
      </c>
      <c r="I29" s="31">
        <v>1040</v>
      </c>
      <c r="J29" s="31">
        <v>1040</v>
      </c>
      <c r="K29" s="31">
        <v>1040</v>
      </c>
      <c r="L29" s="31">
        <v>1040</v>
      </c>
      <c r="M29" s="31">
        <f t="shared" si="2"/>
        <v>4680</v>
      </c>
      <c r="N29" s="31">
        <f t="shared" si="0"/>
        <v>5662.8</v>
      </c>
      <c r="O29" s="14"/>
      <c r="P29" s="14">
        <f t="shared" si="1"/>
        <v>0</v>
      </c>
    </row>
    <row r="30" spans="2:16" ht="15.75" thickBot="1" x14ac:dyDescent="0.3">
      <c r="B30" s="25" t="s">
        <v>43</v>
      </c>
      <c r="C30" s="37" t="s">
        <v>19</v>
      </c>
      <c r="D30" s="44" t="s">
        <v>64</v>
      </c>
      <c r="E30" s="45">
        <v>195013519</v>
      </c>
      <c r="F30" s="27" t="s">
        <v>70</v>
      </c>
      <c r="G30" s="8"/>
      <c r="H30" s="31">
        <v>1092</v>
      </c>
      <c r="I30" s="31">
        <v>2184</v>
      </c>
      <c r="J30" s="31">
        <v>2184</v>
      </c>
      <c r="K30" s="31">
        <v>2184</v>
      </c>
      <c r="L30" s="31">
        <v>2184</v>
      </c>
      <c r="M30" s="31">
        <f t="shared" si="2"/>
        <v>9828</v>
      </c>
      <c r="N30" s="31">
        <f t="shared" si="0"/>
        <v>11891.88</v>
      </c>
      <c r="O30" s="14"/>
      <c r="P30" s="14">
        <f t="shared" si="1"/>
        <v>0</v>
      </c>
    </row>
    <row r="31" spans="2:16" ht="15.75" thickBot="1" x14ac:dyDescent="0.3">
      <c r="B31" s="25" t="s">
        <v>44</v>
      </c>
      <c r="C31" s="4" t="s">
        <v>19</v>
      </c>
      <c r="D31" s="38" t="s">
        <v>64</v>
      </c>
      <c r="E31" s="39">
        <v>202013538</v>
      </c>
      <c r="F31" s="27" t="s">
        <v>70</v>
      </c>
      <c r="G31" s="8"/>
      <c r="H31" s="31" t="s">
        <v>74</v>
      </c>
      <c r="I31" s="31">
        <v>1274</v>
      </c>
      <c r="J31" s="31">
        <v>2184</v>
      </c>
      <c r="K31" s="31">
        <v>2184</v>
      </c>
      <c r="L31" s="31">
        <v>2184</v>
      </c>
      <c r="M31" s="31">
        <f t="shared" si="2"/>
        <v>7826</v>
      </c>
      <c r="N31" s="31">
        <f t="shared" si="0"/>
        <v>9469.4599999999991</v>
      </c>
      <c r="O31" s="14"/>
      <c r="P31" s="14">
        <f t="shared" si="1"/>
        <v>0</v>
      </c>
    </row>
    <row r="32" spans="2:16" ht="15.75" thickBot="1" x14ac:dyDescent="0.3">
      <c r="B32" s="25" t="s">
        <v>45</v>
      </c>
      <c r="C32" s="37" t="s">
        <v>46</v>
      </c>
      <c r="D32" s="42" t="s">
        <v>65</v>
      </c>
      <c r="E32" s="43" t="s">
        <v>66</v>
      </c>
      <c r="F32" s="27" t="s">
        <v>73</v>
      </c>
      <c r="G32" s="8"/>
      <c r="H32" s="31" t="s">
        <v>74</v>
      </c>
      <c r="I32" s="31" t="s">
        <v>74</v>
      </c>
      <c r="J32" s="31" t="s">
        <v>74</v>
      </c>
      <c r="K32" s="31">
        <v>500</v>
      </c>
      <c r="L32" s="31">
        <v>6000</v>
      </c>
      <c r="M32" s="31">
        <f t="shared" si="2"/>
        <v>6500</v>
      </c>
      <c r="N32" s="31">
        <f t="shared" si="0"/>
        <v>7865</v>
      </c>
      <c r="O32" s="14"/>
      <c r="P32" s="14">
        <f t="shared" si="1"/>
        <v>0</v>
      </c>
    </row>
    <row r="33" spans="2:16" ht="15.75" thickBot="1" x14ac:dyDescent="0.3">
      <c r="B33" s="25" t="s">
        <v>47</v>
      </c>
      <c r="C33" s="37" t="s">
        <v>48</v>
      </c>
      <c r="D33" s="44" t="s">
        <v>67</v>
      </c>
      <c r="E33" s="45">
        <v>212006433</v>
      </c>
      <c r="F33" s="27" t="s">
        <v>70</v>
      </c>
      <c r="G33" s="8"/>
      <c r="H33" s="31">
        <v>520</v>
      </c>
      <c r="I33" s="31">
        <v>1040</v>
      </c>
      <c r="J33" s="31">
        <v>1040</v>
      </c>
      <c r="K33" s="31">
        <v>1040</v>
      </c>
      <c r="L33" s="31">
        <v>1040</v>
      </c>
      <c r="M33" s="31">
        <f t="shared" si="2"/>
        <v>4680</v>
      </c>
      <c r="N33" s="31">
        <f t="shared" si="0"/>
        <v>5662.8</v>
      </c>
      <c r="O33" s="14"/>
      <c r="P33" s="14">
        <f t="shared" si="1"/>
        <v>0</v>
      </c>
    </row>
    <row r="34" spans="2:16" ht="15.75" thickBot="1" x14ac:dyDescent="0.3">
      <c r="B34" s="25" t="s">
        <v>49</v>
      </c>
      <c r="C34" s="4" t="s">
        <v>50</v>
      </c>
      <c r="D34" s="38" t="s">
        <v>68</v>
      </c>
      <c r="E34" s="39">
        <v>212005074</v>
      </c>
      <c r="F34" s="27" t="s">
        <v>70</v>
      </c>
      <c r="G34" s="8"/>
      <c r="H34" s="31">
        <v>535</v>
      </c>
      <c r="I34" s="31">
        <v>1070</v>
      </c>
      <c r="J34" s="31">
        <v>1070</v>
      </c>
      <c r="K34" s="31">
        <v>1070</v>
      </c>
      <c r="L34" s="31">
        <v>1070</v>
      </c>
      <c r="M34" s="31">
        <f t="shared" si="2"/>
        <v>4815</v>
      </c>
      <c r="N34" s="31">
        <f t="shared" si="0"/>
        <v>5826.15</v>
      </c>
      <c r="O34" s="14"/>
      <c r="P34" s="14">
        <f t="shared" si="1"/>
        <v>0</v>
      </c>
    </row>
    <row r="35" spans="2:16" ht="15.75" thickBot="1" x14ac:dyDescent="0.3">
      <c r="B35" s="26" t="s">
        <v>51</v>
      </c>
      <c r="C35" s="21" t="s">
        <v>52</v>
      </c>
      <c r="D35" s="28" t="s">
        <v>69</v>
      </c>
      <c r="E35" s="29">
        <v>210901260</v>
      </c>
      <c r="F35" s="30" t="s">
        <v>70</v>
      </c>
      <c r="G35" s="20"/>
      <c r="H35" s="35">
        <v>895</v>
      </c>
      <c r="I35" s="35">
        <v>1790</v>
      </c>
      <c r="J35" s="35">
        <v>1790</v>
      </c>
      <c r="K35" s="35">
        <v>1790</v>
      </c>
      <c r="L35" s="35">
        <v>1790</v>
      </c>
      <c r="M35" s="35">
        <f t="shared" si="2"/>
        <v>8055</v>
      </c>
      <c r="N35" s="35">
        <f t="shared" ref="N35" si="3">M35*1.21</f>
        <v>9746.5499999999993</v>
      </c>
      <c r="O35" s="15"/>
      <c r="P35" s="15">
        <f t="shared" ref="P35" si="4">(O35*21%)+O35</f>
        <v>0</v>
      </c>
    </row>
    <row r="36" spans="2:16" x14ac:dyDescent="0.25">
      <c r="C36" s="4"/>
      <c r="E36" s="12"/>
      <c r="F36" s="32"/>
      <c r="G36" s="33"/>
      <c r="N36" s="1"/>
      <c r="O36" s="1"/>
    </row>
    <row r="37" spans="2:16" s="2" customFormat="1" ht="15" customHeight="1" x14ac:dyDescent="0.25">
      <c r="B37" s="3"/>
      <c r="C37" s="34" t="s">
        <v>87</v>
      </c>
      <c r="G37" s="3"/>
      <c r="H37" s="3"/>
      <c r="I37" s="3"/>
      <c r="J37" s="3"/>
      <c r="K37" s="3"/>
      <c r="L37" s="3"/>
      <c r="M37" s="3"/>
      <c r="N37" s="3"/>
      <c r="O37" s="3"/>
    </row>
    <row r="38" spans="2:16" ht="15.75" thickBot="1" x14ac:dyDescent="0.3">
      <c r="D38" s="4"/>
      <c r="E38" s="4"/>
      <c r="F38" s="4"/>
      <c r="H38" s="60"/>
      <c r="I38" s="60"/>
      <c r="J38" s="60"/>
      <c r="K38" s="12"/>
      <c r="L38" s="12"/>
      <c r="M38" s="12"/>
      <c r="N38" s="60"/>
      <c r="O38" s="60"/>
    </row>
    <row r="39" spans="2:16" ht="39" customHeight="1" thickBot="1" x14ac:dyDescent="0.3">
      <c r="B39" s="61" t="s">
        <v>10</v>
      </c>
      <c r="C39" s="63" t="s">
        <v>11</v>
      </c>
      <c r="D39" s="63" t="s">
        <v>12</v>
      </c>
      <c r="E39" s="63" t="s">
        <v>13</v>
      </c>
      <c r="F39" s="65" t="s">
        <v>14</v>
      </c>
      <c r="G39" s="6"/>
      <c r="H39" s="10">
        <v>2025</v>
      </c>
      <c r="I39" s="10">
        <v>2026</v>
      </c>
      <c r="J39" s="10">
        <v>2027</v>
      </c>
      <c r="K39" s="49">
        <v>2028</v>
      </c>
      <c r="L39" s="49">
        <v>2029</v>
      </c>
      <c r="M39" s="67" t="s">
        <v>91</v>
      </c>
      <c r="N39" s="68"/>
      <c r="O39" s="58" t="s">
        <v>92</v>
      </c>
      <c r="P39" s="59"/>
    </row>
    <row r="40" spans="2:16" ht="15.75" thickBot="1" x14ac:dyDescent="0.3">
      <c r="B40" s="62"/>
      <c r="C40" s="64"/>
      <c r="D40" s="64"/>
      <c r="E40" s="64"/>
      <c r="F40" s="66"/>
      <c r="G40" s="7"/>
      <c r="H40" s="5" t="s">
        <v>15</v>
      </c>
      <c r="I40" s="5" t="s">
        <v>15</v>
      </c>
      <c r="J40" s="5" t="s">
        <v>15</v>
      </c>
      <c r="K40" s="5" t="s">
        <v>15</v>
      </c>
      <c r="L40" s="5" t="s">
        <v>15</v>
      </c>
      <c r="M40" s="5" t="s">
        <v>15</v>
      </c>
      <c r="N40" s="5" t="s">
        <v>16</v>
      </c>
      <c r="O40" s="11" t="s">
        <v>15</v>
      </c>
      <c r="P40" s="11" t="s">
        <v>16</v>
      </c>
    </row>
    <row r="41" spans="2:16" ht="15.75" thickBot="1" x14ac:dyDescent="0.3">
      <c r="B41" s="25" t="s">
        <v>75</v>
      </c>
      <c r="C41" s="36" t="s">
        <v>19</v>
      </c>
      <c r="D41" s="40" t="s">
        <v>64</v>
      </c>
      <c r="E41" s="41">
        <v>192913473</v>
      </c>
      <c r="F41" s="27" t="s">
        <v>70</v>
      </c>
      <c r="G41" s="8"/>
      <c r="H41" s="31">
        <v>1092</v>
      </c>
      <c r="I41" s="31">
        <v>2184</v>
      </c>
      <c r="J41" s="31">
        <v>2184</v>
      </c>
      <c r="K41" s="31">
        <v>2184</v>
      </c>
      <c r="L41" s="31">
        <v>2184</v>
      </c>
      <c r="M41" s="31">
        <f>SUM(H41:L41)</f>
        <v>9828</v>
      </c>
      <c r="N41" s="31">
        <f t="shared" ref="N41:N46" si="5">M41*1.21</f>
        <v>11891.88</v>
      </c>
      <c r="O41" s="14"/>
      <c r="P41" s="14">
        <f t="shared" ref="P41:P46" si="6">(O41*21%)+O41</f>
        <v>0</v>
      </c>
    </row>
    <row r="42" spans="2:16" ht="15.75" thickBot="1" x14ac:dyDescent="0.3">
      <c r="B42" s="25" t="s">
        <v>76</v>
      </c>
      <c r="C42" s="37" t="s">
        <v>19</v>
      </c>
      <c r="D42" s="42" t="s">
        <v>64</v>
      </c>
      <c r="E42" s="43">
        <v>195013518</v>
      </c>
      <c r="F42" s="27" t="s">
        <v>70</v>
      </c>
      <c r="G42" s="8"/>
      <c r="H42" s="31">
        <v>1092</v>
      </c>
      <c r="I42" s="31">
        <v>2184</v>
      </c>
      <c r="J42" s="31">
        <v>2184</v>
      </c>
      <c r="K42" s="31">
        <v>2184</v>
      </c>
      <c r="L42" s="31">
        <v>2184</v>
      </c>
      <c r="M42" s="31">
        <f t="shared" ref="M42:M46" si="7">SUM(H42:L42)</f>
        <v>9828</v>
      </c>
      <c r="N42" s="31">
        <f t="shared" si="5"/>
        <v>11891.88</v>
      </c>
      <c r="O42" s="14"/>
      <c r="P42" s="14">
        <f t="shared" si="6"/>
        <v>0</v>
      </c>
    </row>
    <row r="43" spans="2:16" ht="15.75" thickBot="1" x14ac:dyDescent="0.3">
      <c r="B43" s="25" t="s">
        <v>77</v>
      </c>
      <c r="C43" s="37" t="s">
        <v>19</v>
      </c>
      <c r="D43" s="44" t="s">
        <v>64</v>
      </c>
      <c r="E43" s="45">
        <v>194913517</v>
      </c>
      <c r="F43" s="27" t="s">
        <v>70</v>
      </c>
      <c r="G43" s="8"/>
      <c r="H43" s="31">
        <v>1092</v>
      </c>
      <c r="I43" s="31">
        <v>2184</v>
      </c>
      <c r="J43" s="31">
        <v>2184</v>
      </c>
      <c r="K43" s="31">
        <v>2184</v>
      </c>
      <c r="L43" s="31">
        <v>2184</v>
      </c>
      <c r="M43" s="31">
        <f t="shared" si="7"/>
        <v>9828</v>
      </c>
      <c r="N43" s="31">
        <f t="shared" si="5"/>
        <v>11891.88</v>
      </c>
      <c r="O43" s="14"/>
      <c r="P43" s="14">
        <f t="shared" si="6"/>
        <v>0</v>
      </c>
    </row>
    <row r="44" spans="2:16" ht="15.75" thickBot="1" x14ac:dyDescent="0.3">
      <c r="B44" s="25" t="s">
        <v>78</v>
      </c>
      <c r="C44" s="4" t="s">
        <v>79</v>
      </c>
      <c r="D44" s="38" t="s">
        <v>82</v>
      </c>
      <c r="E44" s="39">
        <v>214006475</v>
      </c>
      <c r="F44" s="27" t="s">
        <v>70</v>
      </c>
      <c r="G44" s="8"/>
      <c r="H44" s="31" t="s">
        <v>74</v>
      </c>
      <c r="I44" s="31">
        <v>1040</v>
      </c>
      <c r="J44" s="31">
        <v>1040</v>
      </c>
      <c r="K44" s="31">
        <v>1040</v>
      </c>
      <c r="L44" s="31">
        <v>1040</v>
      </c>
      <c r="M44" s="31">
        <f t="shared" si="7"/>
        <v>4160</v>
      </c>
      <c r="N44" s="31">
        <f t="shared" si="5"/>
        <v>5033.5999999999995</v>
      </c>
      <c r="O44" s="14"/>
      <c r="P44" s="14">
        <f t="shared" si="6"/>
        <v>0</v>
      </c>
    </row>
    <row r="45" spans="2:16" ht="15.75" thickBot="1" x14ac:dyDescent="0.3">
      <c r="B45" s="25" t="s">
        <v>80</v>
      </c>
      <c r="C45" s="37" t="s">
        <v>38</v>
      </c>
      <c r="D45" s="42" t="s">
        <v>83</v>
      </c>
      <c r="E45" s="43" t="s">
        <v>84</v>
      </c>
      <c r="F45" s="27" t="s">
        <v>70</v>
      </c>
      <c r="G45" s="8"/>
      <c r="H45" s="31" t="s">
        <v>74</v>
      </c>
      <c r="I45" s="31">
        <v>1070</v>
      </c>
      <c r="J45" s="31">
        <v>1070</v>
      </c>
      <c r="K45" s="31">
        <v>1070</v>
      </c>
      <c r="L45" s="31">
        <v>1070</v>
      </c>
      <c r="M45" s="31">
        <f t="shared" si="7"/>
        <v>4280</v>
      </c>
      <c r="N45" s="31">
        <f t="shared" si="5"/>
        <v>5178.8</v>
      </c>
      <c r="O45" s="14"/>
      <c r="P45" s="14">
        <f t="shared" si="6"/>
        <v>0</v>
      </c>
    </row>
    <row r="46" spans="2:16" ht="15.75" thickBot="1" x14ac:dyDescent="0.3">
      <c r="B46" s="26" t="s">
        <v>81</v>
      </c>
      <c r="C46" s="50" t="s">
        <v>22</v>
      </c>
      <c r="D46" s="51" t="s">
        <v>85</v>
      </c>
      <c r="E46" s="52">
        <v>210708099</v>
      </c>
      <c r="F46" s="53" t="s">
        <v>70</v>
      </c>
      <c r="G46" s="54"/>
      <c r="H46" s="35" t="s">
        <v>74</v>
      </c>
      <c r="I46" s="35">
        <v>1463</v>
      </c>
      <c r="J46" s="35">
        <v>2508</v>
      </c>
      <c r="K46" s="35">
        <v>2508</v>
      </c>
      <c r="L46" s="35">
        <v>2508</v>
      </c>
      <c r="M46" s="35">
        <f t="shared" si="7"/>
        <v>8987</v>
      </c>
      <c r="N46" s="35">
        <f t="shared" si="5"/>
        <v>10874.27</v>
      </c>
      <c r="O46" s="15"/>
      <c r="P46" s="15">
        <f t="shared" si="6"/>
        <v>0</v>
      </c>
    </row>
    <row r="47" spans="2:16" x14ac:dyDescent="0.25">
      <c r="C47" s="4"/>
      <c r="E47" s="12"/>
      <c r="F47" s="32"/>
      <c r="G47" s="33"/>
      <c r="N47" s="1"/>
      <c r="O47" s="1"/>
    </row>
    <row r="48" spans="2:16" s="2" customFormat="1" ht="15" customHeight="1" x14ac:dyDescent="0.25">
      <c r="B48" s="3"/>
      <c r="C48" s="34" t="s">
        <v>86</v>
      </c>
      <c r="G48" s="3"/>
      <c r="H48" s="3"/>
      <c r="I48" s="3"/>
      <c r="J48" s="3"/>
      <c r="K48" s="3"/>
      <c r="L48" s="3"/>
      <c r="M48" s="3"/>
      <c r="N48" s="3"/>
      <c r="O48" s="3"/>
    </row>
    <row r="49" spans="2:16" ht="15.75" thickBot="1" x14ac:dyDescent="0.3">
      <c r="D49" s="4"/>
      <c r="E49" s="4"/>
      <c r="F49" s="4"/>
      <c r="H49" s="60"/>
      <c r="I49" s="60"/>
      <c r="J49" s="60"/>
      <c r="K49" s="12"/>
      <c r="L49" s="12"/>
      <c r="M49" s="12"/>
      <c r="N49" s="60"/>
      <c r="O49" s="60"/>
    </row>
    <row r="50" spans="2:16" ht="39" customHeight="1" thickBot="1" x14ac:dyDescent="0.3">
      <c r="B50" s="61" t="s">
        <v>10</v>
      </c>
      <c r="C50" s="63" t="s">
        <v>11</v>
      </c>
      <c r="D50" s="63" t="s">
        <v>12</v>
      </c>
      <c r="E50" s="63" t="s">
        <v>13</v>
      </c>
      <c r="F50" s="65" t="s">
        <v>14</v>
      </c>
      <c r="G50" s="6"/>
      <c r="H50" s="10">
        <v>2025</v>
      </c>
      <c r="I50" s="10">
        <v>2026</v>
      </c>
      <c r="J50" s="10">
        <v>2027</v>
      </c>
      <c r="K50" s="49">
        <v>2028</v>
      </c>
      <c r="L50" s="49">
        <v>2029</v>
      </c>
      <c r="M50" s="67" t="s">
        <v>91</v>
      </c>
      <c r="N50" s="68"/>
      <c r="O50" s="58" t="s">
        <v>92</v>
      </c>
      <c r="P50" s="59"/>
    </row>
    <row r="51" spans="2:16" ht="15.75" thickBot="1" x14ac:dyDescent="0.3">
      <c r="B51" s="62"/>
      <c r="C51" s="64"/>
      <c r="D51" s="64"/>
      <c r="E51" s="64"/>
      <c r="F51" s="66"/>
      <c r="G51" s="7"/>
      <c r="H51" s="5" t="s">
        <v>15</v>
      </c>
      <c r="I51" s="5" t="s">
        <v>15</v>
      </c>
      <c r="J51" s="5" t="s">
        <v>15</v>
      </c>
      <c r="K51" s="5" t="s">
        <v>15</v>
      </c>
      <c r="L51" s="5" t="s">
        <v>15</v>
      </c>
      <c r="M51" s="5" t="s">
        <v>15</v>
      </c>
      <c r="N51" s="5" t="s">
        <v>16</v>
      </c>
      <c r="O51" s="11" t="s">
        <v>15</v>
      </c>
      <c r="P51" s="11" t="s">
        <v>16</v>
      </c>
    </row>
    <row r="52" spans="2:16" ht="15.75" thickBot="1" x14ac:dyDescent="0.3">
      <c r="B52" s="26" t="s">
        <v>88</v>
      </c>
      <c r="C52" s="55" t="s">
        <v>19</v>
      </c>
      <c r="D52" s="56" t="s">
        <v>64</v>
      </c>
      <c r="E52" s="57">
        <v>195113521</v>
      </c>
      <c r="F52" s="53" t="s">
        <v>70</v>
      </c>
      <c r="G52" s="54"/>
      <c r="H52" s="35">
        <v>1092</v>
      </c>
      <c r="I52" s="35">
        <v>2184</v>
      </c>
      <c r="J52" s="35">
        <v>2184</v>
      </c>
      <c r="K52" s="35">
        <v>2184</v>
      </c>
      <c r="L52" s="35">
        <v>2184</v>
      </c>
      <c r="M52" s="35">
        <f>SUM(H52:L52)</f>
        <v>9828</v>
      </c>
      <c r="N52" s="35">
        <f>M52*1.21</f>
        <v>11891.88</v>
      </c>
      <c r="O52" s="15"/>
      <c r="P52" s="15">
        <f>(O52*21%)+O52</f>
        <v>0</v>
      </c>
    </row>
    <row r="53" spans="2:16" x14ac:dyDescent="0.25">
      <c r="M53"/>
    </row>
    <row r="54" spans="2:16" ht="15.75" thickBot="1" x14ac:dyDescent="0.3"/>
    <row r="55" spans="2:16" ht="49.9" customHeight="1" thickBot="1" x14ac:dyDescent="0.3">
      <c r="H55" s="22"/>
      <c r="I55" s="22"/>
      <c r="J55" s="22"/>
      <c r="K55" s="22"/>
      <c r="L55" s="22"/>
      <c r="M55" s="58" t="s">
        <v>93</v>
      </c>
      <c r="N55" s="59"/>
      <c r="O55" s="58" t="str">
        <f>O12</f>
        <v>IMPORT OFERTAT (52 mesos)</v>
      </c>
      <c r="P55" s="59"/>
    </row>
    <row r="56" spans="2:16" ht="15.75" thickBot="1" x14ac:dyDescent="0.3">
      <c r="H56" s="9"/>
      <c r="I56" s="9"/>
      <c r="M56" s="13" t="s">
        <v>15</v>
      </c>
      <c r="N56" s="13" t="s">
        <v>16</v>
      </c>
      <c r="O56" s="13" t="s">
        <v>15</v>
      </c>
      <c r="P56" s="13" t="s">
        <v>16</v>
      </c>
    </row>
    <row r="57" spans="2:16" ht="24.75" customHeight="1" thickBot="1" x14ac:dyDescent="0.3">
      <c r="M57" s="16">
        <f>+SUM(M14:M35,M41:M46,M52)</f>
        <v>215403.34727272729</v>
      </c>
      <c r="N57" s="16">
        <f>+SUM(N14:N35,N41:N46,N52)</f>
        <v>260638.05019999994</v>
      </c>
      <c r="O57" s="16">
        <f>+SUM(O14:O35,O41:O46,O52)</f>
        <v>0</v>
      </c>
      <c r="P57" s="19">
        <f>+O57*1.21</f>
        <v>0</v>
      </c>
    </row>
    <row r="59" spans="2:16" x14ac:dyDescent="0.25">
      <c r="M59"/>
    </row>
  </sheetData>
  <mergeCells count="47">
    <mergeCell ref="N1:O2"/>
    <mergeCell ref="O12:P12"/>
    <mergeCell ref="H11:J11"/>
    <mergeCell ref="N11:O11"/>
    <mergeCell ref="M12:N12"/>
    <mergeCell ref="C12:C13"/>
    <mergeCell ref="B12:B13"/>
    <mergeCell ref="M55:N55"/>
    <mergeCell ref="B8:C8"/>
    <mergeCell ref="D3:J3"/>
    <mergeCell ref="D7:F7"/>
    <mergeCell ref="B5:C5"/>
    <mergeCell ref="D4:J4"/>
    <mergeCell ref="H38:J38"/>
    <mergeCell ref="N38:O38"/>
    <mergeCell ref="B39:B40"/>
    <mergeCell ref="C39:C40"/>
    <mergeCell ref="D39:D40"/>
    <mergeCell ref="E39:E40"/>
    <mergeCell ref="F39:F40"/>
    <mergeCell ref="M39:N39"/>
    <mergeCell ref="O55:P55"/>
    <mergeCell ref="F12:F13"/>
    <mergeCell ref="B1:J1"/>
    <mergeCell ref="N5:O8"/>
    <mergeCell ref="N4:O4"/>
    <mergeCell ref="D5:J5"/>
    <mergeCell ref="D8:F8"/>
    <mergeCell ref="G7:H7"/>
    <mergeCell ref="G8:H8"/>
    <mergeCell ref="I7:J7"/>
    <mergeCell ref="I8:J8"/>
    <mergeCell ref="B3:C3"/>
    <mergeCell ref="B4:C4"/>
    <mergeCell ref="B7:C7"/>
    <mergeCell ref="E12:E13"/>
    <mergeCell ref="D12:D13"/>
    <mergeCell ref="O39:P39"/>
    <mergeCell ref="H49:J49"/>
    <mergeCell ref="N49:O49"/>
    <mergeCell ref="B50:B51"/>
    <mergeCell ref="C50:C51"/>
    <mergeCell ref="D50:D51"/>
    <mergeCell ref="E50:E51"/>
    <mergeCell ref="F50:F51"/>
    <mergeCell ref="M50:N50"/>
    <mergeCell ref="O50:P5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5d3c88-e743-4af7-a854-259480950a28" xsi:nil="true"/>
    <Telefono xmlns="a197d0af-9a49-4b81-ba84-5e053d4b83fb" xsi:nil="true"/>
    <lcf76f155ced4ddcb4097134ff3c332f xmlns="a197d0af-9a49-4b81-ba84-5e053d4b83fb">
      <Terms xmlns="http://schemas.microsoft.com/office/infopath/2007/PartnerControls"/>
    </lcf76f155ced4ddcb4097134ff3c332f>
    <Logo xmlns="a197d0af-9a49-4b81-ba84-5e053d4b83fb" xsi:nil="true"/>
    <Direccion xmlns="a197d0af-9a49-4b81-ba84-5e053d4b83fb" xsi:nil="true"/>
    <CP xmlns="a197d0af-9a49-4b81-ba84-5e053d4b83fb" xsi:nil="true"/>
    <Localidad xmlns="a197d0af-9a49-4b81-ba84-5e053d4b83fb" xsi:nil="true"/>
    <Provincia xmlns="a197d0af-9a49-4b81-ba84-5e053d4b83f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0911FAD2FC99488E084918AB9B6D1E" ma:contentTypeVersion="23" ma:contentTypeDescription="Crear nuevo documento." ma:contentTypeScope="" ma:versionID="9b50eeb306371c0527bef74bf423ae57">
  <xsd:schema xmlns:xsd="http://www.w3.org/2001/XMLSchema" xmlns:xs="http://www.w3.org/2001/XMLSchema" xmlns:p="http://schemas.microsoft.com/office/2006/metadata/properties" xmlns:ns2="a197d0af-9a49-4b81-ba84-5e053d4b83fb" xmlns:ns3="e85d3c88-e743-4af7-a854-259480950a28" targetNamespace="http://schemas.microsoft.com/office/2006/metadata/properties" ma:root="true" ma:fieldsID="05075a3acf3b7856246d41010316e6a7" ns2:_="" ns3:_="">
    <xsd:import namespace="a197d0af-9a49-4b81-ba84-5e053d4b83fb"/>
    <xsd:import namespace="e85d3c88-e743-4af7-a854-259480950a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Direccion" minOccurs="0"/>
                <xsd:element ref="ns2:Provincia" minOccurs="0"/>
                <xsd:element ref="ns2:Localidad" minOccurs="0"/>
                <xsd:element ref="ns2:CP" minOccurs="0"/>
                <xsd:element ref="ns2:Telefono" minOccurs="0"/>
                <xsd:element ref="ns2:Logo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7d0af-9a49-4b81-ba84-5e053d4b83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474c016-c1ce-48ea-9bc8-b4850dee3b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ireccion" ma:index="22" nillable="true" ma:displayName="Direccion" ma:format="Dropdown" ma:internalName="Direccion">
      <xsd:simpleType>
        <xsd:restriction base="dms:Text">
          <xsd:maxLength value="255"/>
        </xsd:restriction>
      </xsd:simpleType>
    </xsd:element>
    <xsd:element name="Provincia" ma:index="23" nillable="true" ma:displayName="Provincia" ma:format="Dropdown" ma:internalName="Provincia">
      <xsd:simpleType>
        <xsd:restriction base="dms:Text">
          <xsd:maxLength value="255"/>
        </xsd:restriction>
      </xsd:simpleType>
    </xsd:element>
    <xsd:element name="Localidad" ma:index="24" nillable="true" ma:displayName="Localidad" ma:format="Dropdown" ma:internalName="Localidad">
      <xsd:simpleType>
        <xsd:restriction base="dms:Text">
          <xsd:maxLength value="255"/>
        </xsd:restriction>
      </xsd:simpleType>
    </xsd:element>
    <xsd:element name="CP" ma:index="25" nillable="true" ma:displayName="CP" ma:format="Dropdown" ma:internalName="CP">
      <xsd:simpleType>
        <xsd:restriction base="dms:Text">
          <xsd:maxLength value="255"/>
        </xsd:restriction>
      </xsd:simpleType>
    </xsd:element>
    <xsd:element name="Telefono" ma:index="26" nillable="true" ma:displayName="Telefono" ma:format="Dropdown" ma:internalName="Telefono">
      <xsd:simpleType>
        <xsd:restriction base="dms:Text">
          <xsd:maxLength value="255"/>
        </xsd:restriction>
      </xsd:simpleType>
    </xsd:element>
    <xsd:element name="Logo" ma:index="27" nillable="true" ma:displayName="Logo" ma:format="Thumbnail" ma:internalName="Logo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d3c88-e743-4af7-a854-259480950a2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c321c9b-707e-4212-bcb5-e7c3c918699e}" ma:internalName="TaxCatchAll" ma:showField="CatchAllData" ma:web="e85d3c88-e743-4af7-a854-259480950a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E502EB-DBFB-4B2E-ADFF-D8D60CA186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94ECAE-18BE-4C88-9B66-1AB728FD4759}">
  <ds:schemaRefs>
    <ds:schemaRef ds:uri="http://schemas.microsoft.com/office/2006/metadata/properties"/>
    <ds:schemaRef ds:uri="http://schemas.microsoft.com/office/infopath/2007/PartnerControls"/>
    <ds:schemaRef ds:uri="e85d3c88-e743-4af7-a854-259480950a28"/>
    <ds:schemaRef ds:uri="a197d0af-9a49-4b81-ba84-5e053d4b83fb"/>
  </ds:schemaRefs>
</ds:datastoreItem>
</file>

<file path=customXml/itemProps3.xml><?xml version="1.0" encoding="utf-8"?>
<ds:datastoreItem xmlns:ds="http://schemas.openxmlformats.org/officeDocument/2006/customXml" ds:itemID="{E8239224-3779-4584-863A-B417BF72C3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7d0af-9a49-4b81-ba84-5e053d4b83fb"/>
    <ds:schemaRef ds:uri="e85d3c88-e743-4af7-a854-259480950a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 3 OFERTA</vt:lpstr>
      <vt:lpstr>'ANNEX  3 OFERTA'!Àrea_d'impressió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2020-09-07T10:02:45Z</dcterms:created>
  <dcterms:modified xsi:type="dcterms:W3CDTF">2025-07-21T07:39:18Z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0x010100DC02D9D4161089479A2A5F8ED97A0083</vt:lpwstr>
  </property>
  <property fmtid="{D5CDD505-2E9C-101B-9397-08002B2CF9AE}" pid="3" name="MediaServiceImageTags">
    <vt:lpwstr/>
  </property>
</Properties>
</file>