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Z:\PROVEIDORS\AA CONTRACTACIO\Expedients contractació 2018-2024\OB 2025 01 (Fase 2 ETAP)\Docs obertura\"/>
    </mc:Choice>
  </mc:AlternateContent>
  <xr:revisionPtr revIDLastSave="0" documentId="13_ncr:1_{72F72B76-AE40-4756-8F34-7032230C4184}" xr6:coauthVersionLast="47" xr6:coauthVersionMax="47" xr10:uidLastSave="{00000000-0000-0000-0000-000000000000}"/>
  <bookViews>
    <workbookView xWindow="-120" yWindow="-120" windowWidth="29040" windowHeight="15840" xr2:uid="{00000000-000D-0000-FFFF-FFFF00000000}"/>
  </bookViews>
  <sheets>
    <sheet name="Sobre A (04.07.2025)" sheetId="1" r:id="rId1"/>
    <sheet name="Sobre B (valoració tècnica L1)" sheetId="11" r:id="rId2"/>
    <sheet name="Sobre B (valoració tècnica L2)" sheetId="14" r:id="rId3"/>
    <sheet name="OAB" sheetId="13" r:id="rId4"/>
    <sheet name="Sobre C L1 (16.07.2025)" sheetId="15" r:id="rId5"/>
    <sheet name="Sobre C L2 (16.07.2025)" sheetId="12" r:id="rId6"/>
    <sheet name="PUNTUACIÓ total (L1)" sheetId="4" r:id="rId7"/>
    <sheet name="PUNTUACIÓ total (L2)" sheetId="16"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6" i="15" l="1"/>
  <c r="G6" i="15"/>
  <c r="E6" i="15"/>
  <c r="E8" i="15"/>
  <c r="E15" i="13"/>
  <c r="E5" i="4" l="1"/>
  <c r="C15" i="13"/>
  <c r="F7" i="14"/>
  <c r="M8" i="14" s="1"/>
  <c r="F12" i="14"/>
  <c r="M9" i="14" s="1"/>
  <c r="G6" i="12"/>
  <c r="I6" i="12" s="1"/>
  <c r="E6" i="12" s="1"/>
  <c r="G7" i="12"/>
  <c r="I7" i="12" l="1"/>
  <c r="F16" i="13"/>
  <c r="F15" i="13"/>
  <c r="D16" i="13"/>
  <c r="D15" i="13"/>
  <c r="D6" i="13"/>
  <c r="E6" i="13" s="1"/>
  <c r="E5" i="16"/>
  <c r="F5" i="16" s="1"/>
  <c r="E7" i="12" l="1"/>
  <c r="E6" i="16" s="1"/>
  <c r="F6" i="16" s="1"/>
  <c r="F6" i="13"/>
  <c r="F7" i="11"/>
  <c r="M8" i="11" s="1"/>
  <c r="F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tc={31A5582F-35CF-4281-B368-65CE1CFB006C}</author>
    <author>tc={B7B75837-4ED2-4513-9781-1EF9DA6E6B94}</author>
    <author>tc={E4C5B7B8-E4A4-4BED-A1F6-0DECDA82EAF0}</author>
  </authors>
  <commentList>
    <comment ref="D6" authorId="0" shapeId="0" xr:uid="{31A5582F-35CF-4281-B368-65CE1CFB006C}">
      <text>
        <t>[Comentario encadenado]
Su versión de Excel le permite leer este comentario encadenado; sin embargo, las ediciones que se apliquen se quitarán si el archivo se abre en una versión más reciente de Excel. Más información: https://go.microsoft.com/fwlink/?linkid=870924
Comentario:
    Requeriment d’esmena formulat en data 04/07/2025. En data 08/07/2025 presenten DEUC degudament signat.</t>
      </text>
    </comment>
    <comment ref="D7" authorId="1" shapeId="0" xr:uid="{B7B75837-4ED2-4513-9781-1EF9DA6E6B94}">
      <text>
        <t>[Comentario encadenado]
Su versión de Excel le permite leer este comentario encadenado; sin embargo, las ediciones que se apliquen se quitarán si el archivo se abre en una versión más reciente de Excel. Más información: https://go.microsoft.com/fwlink/?linkid=870924
Comentario:
    Requeriment d’aclariment formulat en data 04/07/2025. El 08/07/2025 presenten DEUC signat i emplenat, però a la Part D declaren que SI concorren els motius d’exclusió purament nacionals que s’especifiquen als plecs de la contractació.
En data 09/07/2025 es torna a fer requeriment d’aclariment, per determinar si es tracta o no d’un error de selecció. En data 09/07/2025 presenten el DEUC esmenat, seleccionant que NO són aplicables les causes de selecció purament nacionals.</t>
      </text>
    </comment>
    <comment ref="I7" authorId="2" shapeId="0" xr:uid="{E4C5B7B8-E4A4-4BED-A1F6-0DECDA82EAF0}">
      <text>
        <t>[Comentario encadenado]
Su versión de Excel le permite leer este comentario encadenado; sin embargo, las ediciones que se apliquen se quitarán si el archivo se abre en una versión más reciente de Excel. Más información: https://go.microsoft.com/fwlink/?linkid=870924
Comentario:
    Davant la sospita que l’empresa licitadora pertany al grup AQUACENTER (segons apareix a la seva pàgina web) la Mesa decideix realitzar un requeriment d’esmena, per determinar si aquest pot ser considerat un grup empresarial a efectes de l’art. 42 del Codi de Comerrç.
En data 08/07/2025 presenta declaració responsable signada per la seva representant legal, informant que es tracta d’una qüestió estrictament comercial.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tc={1D0C26AD-FA1A-46E6-8C87-4CCC3729A1A6}</author>
    <author>tc={EBFCAE5F-4BF0-47A5-A860-E7615BEC291A}</author>
  </authors>
  <commentList>
    <comment ref="C18" authorId="0" shapeId="0" xr:uid="{1D0C26AD-FA1A-46E6-8C87-4CCC3729A1A6}">
      <text>
        <t>[Comentario encadenado]
Su versión de Excel le permite leer este comentario encadenado; sin embargo, las ediciones que se apliquen se quitarán si el archivo se abre en una versión más reciente de Excel. Más información: https://go.microsoft.com/fwlink/?linkid=870924
Comentario:
    En aquest cas, com no és superior (és igual) no hi hauria OAB</t>
      </text>
    </comment>
    <comment ref="C19" authorId="1" shapeId="0" xr:uid="{EBFCAE5F-4BF0-47A5-A860-E7615BEC291A}">
      <text>
        <t>[Comentario encadenado]
Su versión de Excel le permite leer este comentario encadenado; sin embargo, las ediciones que se apliquen se quitarán si el archivo se abre en una versión más reciente de Excel. Más información: https://go.microsoft.com/fwlink/?linkid=870924
Comentario:
    En aquest cas, com no és superior (és inferior) no hi hauria OAB</t>
      </text>
    </comment>
  </commentList>
</comments>
</file>

<file path=xl/sharedStrings.xml><?xml version="1.0" encoding="utf-8"?>
<sst xmlns="http://schemas.openxmlformats.org/spreadsheetml/2006/main" count="159" uniqueCount="96">
  <si>
    <t>Licitador</t>
  </si>
  <si>
    <t>LICITADOR</t>
  </si>
  <si>
    <t>Aspectes mínims de contingut i estructura</t>
  </si>
  <si>
    <t>Avaluació</t>
  </si>
  <si>
    <t xml:space="preserve">Núm. </t>
  </si>
  <si>
    <t>Puntuació Sobre B</t>
  </si>
  <si>
    <t>NIF</t>
  </si>
  <si>
    <t>SOBRE C "Criteris avaluables de forma automàtica"</t>
  </si>
  <si>
    <t>SOBRE B "Criteris d'avaluació els quals depenen d'un judici de valor"</t>
  </si>
  <si>
    <r>
      <t xml:space="preserve">TOTAL Puntuació    </t>
    </r>
    <r>
      <rPr>
        <i/>
        <sz val="11"/>
        <color rgb="FF000000"/>
        <rFont val="Calibri"/>
        <family val="2"/>
        <scheme val="minor"/>
      </rPr>
      <t>(fins 50 punts)</t>
    </r>
  </si>
  <si>
    <t>Punts</t>
  </si>
  <si>
    <t>% Rebaixa oferta econòmica</t>
  </si>
  <si>
    <t>¿Desproporcionada?</t>
  </si>
  <si>
    <t>Puntuació        Sobre C</t>
  </si>
  <si>
    <t xml:space="preserve">Total </t>
  </si>
  <si>
    <t>Valoració (màxim 100 punts)</t>
  </si>
  <si>
    <r>
      <rPr>
        <b/>
        <sz val="11"/>
        <color theme="1"/>
        <rFont val="Calibri"/>
        <family val="2"/>
        <scheme val="minor"/>
      </rPr>
      <t>Licitadors</t>
    </r>
    <r>
      <rPr>
        <sz val="11"/>
        <color theme="1"/>
        <rFont val="Calibri"/>
        <family val="2"/>
        <scheme val="minor"/>
      </rPr>
      <t xml:space="preserve"> (per ordre de presentació d'ofertes)</t>
    </r>
  </si>
  <si>
    <t>Puntuació sobre B</t>
  </si>
  <si>
    <t>SOBRE A “Documentació general i administrativa"</t>
  </si>
  <si>
    <t>Puntuació tècnica</t>
  </si>
  <si>
    <t>Mitjana puntuació tècnica</t>
  </si>
  <si>
    <t>Diferència puntuació mitjana</t>
  </si>
  <si>
    <t xml:space="preserve">Mitjana diferències </t>
  </si>
  <si>
    <t>Oferta A --&gt;</t>
  </si>
  <si>
    <t>Cuando concurran dos licitadores, la que sea inferior en más de 20 unidades porcentuales a la otra oferta</t>
  </si>
  <si>
    <t>*impossible OAB</t>
  </si>
  <si>
    <t>Sobre B "Càlcul d'ofertes anormalment baixes (Part tècnica)"</t>
  </si>
  <si>
    <t>Temeritat</t>
  </si>
  <si>
    <r>
      <t>Puntuació                                        (</t>
    </r>
    <r>
      <rPr>
        <b/>
        <u/>
        <sz val="11"/>
        <color rgb="FF000000"/>
        <rFont val="Calibri"/>
        <family val="2"/>
        <scheme val="minor"/>
      </rPr>
      <t>màxim 50 punts)</t>
    </r>
  </si>
  <si>
    <t>Preu del contracte (sense IVA)</t>
  </si>
  <si>
    <t>Lot</t>
  </si>
  <si>
    <t>APLICLOR WATER SOLUTIONS, S.A.</t>
  </si>
  <si>
    <t>A58768946</t>
  </si>
  <si>
    <t>Adscripció de mitjans</t>
  </si>
  <si>
    <t>Grup empresarial</t>
  </si>
  <si>
    <t>Confidencialitat</t>
  </si>
  <si>
    <t>Submissió jurisdiccional</t>
  </si>
  <si>
    <r>
      <t xml:space="preserve">2) Relació detallada de mitjans materials a adscriure </t>
    </r>
    <r>
      <rPr>
        <sz val="11"/>
        <color theme="1"/>
        <rFont val="Calibri"/>
        <family val="2"/>
        <scheme val="minor"/>
      </rPr>
      <t>(</t>
    </r>
    <r>
      <rPr>
        <i/>
        <sz val="11"/>
        <color theme="1"/>
        <rFont val="Calibri"/>
        <family val="2"/>
        <scheme val="minor"/>
      </rPr>
      <t>fins a 20 punts</t>
    </r>
    <r>
      <rPr>
        <sz val="11"/>
        <color theme="1"/>
        <rFont val="Calibri"/>
        <family val="2"/>
        <scheme val="minor"/>
      </rPr>
      <t xml:space="preserve">):                                                                                                                                                                                              a. El llistat d'equips i materials incorpora una indicació individualitzada de la marca, model i característiques de cadascun d'ells: </t>
    </r>
    <r>
      <rPr>
        <i/>
        <sz val="11"/>
        <color theme="1"/>
        <rFont val="Calibri"/>
        <family val="2"/>
        <scheme val="minor"/>
      </rPr>
      <t>0 a 10 punts</t>
    </r>
    <r>
      <rPr>
        <sz val="11"/>
        <color theme="1"/>
        <rFont val="Calibri"/>
        <family val="2"/>
        <scheme val="minor"/>
      </rPr>
      <t xml:space="preserve">                                                                                                               b. El llistat aportat és coherent amb les necessitat del lot: </t>
    </r>
    <r>
      <rPr>
        <i/>
        <sz val="11"/>
        <color theme="1"/>
        <rFont val="Calibri"/>
        <family val="2"/>
        <scheme val="minor"/>
      </rPr>
      <t xml:space="preserve">0 a 10 punts    </t>
    </r>
    <r>
      <rPr>
        <sz val="11"/>
        <color theme="1"/>
        <rFont val="Calibri"/>
        <family val="2"/>
        <scheme val="minor"/>
      </rPr>
      <t xml:space="preserve">       </t>
    </r>
  </si>
  <si>
    <r>
      <rPr>
        <b/>
        <sz val="14"/>
        <color rgb="FF000000"/>
        <rFont val="Calibri"/>
        <family val="2"/>
        <scheme val="minor"/>
      </rPr>
      <t xml:space="preserve">MEMÒRIA DESCRIPTIVA                                                                   </t>
    </r>
    <r>
      <rPr>
        <b/>
        <sz val="11"/>
        <color rgb="FF000000"/>
        <rFont val="Calibri"/>
        <family val="2"/>
        <scheme val="minor"/>
      </rPr>
      <t xml:space="preserve">                                                                                                                                                                                                                                                   </t>
    </r>
    <r>
      <rPr>
        <i/>
        <sz val="10"/>
        <color rgb="FF000000"/>
        <rFont val="Calibri"/>
        <family val="2"/>
        <scheme val="minor"/>
      </rPr>
      <t>(atenent la Clàusula 14 del PCAP i l'apartat N de quadre de característiques)</t>
    </r>
  </si>
  <si>
    <t>LOT 2</t>
  </si>
  <si>
    <t>LOT 1</t>
  </si>
  <si>
    <t>Clàusula 16 i apartat O quadre de característiques PCAP</t>
  </si>
  <si>
    <t>si la puntuació tècnica és superior a la suma de les mitjanes = OAB</t>
  </si>
  <si>
    <r>
      <rPr>
        <b/>
        <sz val="11"/>
        <color theme="1"/>
        <rFont val="Calibri"/>
        <family val="2"/>
        <scheme val="minor"/>
      </rPr>
      <t>1) Relació detallada del personal adscrit a l'execució dels treballs</t>
    </r>
    <r>
      <rPr>
        <sz val="11"/>
        <color theme="1"/>
        <rFont val="Calibri"/>
        <family val="2"/>
        <scheme val="minor"/>
      </rPr>
      <t xml:space="preserve"> (</t>
    </r>
    <r>
      <rPr>
        <i/>
        <sz val="11"/>
        <color theme="1"/>
        <rFont val="Calibri"/>
        <family val="2"/>
        <scheme val="minor"/>
      </rPr>
      <t>fins a 20 punts</t>
    </r>
    <r>
      <rPr>
        <sz val="11"/>
        <color theme="1"/>
        <rFont val="Calibri"/>
        <family val="2"/>
        <scheme val="minor"/>
      </rPr>
      <t xml:space="preserve">):                                                                                                                               a. La relació presentada fa contar detalladament la formació i experiència professional de manera individualitzada: </t>
    </r>
    <r>
      <rPr>
        <i/>
        <sz val="11"/>
        <color theme="1"/>
        <rFont val="Calibri"/>
        <family val="2"/>
        <scheme val="minor"/>
      </rPr>
      <t>0 a 10 punts</t>
    </r>
    <r>
      <rPr>
        <sz val="11"/>
        <color theme="1"/>
        <rFont val="Calibri"/>
        <family val="2"/>
        <scheme val="minor"/>
      </rPr>
      <t xml:space="preserve">                                                                                                                                                   b. La relació presentada és coherent amb les necessitats d'execució del lot: </t>
    </r>
    <r>
      <rPr>
        <i/>
        <sz val="11"/>
        <color theme="1"/>
        <rFont val="Calibri"/>
        <family val="2"/>
        <scheme val="minor"/>
      </rPr>
      <t xml:space="preserve">0 a 6 punts                                                                                                                          </t>
    </r>
    <r>
      <rPr>
        <sz val="11"/>
        <color theme="1"/>
        <rFont val="Calibri"/>
        <family val="2"/>
        <scheme val="minor"/>
      </rPr>
      <t>c. La relació presentada té una estructura jeràrquica on queda clar qui és la persona responsable de l'execució</t>
    </r>
    <r>
      <rPr>
        <i/>
        <sz val="11"/>
        <color theme="1"/>
        <rFont val="Calibri"/>
        <family val="2"/>
        <scheme val="minor"/>
      </rPr>
      <t>: 0 a 4 punts</t>
    </r>
  </si>
  <si>
    <t>No concorre a la licitació en UTE</t>
  </si>
  <si>
    <t>48 = 48</t>
  </si>
  <si>
    <t>Oferta APLICLOR --&gt;</t>
  </si>
  <si>
    <t>Oferta VITAQUA --&gt;</t>
  </si>
  <si>
    <t>Cuando concurra un solo licitador, cuando su oferta sea inferior al PBL en más de 25 unidades porcentruales</t>
  </si>
  <si>
    <t>PBL</t>
  </si>
  <si>
    <t>Art. 85.1 RGLCAP</t>
  </si>
  <si>
    <t>Art. 85.2 RGLCAP</t>
  </si>
  <si>
    <r>
      <t xml:space="preserve">Classificació resultant </t>
    </r>
    <r>
      <rPr>
        <i/>
        <sz val="14"/>
        <color theme="1"/>
        <rFont val="Calibri"/>
        <family val="2"/>
        <scheme val="minor"/>
      </rPr>
      <t>de les empreses presentades</t>
    </r>
    <r>
      <rPr>
        <b/>
        <i/>
        <sz val="14"/>
        <color theme="1"/>
        <rFont val="Calibri"/>
        <family val="2"/>
        <scheme val="minor"/>
      </rPr>
      <t xml:space="preserve"> al</t>
    </r>
    <r>
      <rPr>
        <b/>
        <i/>
        <u/>
        <sz val="14"/>
        <color theme="1"/>
        <rFont val="Calibri"/>
        <family val="2"/>
        <scheme val="minor"/>
      </rPr>
      <t xml:space="preserve"> Lot 1</t>
    </r>
  </si>
  <si>
    <r>
      <t xml:space="preserve">Classificació resultant </t>
    </r>
    <r>
      <rPr>
        <i/>
        <sz val="14"/>
        <color theme="1"/>
        <rFont val="Calibri"/>
        <family val="2"/>
        <scheme val="minor"/>
      </rPr>
      <t>de les empreses presentades</t>
    </r>
    <r>
      <rPr>
        <b/>
        <i/>
        <sz val="14"/>
        <color theme="1"/>
        <rFont val="Calibri"/>
        <family val="2"/>
        <scheme val="minor"/>
      </rPr>
      <t xml:space="preserve"> al </t>
    </r>
    <r>
      <rPr>
        <b/>
        <i/>
        <u/>
        <sz val="14"/>
        <color theme="1"/>
        <rFont val="Calibri"/>
        <family val="2"/>
        <scheme val="minor"/>
      </rPr>
      <t>Lot 2</t>
    </r>
  </si>
  <si>
    <t>B28 CONSTRUCCIONS, S.L.</t>
  </si>
  <si>
    <t>B64978000</t>
  </si>
  <si>
    <t>ELÈCTRICA PINTÓ, S.L.</t>
  </si>
  <si>
    <t>B58349028</t>
  </si>
  <si>
    <t>DEUC</t>
  </si>
  <si>
    <t>Constitució UTE</t>
  </si>
  <si>
    <t>No escau pel Lot 1</t>
  </si>
  <si>
    <r>
      <t xml:space="preserve">3) Relació dels certificats expedits per organismes independents que acreditin el compliment de la normativa en termes de protecció del medi ambient i gestió de la seguretat i salut </t>
    </r>
    <r>
      <rPr>
        <sz val="11"/>
        <color theme="1"/>
        <rFont val="Calibri"/>
        <family val="2"/>
        <scheme val="minor"/>
      </rPr>
      <t>(</t>
    </r>
    <r>
      <rPr>
        <i/>
        <sz val="11"/>
        <color theme="1"/>
        <rFont val="Calibri"/>
        <family val="2"/>
        <scheme val="minor"/>
      </rPr>
      <t>fins a 10 punts</t>
    </r>
    <r>
      <rPr>
        <sz val="11"/>
        <color theme="1"/>
        <rFont val="Calibri"/>
        <family val="2"/>
        <scheme val="minor"/>
      </rPr>
      <t>):                                                                                                                                       a. Disposició i aportació d'un certificat vigent UNE EN-ISO 14001:2015 Sistemes de Gestió Ambiental o equivalent: 5</t>
    </r>
    <r>
      <rPr>
        <i/>
        <sz val="11"/>
        <color theme="1"/>
        <rFont val="Calibri"/>
        <family val="2"/>
        <scheme val="minor"/>
      </rPr>
      <t xml:space="preserve"> punts</t>
    </r>
    <r>
      <rPr>
        <sz val="11"/>
        <color theme="1"/>
        <rFont val="Calibri"/>
        <family val="2"/>
        <scheme val="minor"/>
      </rPr>
      <t xml:space="preserve">                                                                                                                                                 b. Disposició i aportació d'un certificat vigent UNE EN-ISO 45001:2018 Sistemes de Gestió de la Seguretat i Salut en el treball o equivalent: 5</t>
    </r>
    <r>
      <rPr>
        <i/>
        <sz val="11"/>
        <color theme="1"/>
        <rFont val="Calibri"/>
        <family val="2"/>
        <scheme val="minor"/>
      </rPr>
      <t xml:space="preserve"> punts</t>
    </r>
    <r>
      <rPr>
        <sz val="11"/>
        <color theme="1"/>
        <rFont val="Calibri"/>
        <family val="2"/>
        <scheme val="minor"/>
      </rPr>
      <t xml:space="preserve">                                                                                                                                     c. L'empresa presenta una relació detallada d'altres mesures de control i gestió mediambiental i/o de la seguretat i salut: </t>
    </r>
    <r>
      <rPr>
        <i/>
        <sz val="11"/>
        <color theme="1"/>
        <rFont val="Calibri"/>
        <family val="2"/>
        <scheme val="minor"/>
      </rPr>
      <t>Entre 0 i 10 punts</t>
    </r>
  </si>
  <si>
    <r>
      <rPr>
        <b/>
        <sz val="11"/>
        <color theme="1"/>
        <rFont val="Calibri"/>
        <family val="2"/>
        <scheme val="minor"/>
      </rPr>
      <t>1) Relació detallada del personal adscrit a l'execució dels treballs</t>
    </r>
    <r>
      <rPr>
        <sz val="11"/>
        <color theme="1"/>
        <rFont val="Calibri"/>
        <family val="2"/>
        <scheme val="minor"/>
      </rPr>
      <t xml:space="preserve"> (</t>
    </r>
    <r>
      <rPr>
        <i/>
        <sz val="11"/>
        <color theme="1"/>
        <rFont val="Calibri"/>
        <family val="2"/>
        <scheme val="minor"/>
      </rPr>
      <t>fins a 10 punts</t>
    </r>
    <r>
      <rPr>
        <sz val="11"/>
        <color theme="1"/>
        <rFont val="Calibri"/>
        <family val="2"/>
        <scheme val="minor"/>
      </rPr>
      <t xml:space="preserve">):
a. La relació presentada fa referència, de forma jeràrquica, a tot el personal adscrit i fa constar detalladament la formació i experiència professional de tot el personal de manera individualitzada: </t>
    </r>
    <r>
      <rPr>
        <i/>
        <sz val="11"/>
        <color theme="1"/>
        <rFont val="Calibri"/>
        <family val="2"/>
        <scheme val="minor"/>
      </rPr>
      <t>5 punts</t>
    </r>
    <r>
      <rPr>
        <sz val="11"/>
        <color theme="1"/>
        <rFont val="Calibri"/>
        <family val="2"/>
        <scheme val="minor"/>
      </rPr>
      <t xml:space="preserve">
b. La formació i experiència professional de la persona responsable tècnica i dels tècnics qualificats és superior a la requerida per l'adscripció de mitjans personals: </t>
    </r>
    <r>
      <rPr>
        <i/>
        <sz val="11"/>
        <color theme="1"/>
        <rFont val="Calibri"/>
        <family val="2"/>
        <scheme val="minor"/>
      </rPr>
      <t>5 punts</t>
    </r>
  </si>
  <si>
    <r>
      <t xml:space="preserve">2) Relació detallada de mitjans materials a adscriure </t>
    </r>
    <r>
      <rPr>
        <sz val="11"/>
        <color theme="1"/>
        <rFont val="Calibri"/>
        <family val="2"/>
        <scheme val="minor"/>
      </rPr>
      <t>(</t>
    </r>
    <r>
      <rPr>
        <i/>
        <sz val="11"/>
        <color theme="1"/>
        <rFont val="Calibri"/>
        <family val="2"/>
        <scheme val="minor"/>
      </rPr>
      <t>fins a 10 punts</t>
    </r>
    <r>
      <rPr>
        <sz val="11"/>
        <color theme="1"/>
        <rFont val="Calibri"/>
        <family val="2"/>
        <scheme val="minor"/>
      </rPr>
      <t xml:space="preserve">):
a. El llistat d'equips i materials incorpora una indicació individualitzada de la marca, model i característiques de cadascun d'ells: </t>
    </r>
    <r>
      <rPr>
        <i/>
        <sz val="11"/>
        <color theme="1"/>
        <rFont val="Calibri"/>
        <family val="2"/>
        <scheme val="minor"/>
      </rPr>
      <t>5 punts</t>
    </r>
    <r>
      <rPr>
        <sz val="11"/>
        <color theme="1"/>
        <rFont val="Calibri"/>
        <family val="2"/>
        <scheme val="minor"/>
      </rPr>
      <t xml:space="preserve">
b. El material aportat millora la garantia de venda requerida a l'adscripció de mitjans materials: </t>
    </r>
    <r>
      <rPr>
        <i/>
        <sz val="11"/>
        <color theme="1"/>
        <rFont val="Calibri"/>
        <family val="2"/>
        <scheme val="minor"/>
      </rPr>
      <t xml:space="preserve">5 punts  </t>
    </r>
  </si>
  <si>
    <r>
      <rPr>
        <b/>
        <sz val="11"/>
        <color theme="1"/>
        <rFont val="Calibri"/>
        <family val="2"/>
        <scheme val="minor"/>
      </rPr>
      <t>3) Proposta de calendari detallat d'execució</t>
    </r>
    <r>
      <rPr>
        <sz val="11"/>
        <color theme="1"/>
        <rFont val="Calibri"/>
        <family val="2"/>
        <scheme val="minor"/>
      </rPr>
      <t xml:space="preserve"> (</t>
    </r>
    <r>
      <rPr>
        <i/>
        <sz val="11"/>
        <color theme="1"/>
        <rFont val="Calibri"/>
        <family val="2"/>
        <scheme val="minor"/>
      </rPr>
      <t>fins a 10 punts</t>
    </r>
    <r>
      <rPr>
        <sz val="11"/>
        <color theme="1"/>
        <rFont val="Calibri"/>
        <family val="2"/>
        <scheme val="minor"/>
      </rPr>
      <t xml:space="preserve">):
a.  El calendari té en consideració la relació i adaptació de la progressió d'execució de l'obra civil (Lot 1) amb els treballs sobre l'equipament de tractament (Lot 2): </t>
    </r>
    <r>
      <rPr>
        <i/>
        <sz val="11"/>
        <color theme="1"/>
        <rFont val="Calibri"/>
        <family val="2"/>
        <scheme val="minor"/>
      </rPr>
      <t xml:space="preserve"> 0 a 5 punts </t>
    </r>
    <r>
      <rPr>
        <sz val="11"/>
        <color theme="1"/>
        <rFont val="Calibri"/>
        <family val="2"/>
        <scheme val="minor"/>
      </rPr>
      <t xml:space="preserve">
b. Es presenta calendari per setmanes amb tots els processos detallats pel lot corresponent en el propi projecte, i amb un termini total igual o inferior a 6 mesos:  </t>
    </r>
    <r>
      <rPr>
        <i/>
        <sz val="11"/>
        <color theme="1"/>
        <rFont val="Calibri"/>
        <family val="2"/>
        <scheme val="minor"/>
      </rPr>
      <t xml:space="preserve">0 a 3 punts
</t>
    </r>
    <r>
      <rPr>
        <sz val="11"/>
        <color theme="1"/>
        <rFont val="Calibri"/>
        <family val="2"/>
        <scheme val="minor"/>
      </rPr>
      <t xml:space="preserve">c. El calendari presentat fa referència expressa al termini de posta en marxa:  </t>
    </r>
    <r>
      <rPr>
        <i/>
        <sz val="11"/>
        <color theme="1"/>
        <rFont val="Calibri"/>
        <family val="2"/>
        <scheme val="minor"/>
      </rPr>
      <t>0 a 1  punt</t>
    </r>
    <r>
      <rPr>
        <sz val="11"/>
        <color theme="1"/>
        <rFont val="Calibri"/>
        <family val="2"/>
        <scheme val="minor"/>
      </rPr>
      <t xml:space="preserve"> 
d. El calendari presentat fa referència expressa a les diferències cronològiques respecte el projecte:  </t>
    </r>
    <r>
      <rPr>
        <i/>
        <sz val="11"/>
        <color theme="1"/>
        <rFont val="Calibri"/>
        <family val="2"/>
        <scheme val="minor"/>
      </rPr>
      <t>0 a 1 punt</t>
    </r>
  </si>
  <si>
    <r>
      <rPr>
        <b/>
        <sz val="11"/>
        <color theme="1"/>
        <rFont val="Calibri"/>
        <family val="2"/>
        <scheme val="minor"/>
      </rPr>
      <t>4) Proposta de control de qualitat de les instal·lacions executades. Haurà de contenir una planificació de proves de qualitat per totes i cadascuna de les instal·lacions i equipament de tractament i posta en marxa</t>
    </r>
    <r>
      <rPr>
        <sz val="11"/>
        <color theme="1"/>
        <rFont val="Calibri"/>
        <family val="2"/>
        <scheme val="minor"/>
      </rPr>
      <t xml:space="preserve"> (</t>
    </r>
    <r>
      <rPr>
        <i/>
        <sz val="11"/>
        <color theme="1"/>
        <rFont val="Calibri"/>
        <family val="2"/>
        <scheme val="minor"/>
      </rPr>
      <t>fins a 10 punts</t>
    </r>
    <r>
      <rPr>
        <sz val="11"/>
        <color theme="1"/>
        <rFont val="Calibri"/>
        <family val="2"/>
        <scheme val="minor"/>
      </rPr>
      <t xml:space="preserve">):
 a. La memòria presentada inclou una proposta de control de qualitat per totes i cadascuna de les instal·lacions de tractament: </t>
    </r>
    <r>
      <rPr>
        <i/>
        <sz val="11"/>
        <color theme="1"/>
        <rFont val="Calibri"/>
        <family val="2"/>
        <scheme val="minor"/>
      </rPr>
      <t xml:space="preserve">Entre 0 i 5 punts
</t>
    </r>
    <r>
      <rPr>
        <sz val="11"/>
        <color theme="1"/>
        <rFont val="Calibri"/>
        <family val="2"/>
        <scheme val="minor"/>
      </rPr>
      <t xml:space="preserve"> b. La proposta és coherent amb el contingut de les instal·lacions, tal i com es troba recollit al projecte constructiu: </t>
    </r>
    <r>
      <rPr>
        <i/>
        <sz val="11"/>
        <color theme="1"/>
        <rFont val="Calibri"/>
        <family val="2"/>
        <scheme val="minor"/>
      </rPr>
      <t xml:space="preserve">Entre 0 i 3 punts
</t>
    </r>
    <r>
      <rPr>
        <sz val="11"/>
        <color theme="1"/>
        <rFont val="Calibri"/>
        <family val="2"/>
        <scheme val="minor"/>
      </rPr>
      <t>c. La proposta preveu el compromís de certificació futura per un ens extern de cadascuna de les proves de qualitat:</t>
    </r>
    <r>
      <rPr>
        <i/>
        <sz val="11"/>
        <color theme="1"/>
        <rFont val="Calibri"/>
        <family val="2"/>
        <scheme val="minor"/>
      </rPr>
      <t xml:space="preserve"> Entre 0 i 2 punts    </t>
    </r>
    <r>
      <rPr>
        <sz val="11"/>
        <color theme="1"/>
        <rFont val="Calibri"/>
        <family val="2"/>
        <scheme val="minor"/>
      </rPr>
      <t xml:space="preserve">    </t>
    </r>
  </si>
  <si>
    <r>
      <t xml:space="preserve">5) Relació dels certificats expedits per organismes independents que acreditin el compliment de la normativa en termes de protecció del medi ambient i gestió de la seguretat i salut </t>
    </r>
    <r>
      <rPr>
        <sz val="11"/>
        <color theme="1"/>
        <rFont val="Calibri"/>
        <family val="2"/>
        <scheme val="minor"/>
      </rPr>
      <t>(</t>
    </r>
    <r>
      <rPr>
        <i/>
        <sz val="11"/>
        <color theme="1"/>
        <rFont val="Calibri"/>
        <family val="2"/>
        <scheme val="minor"/>
      </rPr>
      <t>fins a 6 punts</t>
    </r>
    <r>
      <rPr>
        <sz val="11"/>
        <color theme="1"/>
        <rFont val="Calibri"/>
        <family val="2"/>
        <scheme val="minor"/>
      </rPr>
      <t>):
a. Disposició i aportació d'un certificat vigent UNE EN-ISO 14001:2015 Sistemes de Gestió Ambiental o equivalent: 5</t>
    </r>
    <r>
      <rPr>
        <i/>
        <sz val="11"/>
        <color theme="1"/>
        <rFont val="Calibri"/>
        <family val="2"/>
        <scheme val="minor"/>
      </rPr>
      <t xml:space="preserve"> punts
</t>
    </r>
    <r>
      <rPr>
        <sz val="11"/>
        <color theme="1"/>
        <rFont val="Calibri"/>
        <family val="2"/>
        <scheme val="minor"/>
      </rPr>
      <t>b. Disposició i aportació d'un certificat vigent UNE EN-ISO 45001:2018 Sistemes de Gestió de la Seguretat i Salut en el treball o equivalent: 5</t>
    </r>
    <r>
      <rPr>
        <i/>
        <sz val="11"/>
        <color theme="1"/>
        <rFont val="Calibri"/>
        <family val="2"/>
        <scheme val="minor"/>
      </rPr>
      <t xml:space="preserve"> punts
</t>
    </r>
    <r>
      <rPr>
        <sz val="11"/>
        <color theme="1"/>
        <rFont val="Calibri"/>
        <family val="2"/>
        <scheme val="minor"/>
      </rPr>
      <t xml:space="preserve">c. L'empresa presenta una relació detallada d'altres mesures de control i gestió mediambiental i/o de la seguretat i salut: </t>
    </r>
    <r>
      <rPr>
        <i/>
        <sz val="11"/>
        <color theme="1"/>
        <rFont val="Calibri"/>
        <family val="2"/>
        <scheme val="minor"/>
      </rPr>
      <t>Entre 0 i 10 punts</t>
    </r>
  </si>
  <si>
    <t>Presentada degudament signada pel seu representant legal</t>
  </si>
  <si>
    <t>Presentat, emplenat i signat degudament pel seu representant legal</t>
  </si>
  <si>
    <r>
      <t>Presentat i emplenat correctament, però apareix</t>
    </r>
    <r>
      <rPr>
        <sz val="10"/>
        <color rgb="FFFF0000"/>
        <rFont val="Calibri"/>
        <family val="2"/>
        <scheme val="minor"/>
      </rPr>
      <t xml:space="preserve"> sense signatura del seu representant legal</t>
    </r>
  </si>
  <si>
    <t>Presentat i signat degudament per la seva representant legal, però no dona resposta a la Part D i a la Part IV del DEUC.</t>
  </si>
  <si>
    <r>
      <t xml:space="preserve">Presentada i signada degudament per la seva representant legal. </t>
    </r>
    <r>
      <rPr>
        <sz val="10"/>
        <color rgb="FFEE0000"/>
        <rFont val="Calibri"/>
        <family val="2"/>
        <scheme val="minor"/>
      </rPr>
      <t>Declara que no pertany a cap grup empresarial</t>
    </r>
  </si>
  <si>
    <t>No escau. No concorre a la licitació en UTE</t>
  </si>
  <si>
    <t>No escau. No és una empresa estrangera</t>
  </si>
  <si>
    <t>OB-2025-01</t>
  </si>
  <si>
    <t xml:space="preserve">B28 CONSTRUCCIONS, S.L. </t>
  </si>
  <si>
    <t>Presentada degudament signada pel seu representant legal. Declara no pretendre confidencialitzar cap document i/o informació</t>
  </si>
  <si>
    <t>Presenta degudament signada pel seu representant legal. Declara no pertànyer a cap grup empresarial</t>
  </si>
  <si>
    <t>Presentada i signada degudament pel seu representant legal. Declara no pertànyer a cap grup empresarial</t>
  </si>
  <si>
    <t>43 = 34,25 + 8,75 (43)</t>
  </si>
  <si>
    <t>25,5 &lt; 34,25 + 8,75 (43)</t>
  </si>
  <si>
    <t>Oferta econòmica pel pressupost base de licitació (305.220,32 €)</t>
  </si>
  <si>
    <t>Oferta econòmica pel pressupost base de licitació (383.005,53 €)</t>
  </si>
  <si>
    <r>
      <rPr>
        <sz val="11"/>
        <color theme="1"/>
        <rFont val="Calibri"/>
        <family val="2"/>
      </rPr>
      <t>a. L'empresa licitadora presenta una relació de personal, on es fa constar que disposa de personal tècnic amb experiència suficient. No obstant, no es fa cap menció relativa al personal operacional. S'aporten currículums però únicament del personal tècnic.</t>
    </r>
    <r>
      <rPr>
        <i/>
        <sz val="11"/>
        <color theme="1"/>
        <rFont val="Calibri"/>
        <family val="2"/>
      </rPr>
      <t xml:space="preserve"> 5 punts
</t>
    </r>
    <r>
      <rPr>
        <sz val="11"/>
        <color theme="1"/>
        <rFont val="Calibri"/>
        <family val="2"/>
      </rPr>
      <t>b. La relació presentada és coherent amb les necessitats del lot.</t>
    </r>
    <r>
      <rPr>
        <i/>
        <sz val="11"/>
        <color theme="1"/>
        <rFont val="Calibri"/>
        <family val="2"/>
      </rPr>
      <t xml:space="preserve"> 6 punts
</t>
    </r>
    <r>
      <rPr>
        <sz val="11"/>
        <color theme="1"/>
        <rFont val="Calibri"/>
        <family val="2"/>
      </rPr>
      <t>c. Presenta una estructura jeràrquica, però manca concreció a nivell operacional, del personal d'execució material.</t>
    </r>
    <r>
      <rPr>
        <i/>
        <sz val="11"/>
        <color theme="1"/>
        <rFont val="Calibri"/>
        <family val="2"/>
      </rPr>
      <t xml:space="preserve"> 2 punts</t>
    </r>
  </si>
  <si>
    <r>
      <rPr>
        <sz val="11"/>
        <color theme="1"/>
        <rFont val="Calibri"/>
        <family val="2"/>
      </rPr>
      <t>a. L'empresa licitadora presenta una relació dels mitjans materials que adscriurà a l'obra, fent constar la tipologia, marca, model, antiguitat de l'equip i característiques, però manca concreció.</t>
    </r>
    <r>
      <rPr>
        <i/>
        <sz val="11"/>
        <color theme="1"/>
        <rFont val="Calibri"/>
        <family val="2"/>
      </rPr>
      <t xml:space="preserve"> 5 punts
</t>
    </r>
    <r>
      <rPr>
        <sz val="11"/>
        <color theme="1"/>
        <rFont val="Calibri"/>
        <family val="2"/>
      </rPr>
      <t>b. El llistat presentat és coherent amb l'activitat de l'empresa, però degut a les característiques de l'obra a executar és considerat escàs.</t>
    </r>
    <r>
      <rPr>
        <i/>
        <sz val="11"/>
        <color theme="1"/>
        <rFont val="Calibri"/>
        <family val="2"/>
      </rPr>
      <t xml:space="preserve"> 2 punts</t>
    </r>
  </si>
  <si>
    <r>
      <rPr>
        <sz val="11"/>
        <color theme="1"/>
        <rFont val="Calibri"/>
        <family val="2"/>
      </rPr>
      <t>a. Disposa de certificat UNE EN-ISO 14001:2015 en vigor</t>
    </r>
    <r>
      <rPr>
        <i/>
        <sz val="11"/>
        <color theme="1"/>
        <rFont val="Calibri"/>
        <family val="2"/>
      </rPr>
      <t xml:space="preserve">.5 punts
</t>
    </r>
    <r>
      <rPr>
        <sz val="11"/>
        <color theme="1"/>
        <rFont val="Calibri"/>
        <family val="2"/>
      </rPr>
      <t>b. Disposa de certificat UNE EN- ISO 45001:2023 en vigor.</t>
    </r>
    <r>
      <rPr>
        <i/>
        <sz val="11"/>
        <color theme="1"/>
        <rFont val="Calibri"/>
        <family val="2"/>
      </rPr>
      <t xml:space="preserve"> 5 punts</t>
    </r>
  </si>
  <si>
    <r>
      <rPr>
        <sz val="11"/>
        <color theme="1"/>
        <rFont val="Calibri"/>
        <family val="2"/>
      </rPr>
      <t>a. La relació presentada és jeràrquica, clara, especiífica, individualitzada i aporta currículums únicament del tècnics responsables.</t>
    </r>
    <r>
      <rPr>
        <i/>
        <sz val="11"/>
        <color theme="1"/>
        <rFont val="Calibri"/>
        <family val="2"/>
      </rPr>
      <t xml:space="preserve"> 5 punts
</t>
    </r>
    <r>
      <rPr>
        <sz val="11"/>
        <color theme="1"/>
        <rFont val="Calibri"/>
        <family val="2"/>
      </rPr>
      <t>b. La relació presentada proposa a més d'un tècnic responsable i més d'un tècnic qualificat. A més, les taules i els currículums aportats fan constar que l'experiència tant dels responsables tècnics com dels tècnics qualificats és superior a la sol·licitada. D'entre tots els tècnics qualificats proposats, únicament hi ha un tècnic que té una trajectòria inferior a la sol·licitada.</t>
    </r>
    <r>
      <rPr>
        <i/>
        <sz val="11"/>
        <color theme="1"/>
        <rFont val="Calibri"/>
        <family val="2"/>
      </rPr>
      <t xml:space="preserve"> 5 punts</t>
    </r>
  </si>
  <si>
    <r>
      <rPr>
        <sz val="11"/>
        <color theme="1"/>
        <rFont val="Calibri"/>
        <family val="2"/>
      </rPr>
      <t>a. Presenta un llistat d'equips i materials, identificant la tipologia, la marca, el model, la potència i la quantitat a adscriure. Es considera que el llistat és força detallat, i coherent amb les necessitats del lot.</t>
    </r>
    <r>
      <rPr>
        <i/>
        <sz val="11"/>
        <color theme="1"/>
        <rFont val="Calibri"/>
        <family val="2"/>
      </rPr>
      <t xml:space="preserve"> 5 punts
</t>
    </r>
    <r>
      <rPr>
        <sz val="11"/>
        <rFont val="Calibri"/>
        <family val="2"/>
      </rPr>
      <t>b. Es demostra relació amb tecnologia d'eliminació d'arsènic idèntica a la sol·licitada, així com pel que fa a la part tecnològica. La garantia de venda especificada és idèntica a la mínima requerida</t>
    </r>
    <r>
      <rPr>
        <i/>
        <sz val="11"/>
        <rFont val="Calibri"/>
        <family val="2"/>
      </rPr>
      <t>. 0 punts</t>
    </r>
  </si>
  <si>
    <r>
      <rPr>
        <sz val="11"/>
        <color theme="1"/>
        <rFont val="Calibri"/>
        <family val="2"/>
      </rPr>
      <t>a. Presenta una proposta de calendari que té present l'obra civil del Lot 1. No obstant, pot existir alguna simultaneïtat no contemplada</t>
    </r>
    <r>
      <rPr>
        <i/>
        <sz val="11"/>
        <color theme="1"/>
        <rFont val="Calibri"/>
        <family val="2"/>
      </rPr>
      <t xml:space="preserve">. 4 punts
</t>
    </r>
    <r>
      <rPr>
        <sz val="11"/>
        <color theme="1"/>
        <rFont val="Calibri"/>
        <family val="2"/>
      </rPr>
      <t>b. El calendari proposat apareix diferenciat per setmanes, es fan constar tots els processos detallats del lot 2, i el termini total de posta en marxa és igual a 6 mesos.</t>
    </r>
    <r>
      <rPr>
        <i/>
        <sz val="11"/>
        <color theme="1"/>
        <rFont val="Calibri"/>
        <family val="2"/>
      </rPr>
      <t xml:space="preserve"> 3 punts
</t>
    </r>
    <r>
      <rPr>
        <sz val="11"/>
        <color theme="1"/>
        <rFont val="Calibri"/>
        <family val="2"/>
      </rPr>
      <t>c. El calendari incorpora dates concretes per proves i posta en marxa de les dues línies</t>
    </r>
    <r>
      <rPr>
        <i/>
        <sz val="11"/>
        <color theme="1"/>
        <rFont val="Calibri"/>
        <family val="2"/>
      </rPr>
      <t xml:space="preserve">. 1 punt
</t>
    </r>
    <r>
      <rPr>
        <sz val="11"/>
        <color theme="1"/>
        <rFont val="Calibri"/>
        <family val="2"/>
      </rPr>
      <t>d. El calendari proposat fa referència a les diferències temporals respecte el projecte constructiu.</t>
    </r>
    <r>
      <rPr>
        <i/>
        <sz val="11"/>
        <color theme="1"/>
        <rFont val="Calibri"/>
        <family val="2"/>
      </rPr>
      <t xml:space="preserve"> 1 punt</t>
    </r>
  </si>
  <si>
    <r>
      <rPr>
        <sz val="11"/>
        <rFont val="Calibri"/>
        <family val="2"/>
      </rPr>
      <t>a. Presenta control de qualitat per a tots les instal·lacions.</t>
    </r>
    <r>
      <rPr>
        <i/>
        <sz val="11"/>
        <rFont val="Calibri"/>
        <family val="2"/>
      </rPr>
      <t xml:space="preserve"> 5 punts
</t>
    </r>
    <r>
      <rPr>
        <sz val="11"/>
        <rFont val="Calibri"/>
        <family val="2"/>
      </rPr>
      <t>b. La proposta és coherent amb el contingut de les instal·lacions, segons projecte constructiu</t>
    </r>
    <r>
      <rPr>
        <i/>
        <sz val="11"/>
        <rFont val="Calibri"/>
        <family val="2"/>
      </rPr>
      <t xml:space="preserve">. 3 punts
</t>
    </r>
    <r>
      <rPr>
        <sz val="11"/>
        <rFont val="Calibri"/>
        <family val="2"/>
      </rPr>
      <t>c. La proposta contempla la legal·lització de les instal·lacions, però podria incrementar la validació d'ens de control externs</t>
    </r>
    <r>
      <rPr>
        <i/>
        <sz val="11"/>
        <rFont val="Calibri"/>
        <family val="2"/>
      </rPr>
      <t>. 1 punt</t>
    </r>
  </si>
  <si>
    <r>
      <rPr>
        <sz val="11"/>
        <color theme="1"/>
        <rFont val="Calibri"/>
        <family val="2"/>
      </rPr>
      <t>a. Disposa de certificat UNE EN-ISO 14001:2015 en vigor.</t>
    </r>
    <r>
      <rPr>
        <i/>
        <sz val="11"/>
        <color theme="1"/>
        <rFont val="Calibri"/>
        <family val="2"/>
      </rPr>
      <t xml:space="preserve"> 5 punts
</t>
    </r>
    <r>
      <rPr>
        <sz val="11"/>
        <color theme="1"/>
        <rFont val="Calibri"/>
        <family val="2"/>
      </rPr>
      <t xml:space="preserve">b. Disposa de certificat UNE EN- ISO 45001:2023 en vigor. </t>
    </r>
    <r>
      <rPr>
        <i/>
        <sz val="11"/>
        <color theme="1"/>
        <rFont val="Calibri"/>
        <family val="2"/>
      </rPr>
      <t>5 punts</t>
    </r>
  </si>
  <si>
    <r>
      <rPr>
        <sz val="11"/>
        <color theme="1"/>
        <rFont val="Calibri"/>
        <family val="2"/>
      </rPr>
      <t>a. La memòria presentada cita que es disposa de personal i l'estructuració jeràrquica, malgrat que només és a nivell descriptiu, manca qualsevol mena de individualització i/o detall.</t>
    </r>
    <r>
      <rPr>
        <i/>
        <sz val="11"/>
        <color theme="1"/>
        <rFont val="Calibri"/>
        <family val="2"/>
      </rPr>
      <t xml:space="preserve"> 2 punts
</t>
    </r>
    <r>
      <rPr>
        <sz val="11"/>
        <color theme="1"/>
        <rFont val="Calibri"/>
        <family val="2"/>
      </rPr>
      <t>b. No queda acreditat que la formació i l'experiència professional de la persona responsable tècnica i dels tècnics qualificats sigui superior a la mínima requerida per l'adscripció de mitjans personals.</t>
    </r>
    <r>
      <rPr>
        <i/>
        <sz val="11"/>
        <color theme="1"/>
        <rFont val="Calibri"/>
        <family val="2"/>
      </rPr>
      <t xml:space="preserve"> 0 punts</t>
    </r>
  </si>
  <si>
    <r>
      <rPr>
        <sz val="11"/>
        <color theme="1"/>
        <rFont val="Calibri"/>
        <family val="2"/>
      </rPr>
      <t>a. La memòria incorpora un llistat de maquinària i mitjans aparentment suficient, però manca concreció en quant a les característiques dels materials.</t>
    </r>
    <r>
      <rPr>
        <i/>
        <sz val="11"/>
        <color theme="1"/>
        <rFont val="Calibri"/>
        <family val="2"/>
      </rPr>
      <t xml:space="preserve"> 2,5 punts.
</t>
    </r>
    <r>
      <rPr>
        <sz val="11"/>
        <color theme="1"/>
        <rFont val="Calibri"/>
        <family val="2"/>
      </rPr>
      <t>b. No queda acreditat que els materials a adscriure millorin la garantia de venda mínima requerida.</t>
    </r>
    <r>
      <rPr>
        <i/>
        <sz val="11"/>
        <color theme="1"/>
        <rFont val="Calibri"/>
        <family val="2"/>
      </rPr>
      <t xml:space="preserve"> 0 punts</t>
    </r>
  </si>
  <si>
    <r>
      <rPr>
        <b/>
        <i/>
        <sz val="11"/>
        <color theme="1"/>
        <rFont val="Calibri"/>
        <family val="2"/>
      </rPr>
      <t xml:space="preserve">Nota: L'empresa licitadora presenta cronograma de l'obra, però la presentació escollida fa de difícil seguiment la calendaritzacio proposada.
</t>
    </r>
    <r>
      <rPr>
        <sz val="11"/>
        <color theme="1"/>
        <rFont val="Calibri"/>
        <family val="2"/>
      </rPr>
      <t>a. El calendari proposat no té en consideració la coordinació necessària amb l'obra civil (Lot 1) ni preveu cap simultaneïtat entre les dues execucions</t>
    </r>
    <r>
      <rPr>
        <i/>
        <sz val="11"/>
        <color theme="1"/>
        <rFont val="Calibri"/>
        <family val="2"/>
      </rPr>
      <t xml:space="preserve">. 2,5 punts
</t>
    </r>
    <r>
      <rPr>
        <sz val="11"/>
        <color theme="1"/>
        <rFont val="Calibri"/>
        <family val="2"/>
      </rPr>
      <t xml:space="preserve">b. Es presenta calendari per setmanes i en terminis pero manca un cert grau de detall. </t>
    </r>
    <r>
      <rPr>
        <i/>
        <sz val="11"/>
        <color theme="1"/>
        <rFont val="Calibri"/>
        <family val="2"/>
      </rPr>
      <t xml:space="preserve">1,5 punts.
</t>
    </r>
    <r>
      <rPr>
        <sz val="11"/>
        <color theme="1"/>
        <rFont val="Calibri"/>
        <family val="2"/>
      </rPr>
      <t xml:space="preserve">c. El calendari presentat preveu data i durada de posta en marxa i proves. </t>
    </r>
    <r>
      <rPr>
        <i/>
        <sz val="11"/>
        <color theme="1"/>
        <rFont val="Calibri"/>
        <family val="2"/>
      </rPr>
      <t xml:space="preserve">1 punt
</t>
    </r>
    <r>
      <rPr>
        <sz val="11"/>
        <color theme="1"/>
        <rFont val="Calibri"/>
        <family val="2"/>
      </rPr>
      <t>d. El calendari presentat fa referència a les diferències cronològiques respecte el projecte.</t>
    </r>
    <r>
      <rPr>
        <i/>
        <sz val="11"/>
        <color theme="1"/>
        <rFont val="Calibri"/>
        <family val="2"/>
      </rPr>
      <t xml:space="preserve"> 1 punt</t>
    </r>
  </si>
  <si>
    <r>
      <rPr>
        <sz val="11"/>
        <rFont val="Calibri"/>
        <family val="2"/>
      </rPr>
      <t xml:space="preserve">a. Presenta control de qualitat per a tots les instal·lacions. </t>
    </r>
    <r>
      <rPr>
        <i/>
        <sz val="11"/>
        <rFont val="Calibri"/>
        <family val="2"/>
      </rPr>
      <t xml:space="preserve">5 punts
</t>
    </r>
    <r>
      <rPr>
        <sz val="11"/>
        <rFont val="Calibri"/>
        <family val="2"/>
      </rPr>
      <t>b. La proposta és coherent amb el contingut de les instal·lacions, segons projecte constructiu</t>
    </r>
    <r>
      <rPr>
        <i/>
        <sz val="11"/>
        <rFont val="Calibri"/>
        <family val="2"/>
      </rPr>
      <t xml:space="preserve">. 3 punts
</t>
    </r>
    <r>
      <rPr>
        <sz val="11"/>
        <rFont val="Calibri"/>
        <family val="2"/>
      </rPr>
      <t>c. Malgrat que contempla l'aprovació per ens externs, no preveu la legalització de instal·lacions que ho requereixin</t>
    </r>
    <r>
      <rPr>
        <i/>
        <sz val="11"/>
        <rFont val="Calibri"/>
        <family val="2"/>
      </rPr>
      <t>. 1 punt</t>
    </r>
  </si>
  <si>
    <r>
      <rPr>
        <sz val="11"/>
        <color theme="1"/>
        <rFont val="Calibri"/>
        <family val="2"/>
      </rPr>
      <t>a. Declara disposar de certificat UNE EN-ISO 14001:2015, però no ho acredita mitjançant l'aportació de certificació en vigor</t>
    </r>
    <r>
      <rPr>
        <i/>
        <sz val="11"/>
        <color theme="1"/>
        <rFont val="Calibri"/>
        <family val="2"/>
      </rPr>
      <t xml:space="preserve">. 0 punts
</t>
    </r>
    <r>
      <rPr>
        <sz val="11"/>
        <color theme="1"/>
        <rFont val="Calibri"/>
        <family val="2"/>
      </rPr>
      <t>b. Disposa de certificat UNE EN- ISO 45001:2018 en vigor.</t>
    </r>
    <r>
      <rPr>
        <i/>
        <sz val="11"/>
        <color theme="1"/>
        <rFont val="Calibri"/>
        <family val="2"/>
      </rPr>
      <t xml:space="preserve"> 5 punts
</t>
    </r>
    <r>
      <rPr>
        <sz val="11"/>
        <color theme="1"/>
        <rFont val="Calibri"/>
        <family val="2"/>
      </rPr>
      <t xml:space="preserve">c. Descriu que es troba en procés d'acreditació i cita tota una sèrie de compromisos mediambientals. Es tracta de verificar si aquests compromisos són a la web o si existeix alguna evidència d'aquests, però no es troben. Tanmateix, es pren com a compromís la documentació aportada i es valora de forma proporcional. </t>
    </r>
    <r>
      <rPr>
        <i/>
        <sz val="11"/>
        <color theme="1"/>
        <rFont val="Calibri"/>
        <family val="2"/>
      </rPr>
      <t>1 punt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</si>
</sst>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41" x14ac:knownFonts="1">
    <font>
      <sz val="11"/>
      <color theme="1"/>
      <name val="Calibri"/>
      <family val="2"/>
      <scheme val="minor"/>
    </font>
    <font>
      <sz val="10"/>
      <color theme="1"/>
      <name val="Calibri"/>
      <family val="2"/>
      <scheme val="minor"/>
    </font>
    <font>
      <b/>
      <sz val="14"/>
      <color theme="1"/>
      <name val="Calibri"/>
      <family val="2"/>
      <scheme val="minor"/>
    </font>
    <font>
      <i/>
      <sz val="10"/>
      <color theme="1"/>
      <name val="Calibri"/>
      <family val="2"/>
      <scheme val="minor"/>
    </font>
    <font>
      <b/>
      <sz val="11"/>
      <color rgb="FF000000"/>
      <name val="Calibri"/>
      <family val="2"/>
      <scheme val="minor"/>
    </font>
    <font>
      <i/>
      <sz val="11"/>
      <color theme="1"/>
      <name val="Calibri"/>
      <family val="2"/>
      <scheme val="minor"/>
    </font>
    <font>
      <b/>
      <i/>
      <sz val="11"/>
      <color rgb="FF000000"/>
      <name val="Calibri"/>
      <family val="2"/>
      <scheme val="minor"/>
    </font>
    <font>
      <b/>
      <sz val="12"/>
      <color rgb="FF000000"/>
      <name val="Calibri"/>
      <family val="2"/>
      <scheme val="minor"/>
    </font>
    <font>
      <i/>
      <sz val="11"/>
      <color rgb="FF000000"/>
      <name val="Calibri"/>
      <family val="2"/>
      <scheme val="minor"/>
    </font>
    <font>
      <b/>
      <sz val="14"/>
      <color rgb="FF000000"/>
      <name val="Calibri"/>
      <family val="2"/>
      <scheme val="minor"/>
    </font>
    <font>
      <i/>
      <sz val="10"/>
      <color rgb="FF000000"/>
      <name val="Calibri"/>
      <family val="2"/>
      <scheme val="minor"/>
    </font>
    <font>
      <b/>
      <u/>
      <sz val="11"/>
      <color rgb="FF000000"/>
      <name val="Calibri"/>
      <family val="2"/>
      <scheme val="minor"/>
    </font>
    <font>
      <i/>
      <sz val="11"/>
      <color rgb="FF002060"/>
      <name val="Calibri"/>
      <family val="2"/>
      <scheme val="minor"/>
    </font>
    <font>
      <b/>
      <sz val="11"/>
      <color rgb="FF000000"/>
      <name val="Calibri"/>
      <family val="2"/>
    </font>
    <font>
      <b/>
      <sz val="11"/>
      <color rgb="FFFF0000"/>
      <name val="Calibri"/>
      <family val="2"/>
    </font>
    <font>
      <b/>
      <i/>
      <sz val="14"/>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i/>
      <sz val="10"/>
      <color theme="1"/>
      <name val="Calibri"/>
      <family val="2"/>
      <scheme val="minor"/>
    </font>
    <font>
      <b/>
      <sz val="12"/>
      <color theme="1"/>
      <name val="Calibri"/>
      <family val="2"/>
      <scheme val="minor"/>
    </font>
    <font>
      <b/>
      <u/>
      <sz val="9"/>
      <color rgb="FF002060"/>
      <name val="Calibri"/>
      <family val="2"/>
      <charset val="1"/>
    </font>
    <font>
      <sz val="9"/>
      <color rgb="FF000000"/>
      <name val="Calibri"/>
      <family val="2"/>
      <charset val="1"/>
    </font>
    <font>
      <b/>
      <sz val="9"/>
      <color rgb="FFFF0000"/>
      <name val="Calibri"/>
      <family val="2"/>
      <charset val="1"/>
    </font>
    <font>
      <sz val="10"/>
      <name val="Calibri"/>
      <family val="2"/>
      <scheme val="minor"/>
    </font>
    <font>
      <i/>
      <sz val="14"/>
      <color theme="1"/>
      <name val="Calibri"/>
      <family val="2"/>
      <scheme val="minor"/>
    </font>
    <font>
      <sz val="11"/>
      <color theme="7"/>
      <name val="Calibri"/>
      <family val="2"/>
      <scheme val="minor"/>
    </font>
    <font>
      <sz val="11"/>
      <name val="Calibri"/>
      <family val="2"/>
      <scheme val="minor"/>
    </font>
    <font>
      <b/>
      <i/>
      <sz val="10"/>
      <name val="Calibri"/>
      <family val="2"/>
      <scheme val="minor"/>
    </font>
    <font>
      <i/>
      <sz val="11"/>
      <color rgb="FFFF0000"/>
      <name val="Calibri"/>
      <family val="2"/>
      <scheme val="minor"/>
    </font>
    <font>
      <i/>
      <sz val="10"/>
      <color rgb="FFFF0000"/>
      <name val="Calibri"/>
      <family val="2"/>
      <scheme val="minor"/>
    </font>
    <font>
      <b/>
      <i/>
      <u/>
      <sz val="14"/>
      <color theme="1"/>
      <name val="Calibri"/>
      <family val="2"/>
      <scheme val="minor"/>
    </font>
    <font>
      <i/>
      <sz val="10"/>
      <name val="Calibri"/>
      <family val="2"/>
      <scheme val="minor"/>
    </font>
    <font>
      <sz val="10"/>
      <color rgb="FFFF0000"/>
      <name val="Calibri"/>
      <family val="2"/>
      <scheme val="minor"/>
    </font>
    <font>
      <sz val="10"/>
      <color rgb="FFEE0000"/>
      <name val="Calibri"/>
      <family val="2"/>
      <scheme val="minor"/>
    </font>
    <font>
      <sz val="11"/>
      <color rgb="FFFF0000"/>
      <name val="Calibri"/>
      <family val="2"/>
      <scheme val="minor"/>
    </font>
    <font>
      <sz val="11"/>
      <color theme="1"/>
      <name val="Calibri"/>
      <family val="2"/>
    </font>
    <font>
      <i/>
      <sz val="11"/>
      <color theme="1"/>
      <name val="Calibri"/>
      <family val="2"/>
    </font>
    <font>
      <sz val="11"/>
      <name val="Calibri"/>
      <family val="2"/>
    </font>
    <font>
      <i/>
      <sz val="11"/>
      <name val="Calibri"/>
      <family val="2"/>
    </font>
    <font>
      <b/>
      <i/>
      <sz val="11"/>
      <color theme="1"/>
      <name val="Calibri"/>
      <family val="2"/>
    </font>
  </fonts>
  <fills count="19">
    <fill>
      <patternFill patternType="none"/>
    </fill>
    <fill>
      <patternFill patternType="gray125"/>
    </fill>
    <fill>
      <patternFill patternType="solid">
        <fgColor rgb="FFB4C6E7"/>
        <bgColor indexed="64"/>
      </patternFill>
    </fill>
    <fill>
      <patternFill patternType="solid">
        <fgColor rgb="FFD9E2F3"/>
        <bgColor indexed="64"/>
      </patternFill>
    </fill>
    <fill>
      <patternFill patternType="solid">
        <fgColor theme="4"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bgColor indexed="64"/>
      </patternFill>
    </fill>
    <fill>
      <patternFill patternType="solid">
        <fgColor theme="8" tint="0.59999389629810485"/>
        <bgColor indexed="64"/>
      </patternFill>
    </fill>
    <fill>
      <patternFill patternType="solid">
        <fgColor rgb="FFDAE3F3"/>
        <bgColor rgb="FFDEEBF7"/>
      </patternFill>
    </fill>
    <fill>
      <patternFill patternType="solid">
        <fgColor rgb="FF8FAADC"/>
        <bgColor rgb="FF99CCFF"/>
      </patternFill>
    </fill>
    <fill>
      <patternFill patternType="solid">
        <fgColor rgb="FFFBE5D6"/>
        <bgColor rgb="FFDEEBF7"/>
      </patternFill>
    </fill>
    <fill>
      <patternFill patternType="solid">
        <fgColor theme="4" tint="0.59999389629810485"/>
        <bgColor indexed="64"/>
      </patternFill>
    </fill>
    <fill>
      <patternFill patternType="solid">
        <fgColor theme="0" tint="-0.14999847407452621"/>
        <bgColor indexed="64"/>
      </patternFill>
    </fill>
    <fill>
      <patternFill patternType="solid">
        <fgColor rgb="FFD9D9D9"/>
        <bgColor rgb="FFE7E6E6"/>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7"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9" fontId="16" fillId="0" borderId="0" applyFont="0" applyFill="0" applyBorder="0" applyAlignment="0" applyProtection="0"/>
  </cellStyleXfs>
  <cellXfs count="153">
    <xf numFmtId="0" fontId="0" fillId="0" borderId="0" xfId="0"/>
    <xf numFmtId="0" fontId="0" fillId="0" borderId="0" xfId="0" applyAlignment="1">
      <alignment horizontal="center"/>
    </xf>
    <xf numFmtId="0" fontId="4" fillId="3" borderId="1" xfId="0" applyFont="1" applyFill="1" applyBorder="1" applyAlignment="1">
      <alignment horizontal="center" vertical="center" wrapText="1"/>
    </xf>
    <xf numFmtId="0" fontId="0" fillId="10" borderId="6" xfId="0" applyFill="1" applyBorder="1" applyAlignment="1">
      <alignment horizontal="center" wrapText="1"/>
    </xf>
    <xf numFmtId="0" fontId="1" fillId="0" borderId="1" xfId="0" applyFont="1" applyBorder="1" applyAlignment="1">
      <alignment vertical="center" wrapText="1"/>
    </xf>
    <xf numFmtId="0" fontId="12" fillId="0" borderId="0" xfId="0" quotePrefix="1" applyFont="1" applyAlignment="1">
      <alignment horizontal="left" vertical="top"/>
    </xf>
    <xf numFmtId="0" fontId="19" fillId="0" borderId="1" xfId="0" applyFont="1" applyBorder="1" applyAlignment="1">
      <alignment vertical="center" wrapText="1"/>
    </xf>
    <xf numFmtId="2" fontId="19" fillId="0" borderId="1" xfId="0" applyNumberFormat="1" applyFont="1" applyBorder="1" applyAlignment="1">
      <alignment horizontal="center" vertical="center" wrapText="1"/>
    </xf>
    <xf numFmtId="0" fontId="21" fillId="0" borderId="0" xfId="0" applyFont="1" applyAlignment="1">
      <alignment horizontal="center" wrapText="1"/>
    </xf>
    <xf numFmtId="0" fontId="22" fillId="0" borderId="0" xfId="0" applyFont="1" applyAlignment="1">
      <alignment vertical="center"/>
    </xf>
    <xf numFmtId="9" fontId="22" fillId="0" borderId="1" xfId="1" applyFont="1" applyBorder="1" applyAlignment="1" applyProtection="1">
      <alignment horizontal="center" vertical="center"/>
    </xf>
    <xf numFmtId="0" fontId="23" fillId="0" borderId="0" xfId="0" applyFont="1" applyAlignment="1">
      <alignment horizontal="center"/>
    </xf>
    <xf numFmtId="0" fontId="23" fillId="15" borderId="1" xfId="0" applyFont="1" applyFill="1" applyBorder="1" applyAlignment="1">
      <alignment horizontal="center" vertical="center"/>
    </xf>
    <xf numFmtId="0" fontId="24" fillId="0" borderId="4" xfId="0" applyFont="1" applyBorder="1" applyAlignment="1">
      <alignment horizontal="left" vertical="center" wrapText="1"/>
    </xf>
    <xf numFmtId="0" fontId="17" fillId="11" borderId="1" xfId="0" applyFont="1" applyFill="1" applyBorder="1" applyAlignment="1">
      <alignment horizontal="center"/>
    </xf>
    <xf numFmtId="0" fontId="20" fillId="16" borderId="1" xfId="0" applyFont="1" applyFill="1" applyBorder="1" applyAlignment="1">
      <alignment horizontal="center" vertical="center" wrapText="1"/>
    </xf>
    <xf numFmtId="0" fontId="2" fillId="2" borderId="11" xfId="0" applyFont="1" applyFill="1" applyBorder="1" applyAlignment="1">
      <alignment vertical="center"/>
    </xf>
    <xf numFmtId="0" fontId="2" fillId="2" borderId="12" xfId="0" applyFont="1" applyFill="1" applyBorder="1" applyAlignment="1">
      <alignment vertical="center" wrapText="1"/>
    </xf>
    <xf numFmtId="164" fontId="0" fillId="14" borderId="0" xfId="0" applyNumberFormat="1" applyFill="1" applyAlignment="1">
      <alignment horizontal="center"/>
    </xf>
    <xf numFmtId="0" fontId="0" fillId="0" borderId="1" xfId="0" applyBorder="1" applyAlignment="1">
      <alignment horizontal="center" vertical="center"/>
    </xf>
    <xf numFmtId="0" fontId="0" fillId="8" borderId="1" xfId="0" applyFill="1" applyBorder="1" applyAlignment="1">
      <alignment horizontal="left" vertical="center" wrapText="1"/>
    </xf>
    <xf numFmtId="4" fontId="14" fillId="12" borderId="1" xfId="0" applyNumberFormat="1" applyFont="1" applyFill="1" applyBorder="1" applyAlignment="1">
      <alignment horizontal="center" vertical="center"/>
    </xf>
    <xf numFmtId="4" fontId="0" fillId="0" borderId="1" xfId="0" applyNumberFormat="1" applyBorder="1" applyAlignment="1">
      <alignment horizontal="center" vertical="center"/>
    </xf>
    <xf numFmtId="4" fontId="13" fillId="0" borderId="1" xfId="0" applyNumberFormat="1" applyFont="1" applyBorder="1" applyAlignment="1">
      <alignment horizontal="center" vertical="center"/>
    </xf>
    <xf numFmtId="0" fontId="1" fillId="0" borderId="1" xfId="0" applyFont="1" applyBorder="1"/>
    <xf numFmtId="0" fontId="17" fillId="8" borderId="1" xfId="0" applyFont="1" applyFill="1" applyBorder="1" applyAlignment="1">
      <alignment horizontal="left" vertical="center" wrapText="1"/>
    </xf>
    <xf numFmtId="0" fontId="17" fillId="8" borderId="10" xfId="0" applyFont="1" applyFill="1" applyBorder="1" applyAlignment="1">
      <alignment horizontal="left" vertical="center" wrapText="1"/>
    </xf>
    <xf numFmtId="2" fontId="0" fillId="0" borderId="1" xfId="0" applyNumberFormat="1" applyBorder="1" applyAlignment="1">
      <alignment horizontal="center" vertical="center"/>
    </xf>
    <xf numFmtId="2" fontId="17" fillId="0" borderId="1" xfId="0" applyNumberFormat="1" applyFont="1" applyBorder="1" applyAlignment="1">
      <alignment horizontal="center" vertical="center"/>
    </xf>
    <xf numFmtId="0" fontId="0" fillId="0" borderId="0" xfId="0" applyAlignment="1">
      <alignment horizontal="center" vertical="center"/>
    </xf>
    <xf numFmtId="0" fontId="26" fillId="0" borderId="0" xfId="0" applyFont="1" applyAlignment="1">
      <alignment horizontal="right"/>
    </xf>
    <xf numFmtId="0" fontId="27" fillId="0" borderId="0" xfId="0" applyFont="1" applyAlignment="1">
      <alignment horizontal="right"/>
    </xf>
    <xf numFmtId="0" fontId="28" fillId="0" borderId="1" xfId="0" applyFont="1" applyBorder="1" applyAlignment="1">
      <alignment horizontal="center" vertical="center" wrapText="1"/>
    </xf>
    <xf numFmtId="0" fontId="28" fillId="0" borderId="1" xfId="0" applyFont="1" applyBorder="1" applyAlignment="1">
      <alignment horizontal="center" vertical="center"/>
    </xf>
    <xf numFmtId="0" fontId="17"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17" fillId="17" borderId="1" xfId="0" applyFont="1" applyFill="1" applyBorder="1" applyAlignment="1">
      <alignment horizontal="center" vertical="center"/>
    </xf>
    <xf numFmtId="0" fontId="0" fillId="0" borderId="6" xfId="0" applyBorder="1" applyAlignment="1">
      <alignment vertical="center"/>
    </xf>
    <xf numFmtId="0" fontId="0" fillId="0" borderId="1" xfId="0" applyBorder="1" applyAlignment="1">
      <alignment vertical="center"/>
    </xf>
    <xf numFmtId="0" fontId="29" fillId="0" borderId="0" xfId="0" applyFont="1"/>
    <xf numFmtId="0" fontId="30" fillId="0" borderId="0" xfId="0" applyFont="1"/>
    <xf numFmtId="0" fontId="0" fillId="0" borderId="1" xfId="0" applyBorder="1"/>
    <xf numFmtId="0" fontId="1" fillId="0" borderId="4" xfId="0" applyFont="1" applyBorder="1" applyAlignment="1">
      <alignment horizontal="center" vertical="center" wrapText="1"/>
    </xf>
    <xf numFmtId="0" fontId="24" fillId="0" borderId="1" xfId="0" applyFont="1" applyBorder="1" applyAlignment="1">
      <alignment horizontal="left" vertical="center" wrapText="1"/>
    </xf>
    <xf numFmtId="0" fontId="4" fillId="13" borderId="32" xfId="0" applyFont="1" applyFill="1" applyBorder="1" applyAlignment="1">
      <alignment vertical="center" wrapText="1"/>
    </xf>
    <xf numFmtId="0" fontId="2" fillId="18" borderId="26" xfId="0" applyFont="1" applyFill="1" applyBorder="1" applyAlignment="1">
      <alignment horizontal="center" vertical="center" wrapText="1"/>
    </xf>
    <xf numFmtId="0" fontId="2" fillId="18" borderId="26" xfId="0" applyFont="1" applyFill="1" applyBorder="1" applyAlignment="1">
      <alignment horizontal="center" vertical="top" wrapText="1"/>
    </xf>
    <xf numFmtId="0" fontId="5" fillId="18" borderId="1" xfId="0" applyFont="1" applyFill="1" applyBorder="1" applyAlignment="1">
      <alignment horizontal="center"/>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right" vertical="center"/>
    </xf>
    <xf numFmtId="2" fontId="22" fillId="0" borderId="1" xfId="1" applyNumberFormat="1" applyFont="1" applyBorder="1" applyAlignment="1" applyProtection="1">
      <alignment horizontal="center" vertical="center"/>
    </xf>
    <xf numFmtId="0" fontId="17" fillId="14" borderId="0" xfId="0" applyFont="1" applyFill="1"/>
    <xf numFmtId="0" fontId="32" fillId="0" borderId="1" xfId="0" applyFont="1" applyBorder="1" applyAlignment="1">
      <alignment horizontal="center" vertical="center" wrapText="1"/>
    </xf>
    <xf numFmtId="0" fontId="0" fillId="0" borderId="1" xfId="0" applyBorder="1" applyAlignment="1">
      <alignment vertical="center" wrapText="1"/>
    </xf>
    <xf numFmtId="0" fontId="2" fillId="2" borderId="12" xfId="0" applyFont="1" applyFill="1" applyBorder="1" applyAlignment="1">
      <alignment horizontal="left" vertical="center"/>
    </xf>
    <xf numFmtId="0" fontId="2" fillId="2" borderId="37" xfId="0" applyFont="1" applyFill="1" applyBorder="1" applyAlignment="1">
      <alignment horizontal="left" vertical="center"/>
    </xf>
    <xf numFmtId="0" fontId="4" fillId="3" borderId="24" xfId="0" applyFont="1" applyFill="1" applyBorder="1" applyAlignment="1">
      <alignment horizontal="center" vertical="center" wrapText="1"/>
    </xf>
    <xf numFmtId="0" fontId="1" fillId="0" borderId="23" xfId="0" applyFont="1" applyBorder="1" applyAlignment="1">
      <alignment vertical="center" wrapText="1"/>
    </xf>
    <xf numFmtId="0" fontId="24" fillId="0" borderId="24" xfId="0" applyFont="1" applyBorder="1" applyAlignment="1">
      <alignment horizontal="left" vertical="center" wrapText="1"/>
    </xf>
    <xf numFmtId="0" fontId="1" fillId="0" borderId="38" xfId="0" applyFont="1" applyBorder="1" applyAlignment="1">
      <alignment vertical="center" wrapText="1"/>
    </xf>
    <xf numFmtId="0" fontId="1" fillId="0" borderId="39" xfId="0" applyFont="1" applyBorder="1" applyAlignment="1">
      <alignment horizontal="center" vertical="center" wrapText="1"/>
    </xf>
    <xf numFmtId="0" fontId="34" fillId="0" borderId="39" xfId="0" applyFont="1" applyBorder="1" applyAlignment="1">
      <alignment horizontal="left" vertical="center" wrapText="1"/>
    </xf>
    <xf numFmtId="0" fontId="24" fillId="0" borderId="40" xfId="0" applyFont="1" applyBorder="1" applyAlignment="1">
      <alignment horizontal="left" vertical="center" wrapText="1"/>
    </xf>
    <xf numFmtId="0" fontId="0" fillId="0" borderId="40" xfId="0" applyBorder="1" applyAlignment="1">
      <alignment vertical="center" wrapText="1"/>
    </xf>
    <xf numFmtId="0" fontId="24" fillId="0" borderId="41" xfId="0" applyFont="1" applyBorder="1" applyAlignment="1">
      <alignment horizontal="left" vertical="center" wrapText="1"/>
    </xf>
    <xf numFmtId="0" fontId="4" fillId="3" borderId="23" xfId="0" applyFont="1" applyFill="1" applyBorder="1" applyAlignment="1">
      <alignment horizontal="center" vertical="center" wrapText="1"/>
    </xf>
    <xf numFmtId="164" fontId="35" fillId="0" borderId="0" xfId="0" applyNumberFormat="1" applyFont="1"/>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30"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19" xfId="0" applyFont="1" applyBorder="1" applyAlignment="1">
      <alignment horizontal="center" vertical="center" wrapText="1"/>
    </xf>
    <xf numFmtId="0" fontId="0" fillId="13" borderId="20" xfId="0" applyFill="1" applyBorder="1" applyAlignment="1">
      <alignment horizontal="center" vertical="center"/>
    </xf>
    <xf numFmtId="0" fontId="0" fillId="13" borderId="21" xfId="0" applyFill="1" applyBorder="1" applyAlignment="1">
      <alignment horizontal="center" vertical="center"/>
    </xf>
    <xf numFmtId="0" fontId="17" fillId="13" borderId="21" xfId="0" applyFont="1" applyFill="1" applyBorder="1" applyAlignment="1">
      <alignment horizontal="center" vertical="center"/>
    </xf>
    <xf numFmtId="0" fontId="17" fillId="13" borderId="22" xfId="0" applyFont="1" applyFill="1" applyBorder="1" applyAlignment="1">
      <alignment horizontal="center" vertical="center"/>
    </xf>
    <xf numFmtId="0" fontId="0" fillId="0" borderId="1" xfId="0" applyBorder="1" applyAlignment="1">
      <alignment horizontal="center" vertical="center"/>
    </xf>
    <xf numFmtId="0" fontId="6" fillId="6" borderId="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9" fillId="4" borderId="13" xfId="0" applyFont="1" applyFill="1" applyBorder="1" applyAlignment="1">
      <alignment horizontal="left" vertical="center" wrapText="1"/>
    </xf>
    <xf numFmtId="0" fontId="9" fillId="4" borderId="14" xfId="0" applyFont="1" applyFill="1" applyBorder="1" applyAlignment="1">
      <alignment horizontal="left" vertical="center" wrapText="1"/>
    </xf>
    <xf numFmtId="0" fontId="9" fillId="4" borderId="16" xfId="0" applyFont="1" applyFill="1" applyBorder="1" applyAlignment="1">
      <alignment horizontal="left" vertical="center" wrapText="1"/>
    </xf>
    <xf numFmtId="0" fontId="4" fillId="13" borderId="2" xfId="0" applyFont="1" applyFill="1" applyBorder="1" applyAlignment="1">
      <alignment horizontal="left" vertical="center" wrapText="1"/>
    </xf>
    <xf numFmtId="0" fontId="4" fillId="13" borderId="3"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0" fillId="13" borderId="34" xfId="0" applyFill="1" applyBorder="1" applyAlignment="1">
      <alignment horizontal="center" vertical="center"/>
    </xf>
    <xf numFmtId="0" fontId="0" fillId="13" borderId="35" xfId="0" applyFill="1" applyBorder="1" applyAlignment="1">
      <alignment horizontal="center" vertical="center"/>
    </xf>
    <xf numFmtId="0" fontId="17" fillId="13" borderId="35" xfId="0" applyFont="1" applyFill="1" applyBorder="1" applyAlignment="1">
      <alignment horizontal="center" vertical="center"/>
    </xf>
    <xf numFmtId="0" fontId="17" fillId="13" borderId="36" xfId="0" applyFont="1"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17" fillId="0" borderId="33" xfId="0" applyFont="1" applyBorder="1" applyAlignment="1">
      <alignment horizontal="center" vertical="center" wrapText="1"/>
    </xf>
    <xf numFmtId="0" fontId="17" fillId="0" borderId="0" xfId="0" applyFont="1" applyAlignment="1">
      <alignment horizontal="center"/>
    </xf>
    <xf numFmtId="0" fontId="17" fillId="9" borderId="2" xfId="0" applyFont="1" applyFill="1" applyBorder="1" applyAlignment="1">
      <alignment horizontal="center"/>
    </xf>
    <xf numFmtId="0" fontId="17" fillId="9" borderId="3" xfId="0" applyFont="1" applyFill="1" applyBorder="1" applyAlignment="1">
      <alignment horizontal="center"/>
    </xf>
    <xf numFmtId="0" fontId="17" fillId="9" borderId="4" xfId="0" applyFont="1" applyFill="1" applyBorder="1" applyAlignment="1">
      <alignment horizontal="center"/>
    </xf>
    <xf numFmtId="0" fontId="5" fillId="5" borderId="2" xfId="0" applyFont="1" applyFill="1" applyBorder="1" applyAlignment="1">
      <alignment horizontal="center"/>
    </xf>
    <xf numFmtId="0" fontId="5" fillId="5" borderId="3" xfId="0" applyFont="1" applyFill="1" applyBorder="1" applyAlignment="1">
      <alignment horizontal="center"/>
    </xf>
    <xf numFmtId="0" fontId="29" fillId="0" borderId="0" xfId="0" applyFont="1" applyAlignment="1">
      <alignment horizontal="center"/>
    </xf>
    <xf numFmtId="0" fontId="0" fillId="0" borderId="6" xfId="0" applyBorder="1" applyAlignment="1">
      <alignment horizontal="center" vertical="center"/>
    </xf>
    <xf numFmtId="164" fontId="3" fillId="0" borderId="2" xfId="1" quotePrefix="1" applyNumberFormat="1" applyFont="1" applyBorder="1" applyAlignment="1">
      <alignment horizontal="center" vertical="center" wrapText="1"/>
    </xf>
    <xf numFmtId="164" fontId="3" fillId="0" borderId="4" xfId="1" quotePrefix="1" applyNumberFormat="1" applyFont="1" applyBorder="1" applyAlignment="1">
      <alignment horizontal="center" vertical="center" wrapText="1"/>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7" fillId="4" borderId="5" xfId="0" applyFont="1" applyFill="1" applyBorder="1" applyAlignment="1">
      <alignment horizontal="center" wrapText="1"/>
    </xf>
    <xf numFmtId="0" fontId="7" fillId="4" borderId="6" xfId="0" applyFont="1" applyFill="1" applyBorder="1" applyAlignment="1">
      <alignment horizont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15" fillId="4" borderId="7" xfId="0" applyFont="1" applyFill="1" applyBorder="1" applyAlignment="1">
      <alignment horizontal="center"/>
    </xf>
    <xf numFmtId="0" fontId="15" fillId="4" borderId="8" xfId="0" applyFont="1" applyFill="1" applyBorder="1" applyAlignment="1">
      <alignment horizontal="center"/>
    </xf>
    <xf numFmtId="0" fontId="15" fillId="4" borderId="9" xfId="0" applyFont="1" applyFill="1" applyBorder="1" applyAlignment="1">
      <alignment horizontal="center"/>
    </xf>
    <xf numFmtId="0" fontId="0" fillId="10" borderId="6" xfId="0" applyFill="1" applyBorder="1" applyAlignment="1">
      <alignment horizontal="center"/>
    </xf>
    <xf numFmtId="0" fontId="0" fillId="10" borderId="1" xfId="0" applyFill="1" applyBorder="1" applyAlignment="1">
      <alignment horizontal="center"/>
    </xf>
    <xf numFmtId="0" fontId="0" fillId="10" borderId="6" xfId="0" applyFill="1" applyBorder="1" applyAlignment="1">
      <alignment horizontal="center" wrapText="1"/>
    </xf>
    <xf numFmtId="0" fontId="0" fillId="10" borderId="1" xfId="0" applyFill="1" applyBorder="1" applyAlignment="1">
      <alignment horizontal="center" wrapText="1"/>
    </xf>
    <xf numFmtId="0" fontId="37" fillId="0" borderId="4" xfId="0" applyFont="1" applyBorder="1" applyAlignment="1">
      <alignment horizontal="left" vertical="center" wrapText="1"/>
    </xf>
    <xf numFmtId="0" fontId="37" fillId="0" borderId="1" xfId="0" applyFont="1" applyBorder="1" applyAlignment="1">
      <alignment horizontal="center" vertical="center" wrapText="1"/>
    </xf>
    <xf numFmtId="0" fontId="37" fillId="0" borderId="25" xfId="0" applyFont="1" applyBorder="1" applyAlignment="1">
      <alignment horizontal="left" vertical="center" wrapText="1"/>
    </xf>
    <xf numFmtId="0" fontId="37" fillId="0" borderId="1" xfId="0" applyFont="1" applyBorder="1" applyAlignment="1">
      <alignment horizontal="left" vertical="center" wrapText="1"/>
    </xf>
    <xf numFmtId="0" fontId="39" fillId="0" borderId="1" xfId="0" applyFont="1" applyBorder="1" applyAlignment="1">
      <alignment horizontal="left" vertical="center" wrapText="1"/>
    </xf>
    <xf numFmtId="0" fontId="37" fillId="0" borderId="31" xfId="0" applyFont="1" applyBorder="1" applyAlignment="1">
      <alignment horizontal="center" vertical="center" wrapText="1"/>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8" xfId="0" applyBorder="1" applyAlignment="1">
      <alignment horizontal="center" vertical="center" wrapText="1"/>
    </xf>
    <xf numFmtId="0" fontId="0" fillId="0" borderId="40" xfId="0" applyBorder="1" applyAlignment="1">
      <alignment horizontal="center" vertical="center" wrapText="1"/>
    </xf>
    <xf numFmtId="0" fontId="0" fillId="0" borderId="40" xfId="0" applyBorder="1" applyAlignment="1">
      <alignment horizontal="center" vertical="center"/>
    </xf>
    <xf numFmtId="0" fontId="0" fillId="0" borderId="41" xfId="0" applyBorder="1" applyAlignment="1">
      <alignment horizontal="center" vertical="center"/>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8" borderId="40" xfId="0" applyFont="1" applyFill="1" applyBorder="1" applyAlignment="1">
      <alignment horizontal="left" vertical="center" wrapText="1"/>
    </xf>
    <xf numFmtId="0" fontId="37" fillId="0" borderId="39" xfId="0" applyFont="1" applyBorder="1" applyAlignment="1">
      <alignment horizontal="left" vertical="center" wrapText="1"/>
    </xf>
    <xf numFmtId="0" fontId="37" fillId="0" borderId="40" xfId="0" applyFont="1" applyBorder="1" applyAlignment="1">
      <alignment horizontal="center" vertical="center" wrapText="1"/>
    </xf>
    <xf numFmtId="0" fontId="17" fillId="0" borderId="46" xfId="0" applyFont="1" applyBorder="1" applyAlignment="1">
      <alignment horizontal="center" vertical="center" wrapText="1"/>
    </xf>
    <xf numFmtId="0" fontId="37" fillId="0" borderId="47"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gnasi Hidalgo" id="{14AC484D-5413-46C0-A30B-E95A079310E8}" userId="S-1-5-21-3389814850-2328284110-674358130-118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6" dT="2025-07-10T07:47:47.75" personId="{14AC484D-5413-46C0-A30B-E95A079310E8}" id="{31A5582F-35CF-4281-B368-65CE1CFB006C}">
    <text>Requeriment d’esmena formulat en data 04/07/2025. En data 08/07/2025 presenten DEUC degudament signat.</text>
  </threadedComment>
  <threadedComment ref="D7" dT="2025-07-10T07:50:05.51" personId="{14AC484D-5413-46C0-A30B-E95A079310E8}" id="{B7B75837-4ED2-4513-9781-1EF9DA6E6B94}">
    <text>Requeriment d’aclariment formulat en data 04/07/2025. El 08/07/2025 presenten DEUC signat i emplenat, però a la Part D declaren que SI concorren els motius d’exclusió purament nacionals que s’especifiquen als plecs de la contractació.
En data 09/07/2025 es torna a fer requeriment d’aclariment, per determinar si es tracta o no d’un error de selecció. En data 09/07/2025 presenten el DEUC esmenat, seleccionant que NO són aplicables les causes de selecció purament nacionals.</text>
  </threadedComment>
  <threadedComment ref="I7" dT="2025-07-10T07:53:02.62" personId="{14AC484D-5413-46C0-A30B-E95A079310E8}" id="{E4C5B7B8-E4A4-4BED-A1F6-0DECDA82EAF0}">
    <text>Davant la sospita que l’empresa licitadora pertany al grup AQUACENTER (segons apareix a la seva pàgina web) la Mesa decideix realitzar un requeriment d’esmena, per determinar si aquest pot ser considerat un grup empresarial a efectes de l’art. 42 del Codi de Comerrç.
En data 08/07/2025 presenta declaració responsable signada per la seva representant legal, informant que es tracta d’una qüestió estrictament comercial.</text>
  </threadedComment>
</ThreadedComments>
</file>

<file path=xl/threadedComments/threadedComment2.xml><?xml version="1.0" encoding="utf-8"?>
<ThreadedComments xmlns="http://schemas.microsoft.com/office/spreadsheetml/2018/threadedcomments" xmlns:x="http://schemas.openxmlformats.org/spreadsheetml/2006/main">
  <threadedComment ref="C18" dT="2024-01-12T12:36:52.31" personId="{14AC484D-5413-46C0-A30B-E95A079310E8}" id="{1D0C26AD-FA1A-46E6-8C87-4CCC3729A1A6}">
    <text>En aquest cas, com no és superior (és igual) no hi hauria OAB</text>
  </threadedComment>
  <threadedComment ref="C19" dT="2024-01-12T12:36:52.31" personId="{14AC484D-5413-46C0-A30B-E95A079310E8}" id="{EBFCAE5F-4BF0-47A5-A860-E7615BEC291A}">
    <text>En aquest cas, com no és superior (és inferior) no hi hauria OAB</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
  <sheetViews>
    <sheetView tabSelected="1" zoomScale="90" zoomScaleNormal="90" workbookViewId="0">
      <selection activeCell="M7" sqref="M7"/>
    </sheetView>
  </sheetViews>
  <sheetFormatPr baseColWidth="10" defaultColWidth="9.28515625" defaultRowHeight="15" x14ac:dyDescent="0.25"/>
  <cols>
    <col min="1" max="1" width="19.85546875" customWidth="1"/>
    <col min="2" max="2" width="10.5703125" customWidth="1"/>
    <col min="3" max="3" width="5.42578125" customWidth="1"/>
    <col min="4" max="4" width="23.28515625" customWidth="1"/>
    <col min="5" max="5" width="15.7109375" customWidth="1"/>
    <col min="6" max="6" width="21" customWidth="1"/>
    <col min="7" max="7" width="22.28515625" customWidth="1"/>
    <col min="8" max="8" width="20.85546875" customWidth="1"/>
    <col min="9" max="9" width="21" customWidth="1"/>
  </cols>
  <sheetData>
    <row r="2" spans="1:9" ht="15.75" thickBot="1" x14ac:dyDescent="0.3"/>
    <row r="3" spans="1:9" ht="20.25" customHeight="1" x14ac:dyDescent="0.25">
      <c r="A3" s="69" t="s">
        <v>18</v>
      </c>
      <c r="B3" s="70"/>
      <c r="C3" s="70"/>
      <c r="D3" s="70"/>
      <c r="E3" s="56"/>
      <c r="F3" s="56"/>
      <c r="G3" s="56"/>
      <c r="H3" s="56"/>
      <c r="I3" s="57"/>
    </row>
    <row r="4" spans="1:9" ht="30" x14ac:dyDescent="0.25">
      <c r="A4" s="67" t="s">
        <v>0</v>
      </c>
      <c r="B4" s="2" t="s">
        <v>6</v>
      </c>
      <c r="C4" s="2" t="s">
        <v>30</v>
      </c>
      <c r="D4" s="2" t="s">
        <v>58</v>
      </c>
      <c r="E4" s="2" t="s">
        <v>59</v>
      </c>
      <c r="F4" s="2" t="s">
        <v>36</v>
      </c>
      <c r="G4" s="2" t="s">
        <v>35</v>
      </c>
      <c r="H4" s="2" t="s">
        <v>33</v>
      </c>
      <c r="I4" s="58" t="s">
        <v>34</v>
      </c>
    </row>
    <row r="5" spans="1:9" ht="99.75" customHeight="1" x14ac:dyDescent="0.25">
      <c r="A5" s="59" t="s">
        <v>31</v>
      </c>
      <c r="B5" s="43" t="s">
        <v>32</v>
      </c>
      <c r="C5" s="43">
        <v>2</v>
      </c>
      <c r="D5" s="13" t="s">
        <v>68</v>
      </c>
      <c r="E5" s="44" t="s">
        <v>44</v>
      </c>
      <c r="F5" s="55" t="s">
        <v>73</v>
      </c>
      <c r="G5" s="44" t="s">
        <v>76</v>
      </c>
      <c r="H5" s="44" t="s">
        <v>67</v>
      </c>
      <c r="I5" s="60" t="s">
        <v>78</v>
      </c>
    </row>
    <row r="6" spans="1:9" ht="104.25" customHeight="1" x14ac:dyDescent="0.25">
      <c r="A6" s="59" t="s">
        <v>54</v>
      </c>
      <c r="B6" s="43" t="s">
        <v>55</v>
      </c>
      <c r="C6" s="43">
        <v>1</v>
      </c>
      <c r="D6" s="13" t="s">
        <v>69</v>
      </c>
      <c r="E6" s="44" t="s">
        <v>72</v>
      </c>
      <c r="F6" s="55" t="s">
        <v>73</v>
      </c>
      <c r="G6" s="44" t="s">
        <v>76</v>
      </c>
      <c r="H6" s="54" t="s">
        <v>60</v>
      </c>
      <c r="I6" s="60" t="s">
        <v>77</v>
      </c>
    </row>
    <row r="7" spans="1:9" ht="84" customHeight="1" thickBot="1" x14ac:dyDescent="0.3">
      <c r="A7" s="61" t="s">
        <v>56</v>
      </c>
      <c r="B7" s="62" t="s">
        <v>57</v>
      </c>
      <c r="C7" s="62">
        <v>2</v>
      </c>
      <c r="D7" s="63" t="s">
        <v>70</v>
      </c>
      <c r="E7" s="64" t="s">
        <v>72</v>
      </c>
      <c r="F7" s="65" t="s">
        <v>73</v>
      </c>
      <c r="G7" s="64" t="s">
        <v>76</v>
      </c>
      <c r="H7" s="64" t="s">
        <v>67</v>
      </c>
      <c r="I7" s="66" t="s">
        <v>71</v>
      </c>
    </row>
    <row r="12" spans="1:9" x14ac:dyDescent="0.25">
      <c r="A12" s="1"/>
      <c r="B12" s="1"/>
      <c r="C12" s="1"/>
    </row>
  </sheetData>
  <mergeCells count="1">
    <mergeCell ref="A3:D3"/>
  </mergeCells>
  <phoneticPr fontId="18"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2F3C0-9171-42C2-961C-277A7291C49E}">
  <sheetPr>
    <pageSetUpPr fitToPage="1"/>
  </sheetPr>
  <dimension ref="B2:N9"/>
  <sheetViews>
    <sheetView zoomScale="80" zoomScaleNormal="80" workbookViewId="0">
      <pane ySplit="6" topLeftCell="A7" activePane="bottomLeft" state="frozen"/>
      <selection pane="bottomLeft" activeCell="H9" sqref="H9"/>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9.28515625" customWidth="1"/>
    <col min="6" max="6" width="11.5703125" customWidth="1"/>
    <col min="7" max="7" width="13.28515625" customWidth="1"/>
    <col min="8" max="8" width="11.28515625" customWidth="1"/>
    <col min="9" max="9" width="1.28515625" customWidth="1"/>
    <col min="10" max="10" width="11.7109375" bestFit="1" customWidth="1"/>
    <col min="12" max="12" width="22.42578125" customWidth="1"/>
  </cols>
  <sheetData>
    <row r="2" spans="2:14" ht="15.75" thickBot="1" x14ac:dyDescent="0.3"/>
    <row r="3" spans="2:14" ht="18" customHeight="1" thickBot="1" x14ac:dyDescent="0.3">
      <c r="B3" s="16" t="s">
        <v>8</v>
      </c>
      <c r="C3" s="17"/>
      <c r="D3" s="17"/>
      <c r="E3" s="17"/>
      <c r="F3" s="46" t="s">
        <v>40</v>
      </c>
    </row>
    <row r="4" spans="2:14" ht="33" customHeight="1" x14ac:dyDescent="0.25">
      <c r="B4" s="86" t="s">
        <v>1</v>
      </c>
      <c r="C4" s="89" t="s">
        <v>38</v>
      </c>
      <c r="D4" s="90"/>
      <c r="E4" s="90"/>
      <c r="F4" s="45"/>
      <c r="G4" s="5"/>
    </row>
    <row r="5" spans="2:14" ht="31.15" customHeight="1" x14ac:dyDescent="0.25">
      <c r="B5" s="87"/>
      <c r="C5" s="91" t="s">
        <v>2</v>
      </c>
      <c r="D5" s="91" t="s">
        <v>3</v>
      </c>
      <c r="E5" s="82" t="s">
        <v>10</v>
      </c>
      <c r="F5" s="84" t="s">
        <v>9</v>
      </c>
    </row>
    <row r="6" spans="2:14" ht="42" customHeight="1" thickBot="1" x14ac:dyDescent="0.3">
      <c r="B6" s="88"/>
      <c r="C6" s="92"/>
      <c r="D6" s="92"/>
      <c r="E6" s="83"/>
      <c r="F6" s="85"/>
    </row>
    <row r="7" spans="2:14" ht="160.5" customHeight="1" x14ac:dyDescent="0.25">
      <c r="B7" s="71" t="s">
        <v>54</v>
      </c>
      <c r="C7" s="20" t="s">
        <v>43</v>
      </c>
      <c r="D7" s="131" t="s">
        <v>83</v>
      </c>
      <c r="E7" s="132">
        <v>13</v>
      </c>
      <c r="F7" s="74">
        <f>SUM(E7:E9)</f>
        <v>30</v>
      </c>
      <c r="J7" s="77" t="s">
        <v>16</v>
      </c>
      <c r="K7" s="78"/>
      <c r="L7" s="78"/>
      <c r="M7" s="79" t="s">
        <v>17</v>
      </c>
      <c r="N7" s="80"/>
    </row>
    <row r="8" spans="2:14" ht="165" customHeight="1" thickBot="1" x14ac:dyDescent="0.3">
      <c r="B8" s="72"/>
      <c r="C8" s="25" t="s">
        <v>37</v>
      </c>
      <c r="D8" s="131" t="s">
        <v>84</v>
      </c>
      <c r="E8" s="132">
        <v>7</v>
      </c>
      <c r="F8" s="75"/>
      <c r="J8" s="140" t="s">
        <v>54</v>
      </c>
      <c r="K8" s="141"/>
      <c r="L8" s="141"/>
      <c r="M8" s="142">
        <f>F7</f>
        <v>30</v>
      </c>
      <c r="N8" s="143"/>
    </row>
    <row r="9" spans="2:14" ht="197.45" customHeight="1" thickBot="1" x14ac:dyDescent="0.3">
      <c r="B9" s="147"/>
      <c r="C9" s="148" t="s">
        <v>61</v>
      </c>
      <c r="D9" s="149" t="s">
        <v>85</v>
      </c>
      <c r="E9" s="150">
        <v>10</v>
      </c>
      <c r="F9" s="151"/>
      <c r="J9" s="137"/>
      <c r="K9" s="138"/>
      <c r="L9" s="139"/>
      <c r="M9" s="137"/>
      <c r="N9" s="139"/>
    </row>
  </sheetData>
  <mergeCells count="14">
    <mergeCell ref="E5:E6"/>
    <mergeCell ref="F5:F6"/>
    <mergeCell ref="B4:B6"/>
    <mergeCell ref="C4:E4"/>
    <mergeCell ref="C5:C6"/>
    <mergeCell ref="D5:D6"/>
    <mergeCell ref="B7:B9"/>
    <mergeCell ref="F7:F9"/>
    <mergeCell ref="J7:L7"/>
    <mergeCell ref="M7:N7"/>
    <mergeCell ref="J8:L8"/>
    <mergeCell ref="M8:N8"/>
    <mergeCell ref="J9:L9"/>
    <mergeCell ref="M9:N9"/>
  </mergeCells>
  <pageMargins left="0.70866141732283472" right="0.70866141732283472" top="0.74803149606299213" bottom="0.74803149606299213" header="0.31496062992125984" footer="0.31496062992125984"/>
  <pageSetup paperSize="8"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D333E-E7C3-4761-B0D9-68C6F9673442}">
  <sheetPr>
    <pageSetUpPr fitToPage="1"/>
  </sheetPr>
  <dimension ref="B2:N16"/>
  <sheetViews>
    <sheetView zoomScale="80" zoomScaleNormal="80" workbookViewId="0">
      <pane ySplit="6" topLeftCell="A7" activePane="bottomLeft" state="frozen"/>
      <selection pane="bottomLeft" activeCell="L16" sqref="L16"/>
    </sheetView>
  </sheetViews>
  <sheetFormatPr baseColWidth="10" defaultColWidth="11.42578125" defaultRowHeight="15" x14ac:dyDescent="0.25"/>
  <cols>
    <col min="1" max="1" width="9.28515625" customWidth="1"/>
    <col min="2" max="2" width="25.7109375" customWidth="1"/>
    <col min="3" max="3" width="64" customWidth="1"/>
    <col min="4" max="4" width="66.85546875" customWidth="1"/>
    <col min="5" max="5" width="9.28515625" customWidth="1"/>
    <col min="6" max="6" width="11.5703125" customWidth="1"/>
    <col min="7" max="7" width="13.28515625" customWidth="1"/>
    <col min="8" max="8" width="11.28515625" customWidth="1"/>
    <col min="9" max="9" width="1.28515625" customWidth="1"/>
    <col min="10" max="10" width="11.7109375" bestFit="1" customWidth="1"/>
    <col min="12" max="12" width="22.42578125" customWidth="1"/>
  </cols>
  <sheetData>
    <row r="2" spans="2:14" ht="15.75" thickBot="1" x14ac:dyDescent="0.3"/>
    <row r="3" spans="2:14" ht="18" customHeight="1" thickBot="1" x14ac:dyDescent="0.3">
      <c r="B3" s="16" t="s">
        <v>8</v>
      </c>
      <c r="C3" s="17"/>
      <c r="D3" s="17"/>
      <c r="E3" s="17"/>
      <c r="F3" s="47" t="s">
        <v>39</v>
      </c>
    </row>
    <row r="4" spans="2:14" ht="33" customHeight="1" x14ac:dyDescent="0.25">
      <c r="B4" s="144" t="s">
        <v>1</v>
      </c>
      <c r="C4" s="89" t="s">
        <v>38</v>
      </c>
      <c r="D4" s="90"/>
      <c r="E4" s="90"/>
      <c r="F4" s="45"/>
      <c r="G4" s="5"/>
    </row>
    <row r="5" spans="2:14" ht="31.15" customHeight="1" x14ac:dyDescent="0.25">
      <c r="B5" s="145"/>
      <c r="C5" s="91" t="s">
        <v>2</v>
      </c>
      <c r="D5" s="91" t="s">
        <v>3</v>
      </c>
      <c r="E5" s="82" t="s">
        <v>10</v>
      </c>
      <c r="F5" s="84" t="s">
        <v>9</v>
      </c>
    </row>
    <row r="6" spans="2:14" ht="42" customHeight="1" thickBot="1" x14ac:dyDescent="0.3">
      <c r="B6" s="146"/>
      <c r="C6" s="92"/>
      <c r="D6" s="92"/>
      <c r="E6" s="83"/>
      <c r="F6" s="85"/>
    </row>
    <row r="7" spans="2:14" ht="160.5" customHeight="1" thickBot="1" x14ac:dyDescent="0.3">
      <c r="B7" s="71" t="s">
        <v>31</v>
      </c>
      <c r="C7" s="20" t="s">
        <v>62</v>
      </c>
      <c r="D7" s="131" t="s">
        <v>86</v>
      </c>
      <c r="E7" s="132">
        <v>10</v>
      </c>
      <c r="F7" s="74">
        <f>SUM(E7:E11)</f>
        <v>43</v>
      </c>
      <c r="J7" s="93" t="s">
        <v>16</v>
      </c>
      <c r="K7" s="94"/>
      <c r="L7" s="94"/>
      <c r="M7" s="95" t="s">
        <v>17</v>
      </c>
      <c r="N7" s="96"/>
    </row>
    <row r="8" spans="2:14" ht="165" customHeight="1" thickBot="1" x14ac:dyDescent="0.3">
      <c r="B8" s="72"/>
      <c r="C8" s="25" t="s">
        <v>63</v>
      </c>
      <c r="D8" s="131" t="s">
        <v>87</v>
      </c>
      <c r="E8" s="132">
        <v>5</v>
      </c>
      <c r="F8" s="75"/>
      <c r="J8" s="97" t="s">
        <v>31</v>
      </c>
      <c r="K8" s="98"/>
      <c r="L8" s="98"/>
      <c r="M8" s="99">
        <f>F7</f>
        <v>43</v>
      </c>
      <c r="N8" s="100"/>
    </row>
    <row r="9" spans="2:14" ht="226.5" customHeight="1" thickBot="1" x14ac:dyDescent="0.3">
      <c r="B9" s="72"/>
      <c r="C9" s="20" t="s">
        <v>64</v>
      </c>
      <c r="D9" s="134" t="s">
        <v>88</v>
      </c>
      <c r="E9" s="132">
        <v>9</v>
      </c>
      <c r="F9" s="75"/>
      <c r="J9" s="101" t="s">
        <v>56</v>
      </c>
      <c r="K9" s="99"/>
      <c r="L9" s="99"/>
      <c r="M9" s="99">
        <f>F12</f>
        <v>25.5</v>
      </c>
      <c r="N9" s="100"/>
    </row>
    <row r="10" spans="2:14" ht="226.5" customHeight="1" x14ac:dyDescent="0.25">
      <c r="B10" s="72"/>
      <c r="C10" s="20" t="s">
        <v>65</v>
      </c>
      <c r="D10" s="135" t="s">
        <v>89</v>
      </c>
      <c r="E10" s="132">
        <v>9</v>
      </c>
      <c r="F10" s="75"/>
      <c r="J10" s="29"/>
      <c r="K10" s="29"/>
      <c r="L10" s="29"/>
      <c r="M10" s="29"/>
      <c r="N10" s="29"/>
    </row>
    <row r="11" spans="2:14" ht="197.45" customHeight="1" thickBot="1" x14ac:dyDescent="0.3">
      <c r="B11" s="73"/>
      <c r="C11" s="26" t="s">
        <v>66</v>
      </c>
      <c r="D11" s="133" t="s">
        <v>90</v>
      </c>
      <c r="E11" s="136">
        <v>10</v>
      </c>
      <c r="F11" s="76"/>
      <c r="J11" s="29"/>
      <c r="K11" s="29"/>
      <c r="L11" s="29"/>
      <c r="M11" s="29"/>
      <c r="N11" s="29"/>
    </row>
    <row r="12" spans="2:14" ht="158.25" customHeight="1" thickTop="1" x14ac:dyDescent="0.25">
      <c r="B12" s="102" t="s">
        <v>56</v>
      </c>
      <c r="C12" s="20" t="s">
        <v>62</v>
      </c>
      <c r="D12" s="131" t="s">
        <v>91</v>
      </c>
      <c r="E12" s="132">
        <v>2</v>
      </c>
      <c r="F12" s="74">
        <f>SUM(E12:E16)</f>
        <v>25.5</v>
      </c>
    </row>
    <row r="13" spans="2:14" ht="143.25" customHeight="1" x14ac:dyDescent="0.25">
      <c r="B13" s="72"/>
      <c r="C13" s="25" t="s">
        <v>63</v>
      </c>
      <c r="D13" s="131" t="s">
        <v>92</v>
      </c>
      <c r="E13" s="132">
        <v>2.5</v>
      </c>
      <c r="F13" s="75"/>
    </row>
    <row r="14" spans="2:14" ht="210.75" customHeight="1" x14ac:dyDescent="0.25">
      <c r="B14" s="72"/>
      <c r="C14" s="20" t="s">
        <v>64</v>
      </c>
      <c r="D14" s="134" t="s">
        <v>93</v>
      </c>
      <c r="E14" s="132">
        <v>6</v>
      </c>
      <c r="F14" s="75"/>
    </row>
    <row r="15" spans="2:14" ht="199.5" customHeight="1" x14ac:dyDescent="0.25">
      <c r="B15" s="72"/>
      <c r="C15" s="20" t="s">
        <v>65</v>
      </c>
      <c r="D15" s="135" t="s">
        <v>94</v>
      </c>
      <c r="E15" s="132">
        <v>9</v>
      </c>
      <c r="F15" s="75"/>
    </row>
    <row r="16" spans="2:14" ht="196.5" customHeight="1" thickBot="1" x14ac:dyDescent="0.3">
      <c r="B16" s="147"/>
      <c r="C16" s="148" t="s">
        <v>66</v>
      </c>
      <c r="D16" s="149" t="s">
        <v>95</v>
      </c>
      <c r="E16" s="152">
        <v>6</v>
      </c>
      <c r="F16" s="151"/>
    </row>
  </sheetData>
  <mergeCells count="16">
    <mergeCell ref="B12:B16"/>
    <mergeCell ref="B7:B11"/>
    <mergeCell ref="F5:F6"/>
    <mergeCell ref="B4:B6"/>
    <mergeCell ref="C4:E4"/>
    <mergeCell ref="C5:C6"/>
    <mergeCell ref="D5:D6"/>
    <mergeCell ref="E5:E6"/>
    <mergeCell ref="F7:F11"/>
    <mergeCell ref="F12:F16"/>
    <mergeCell ref="J7:L7"/>
    <mergeCell ref="M7:N7"/>
    <mergeCell ref="J8:L8"/>
    <mergeCell ref="M8:N8"/>
    <mergeCell ref="J9:L9"/>
    <mergeCell ref="M9:N9"/>
  </mergeCells>
  <pageMargins left="0.70866141732283472" right="0.70866141732283472" top="0.74803149606299213" bottom="0.74803149606299213" header="0.31496062992125984" footer="0.31496062992125984"/>
  <pageSetup paperSize="8" scale="45"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37CF-8BE1-475D-9BD2-95D8744E75FF}">
  <dimension ref="A1:F19"/>
  <sheetViews>
    <sheetView zoomScaleNormal="100" workbookViewId="0">
      <selection activeCell="H13" sqref="H13"/>
    </sheetView>
  </sheetViews>
  <sheetFormatPr baseColWidth="10" defaultRowHeight="15" x14ac:dyDescent="0.25"/>
  <cols>
    <col min="1" max="1" width="24.85546875" customWidth="1"/>
    <col min="2" max="2" width="18.85546875" customWidth="1"/>
    <col min="3" max="4" width="15.85546875" customWidth="1"/>
    <col min="5" max="5" width="19" customWidth="1"/>
    <col min="6" max="6" width="16.85546875" customWidth="1"/>
  </cols>
  <sheetData>
    <row r="1" spans="1:6" x14ac:dyDescent="0.25">
      <c r="A1" s="103"/>
      <c r="B1" s="103"/>
      <c r="C1" s="103"/>
      <c r="D1" s="103"/>
      <c r="E1" s="103"/>
    </row>
    <row r="3" spans="1:6" x14ac:dyDescent="0.25">
      <c r="A3" s="104" t="s">
        <v>26</v>
      </c>
      <c r="B3" s="105"/>
      <c r="C3" s="105"/>
      <c r="D3" s="105"/>
      <c r="E3" s="106"/>
      <c r="F3" s="37" t="s">
        <v>74</v>
      </c>
    </row>
    <row r="4" spans="1:6" x14ac:dyDescent="0.25">
      <c r="A4" s="107" t="s">
        <v>41</v>
      </c>
      <c r="B4" s="108"/>
      <c r="C4" s="108"/>
      <c r="D4" s="108"/>
      <c r="E4" s="108"/>
      <c r="F4" s="48" t="s">
        <v>40</v>
      </c>
    </row>
    <row r="5" spans="1:6" ht="42" customHeight="1" x14ac:dyDescent="0.25">
      <c r="A5" s="34" t="s">
        <v>1</v>
      </c>
      <c r="B5" s="35" t="s">
        <v>19</v>
      </c>
      <c r="C5" s="36" t="s">
        <v>20</v>
      </c>
      <c r="D5" s="36" t="s">
        <v>21</v>
      </c>
      <c r="E5" s="35" t="s">
        <v>22</v>
      </c>
      <c r="F5" s="35" t="s">
        <v>27</v>
      </c>
    </row>
    <row r="6" spans="1:6" ht="27.75" customHeight="1" x14ac:dyDescent="0.25">
      <c r="A6" s="32" t="s">
        <v>75</v>
      </c>
      <c r="B6" s="19">
        <v>30</v>
      </c>
      <c r="C6" s="19">
        <v>48</v>
      </c>
      <c r="D6" s="19">
        <f>B6-C6</f>
        <v>-18</v>
      </c>
      <c r="E6" s="19">
        <f>D6</f>
        <v>-18</v>
      </c>
      <c r="F6" s="39" t="b">
        <f>IF(B6&gt;(C6+E6),"Desproporcionada")</f>
        <v>0</v>
      </c>
    </row>
    <row r="8" spans="1:6" x14ac:dyDescent="0.25">
      <c r="A8" s="31" t="s">
        <v>23</v>
      </c>
      <c r="B8" s="29" t="s">
        <v>45</v>
      </c>
      <c r="C8" s="40" t="s">
        <v>25</v>
      </c>
    </row>
    <row r="9" spans="1:6" x14ac:dyDescent="0.25">
      <c r="A9" s="30"/>
      <c r="B9" s="29"/>
    </row>
    <row r="10" spans="1:6" x14ac:dyDescent="0.25">
      <c r="D10" s="49"/>
      <c r="E10" s="49"/>
    </row>
    <row r="12" spans="1:6" x14ac:dyDescent="0.25">
      <c r="A12" s="104" t="s">
        <v>26</v>
      </c>
      <c r="B12" s="105"/>
      <c r="C12" s="105"/>
      <c r="D12" s="105"/>
      <c r="E12" s="106"/>
      <c r="F12" s="37" t="s">
        <v>74</v>
      </c>
    </row>
    <row r="13" spans="1:6" x14ac:dyDescent="0.25">
      <c r="A13" s="107" t="s">
        <v>41</v>
      </c>
      <c r="B13" s="108"/>
      <c r="C13" s="108"/>
      <c r="D13" s="108"/>
      <c r="E13" s="108"/>
      <c r="F13" s="48" t="s">
        <v>39</v>
      </c>
    </row>
    <row r="14" spans="1:6" ht="45" x14ac:dyDescent="0.25">
      <c r="A14" s="34" t="s">
        <v>1</v>
      </c>
      <c r="B14" s="35" t="s">
        <v>19</v>
      </c>
      <c r="C14" s="36" t="s">
        <v>20</v>
      </c>
      <c r="D14" s="36" t="s">
        <v>21</v>
      </c>
      <c r="E14" s="35" t="s">
        <v>22</v>
      </c>
      <c r="F14" s="35" t="s">
        <v>27</v>
      </c>
    </row>
    <row r="15" spans="1:6" ht="25.5" x14ac:dyDescent="0.25">
      <c r="A15" s="32" t="s">
        <v>31</v>
      </c>
      <c r="B15" s="19">
        <v>43</v>
      </c>
      <c r="C15" s="81">
        <f>AVERAGE(B15,B16)</f>
        <v>34.25</v>
      </c>
      <c r="D15" s="19">
        <f>B15-C15</f>
        <v>8.75</v>
      </c>
      <c r="E15" s="81">
        <f>AVERAGE(8.75,8.75)</f>
        <v>8.75</v>
      </c>
      <c r="F15" s="39" t="b">
        <f>IF(B15&gt;(C15+E15),"Desproporcionada")</f>
        <v>0</v>
      </c>
    </row>
    <row r="16" spans="1:6" x14ac:dyDescent="0.25">
      <c r="A16" s="33" t="s">
        <v>56</v>
      </c>
      <c r="B16" s="19">
        <v>25.5</v>
      </c>
      <c r="C16" s="110"/>
      <c r="D16" s="19">
        <f>B16-C15</f>
        <v>-8.75</v>
      </c>
      <c r="E16" s="81"/>
      <c r="F16" s="38" t="b">
        <f>IF(B16&gt;(C15+E15),"Desproporcionada")</f>
        <v>0</v>
      </c>
    </row>
    <row r="18" spans="1:6" x14ac:dyDescent="0.25">
      <c r="A18" s="51" t="s">
        <v>46</v>
      </c>
      <c r="B18" s="50" t="s">
        <v>79</v>
      </c>
      <c r="C18" s="109" t="s">
        <v>42</v>
      </c>
      <c r="D18" s="109"/>
      <c r="E18" s="109"/>
      <c r="F18" s="109"/>
    </row>
    <row r="19" spans="1:6" ht="30" x14ac:dyDescent="0.25">
      <c r="A19" s="51" t="s">
        <v>47</v>
      </c>
      <c r="B19" s="50" t="s">
        <v>80</v>
      </c>
      <c r="C19" s="109" t="s">
        <v>42</v>
      </c>
      <c r="D19" s="109"/>
      <c r="E19" s="109"/>
      <c r="F19" s="109"/>
    </row>
  </sheetData>
  <mergeCells count="9">
    <mergeCell ref="A1:E1"/>
    <mergeCell ref="A3:E3"/>
    <mergeCell ref="A4:E4"/>
    <mergeCell ref="C19:F19"/>
    <mergeCell ref="A12:E12"/>
    <mergeCell ref="A13:E13"/>
    <mergeCell ref="C15:C16"/>
    <mergeCell ref="E15:E16"/>
    <mergeCell ref="C18:F18"/>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E3935-3E5C-402D-9002-EA614B26C0B8}">
  <dimension ref="A3:I11"/>
  <sheetViews>
    <sheetView zoomScale="90" zoomScaleNormal="90" workbookViewId="0">
      <selection activeCell="N16" sqref="N16"/>
    </sheetView>
  </sheetViews>
  <sheetFormatPr baseColWidth="10" defaultColWidth="11.42578125" defaultRowHeight="15" x14ac:dyDescent="0.25"/>
  <cols>
    <col min="1" max="1" width="15.7109375" customWidth="1"/>
    <col min="2" max="2" width="25.7109375" customWidth="1"/>
    <col min="3" max="3" width="23.7109375" bestFit="1" customWidth="1"/>
    <col min="4" max="4" width="13.7109375" customWidth="1"/>
    <col min="5" max="5" width="15.42578125" bestFit="1" customWidth="1"/>
    <col min="8" max="8" width="4.5703125" customWidth="1"/>
    <col min="9" max="9" width="17.7109375" customWidth="1"/>
  </cols>
  <sheetData>
    <row r="3" spans="1:9" ht="18.75" customHeight="1" x14ac:dyDescent="0.25">
      <c r="B3" s="113" t="s">
        <v>7</v>
      </c>
      <c r="C3" s="114"/>
      <c r="D3" s="115"/>
      <c r="E3" s="15" t="s">
        <v>74</v>
      </c>
    </row>
    <row r="4" spans="1:9" ht="66" customHeight="1" x14ac:dyDescent="0.25">
      <c r="B4" s="116" t="s">
        <v>1</v>
      </c>
      <c r="C4" s="118" t="s">
        <v>81</v>
      </c>
      <c r="D4" s="119"/>
      <c r="E4" s="120" t="s">
        <v>28</v>
      </c>
      <c r="G4" s="8" t="s">
        <v>11</v>
      </c>
      <c r="H4" s="9"/>
      <c r="I4" s="11" t="s">
        <v>12</v>
      </c>
    </row>
    <row r="5" spans="1:9" ht="21" customHeight="1" x14ac:dyDescent="0.25">
      <c r="B5" s="117"/>
      <c r="C5" s="122" t="s">
        <v>29</v>
      </c>
      <c r="D5" s="123"/>
      <c r="E5" s="121"/>
      <c r="G5" s="8"/>
      <c r="H5" s="9"/>
      <c r="I5" s="11"/>
    </row>
    <row r="6" spans="1:9" ht="55.15" customHeight="1" x14ac:dyDescent="0.25">
      <c r="B6" s="6" t="s">
        <v>54</v>
      </c>
      <c r="C6" s="111">
        <v>286907.09999999998</v>
      </c>
      <c r="D6" s="112"/>
      <c r="E6" s="7">
        <f>IF(C6&gt;305220.32,"EXCLOSA",IF(C6&lt;E8,"Desproporcionada",(1-((C6-MIN($C$6:$C$6))/305220.32*(1/1.5)))*50))</f>
        <v>50</v>
      </c>
      <c r="G6" s="52">
        <f>((C6*100)/305220.32)-100</f>
        <v>-6.0000002621057575</v>
      </c>
      <c r="H6" s="9"/>
      <c r="I6" s="12" t="str">
        <f>IF((G6&lt;-25),"Desproporcionada","Acceptada")</f>
        <v>Acceptada</v>
      </c>
    </row>
    <row r="8" spans="1:9" x14ac:dyDescent="0.25">
      <c r="B8" s="53" t="s">
        <v>49</v>
      </c>
      <c r="C8" s="18">
        <v>305220.32</v>
      </c>
      <c r="D8" s="18"/>
      <c r="E8" s="68">
        <f>C8-((C8*25)/100)</f>
        <v>228915.24</v>
      </c>
    </row>
    <row r="11" spans="1:9" x14ac:dyDescent="0.25">
      <c r="A11" s="42" t="s">
        <v>50</v>
      </c>
      <c r="B11" s="41" t="s">
        <v>48</v>
      </c>
      <c r="C11" s="40"/>
      <c r="D11" s="40"/>
      <c r="E11" s="40"/>
      <c r="F11" s="40"/>
      <c r="G11" s="40"/>
    </row>
  </sheetData>
  <mergeCells count="6">
    <mergeCell ref="C6:D6"/>
    <mergeCell ref="B3:D3"/>
    <mergeCell ref="B4:B5"/>
    <mergeCell ref="C4:D4"/>
    <mergeCell ref="E4:E5"/>
    <mergeCell ref="C5:D5"/>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36969-453E-48C8-95D0-DBA0D739EEB7}">
  <dimension ref="A3:I11"/>
  <sheetViews>
    <sheetView zoomScale="90" zoomScaleNormal="90" workbookViewId="0">
      <selection activeCell="M21" sqref="M21"/>
    </sheetView>
  </sheetViews>
  <sheetFormatPr baseColWidth="10" defaultColWidth="11.42578125" defaultRowHeight="15" x14ac:dyDescent="0.25"/>
  <cols>
    <col min="1" max="1" width="15.85546875" customWidth="1"/>
    <col min="2" max="2" width="25.7109375" customWidth="1"/>
    <col min="3" max="3" width="23.7109375" bestFit="1" customWidth="1"/>
    <col min="4" max="4" width="13.7109375" customWidth="1"/>
    <col min="5" max="5" width="15.42578125" bestFit="1" customWidth="1"/>
    <col min="8" max="8" width="4.5703125" customWidth="1"/>
    <col min="9" max="9" width="17.7109375" customWidth="1"/>
  </cols>
  <sheetData>
    <row r="3" spans="1:9" ht="18.75" customHeight="1" x14ac:dyDescent="0.25">
      <c r="B3" s="113" t="s">
        <v>7</v>
      </c>
      <c r="C3" s="114"/>
      <c r="D3" s="115"/>
      <c r="E3" s="15" t="s">
        <v>74</v>
      </c>
    </row>
    <row r="4" spans="1:9" ht="66" customHeight="1" x14ac:dyDescent="0.25">
      <c r="B4" s="116" t="s">
        <v>1</v>
      </c>
      <c r="C4" s="118" t="s">
        <v>82</v>
      </c>
      <c r="D4" s="119"/>
      <c r="E4" s="120" t="s">
        <v>28</v>
      </c>
      <c r="G4" s="8" t="s">
        <v>11</v>
      </c>
      <c r="H4" s="9"/>
      <c r="I4" s="11" t="s">
        <v>12</v>
      </c>
    </row>
    <row r="5" spans="1:9" ht="21" customHeight="1" x14ac:dyDescent="0.25">
      <c r="B5" s="117"/>
      <c r="C5" s="122" t="s">
        <v>29</v>
      </c>
      <c r="D5" s="123"/>
      <c r="E5" s="121"/>
      <c r="G5" s="8"/>
      <c r="H5" s="9"/>
      <c r="I5" s="11"/>
    </row>
    <row r="6" spans="1:9" ht="55.15" customHeight="1" x14ac:dyDescent="0.25">
      <c r="B6" s="6" t="s">
        <v>31</v>
      </c>
      <c r="C6" s="111">
        <v>363855.25</v>
      </c>
      <c r="D6" s="112"/>
      <c r="E6" s="7">
        <f>IF(C6&gt;383005.53,"EXCLOSA",IF(I6="Desproporcionada","Desproporcionada",(1-((C6-MIN($C$6:$C$7))/383005.53*(1/1.5)))*50))</f>
        <v>49.10864472374589</v>
      </c>
      <c r="G6" s="10" t="str">
        <f>IF(C6&gt;$C$7,"--",-(C6-$C$7)/$C$7)</f>
        <v>--</v>
      </c>
      <c r="H6" s="9"/>
      <c r="I6" s="12" t="str">
        <f>IF(G6="--","--",IF(G6&gt;0.2,"Desproporcionada","Acceptada"))</f>
        <v>--</v>
      </c>
    </row>
    <row r="7" spans="1:9" ht="55.15" customHeight="1" x14ac:dyDescent="0.25">
      <c r="B7" s="6" t="s">
        <v>56</v>
      </c>
      <c r="C7" s="111">
        <v>353613.43</v>
      </c>
      <c r="D7" s="112"/>
      <c r="E7" s="7">
        <f>IF(C7&gt;383005.53,"EXCLOSA",IF(I7="Desproporcionada","Desproporcionada",(1-((C7-MIN($C$6:$C$7))/383005.53*(1/1.5)))*50))</f>
        <v>50</v>
      </c>
      <c r="G7" s="10">
        <f>IF(C7&gt;$C$6,"--",-(C7-$C$6)/$C$7)</f>
        <v>2.8963323027635029E-2</v>
      </c>
      <c r="H7" s="9"/>
      <c r="I7" s="12" t="str">
        <f>IF(G7="--","--",IF(G7&gt;0.2,"Desproporcionada","Acceptada"))</f>
        <v>Acceptada</v>
      </c>
    </row>
    <row r="11" spans="1:9" x14ac:dyDescent="0.25">
      <c r="A11" s="42" t="s">
        <v>51</v>
      </c>
      <c r="B11" s="41" t="s">
        <v>24</v>
      </c>
      <c r="C11" s="40"/>
      <c r="D11" s="40"/>
      <c r="E11" s="40"/>
      <c r="F11" s="40"/>
      <c r="G11" s="40"/>
    </row>
  </sheetData>
  <mergeCells count="7">
    <mergeCell ref="B3:D3"/>
    <mergeCell ref="C7:D7"/>
    <mergeCell ref="E4:E5"/>
    <mergeCell ref="C6:D6"/>
    <mergeCell ref="B4:B5"/>
    <mergeCell ref="C4:D4"/>
    <mergeCell ref="C5:D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5"/>
  <sheetViews>
    <sheetView zoomScale="120" zoomScaleNormal="120" workbookViewId="0">
      <selection activeCell="J7" sqref="J7"/>
    </sheetView>
  </sheetViews>
  <sheetFormatPr baseColWidth="10" defaultColWidth="11.42578125" defaultRowHeight="15" x14ac:dyDescent="0.25"/>
  <cols>
    <col min="2" max="2" width="7.7109375" customWidth="1"/>
    <col min="3" max="3" width="28.7109375" customWidth="1"/>
    <col min="4" max="4" width="9.85546875" customWidth="1"/>
    <col min="5" max="5" width="10.140625" customWidth="1"/>
    <col min="6" max="6" width="10.28515625" customWidth="1"/>
  </cols>
  <sheetData>
    <row r="1" spans="2:6" ht="15.75" thickBot="1" x14ac:dyDescent="0.3"/>
    <row r="2" spans="2:6" ht="19.5" thickBot="1" x14ac:dyDescent="0.35">
      <c r="B2" s="124" t="s">
        <v>52</v>
      </c>
      <c r="C2" s="125"/>
      <c r="D2" s="125"/>
      <c r="E2" s="125"/>
      <c r="F2" s="126"/>
    </row>
    <row r="3" spans="2:6" ht="45" x14ac:dyDescent="0.25">
      <c r="B3" s="127" t="s">
        <v>4</v>
      </c>
      <c r="C3" s="127" t="s">
        <v>0</v>
      </c>
      <c r="D3" s="129" t="s">
        <v>5</v>
      </c>
      <c r="E3" s="129" t="s">
        <v>13</v>
      </c>
      <c r="F3" s="3" t="s">
        <v>15</v>
      </c>
    </row>
    <row r="4" spans="2:6" x14ac:dyDescent="0.25">
      <c r="B4" s="128"/>
      <c r="C4" s="128"/>
      <c r="D4" s="130"/>
      <c r="E4" s="130"/>
      <c r="F4" s="14" t="s">
        <v>14</v>
      </c>
    </row>
    <row r="5" spans="2:6" x14ac:dyDescent="0.25">
      <c r="B5" s="19">
        <v>1</v>
      </c>
      <c r="C5" s="4" t="s">
        <v>54</v>
      </c>
      <c r="D5" s="22">
        <v>30</v>
      </c>
      <c r="E5" s="23">
        <f>'Sobre C L1 (16.07.2025)'!E6</f>
        <v>50</v>
      </c>
      <c r="F5" s="21">
        <f>+D5+E5</f>
        <v>80</v>
      </c>
    </row>
  </sheetData>
  <mergeCells count="5">
    <mergeCell ref="B2:F2"/>
    <mergeCell ref="B3:B4"/>
    <mergeCell ref="C3:C4"/>
    <mergeCell ref="D3:D4"/>
    <mergeCell ref="E3:E4"/>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7227-E772-4312-B460-37BAF80D88DC}">
  <dimension ref="B1:F6"/>
  <sheetViews>
    <sheetView zoomScale="120" zoomScaleNormal="120" workbookViewId="0">
      <selection activeCell="I8" sqref="I8"/>
    </sheetView>
  </sheetViews>
  <sheetFormatPr baseColWidth="10" defaultColWidth="11.42578125" defaultRowHeight="15" x14ac:dyDescent="0.25"/>
  <cols>
    <col min="2" max="2" width="7.7109375" customWidth="1"/>
    <col min="3" max="3" width="28.7109375" customWidth="1"/>
    <col min="4" max="4" width="9.85546875" customWidth="1"/>
    <col min="5" max="5" width="10.140625" customWidth="1"/>
    <col min="6" max="6" width="10.28515625" customWidth="1"/>
  </cols>
  <sheetData>
    <row r="1" spans="2:6" ht="15.75" thickBot="1" x14ac:dyDescent="0.3"/>
    <row r="2" spans="2:6" ht="19.5" thickBot="1" x14ac:dyDescent="0.35">
      <c r="B2" s="124" t="s">
        <v>53</v>
      </c>
      <c r="C2" s="125"/>
      <c r="D2" s="125"/>
      <c r="E2" s="125"/>
      <c r="F2" s="126"/>
    </row>
    <row r="3" spans="2:6" ht="45" x14ac:dyDescent="0.25">
      <c r="B3" s="127" t="s">
        <v>4</v>
      </c>
      <c r="C3" s="127" t="s">
        <v>0</v>
      </c>
      <c r="D3" s="129" t="s">
        <v>5</v>
      </c>
      <c r="E3" s="129" t="s">
        <v>13</v>
      </c>
      <c r="F3" s="3" t="s">
        <v>15</v>
      </c>
    </row>
    <row r="4" spans="2:6" x14ac:dyDescent="0.25">
      <c r="B4" s="128"/>
      <c r="C4" s="128"/>
      <c r="D4" s="130"/>
      <c r="E4" s="130"/>
      <c r="F4" s="14" t="s">
        <v>14</v>
      </c>
    </row>
    <row r="5" spans="2:6" x14ac:dyDescent="0.25">
      <c r="B5" s="19">
        <v>1</v>
      </c>
      <c r="C5" s="4" t="s">
        <v>31</v>
      </c>
      <c r="D5" s="22">
        <v>43</v>
      </c>
      <c r="E5" s="23">
        <f>'Sobre C L2 (16.07.2025)'!E6</f>
        <v>49.10864472374589</v>
      </c>
      <c r="F5" s="21">
        <f>+D5+E5</f>
        <v>92.108644723745897</v>
      </c>
    </row>
    <row r="6" spans="2:6" x14ac:dyDescent="0.25">
      <c r="B6" s="19">
        <v>2</v>
      </c>
      <c r="C6" s="24" t="s">
        <v>56</v>
      </c>
      <c r="D6" s="27">
        <v>25.5</v>
      </c>
      <c r="E6" s="28">
        <f>'Sobre C L2 (16.07.2025)'!E7</f>
        <v>50</v>
      </c>
      <c r="F6" s="21">
        <f>+D6+E6</f>
        <v>75.5</v>
      </c>
    </row>
  </sheetData>
  <mergeCells count="5">
    <mergeCell ref="B2:F2"/>
    <mergeCell ref="B3:B4"/>
    <mergeCell ref="C3:C4"/>
    <mergeCell ref="D3:D4"/>
    <mergeCell ref="E3:E4"/>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Sobre A (04.07.2025)</vt:lpstr>
      <vt:lpstr>Sobre B (valoració tècnica L1)</vt:lpstr>
      <vt:lpstr>Sobre B (valoració tècnica L2)</vt:lpstr>
      <vt:lpstr>OAB</vt:lpstr>
      <vt:lpstr>Sobre C L1 (16.07.2025)</vt:lpstr>
      <vt:lpstr>Sobre C L2 (16.07.2025)</vt:lpstr>
      <vt:lpstr>PUNTUACIÓ total (L1)</vt:lpstr>
      <vt:lpstr>PUNTUACIÓ total (L2)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Ignasi Hidalgo</dc:creator>
  <cp:keywords/>
  <dc:description/>
  <cp:lastModifiedBy>Ignasi Hidalgo</cp:lastModifiedBy>
  <cp:revision/>
  <cp:lastPrinted>2024-01-15T12:24:39Z</cp:lastPrinted>
  <dcterms:created xsi:type="dcterms:W3CDTF">2015-06-05T18:19:34Z</dcterms:created>
  <dcterms:modified xsi:type="dcterms:W3CDTF">2025-07-17T10:24:26Z</dcterms:modified>
  <cp:category/>
  <cp:contentStatus/>
</cp:coreProperties>
</file>