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ull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<sst xmlns="http://schemas.openxmlformats.org/spreadsheetml/2006/main" count="30" uniqueCount="28">
  <si>
    <t xml:space="preserve">Vacaciones (8%) i sustituciones (5,3 %)</t>
  </si>
  <si>
    <t xml:space="preserve">Seg.social 35%</t>
  </si>
  <si>
    <t xml:space="preserve">IPC 2025 2,3 %</t>
  </si>
  <si>
    <t xml:space="preserve">IPC 2026 2,5 %</t>
  </si>
  <si>
    <t xml:space="preserve">Preu hora</t>
  </si>
  <si>
    <t xml:space="preserve">Anualitat</t>
  </si>
  <si>
    <t xml:space="preserve">Aplicació</t>
  </si>
  <si>
    <t xml:space="preserve">Import</t>
  </si>
  <si>
    <t xml:space="preserve">03 9201 21600</t>
  </si>
  <si>
    <t xml:space="preserve">Costos directes</t>
  </si>
  <si>
    <t xml:space="preserve">Personal</t>
  </si>
  <si>
    <t xml:space="preserve">Lloguer equips</t>
  </si>
  <si>
    <t xml:space="preserve">Costos indirectes </t>
  </si>
  <si>
    <t xml:space="preserve">Despeses generals d’estructura (13%)</t>
  </si>
  <si>
    <t xml:space="preserve">Benefici industrial (6%)</t>
  </si>
  <si>
    <t xml:space="preserve">PBL sense IVA</t>
  </si>
  <si>
    <t xml:space="preserve">IVA</t>
  </si>
  <si>
    <t xml:space="preserve">PBL amb IVA</t>
  </si>
  <si>
    <t xml:space="preserve">Preu/hora sense IVA</t>
  </si>
  <si>
    <t xml:space="preserve">Preu/hora amb IVA</t>
  </si>
  <si>
    <t xml:space="preserve">Càmera grup 4 – preu mensual 1625,80 x 14 pagues</t>
  </si>
  <si>
    <t xml:space="preserve">90 hores x 2 operaris = 180 hores</t>
  </si>
  <si>
    <t xml:space="preserve">Hores anual per conveni 47 semanes laborals x 40 hores setmanals = 1880 hores anuals</t>
  </si>
  <si>
    <t xml:space="preserve">Durada 2 anys més dues pròrrogues dos anys més</t>
  </si>
  <si>
    <t xml:space="preserve">Pressupots base licitació ( dos anys)</t>
  </si>
  <si>
    <t xml:space="preserve">Modificació 20 %</t>
  </si>
  <si>
    <t xml:space="preserve">Pròrroga (anuals dos anys més)</t>
  </si>
  <si>
    <t xml:space="preserve">Valor estimat del contracte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</si>
</sst>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\ [$€-C0A];[RED]\-#,##0.00\ [$€-C0A]"/>
    <numFmt numFmtId="167" formatCode="#,##0.00\ [$€-403];[RED]\-#,##0.00\ [$€-403]"/>
  </numFmts>
  <fonts count="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23.13"/>
    <col collapsed="false" customWidth="true" hidden="false" outlineLevel="0" max="2" min="2" style="0" width="36.73"/>
    <col collapsed="false" customWidth="true" hidden="false" outlineLevel="0" max="3" min="3" style="0" width="17.01"/>
    <col collapsed="false" customWidth="true" hidden="false" outlineLevel="0" max="4" min="4" style="0" width="13.68"/>
    <col collapsed="false" customWidth="true" hidden="false" outlineLevel="0" max="5" min="5" style="0" width="14.37"/>
    <col collapsed="false" customWidth="true" hidden="false" outlineLevel="0" max="10" min="10" style="0" width="16.42"/>
    <col collapsed="false" customWidth="true" hidden="false" outlineLevel="0" max="11" min="11" style="0" width="10.06"/>
  </cols>
  <sheetData>
    <row r="1" customFormat="false" ht="12.8" hidden="false" customHeight="false" outlineLevel="0" collapsed="false">
      <c r="B1" s="0" t="s">
        <v>0</v>
      </c>
      <c r="C1" s="0" t="s">
        <v>1</v>
      </c>
      <c r="D1" s="1" t="s">
        <v>2</v>
      </c>
      <c r="E1" s="1" t="s">
        <v>3</v>
      </c>
      <c r="F1" s="0" t="s">
        <v>4</v>
      </c>
    </row>
    <row r="2" customFormat="false" ht="12.8" hidden="false" customHeight="false" outlineLevel="0" collapsed="false">
      <c r="A2" s="0" t="n">
        <f aca="false">1625.8*14</f>
        <v>22761.2</v>
      </c>
      <c r="B2" s="2" t="n">
        <f aca="false">A2*1.133</f>
        <v>25788.4396</v>
      </c>
      <c r="C2" s="2" t="n">
        <f aca="false">B2*1.35</f>
        <v>34814.39346</v>
      </c>
      <c r="D2" s="2" t="n">
        <f aca="false">C2*2.3%+C2</f>
        <v>35615.12450958</v>
      </c>
      <c r="E2" s="2" t="n">
        <f aca="false">D2*2.5%+D2</f>
        <v>36505.5026223195</v>
      </c>
      <c r="F2" s="2" t="n">
        <f aca="false">E2/1880</f>
        <v>19.417820543787</v>
      </c>
      <c r="G2" s="2" t="n">
        <f aca="false">F2*180</f>
        <v>3495.20769788165</v>
      </c>
      <c r="I2" s="3" t="s">
        <v>5</v>
      </c>
      <c r="J2" s="3" t="s">
        <v>6</v>
      </c>
      <c r="K2" s="3" t="s">
        <v>7</v>
      </c>
    </row>
    <row r="3" customFormat="false" ht="12.8" hidden="false" customHeight="false" outlineLevel="0" collapsed="false">
      <c r="C3" s="1"/>
      <c r="D3" s="1"/>
      <c r="I3" s="4" t="n">
        <v>2025</v>
      </c>
      <c r="J3" s="4" t="s">
        <v>8</v>
      </c>
      <c r="K3" s="5" t="n">
        <f aca="false">K4/12*4</f>
        <v>3117.48318805993</v>
      </c>
    </row>
    <row r="4" customFormat="false" ht="12.8" hidden="false" customHeight="false" outlineLevel="0" collapsed="false">
      <c r="A4" s="6"/>
      <c r="B4" s="6"/>
      <c r="C4" s="6"/>
      <c r="I4" s="4" t="n">
        <v>2026</v>
      </c>
      <c r="J4" s="4" t="s">
        <v>8</v>
      </c>
      <c r="K4" s="5" t="n">
        <f aca="false">C12/2</f>
        <v>9352.4495641798</v>
      </c>
    </row>
    <row r="5" customFormat="false" ht="12.8" hidden="false" customHeight="false" outlineLevel="0" collapsed="false">
      <c r="A5" s="7" t="s">
        <v>9</v>
      </c>
      <c r="B5" s="8" t="s">
        <v>10</v>
      </c>
      <c r="C5" s="9" t="n">
        <f aca="false">G2*2</f>
        <v>6990.41539576331</v>
      </c>
      <c r="E5" s="10"/>
      <c r="I5" s="4" t="n">
        <v>2027</v>
      </c>
      <c r="J5" s="4" t="s">
        <v>8</v>
      </c>
      <c r="K5" s="5" t="n">
        <f aca="false">(K4/12)*8</f>
        <v>6234.96637611987</v>
      </c>
    </row>
    <row r="6" customFormat="false" ht="12.8" hidden="false" customHeight="false" outlineLevel="0" collapsed="false">
      <c r="A6" s="7"/>
      <c r="B6" s="8" t="s">
        <v>11</v>
      </c>
      <c r="C6" s="9" t="n">
        <f aca="false">200*15*2</f>
        <v>6000</v>
      </c>
      <c r="E6" s="10"/>
    </row>
    <row r="7" customFormat="false" ht="12.8" hidden="false" customHeight="false" outlineLevel="0" collapsed="false">
      <c r="A7" s="7" t="s">
        <v>12</v>
      </c>
      <c r="B7" s="8" t="s">
        <v>13</v>
      </c>
      <c r="C7" s="9" t="n">
        <f aca="false">0.13*(SUM(C5:C6))</f>
        <v>1688.75400144923</v>
      </c>
      <c r="E7" s="10"/>
      <c r="K7" s="2"/>
    </row>
    <row r="8" customFormat="false" ht="12.8" hidden="false" customHeight="false" outlineLevel="0" collapsed="false">
      <c r="A8" s="7"/>
      <c r="B8" s="8" t="s">
        <v>14</v>
      </c>
      <c r="C8" s="9" t="n">
        <f aca="false">SUM(C5:C6)*0.06</f>
        <v>779.424923745799</v>
      </c>
      <c r="E8" s="10"/>
    </row>
    <row r="9" customFormat="false" ht="12.8" hidden="false" customHeight="false" outlineLevel="0" collapsed="false">
      <c r="A9" s="11"/>
      <c r="B9" s="11"/>
      <c r="C9" s="12"/>
    </row>
    <row r="10" customFormat="false" ht="12.8" hidden="false" customHeight="false" outlineLevel="0" collapsed="false">
      <c r="A10" s="11"/>
      <c r="B10" s="8" t="s">
        <v>15</v>
      </c>
      <c r="C10" s="9" t="n">
        <f aca="false">SUM(C5:C8)</f>
        <v>15458.5943209583</v>
      </c>
    </row>
    <row r="11" customFormat="false" ht="12.8" hidden="false" customHeight="false" outlineLevel="0" collapsed="false">
      <c r="A11" s="11"/>
      <c r="B11" s="8" t="s">
        <v>16</v>
      </c>
      <c r="C11" s="9" t="n">
        <f aca="false">C10*0.21</f>
        <v>3246.30480740125</v>
      </c>
    </row>
    <row r="12" customFormat="false" ht="12.8" hidden="false" customHeight="false" outlineLevel="0" collapsed="false">
      <c r="A12" s="11"/>
      <c r="B12" s="8" t="s">
        <v>17</v>
      </c>
      <c r="C12" s="9" t="n">
        <f aca="false">C10+C11</f>
        <v>18704.8991283596</v>
      </c>
    </row>
    <row r="13" customFormat="false" ht="12.8" hidden="false" customHeight="false" outlineLevel="0" collapsed="false">
      <c r="C13" s="10"/>
    </row>
    <row r="14" customFormat="false" ht="12.8" hidden="false" customHeight="false" outlineLevel="0" collapsed="false">
      <c r="B14" s="8" t="s">
        <v>18</v>
      </c>
      <c r="C14" s="9" t="n">
        <f aca="false">C10/(90*2)/2</f>
        <v>42.9405397804397</v>
      </c>
    </row>
    <row r="15" customFormat="false" ht="12.8" hidden="false" customHeight="false" outlineLevel="0" collapsed="false">
      <c r="B15" s="8" t="s">
        <v>19</v>
      </c>
      <c r="C15" s="9" t="n">
        <f aca="false">C12/(90*2)/2</f>
        <v>51.9580531343322</v>
      </c>
    </row>
    <row r="17" customFormat="false" ht="12.8" hidden="false" customHeight="false" outlineLevel="0" collapsed="false">
      <c r="A17" s="0" t="s">
        <v>20</v>
      </c>
    </row>
    <row r="18" customFormat="false" ht="12.8" hidden="false" customHeight="false" outlineLevel="0" collapsed="false">
      <c r="A18" s="0" t="s">
        <v>21</v>
      </c>
    </row>
    <row r="19" customFormat="false" ht="12.8" hidden="false" customHeight="false" outlineLevel="0" collapsed="false">
      <c r="A19" s="0" t="s">
        <v>22</v>
      </c>
    </row>
    <row r="21" customFormat="false" ht="12.8" hidden="false" customHeight="false" outlineLevel="0" collapsed="false">
      <c r="A21" s="0" t="s">
        <v>23</v>
      </c>
    </row>
    <row r="23" customFormat="false" ht="12.8" hidden="false" customHeight="false" outlineLevel="0" collapsed="false">
      <c r="A23" s="13" t="s">
        <v>24</v>
      </c>
      <c r="B23" s="10" t="n">
        <f aca="false">C10</f>
        <v>15458.5943209583</v>
      </c>
    </row>
    <row r="24" customFormat="false" ht="12.8" hidden="false" customHeight="false" outlineLevel="0" collapsed="false">
      <c r="A24" s="13" t="s">
        <v>25</v>
      </c>
      <c r="B24" s="10" t="n">
        <f aca="false">B23*0.2</f>
        <v>3091.71886419167</v>
      </c>
    </row>
    <row r="25" customFormat="false" ht="12.8" hidden="false" customHeight="false" outlineLevel="0" collapsed="false">
      <c r="A25" s="13" t="s">
        <v>26</v>
      </c>
      <c r="B25" s="10" t="n">
        <f aca="false">B23</f>
        <v>15458.5943209583</v>
      </c>
    </row>
    <row r="26" customFormat="false" ht="12.8" hidden="false" customHeight="false" outlineLevel="0" collapsed="false">
      <c r="A26" s="13" t="s">
        <v>27</v>
      </c>
      <c r="B26" s="10" t="n">
        <f aca="false">SUM(B23:B25)</f>
        <v>34008.9075061083</v>
      </c>
    </row>
  </sheetData>
  <mergeCells count="2">
    <mergeCell ref="A5:A6"/>
    <mergeCell ref="A7:A8"/>
  </mergeCell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&amp;CPàgina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340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2021-06-03T11:21:29Z</dcterms:created>
  <dc:creator/>
  <dc:description/>
  <dc:language>es-ES</dc:language>
  <cp:lastModifiedBy/>
  <cp:lastPrinted>2021-10-11T11:14:43Z</cp:lastPrinted>
  <dcterms:modified xsi:type="dcterms:W3CDTF">2025-07-16T10:16:06Z</dcterms:modified>
  <cp:revision>29</cp:revision>
  <dc:subject/>
  <dc:title/>
</cp:coreProperties>
</file>