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EMD_Compra_Equipament\2.PLA INVERSIONS capVI\2025\Integracio BQ HG\1. Doc Previa\"/>
    </mc:Choice>
  </mc:AlternateContent>
  <bookViews>
    <workbookView xWindow="0" yWindow="0" windowWidth="28800" windowHeight="12300" activeTab="2"/>
  </bookViews>
  <sheets>
    <sheet name="RESUM" sheetId="1" r:id="rId1"/>
    <sheet name="LOT 1" sheetId="2" r:id="rId2"/>
    <sheet name="LOT 1 - Millores" sheetId="3" r:id="rId3"/>
  </sheets>
  <externalReferences>
    <externalReference r:id="rId4"/>
    <externalReference r:id="rId5"/>
    <externalReference r:id="rId6"/>
    <externalReference r:id="rId7"/>
  </externalReferences>
  <definedNames>
    <definedName name="AA" localSheetId="2">'[1]Altres llistes'!#REF!</definedName>
    <definedName name="AA">'[1]Altres llistes'!#REF!</definedName>
    <definedName name="_xlnm.Print_Area" localSheetId="1">'LOT 1'!$A$1:$F$240</definedName>
    <definedName name="_xlnm.Print_Area" localSheetId="2">'LOT 1 - Millores'!$A$1:$F$118</definedName>
    <definedName name="dew" localSheetId="1">#REF!</definedName>
    <definedName name="dew" localSheetId="2">#REF!</definedName>
    <definedName name="dew">#REF!</definedName>
    <definedName name="Disponibilitat_d_equipaments_alternatius__primària" localSheetId="1">'[2]Altres llistes'!#REF!</definedName>
    <definedName name="Disponibilitat_d_equipaments_alternatius__primària" localSheetId="2">'[2]Altres llistes'!#REF!</definedName>
    <definedName name="Disponibilitat_d_equipaments_alternatius__primària">'[2]Altres llistes'!#REF!</definedName>
    <definedName name="Disponibilitat_equipaments_alternatius_primaria" localSheetId="1">'[2]Altres llistes'!#REF!</definedName>
    <definedName name="Disponibilitat_equipaments_alternatius_primaria" localSheetId="2">'[2]Altres llistes'!#REF!</definedName>
    <definedName name="Disponibilitat_equipaments_alternatius_primaria">'[2]Altres llistes'!#REF!</definedName>
    <definedName name="familia" localSheetId="1">#REF!</definedName>
    <definedName name="familia" localSheetId="2">#REF!</definedName>
    <definedName name="familia">#REF!</definedName>
    <definedName name="hola" localSheetId="1">'[2]Altres llistes'!#REF!</definedName>
    <definedName name="hola" localSheetId="2">'[2]Altres llistes'!#REF!</definedName>
    <definedName name="hola">'[2]Altres llistes'!#REF!</definedName>
    <definedName name="hola2" localSheetId="1">'[2]Altres llistes'!#REF!</definedName>
    <definedName name="hola2" localSheetId="2">'[2]Altres llistes'!#REF!</definedName>
    <definedName name="hola2">'[2]Altres llistes'!#REF!</definedName>
    <definedName name="hola2ferfre" localSheetId="2">'[1]Altres llistes'!#REF!</definedName>
    <definedName name="hola2ferfre">'[1]Altres llistes'!#REF!</definedName>
    <definedName name="hola3" localSheetId="1">'[2]Altres llistes'!#REF!</definedName>
    <definedName name="hola3" localSheetId="2">'[2]Altres llistes'!#REF!</definedName>
    <definedName name="hola3">'[2]Altres llistes'!#REF!</definedName>
    <definedName name="hola4" localSheetId="1">'[2]Altres llistes'!#REF!</definedName>
    <definedName name="hola4" localSheetId="2">'[2]Altres llistes'!#REF!</definedName>
    <definedName name="hola4">'[2]Altres llistes'!#REF!</definedName>
    <definedName name="Marca" localSheetId="1">#REF!</definedName>
    <definedName name="Marca" localSheetId="2">#REF!</definedName>
    <definedName name="Marca">#REF!</definedName>
    <definedName name="sfsd" localSheetId="2">#REF!</definedName>
    <definedName name="sfsd">#REF!</definedName>
    <definedName name="ss" localSheetId="2">'[1]Altres llistes'!#REF!</definedName>
    <definedName name="ss">'[1]Altres llistes'!#REF!</definedName>
    <definedName name="sss" localSheetId="2">'[1]Altres llistes'!#REF!</definedName>
    <definedName name="sss">'[1]Altres llistes'!#REF!</definedName>
    <definedName name="Taula_percentatges">'[1]Altres llistes'!$B$19:$C$22</definedName>
    <definedName name="_xlnm.Print_Titles" localSheetId="1">'LOT 1'!$B:$B</definedName>
    <definedName name="Ubicació" localSheetId="1">'[3]Marcas Ubicacions'!$H$1:$H$100</definedName>
    <definedName name="Ubicació">'[3]Marcas Ubicacions'!$H$1:$H$100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3" l="1"/>
  <c r="C26" i="3" s="1"/>
  <c r="C24" i="3"/>
  <c r="B98" i="3"/>
  <c r="B90" i="3"/>
  <c r="B82" i="3"/>
  <c r="B75" i="3"/>
  <c r="B66" i="3"/>
  <c r="A63" i="3"/>
  <c r="C64" i="3" s="1"/>
  <c r="B55" i="3"/>
  <c r="B46" i="3"/>
  <c r="B42" i="3"/>
  <c r="B37" i="3"/>
  <c r="B28" i="3"/>
  <c r="B20" i="3"/>
  <c r="C13" i="3"/>
  <c r="C14" i="3" s="1"/>
  <c r="C15" i="3" s="1"/>
  <c r="C16" i="3" s="1"/>
  <c r="C17" i="3" s="1"/>
  <c r="C18" i="3" s="1"/>
  <c r="C19" i="3" s="1"/>
  <c r="C23" i="3" s="1"/>
  <c r="C12" i="3"/>
  <c r="B8" i="3"/>
  <c r="A5" i="3"/>
  <c r="C6" i="3" s="1"/>
  <c r="C1" i="3"/>
  <c r="B1" i="3"/>
  <c r="C24" i="2"/>
  <c r="C25" i="2" s="1"/>
  <c r="C26" i="2" s="1"/>
  <c r="C27" i="2" s="1"/>
  <c r="C28" i="2" s="1"/>
  <c r="C29" i="2" s="1"/>
  <c r="C30" i="2" s="1"/>
  <c r="C31" i="2" s="1"/>
  <c r="C32" i="2" s="1"/>
  <c r="C33" i="2" s="1"/>
  <c r="C34" i="2" s="1"/>
  <c r="C35" i="2" s="1"/>
  <c r="C36" i="2" s="1"/>
  <c r="C37" i="2" s="1"/>
  <c r="C38" i="2" s="1"/>
  <c r="C39" i="2" s="1"/>
  <c r="C40" i="2" s="1"/>
  <c r="C41" i="2" s="1"/>
  <c r="C42" i="2" s="1"/>
  <c r="B4" i="2"/>
  <c r="C11" i="1"/>
  <c r="D9" i="1"/>
  <c r="F9" i="1" s="1"/>
  <c r="G9" i="1" s="1"/>
  <c r="D8" i="1"/>
  <c r="F8" i="1" s="1"/>
  <c r="G8" i="1" s="1"/>
  <c r="D7" i="1"/>
  <c r="F7" i="1" s="1"/>
  <c r="G7" i="1" s="1"/>
  <c r="D6" i="1"/>
  <c r="F6" i="1" s="1"/>
  <c r="G6" i="1" s="1"/>
  <c r="D5" i="1"/>
  <c r="F5" i="1" s="1"/>
  <c r="G5" i="1" s="1"/>
  <c r="C27" i="3" l="1"/>
  <c r="C31" i="3" s="1"/>
  <c r="C32" i="3" s="1"/>
  <c r="C33" i="3" s="1"/>
  <c r="C34" i="3" s="1"/>
  <c r="C35" i="3" s="1"/>
  <c r="C36" i="3" s="1"/>
  <c r="C40" i="3" s="1"/>
  <c r="C41" i="3" s="1"/>
  <c r="C45" i="3" s="1"/>
  <c r="C49" i="3" s="1"/>
  <c r="C50" i="3" s="1"/>
  <c r="C51" i="3" s="1"/>
  <c r="C52" i="3" s="1"/>
  <c r="C53" i="3" s="1"/>
  <c r="C54" i="3" s="1"/>
  <c r="C58" i="3" s="1"/>
  <c r="C69" i="3" s="1"/>
  <c r="C70" i="3" s="1"/>
  <c r="C71" i="3" s="1"/>
  <c r="C72" i="3" s="1"/>
  <c r="C73" i="3" s="1"/>
  <c r="C74" i="3" s="1"/>
  <c r="C78" i="3" s="1"/>
  <c r="C79" i="3" s="1"/>
  <c r="C80" i="3" s="1"/>
  <c r="C81" i="3" s="1"/>
  <c r="C85" i="3" s="1"/>
  <c r="C86" i="3" s="1"/>
  <c r="C87" i="3" s="1"/>
  <c r="C88" i="3" s="1"/>
  <c r="C89" i="3" s="1"/>
  <c r="C93" i="3" s="1"/>
  <c r="C94" i="3" s="1"/>
  <c r="C95" i="3" s="1"/>
  <c r="C96" i="3" s="1"/>
  <c r="C97" i="3" s="1"/>
  <c r="C101" i="3" s="1"/>
  <c r="C44" i="2"/>
  <c r="C43" i="2"/>
  <c r="C45" i="2" s="1"/>
  <c r="C46" i="2" s="1"/>
  <c r="G11" i="1"/>
  <c r="F11" i="1"/>
  <c r="C47" i="2" l="1"/>
  <c r="C49" i="2" s="1"/>
  <c r="C51" i="2" s="1"/>
  <c r="C48" i="2"/>
  <c r="C50"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4" i="2" s="1"/>
  <c r="C115" i="2" s="1"/>
  <c r="C116" i="2" s="1"/>
  <c r="C117" i="2" s="1"/>
  <c r="C118" i="2" s="1"/>
  <c r="C119" i="2" s="1"/>
  <c r="C120" i="2" s="1"/>
  <c r="C122" i="2" s="1"/>
  <c r="C123" i="2" s="1"/>
  <c r="C124" i="2" s="1"/>
  <c r="C125" i="2" s="1"/>
  <c r="C126" i="2" s="1"/>
  <c r="C127" i="2" s="1"/>
  <c r="C128" i="2" s="1"/>
  <c r="C129" i="2" s="1"/>
  <c r="C130" i="2" s="1"/>
  <c r="C131" i="2" s="1"/>
  <c r="C132" i="2" s="1"/>
  <c r="C133" i="2" s="1"/>
  <c r="C134" i="2" s="1"/>
  <c r="C135" i="2" s="1"/>
  <c r="C136" i="2" s="1"/>
  <c r="C137" i="2" s="1"/>
  <c r="C138" i="2" s="1"/>
  <c r="C139" i="2" s="1"/>
  <c r="C140" i="2" s="1"/>
  <c r="C142" i="2" s="1"/>
  <c r="C143" i="2" s="1"/>
  <c r="C144" i="2" s="1"/>
  <c r="C145" i="2" s="1"/>
  <c r="C146" i="2" s="1"/>
  <c r="C148" i="2" s="1"/>
  <c r="C149" i="2" s="1"/>
  <c r="C150" i="2" s="1"/>
  <c r="C151" i="2" s="1"/>
  <c r="C152" i="2" s="1"/>
  <c r="C153" i="2" s="1"/>
  <c r="C154" i="2" s="1"/>
  <c r="C155"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9" i="2" s="1"/>
  <c r="C190" i="2" s="1"/>
  <c r="C191" i="2" s="1"/>
  <c r="C192" i="2" s="1"/>
  <c r="C193" i="2" s="1"/>
  <c r="C194" i="2" s="1"/>
  <c r="C195" i="2" s="1"/>
  <c r="C196" i="2" s="1"/>
  <c r="C197" i="2" s="1"/>
  <c r="C198" i="2" s="1"/>
  <c r="C199" i="2" s="1"/>
  <c r="C200" i="2" s="1"/>
  <c r="C201" i="2" s="1"/>
  <c r="C203" i="2" s="1"/>
  <c r="C206" i="2" s="1"/>
  <c r="C207" i="2" s="1"/>
  <c r="C208" i="2" s="1"/>
  <c r="C209" i="2" s="1"/>
  <c r="C210" i="2" s="1"/>
  <c r="C211" i="2" s="1"/>
  <c r="C212" i="2" s="1"/>
  <c r="C213" i="2" s="1"/>
  <c r="C214" i="2" s="1"/>
  <c r="C215" i="2" s="1"/>
  <c r="C217" i="2" s="1"/>
</calcChain>
</file>

<file path=xl/sharedStrings.xml><?xml version="1.0" encoding="utf-8"?>
<sst xmlns="http://schemas.openxmlformats.org/spreadsheetml/2006/main" count="537" uniqueCount="317">
  <si>
    <t>Lot i sublot</t>
  </si>
  <si>
    <t>Total</t>
  </si>
  <si>
    <t>Preus Nets (sense IVA)</t>
  </si>
  <si>
    <t>Preus Licitació     (amb IVA)</t>
  </si>
  <si>
    <t>Total (Sense IVA)</t>
  </si>
  <si>
    <t>Total (amb IVA)</t>
  </si>
  <si>
    <t>LOT 1 SISTEMA D'INTEGRACIÓ AUDIOVISUAL DE QUIRÒFANS</t>
  </si>
  <si>
    <t>1.1</t>
  </si>
  <si>
    <t>REDIRECCIONAMENT, GRAVACIÓ I EDICIÓ D'IMATGE</t>
  </si>
  <si>
    <t>1.2</t>
  </si>
  <si>
    <t>MONITORS SUSPESOS</t>
  </si>
  <si>
    <t>1.3</t>
  </si>
  <si>
    <t>VIDEOCONFERÈNCIA ALTA QUALITAT INTERNA AMB SALA D'ACTES</t>
  </si>
  <si>
    <t>1.4</t>
  </si>
  <si>
    <t>TRANSMISSIÓ SENSE LATÈNCIA PERCEPTIBLE A SALA D'ACTES</t>
  </si>
  <si>
    <t>1.5</t>
  </si>
  <si>
    <t>CONTROL D'ACTIVITAT QUIRÚRGICA</t>
  </si>
  <si>
    <t>TOTALS</t>
  </si>
  <si>
    <t>LOT 1</t>
  </si>
  <si>
    <t>SISTEMA D'INTEGRACIÓ AUDIOVISUAL DE QUIRÒFANS</t>
  </si>
  <si>
    <t>EMPRESA</t>
  </si>
  <si>
    <t>NIF</t>
  </si>
  <si>
    <t>Correu electrònic</t>
  </si>
  <si>
    <r>
      <t>2a) Característiques bàsiques:</t>
    </r>
    <r>
      <rPr>
        <sz val="16"/>
        <color rgb="FF000000"/>
        <rFont val="Arial Black"/>
        <family val="2"/>
      </rPr>
      <t xml:space="preserve"> 0 punts: cal presentar memòria justificativa conforme el compliment dels criteris</t>
    </r>
  </si>
  <si>
    <r>
      <rPr>
        <b/>
        <sz val="10"/>
        <color rgb="FF000000"/>
        <rFont val="Arial"/>
        <family val="2"/>
      </rPr>
      <t xml:space="preserve">Nota: </t>
    </r>
    <r>
      <rPr>
        <sz val="10"/>
        <color rgb="FF000000"/>
        <rFont val="Arial"/>
        <family val="2"/>
      </rPr>
      <t>a la columna</t>
    </r>
    <r>
      <rPr>
        <b/>
        <sz val="10"/>
        <color rgb="FF000000"/>
        <rFont val="Arial"/>
        <family val="2"/>
      </rPr>
      <t xml:space="preserve"> "Índex documental"</t>
    </r>
    <r>
      <rPr>
        <sz val="10"/>
        <color rgb="FF000000"/>
        <rFont val="Arial"/>
        <family val="2"/>
      </rPr>
      <t>, cal indicar la ubicació exacta a la documentació aportada (full, apartat, etc.) on es troben les característiques tècniques. A la columna</t>
    </r>
    <r>
      <rPr>
        <b/>
        <sz val="10"/>
        <color rgb="FF000000"/>
        <rFont val="Arial"/>
        <family val="2"/>
      </rPr>
      <t xml:space="preserve"> "Característiques específiques (Descripció breu)"</t>
    </r>
    <r>
      <rPr>
        <sz val="10"/>
        <color rgb="FF000000"/>
        <rFont val="Arial"/>
        <family val="2"/>
      </rPr>
      <t xml:space="preserve"> cal afegir una breu descripció i els valors, rangs o quantitats que demana cada ítem de la fitxa tècnica.</t>
    </r>
  </si>
  <si>
    <t>Definició</t>
  </si>
  <si>
    <t xml:space="preserve">Solució d'integració audiovisual modular pel bloc quirúrgic. Iinclou els següents lots que es poden consumir de forma independent i ampliar en cada quiròfan:
</t>
  </si>
  <si>
    <t>La solució modular preveu una implementació per fases en el Bloc Quirúrgic del l'Hospital General (BQ HG) i permet futures ampliacions a altres blocs quirúrgics de l'hospital amb la mateixa configuració de quiròfans i selecció de les opcions modulars.
La previsió de la implementacio serà:
- Estiu 2025 - la banda parells (7Q), que es pot fer tot d'una o separadament per banda mar (3Q) i muntanya (4Q)
- Estiu 2026 - la banda senars (10Q), que es pot fer tot d'una o separadament per banda mar (4Q) i muntanya (6Q)
- Posteriorment es poden ampliar quiròfans infantil, o altres, així com monitors i altres elements complementaris</t>
  </si>
  <si>
    <t xml:space="preserve">Cal incloure el Product Datasheet </t>
  </si>
  <si>
    <t xml:space="preserve">No incloure un material necessari pel funcionament de l'equip pot ser motiu d'exclusió del concurs </t>
  </si>
  <si>
    <t xml:space="preserve"> </t>
  </si>
  <si>
    <t>Empresa</t>
  </si>
  <si>
    <t>Marca equip</t>
  </si>
  <si>
    <t>Model equip</t>
  </si>
  <si>
    <t>És causa d'exclusió</t>
  </si>
  <si>
    <t>Índex</t>
  </si>
  <si>
    <t>Prestacions tècniques i funcionals</t>
  </si>
  <si>
    <t>Caracteristiques de l'equip ofertat, descripció curta.</t>
  </si>
  <si>
    <t>Índex documental de la descripció.</t>
  </si>
  <si>
    <t>LOT 1.1 - REDIRECCIONAMENT, GRAVACIÓ I EDICIÓ D'IMATGE</t>
  </si>
  <si>
    <t>SI</t>
  </si>
  <si>
    <r>
      <t xml:space="preserve">Solució de redireccionament d'imatge per a quiròfans de l'Hospital General. La solució ha de ser modular i escalable a altres àrees de l'Hosptial. 
La solució inclou:
</t>
    </r>
    <r>
      <rPr>
        <b/>
        <sz val="11"/>
        <rFont val="Arial"/>
        <family val="2"/>
      </rPr>
      <t>- Sistema redireccionament imatge 
- Solució gravació
- Solució àudio i música
- Programari, requeriments funcionals, connectivitat i integració</t>
    </r>
    <r>
      <rPr>
        <sz val="11"/>
        <rFont val="Arial"/>
        <family val="2"/>
      </rPr>
      <t xml:space="preserve">
- </t>
    </r>
    <r>
      <rPr>
        <b/>
        <sz val="11"/>
        <rFont val="Arial"/>
        <family val="2"/>
      </rPr>
      <t>Punt de control i comandament dins quiròfan</t>
    </r>
    <r>
      <rPr>
        <sz val="11"/>
        <rFont val="Arial"/>
        <family val="2"/>
      </rPr>
      <t xml:space="preserve">
- </t>
    </r>
    <r>
      <rPr>
        <b/>
        <sz val="11"/>
        <rFont val="Arial"/>
        <family val="2"/>
      </rPr>
      <t xml:space="preserve">Patch per connexió d'entrades de vídeo d'equips mèdics </t>
    </r>
    <r>
      <rPr>
        <sz val="11"/>
        <rFont val="Arial"/>
        <family val="2"/>
      </rPr>
      <t xml:space="preserve">(en diferents punts del quiròfan. TA: Torre Anestèsia, TC: Torre Cirurgia) i altres punts de connexió
</t>
    </r>
    <r>
      <rPr>
        <b/>
        <sz val="11"/>
        <rFont val="Arial"/>
        <family val="2"/>
      </rPr>
      <t>- Contingència i seguretat</t>
    </r>
  </si>
  <si>
    <t>Sistema redireccionament imatge</t>
  </si>
  <si>
    <r>
      <t xml:space="preserve">Ha de permetre enrutar qualsevol senyal d'entrada del sistema a qualsevol sortida. Sistema basat en tecnologia de vídeo sobre IP (switch) o matriu de commutació (senyals natives) 
</t>
    </r>
    <r>
      <rPr>
        <b/>
        <sz val="11"/>
        <rFont val="Arial"/>
        <family val="2"/>
      </rPr>
      <t>Indicar tipus de solució i arquitectura goblal 
Presentar esquema general i unifilar de la solució global - ubicació dels diferents elements - solució per als 17 quiròfans de l'Hospital General</t>
    </r>
    <r>
      <rPr>
        <sz val="11"/>
        <rFont val="Arial"/>
        <family val="2"/>
      </rPr>
      <t xml:space="preserve">
Resolució minima 4k
Accepta senyals d'entrada i sortida tipus:
- HDMI 1.4 i 2.0
- SDI (HD-SDI, 3G, 6G, 12G)
- DVID (D single i D dobuble,  I , A)
- Display Port
Ha de permetre com a minim 8 entrades simultànies i 7 sortides</t>
    </r>
  </si>
  <si>
    <t>Ha de garantir la transmissió i distribució de vídeos en temps real dins de quiròfan sense compressió i amb màxima qualitat d'imatge</t>
  </si>
  <si>
    <t>Indicar possibilitats de modularitat i escalabilitat d'àudio i vídeo de la solució proposada. Indicar els requeriments tècnics (equipament requerit - cablatje, encoders, decoders, etc.) i cost</t>
  </si>
  <si>
    <r>
      <rPr>
        <b/>
        <sz val="11"/>
        <rFont val="Arial"/>
        <family val="2"/>
      </rPr>
      <t>8 Nombre d'ENTRADES SIMULTÀNIES per quiròfan com a mínim que han de ser de:</t>
    </r>
    <r>
      <rPr>
        <sz val="11"/>
        <rFont val="Arial"/>
        <family val="2"/>
      </rPr>
      <t xml:space="preserve">
- 1 PACS
- 1 Videoconferència
- 2 Equips mèdics TA
      -1 monitor anetèsia (DVI)
     - 1 entrada equips mèdics (SDI i HDMI no simultànies)
- 4 Equips mèdics TC
      - 2 entrades equips mèdics (2 SDI)
      - 2 entrades equips mèdics (2 HDMI)</t>
    </r>
  </si>
  <si>
    <r>
      <rPr>
        <b/>
        <sz val="11"/>
        <rFont val="Arial"/>
        <family val="2"/>
      </rPr>
      <t>7 Nombre de SORTIDES SIMULTÀNIES per quiròfan com a mínim ha de ser de:</t>
    </r>
    <r>
      <rPr>
        <sz val="11"/>
        <rFont val="Arial"/>
        <family val="2"/>
      </rPr>
      <t xml:space="preserve">
- 2 Monitors suspesos Full HD o 4k quirúrgics
- 1 Monitor Clinio per perfusionista (en tres quiròfans)
- 1 Monitor gran Full HD en panell tècnic (no grau mèdic)
- 1 Solució de gravació    
- 1 Videoconferència alta qualitat interna amb Sala d'Actes
- 1 Sortida per transmisió imatges per internet amb les eines habituals (ZOOM i TEAMS i/o eina propia)</t>
    </r>
  </si>
  <si>
    <t>Les sortides que aniran als monitors suspesos Full HD o 4k quirúrgics hauràn de poder visualitzar totes les senyals d'entrada en la màxima qualitat per :
- Els monitors existents: 
         - 20 x BARCO MDSC-2124 (senyals d'entrada de vídeo 1 x DVI-I i 1 x SDI) 
         - 2 x SONY LMD-2451MT (senyal d'entrada 1 x DVI-D) - connexió en 2D
         - 10 x STRYKER 32" 4K Surgical Display (senyals d'entrada 1 x DVI-I, 1 x HDMI 1.4 i 1 x HDMI 2.0)
         - 2 x AESCULAP PV648 32" FULL HD 3D MONITOR (senyals d'entrada 2 x 3G-SDI, 2 x DVI-D)
- També per als 25 monitors que es canviïn quan s'executi la comanda del Lot 1.2
Les connexions es faran sense incloure elements externs ques siguin visibles o impedeixin la neteja quirúrgica
Cal presentar fotografies de les connexions i esquema per a cada model de monitor</t>
  </si>
  <si>
    <r>
      <t xml:space="preserve">Indicar tecnologia - Matriu o IP 
</t>
    </r>
    <r>
      <rPr>
        <b/>
        <sz val="11"/>
        <rFont val="Arial"/>
        <family val="2"/>
      </rPr>
      <t>PER SOLUCIONS AMB MATRIU INDICAR:</t>
    </r>
    <r>
      <rPr>
        <sz val="11"/>
        <rFont val="Arial"/>
        <family val="2"/>
      </rPr>
      <t xml:space="preserve">
Resolució 4k - indicar si es apte per 8K o ampliable
Tipus Matriu:  SDI o HDMI o mitxe o altre
Indicar nombre entrades i sortides: Nº Ent: ___ Nº Sort:___
Presentar esquema de la matriu on s'indiqui per cada posició d'entrada i de sortida - tipus, resolució, si inclou conversors necessaris, i si cal permet duplicar senyal, o simultaneitats
Indicar possibilitats ampliacio - resolució o nombre d'entrades i sortides
Indicar tots els codificadors i elements extres que cal incorporar i preus</t>
    </r>
  </si>
  <si>
    <r>
      <t xml:space="preserve">Indicar tecnologia - Matriu o IP 
</t>
    </r>
    <r>
      <rPr>
        <b/>
        <sz val="11"/>
        <rFont val="Arial"/>
        <family val="2"/>
      </rPr>
      <t>PER SOLUCIONS AMB IP INDICAR:</t>
    </r>
    <r>
      <rPr>
        <sz val="11"/>
        <rFont val="Arial"/>
        <family val="2"/>
      </rPr>
      <t xml:space="preserve">
Resolució 4k - indicar si es apte per 8K o ampliable
Indicar la solució per a cada quiròfan, switch únic  o compatrit - indicar configuració i nombre de ports per quiròfan i nombre port del swithch útils per entrades i sortides
Indicar nombre entrades i sortides: Nº Ent: ___ Nº Sort:___
En cas de fer servir una entrada per diferents connectors del patch - explicar-ne funcionament i commutació
Indicar tots els tipus d'encoders i decoders necessaris i preus
</t>
    </r>
    <r>
      <rPr>
        <b/>
        <sz val="11"/>
        <rFont val="Arial"/>
        <family val="2"/>
      </rPr>
      <t>Presentar esquema de la solució on s'indiqui per cada posició d'entrada i de sortida -</t>
    </r>
    <r>
      <rPr>
        <sz val="11"/>
        <rFont val="Arial"/>
        <family val="2"/>
      </rPr>
      <t xml:space="preserve"> tipus, resolució, si inclou encoders o decoders necessaris, i si cal permet duplicar senyal, o simultaneitats
Indicar possibilitats ampliacio - resolució o nombre d'entrades i sortides</t>
    </r>
  </si>
  <si>
    <r>
      <rPr>
        <b/>
        <sz val="11"/>
        <rFont val="Arial"/>
        <family val="2"/>
      </rPr>
      <t>ENTRADES DE VIDEO seràn compatibles i permetran connectar en els quiròfans els següents EQUIPS MÈDICS:
Es faran proves tècniques de connexió a matrius o solucions amb IP</t>
    </r>
    <r>
      <rPr>
        <sz val="11"/>
        <rFont val="Arial"/>
        <family val="2"/>
      </rPr>
      <t xml:space="preserve">
- Monitors hemodinàmics (Philips MX800 o altres - DVIi) - TA
- Ecògrafs amb entrades HDMI i DVI - TA o TC
- Laringoscopis - TA
- Laparoscòpia - TC
- Microscopis - TA o TC
- Arcs Quirúrgics - TA o TC
- Imatge 3D (robòtica, exoscopi, microscopi, laparoscòpia) - indicar si pot acceptar 3D amb dos senyals 2D o 3D nativa - TC
- Càmera camp quirúrgic - TA o TC
- Càmera cirurgia oberta - TC
- Robot quirúrgic Da Vinci - TC o TA
- Altres (navegadors,...) - TC</t>
    </r>
  </si>
  <si>
    <r>
      <t xml:space="preserve">ENTRADA PACS: Cal presentar una solució optimitzada per poder incorporar imatges provinents de PACS del centre:
</t>
    </r>
    <r>
      <rPr>
        <sz val="11"/>
        <rFont val="Arial"/>
        <family val="2"/>
      </rPr>
      <t>- Ha de poder accedir a PACS - amb cercador/visor DICOM des de la pròpia solució
o bé
-Rep imatge des de segon escriptori de PC infermeria que es connecta a SAP i a visor de PACS del centres (Raimviwer)</t>
    </r>
  </si>
  <si>
    <t>ENTRADA  VIDECONFERÈNCIA: Incorporarà senyal en full HD mínim per a enviar imatge vista general quiròfan (en cas videoconferencia fixe ) o càmera mòbil (en videoconferència carro)</t>
  </si>
  <si>
    <t>Ha de permetre transmetre la imatge 2D d'equips 3D (Da Vinci, endoscopi, altres…)
Indicar possibiltiats d'enviar imatges 3D natives</t>
  </si>
  <si>
    <t>Solució gravació</t>
  </si>
  <si>
    <t>Gravació a través del capturador integrat en PC de control o gravador dedicat addicional. 
Indicar:
- Dimensions i característiques del gravador dedicat 
- format de compressió. Mínim H264 Full HD
- Resolució de la gravació</t>
  </si>
  <si>
    <t>Gravació i captura d'imatges de qualsevol de les senyals d'entrada del sistema d'integració</t>
  </si>
  <si>
    <t>Gravació simultàniament d'almenys 2 senyals d'entrada. Indicar nombre màxim de senyals simultànies que permet gravar</t>
  </si>
  <si>
    <t>La solució disposa d'emmagatzematge intern. Indicar capacitat d'emagatzematge en Gb i si permet configurar esborrats periòdics</t>
  </si>
  <si>
    <t>Solució àudio i música</t>
  </si>
  <si>
    <t>Solució per posar música, sense fils (tipus Bluetooth) amb mòvil o eventualment desde PC infermeria (amb plataformes de musica)
Indicar funcionament del sistema que ha de ser simple i preferiblement integrat en l'ecosistema del programari de redireccionament d'image
Indicar:
- Marca i model  de la solució:
- Regulacions que permet: volum, canvi usuari, fonts, etc...
- Com es dona d'alta usuari, si hi ha interferències amb quiròfans col·lindants i mode funcionament - Inclou opció de connexió física mitjançant connector jack (indicar la seva ubicació: ha de ser en un lloc de fàcil acces, on es pugi recolzar telèfon)</t>
  </si>
  <si>
    <t>Iinclou amplificador per posar música als quiròfans
Indicar si aquest amplificador és també apte per dur a terme videoconferències o Teams amb àudio
Indicar marca, model i ubicació - es pot indicar en esquema general</t>
  </si>
  <si>
    <t>Inclou 2 altaveus mínim instal·lats al sostre d'alta qualitat. Incloure datasheet dels altaveus de forma que es garanteixi una bona sonoritat en els Quiròfans BQ HG</t>
  </si>
  <si>
    <t>Programari, requeriments funcionals, connectivitat i integració</t>
  </si>
  <si>
    <t>Interfície del programari en PC de control situat en el panell de control de quiròfan o altre ubicació dins de quiròfan accesible i funcional</t>
  </si>
  <si>
    <t>Redireccionament</t>
  </si>
  <si>
    <t>Programari necessari per a la gestió audiovisual dins del quiròfan</t>
  </si>
  <si>
    <t>Mostra una vista prèvia de les senyals a enrutar</t>
  </si>
  <si>
    <t>Permet definir preconfigurats de treball segons professional o especialitat</t>
  </si>
  <si>
    <t>Permet compondre un mínim de 2 senyals d'imatge en un mateix monitor del quiròfan
Indicar graus de composició: nombre de senyals
Indicar si pot fer picture i picutre i com</t>
  </si>
  <si>
    <t>Indicar altres funcionalitats del programari de redireccionament</t>
  </si>
  <si>
    <t>Transmisió d'imatges per internet amb les eines habituals (ZOOM i TEAMS i/o eina propia) per a tots els quiròfans</t>
  </si>
  <si>
    <t>Enviar qualsevol imatge per Zoom i Teams seleccionant-la desde la pròpia aplicació - per formació de residents en qualsevol PC del centre o per cursos a l'exterior
- Explicar funcionament (es valorara en la mostra)
- Hospital disposa de llicències TEAMS - si calen integracions o llicències addicionals van a càrrec del proveïdors</t>
  </si>
  <si>
    <t>S'accepten programaris de videoconferència propis. Indicar si s'inclouen en l'oferta i característiques tècniques i funcionals (interfície d'usuari, integració amb programari de redireccionament, comandaments, funcionalitats, gestió de permisos, tipus d'accés des d'ubicació remota, transmissió simultània de múltiples senyals, gravació, qualitat de transmissió, etc.)</t>
  </si>
  <si>
    <t>Indicar si permet anonimitzar les imatges en directe durant la videoconferència</t>
  </si>
  <si>
    <t>Indicar si incorpora també la possiblitat, a més de transmetre qualsevol de les entrades d'imatge seleccionades, addcionalment fer videoconferència - incloent:
- càmera de presentació del cirurgià (pot ser en propi PC, o càmera senzilla o aprofitant algun carro de videconferència inclos en la oferta)
- comunicació per àudio (entrada i sortida) amb petaca o micròfon inal·làmbric o solució similar</t>
  </si>
  <si>
    <t>Gravació</t>
  </si>
  <si>
    <t>Programari necessari pel control del gravador es pot gravar des de cada quiròfan y enviar simultaniament</t>
  </si>
  <si>
    <t>Indicar si el programari de gravació està integrat dins del programari de redireccionament</t>
  </si>
  <si>
    <t xml:space="preserve">Gravació en format DICOM - inclou Worklist i Storage - per rebre Accesion Number de la cirurgia i poder enviar a PACS
</t>
  </si>
  <si>
    <t>Ha de permetre enviar a PACS (amb condicions de limitació de capacitat configurables per les direccions de tecnologia de l'Hospital - pes unitari de vídeo i nº màxim videos per cirurgia) i enviament simultani o selectiu a repositori temporal (un mes amb capacitat de 1 video diari 1h per quiròfan) i esborrat automàtic al cap d'un mes. Juntament amb solució d'edició ha de permetre enviar a solució d'emmagatzematge definitiu (NAS)</t>
  </si>
  <si>
    <t>Control de gravació (inici/aturada) i captura d'imatges mitjançant comandaments del propi ecosistema
Indicar si també permet el control per veu</t>
  </si>
  <si>
    <t>Mostra una vista prèvia de les senyals a gravar</t>
  </si>
  <si>
    <t>Indicar si permet gravar la imatge composta en monitors</t>
  </si>
  <si>
    <t>Permet fer captures d'imatge de les senyals en gravació</t>
  </si>
  <si>
    <t xml:space="preserve">Permet gravar fragments de vídeo de senyals en gravació </t>
  </si>
  <si>
    <t>Els vídeos i imatges generats a quiròfan han d'incloure com a mínim els tags següents (metadades):
Dades de la Dicom Worklist - agenda quirúrgica
Cal recuperar altres dades: nom de pacient, quiròfan, cirugià, cirugià ajudant,  tipus cirurgia, servei quirúric, i altres... - indicar procediment de recuperació de SAP o si cal entrada manual o si no disposen d'aquest dades
Es revisa aquest punt en la visita informativa Informàtica</t>
  </si>
  <si>
    <t>Indicar altres funcionalitats del programari de gravació</t>
  </si>
  <si>
    <t>Indicar si inclou altres prestacions addcionals</t>
  </si>
  <si>
    <t>Edició</t>
  </si>
  <si>
    <t>Programari per gestió dels vídeos i imatges generats a quiròfan amb eines per a la seva edició</t>
  </si>
  <si>
    <t>Accès il·limitat per qualsevol cirurgià  - indicar tipus solució - client/servidor, acces web o local….
Acces amb usari/contrasenya - preferiblement amb LDAP o bé amb una gestió d'usuaris manegable desde secretaria quirúrgica</t>
  </si>
  <si>
    <t>Permet gestió correcte dels videos generats prèvia edició i post edició
Indicar si la solució emagatzema per serveis o usuaris - recuperant dades de la cirurgia
Indicar funcionalitats de gestió documental (cerca aplicant filtres de duració, data, especialitat, etc.)</t>
  </si>
  <si>
    <t>Permet exportar vídeos i imatges amb les metadades associada incloses a altres entorns d'edició més complexes o experts i recuperar les imatges tractades mantenint les metadades, de forma que es manté l'ordre i les prestacions de l'arxiu a la bilblioteca</t>
  </si>
  <si>
    <t>Permet importar vídeos i imatges d'altres per edició i arxiu 
Indicar si el programari pot llegir les metadades associades als vídeos i imatges importats, si en tenen (quins camps i formats de treball) - en cas de no poder imporatar quines dades cal omplilr manualment per arxivar-les correctament en la biblioteca</t>
  </si>
  <si>
    <r>
      <t xml:space="preserve">La solució d'edició i gravació conjuntament han resoldre els següents cas d'ús:
1.- </t>
    </r>
    <r>
      <rPr>
        <b/>
        <sz val="11"/>
        <rFont val="Arial"/>
        <family val="2"/>
      </rPr>
      <t xml:space="preserve">Enviament a PACS per arxiu història clínica </t>
    </r>
    <r>
      <rPr>
        <sz val="11"/>
        <rFont val="Arial"/>
        <family val="2"/>
      </rPr>
      <t xml:space="preserve">-  desde quirófan - d'imatges i videos - Format DICOM - Permet configurar limitacions de mida (limita Gb) de video i/o nombre de videos per cirurgia
2.- </t>
    </r>
    <r>
      <rPr>
        <b/>
        <sz val="11"/>
        <rFont val="Arial"/>
        <family val="2"/>
      </rPr>
      <t>Enviament a Buffer temporal per presentacios o ús formatiu cirurgians</t>
    </r>
    <r>
      <rPr>
        <sz val="11"/>
        <rFont val="Arial"/>
        <family val="2"/>
      </rPr>
      <t xml:space="preserve"> - des de quiròfan - imatges i videos - anonimitzats - Cal eines d'esborrat automàtic, limitar capacitat total d'emmagatzematges per serveis i gestió de l'emagatzematge del servei per personal assitencial (no tècnic) format
3- </t>
    </r>
    <r>
      <rPr>
        <b/>
        <sz val="11"/>
        <rFont val="Arial"/>
        <family val="2"/>
      </rPr>
      <t xml:space="preserve">Recuperació d'imatges de Buffer per posterior edició i creació de Biblioteca de Cirurgies VH per docència </t>
    </r>
    <r>
      <rPr>
        <sz val="11"/>
        <rFont val="Arial"/>
        <family val="2"/>
      </rPr>
      <t>- des de qualsevol PC del centre - imatges i vídeos anonimitzat - eines de filtrat (servei, cirurgià i pacient - indicar si n'hi ha d'altres)
    - Selecció d'imatges i videos de Buffer per edició i posterior emmagatzematge definitiu a Biblioteca de cirurgies VH
    - Exportar i recuprear d'altres entorns d'edicio de vídeos mantenint ubicació en Biblioteca de cirurgies VH
    - Importar vídeos d'altres entorns anonimitzats per emmagatzemar a la Biblioteca de cirurgies VH
La solució ha de premetre enviaments 1 i 2 simultàniament o selectivament des de quiròfan
Caldrà explicar com es pot dur a terme la governança i gestió de dades de la biblioteca d'imatges de cirugia VH</t>
    </r>
  </si>
  <si>
    <r>
      <t xml:space="preserve">Cal presentar el model d'emmagatzematge proposat i necessitats d'emmagatzematge en funció del grau de compressió de cada solució. Es proposa la següent funcionalitat per la que cal detallar:
</t>
    </r>
    <r>
      <rPr>
        <b/>
        <sz val="11"/>
        <rFont val="Arial"/>
        <family val="2"/>
      </rPr>
      <t xml:space="preserve">
Es disposarà d'un Buffer temporal per serveis (15 serveis HG), cal indicar:</t>
    </r>
    <r>
      <rPr>
        <sz val="11"/>
        <rFont val="Arial"/>
        <family val="2"/>
      </rPr>
      <t xml:space="preserve">
- Dimensió per un ús aproximat de gravació 1 mes - requeriments (GB - per 100 videos de 30 min) 
- Com es fa la gestió d'esborrat
- Com s'organtiza per serveis i els accessos limitats dels usuaris únicament al seu servei
- Com és: PC de quiròfan, NAS, o altres.....
</t>
    </r>
    <r>
      <rPr>
        <b/>
        <sz val="11"/>
        <rFont val="Arial"/>
        <family val="2"/>
      </rPr>
      <t>Es disposarà d'un Arxiu definitiu - que serà la Biblioteca cirurgies VH, cal indicar:</t>
    </r>
    <r>
      <rPr>
        <sz val="11"/>
        <rFont val="Arial"/>
        <family val="2"/>
      </rPr>
      <t xml:space="preserve">
- Dimensió per un emmagatzemat per 5 anys- requeriments (GB - per 100 videos de 30 min/ any  - total 500 videos de 30 min) 
- Model la gorvernaça - organització per serveis, accesos, gestió esborrats i entrades, etc..
- Model ogranitzatiu i de gestió documental
</t>
    </r>
    <r>
      <rPr>
        <b/>
        <sz val="11"/>
        <rFont val="Arial"/>
        <family val="2"/>
      </rPr>
      <t>Cal presentar un esquema del funcionament de la solució d'emmagatzematge i el hardware necessari per dur-la a terme
La solució ha d'incorporar tot el hardware necessari per correcte funcionament i pel Buffer. No cal incloure la NAS per l'emmagatzemat a l'Arxiu definitiu- si cal dimensionar-la i indicar les característiques i requeriments tècnis</t>
    </r>
  </si>
  <si>
    <t>Indicar requisits mínims de PC compatible amb el programari.
Si la solució no és compatible amb el PC estàndard de l'Hospital (model TIC de CTTI de GenCat), cal incloure un mínim de 3 PCs en l'oferta.</t>
  </si>
  <si>
    <t>Indicar si permet anonimitzar els vídeos i imatges - com es fa, presentar videos i fotografies (ecògrafs, arcs quireúrgics, laparoscòpia…)</t>
  </si>
  <si>
    <t>Indicar funcionalitats d'edició (retallar, unió de fragments, etc.)</t>
  </si>
  <si>
    <t>Connectivitat i integració</t>
  </si>
  <si>
    <t>Disposa de control d'accés i permisos d'usuari.
Indicar si pot treballar i incoporar LDAP (Active Directory coorporatiu de l'Hospital)
Preferiblement totes les solucions es logen un únic cop i contra el LDAP de l'hospital, de no ser possible aquesta solució indicar mode de funcioament i la gestió d'altes i baixes usuaris
Si la solució - redirecionament, edició, gestor musical, control d'activitat quirúrgica - no tenen un únic punt d'acces (no estan en el mateix ecosistema i calen diferents accesos) - explicitar el funcionament de cadascun</t>
  </si>
  <si>
    <t>Compatible amb els estàndars DICOM Storage, per emmagatzematge en PACS, i DICOM Worklist per integració amb HIS</t>
  </si>
  <si>
    <t>La solució ha de cumplir amb l'estàndard ISO IR-100. El Tag DICOM: “(0008,0005) Specific Character Set” ha de ser “ISO IR-100" bidireccional, és a dir, en el protocol DICOM Storage i en el DICOM Worklist</t>
  </si>
  <si>
    <t>La solució ha de disposar de la configuració següent per l'enviament de vídeos i imatges a PACS:</t>
  </si>
  <si>
    <t>- Els vídeos han d'incloure en els tags DICOM "SOP Class UID" &amp; "Syntaxis Transfer UID" les referències necessàries per fer ST de vídeo a PACS segons l'estàndard DICOM</t>
  </si>
  <si>
    <t>- Que es disposi de la capacitat d'assignar en el tag DICOM "Series Instance UID" un valor diferent entre vídeo i imatge, i un altre de diferent entre els diferents vídeos (les imatges poden tenir el mateix entre elles). Tant les imatges com els vídeos no han de tenir a mdoe banner les dades del pacient. Aquesta informació ve en els tags DICOM</t>
  </si>
  <si>
    <t>Cal incloure DICOM Conformance Statement</t>
  </si>
  <si>
    <t>Punt de control i comandament dins quiròfan</t>
  </si>
  <si>
    <t>La solució ha d'incloure 1 panell tècnic per quiròfan. Actualment l'Hospital disposa a cada quiròfa d'un panell tècnic format per 4 portes:</t>
  </si>
  <si>
    <r>
      <t xml:space="preserve">- </t>
    </r>
    <r>
      <rPr>
        <b/>
        <sz val="11"/>
        <rFont val="Arial"/>
        <family val="2"/>
      </rPr>
      <t>Porta (1)</t>
    </r>
    <r>
      <rPr>
        <sz val="11"/>
        <rFont val="Arial"/>
        <family val="2"/>
      </rPr>
      <t>: Conservar porta i equipament</t>
    </r>
  </si>
  <si>
    <r>
      <t xml:space="preserve">- </t>
    </r>
    <r>
      <rPr>
        <b/>
        <sz val="11"/>
        <rFont val="Arial"/>
        <family val="2"/>
      </rPr>
      <t>Porta (2)</t>
    </r>
    <r>
      <rPr>
        <sz val="11"/>
        <rFont val="Arial"/>
        <family val="2"/>
      </rPr>
      <t>: Conservar  porta i equipament</t>
    </r>
  </si>
  <si>
    <r>
      <t xml:space="preserve">- </t>
    </r>
    <r>
      <rPr>
        <b/>
        <sz val="11"/>
        <rFont val="Arial"/>
        <family val="2"/>
      </rPr>
      <t>Porta (3)</t>
    </r>
    <r>
      <rPr>
        <sz val="11"/>
        <rFont val="Arial"/>
        <family val="2"/>
      </rPr>
      <t xml:space="preserve">: </t>
    </r>
    <r>
      <rPr>
        <b/>
        <sz val="11"/>
        <rFont val="Arial"/>
        <family val="2"/>
      </rPr>
      <t>Incloure monitor minim  42" - Dicom compatible - seguretat elèctirca -  mínima  4k- 500 cd, i ús intesiu 24x7</t>
    </r>
    <r>
      <rPr>
        <sz val="11"/>
        <rFont val="Arial"/>
        <family val="2"/>
      </rPr>
      <t>. Cal muntar-ho en porta existent, sota vidre de protecció</t>
    </r>
  </si>
  <si>
    <r>
      <t xml:space="preserve">- </t>
    </r>
    <r>
      <rPr>
        <b/>
        <sz val="11"/>
        <rFont val="Arial"/>
        <family val="2"/>
      </rPr>
      <t>Porta (4)</t>
    </r>
    <r>
      <rPr>
        <sz val="11"/>
        <rFont val="Arial"/>
        <family val="2"/>
      </rPr>
      <t xml:space="preserve">: </t>
    </r>
    <r>
      <rPr>
        <b/>
        <sz val="11"/>
        <rFont val="Arial"/>
        <family val="2"/>
      </rPr>
      <t xml:space="preserve">Renovar els monitors dels PCs de control i d'infermeria: </t>
    </r>
    <r>
      <rPr>
        <sz val="11"/>
        <rFont val="Arial"/>
        <family val="2"/>
      </rPr>
      <t xml:space="preserve">
</t>
    </r>
    <r>
      <rPr>
        <b/>
        <sz val="11"/>
        <rFont val="Arial"/>
        <family val="2"/>
      </rPr>
      <t>Preferiblement es canvien els dos monitors per monitors 22"</t>
    </r>
    <r>
      <rPr>
        <sz val="11"/>
        <rFont val="Arial"/>
        <family val="2"/>
      </rPr>
      <t xml:space="preserve">- color - aspecte 16:9 - amb adequació del panell tècnic i integració per encastar correctament de forma estanca i de fàcil neteja. El monitor del PC control ha de ser tàctil. Sota el monitor PC infermeria cal incloure una safata gran plegable (espai suficient per poder moure ratolí)  cal incloure teclat higiènci i ratolí. Presentar esquema de del panell final.
S'accepten opcions que no modifiquin panell actual i facin servir monitors 19" amb aspecte 4:3 - (indicar amb fotografies com quedaría el format)
</t>
    </r>
    <r>
      <rPr>
        <u/>
        <sz val="11"/>
        <color rgb="FFFF0000"/>
        <rFont val="Arial"/>
        <family val="2"/>
      </rPr>
      <t/>
    </r>
  </si>
  <si>
    <t xml:space="preserve">Patch per connexió d'entrades de vídeo d'equips mèdics </t>
  </si>
  <si>
    <t>Patch torre anestèsia:</t>
  </si>
  <si>
    <t>- 1 connector HDMI per monitor d'anestèsia</t>
  </si>
  <si>
    <t>- 1 connector SDI per equip mèdi</t>
  </si>
  <si>
    <t>Patch torre cirurgia</t>
  </si>
  <si>
    <t xml:space="preserve">per videoprocessador laparoscòpia o càmara de camp quirúrgic integrada en llum
- 1 connector HDMI 
- 1 connecor SDI </t>
  </si>
  <si>
    <t>Per connexió altres equipos mèdics (llistats aneriorment)
- 1 connector HDMI 
- 1 connector SDI</t>
  </si>
  <si>
    <t>- 1 jack del sistema d'àudio si s'escau</t>
  </si>
  <si>
    <t>Incloure fotografia de la solució final de patch integrats en les torres d'anestèsia i cirurgia i les seves dimensions
Indicar si posen connexió addicional</t>
  </si>
  <si>
    <t>Cal subministrar cables de vídeo per a connexió d'equip tots els senyals definits anteriorment. Els cables de vídeo seran de 5 metres de longitud com a mínim i han d'assegurar la qualitat del senyal definida per a cada equip.
Per cada quiròfan cal incloure com a mínim la dotació següent de cables:
- 2 x Cables HDMI-HDMI
- 2 x Cable DVI - HDMI
- 2 x Cable SDI - SDI</t>
  </si>
  <si>
    <t>En cas de ser necessàries entrades addicionals a les descrites per a la gestió o altres necessitats de la integració oferta, s'hauran d'afegir a les demanades.</t>
  </si>
  <si>
    <t>Contingència i seguretat</t>
  </si>
  <si>
    <t xml:space="preserve">Inclou dos senyals de contingència de videoprocessador laparoscòpia als 2 monitors suspesos
</t>
  </si>
  <si>
    <t>Indicar alres cablejats de contingència addicionals</t>
  </si>
  <si>
    <t>Inclou dues fibres fosques al patch de cirurgia (amb connectors fibra)
Indicar l'utilitiat i possiblitats d'aquesta fibra i el que està inclòs o cost d'ampliació:
- com a fibra de reserva o substitució cables actuals - indcar cost canvi per línia HDMI i SDI (encoder, decoder i altres necessaris..)
- com a millora de resolució (p.e., passar de 4k a 8k.... )
- ampliació i escalabilitat de la solució d'integració - afegir dues entrades addicionalts (tipus entrada, resolució i cost per entrada addicional)
Les fibres fosques s'identificaran segons nomenclatura acordada amb l'Hospital i es col·locaran a les torretes del quiròfan segons la distribució especificada durant la Visita d'Obra.</t>
  </si>
  <si>
    <t>Sistemes de seguretat per evitar caigudes totals del sistema
Explicar totes aquestes mesures i els plans de contingència o de desplegament que es contemplen per fer el sistema més segur</t>
  </si>
  <si>
    <t>LOT 1.2 - MONITORS SUSPESOS</t>
  </si>
  <si>
    <t>Monitors LED de grau mèdic d'almenys 27" i resolució mínima Full HD. Cal incloure datasheet del monitor ofert</t>
  </si>
  <si>
    <t>Monitors LED en color, amb suport perfectament integrat i sense cablatge extern i connexió VESA per a braços estandard porta monitors (Getinge, Trumpf, Drager, Mindray etc...)
El transforamdor ha d'estar integrat en el propi monitor o encapsulat de forma estanca sense que entri pols i que permeti connnexio VESA a braços porta monitors
Cal incloure documentació gràfica de la solució de muntatge</t>
  </si>
  <si>
    <t>Alta resolució, adequats per a imatges de radiologia i per a altres imatges quirúrgiques en alta definició</t>
  </si>
  <si>
    <t>Intensitat lumínica amb un mínim de 500 Cd/m2  aproximadament</t>
  </si>
  <si>
    <t>IP apte per a rentat i higiene en entorn quirúrgic. Indicar IP frontal i IP lateral</t>
  </si>
  <si>
    <t>Fanfree, seguretat elèctrica de grau mèdic i transformador inclòs en la carcassa. Cal presentar fotografia o esquema real de la part posterior del monitor, sistema de subjecció i entrada de cables de comunicació amb tots els elements necessaris per al seu funcionament (còdecs, alimentació...)</t>
  </si>
  <si>
    <t>Els elements addicionals d'alimentació i integració necessaris per a tots els monitors hauran d'estar perfectament condicionats per a la protecció del cablejat i la facilitat de neteja.</t>
  </si>
  <si>
    <t>LOT 1.3 - VIDEOCONFERÈNCIA ALTA QUALITAT INTERNA AMB SALA D'ACTES</t>
  </si>
  <si>
    <t>Solució de videoconferència que permet enviar com a minim una senyal (a escollir una de les entrades disponibles o bé la senyal configurada/composta  en el propi sistema per la videoconferència) per una xarxa dedicada del proveïdor connectant-se a un punt de la xarxa del centre per connectar-se posteriorment a la sala d'actes
Senyal ha de ser de màxima qualitat (4k)</t>
  </si>
  <si>
    <t xml:space="preserve">Solució de videoconferència ha de permetre:
- Una bona visibilitat del camp quirúrgic en cirurgia oberta (es valorarà a la mostra) - preferiblement amb una solució de càmara de camp quirúrgic amb braç a la taula o bé amb carro i braç articulat que es pugui posicionar sobre el camp quirúrgic
- Permetre saludar a cirugià amb càmera simple - que pot ser la mateixa de cirurgia sempre que la solució sigui pràtica o bé camera integrada en PC o càmera senzilla (no PTZ)
- Enviar una o més senyals a escollir entre les entrades i la imatges que en el propi sistema es composi per a videoconferència
- Enviar i rebre àudio amb petaques ergonòmiques amb micròfons i altaveus (propis o de quiròfan)
</t>
  </si>
  <si>
    <t xml:space="preserve">Solució de videoconferència serà:
- Preferiblement amb carro mòbil que permet connectar-se des de qualsevol quiròfan (dels 17 del BQ de Hospital General) per fer una videconferència amb Sala d'Actes en alta qualitat
- S 'accepten solucions per un mínim de 4 quiròfans a escollir per per fer una videconferència amb sala d'actes en alta qualitat
</t>
  </si>
  <si>
    <t>Videoconferència mòbil (una unitat)</t>
  </si>
  <si>
    <t>Solució basada en carro rodable. Com a mínim ha d'incloure els següents elements:</t>
  </si>
  <si>
    <r>
      <t>-</t>
    </r>
    <r>
      <rPr>
        <b/>
        <sz val="11"/>
        <rFont val="Arial"/>
        <family val="2"/>
      </rPr>
      <t xml:space="preserve"> Càmara per a camp quirúrgic</t>
    </r>
    <r>
      <rPr>
        <sz val="11"/>
        <rFont val="Arial"/>
        <family val="2"/>
      </rPr>
      <t xml:space="preserve"> (minim Full HD)  - addicionalment es pot incloure si fa falta càmera per a visualitzar públic i saludar cirurgia
- La càmara ha d'estar subjecte en taula quirúrgica o en el carro amb braç mòbil per accedir a camp quirúrgic - si hi ha càmera addcional ha de poder orientar-se al cirurgià
- No cal pantalla addicional si es connecta als monitors dels quiròfans
- La solució ha de quedar integrada en un carro i si la càmera és indenpendent amb braç ha d'incloure caixa esterilitzable
Indicar:
- Presentar fotografia i dimensions de la solució
- Caraterístiques de la/les càmara/es incloses: 
    - Qualitat full HD o 4k)
    - Zoom x ____
    - Autofocus : si o no 
    - Moviments motoritzats indicar-ne quins - Tilt  (si, no) i Pan (si,no)
    - Model i datasheet
- Indicar dimensions i articulacions de braç
- Indicar si incorpora caixa esterilitzable i funda estèril</t>
    </r>
  </si>
  <si>
    <r>
      <rPr>
        <b/>
        <sz val="11"/>
        <rFont val="Arial"/>
        <family val="2"/>
      </rPr>
      <t xml:space="preserve">- Sistema de microfonia </t>
    </r>
    <r>
      <rPr>
        <sz val="11"/>
        <rFont val="Arial"/>
        <family val="2"/>
      </rPr>
      <t xml:space="preserve">sense fils (micròfon sense fils tipus diadema, micròfon per col·locar a la mascareta o altres sistemes equivalents). Incloure com a mínim 2 sistemes per carro
El carro ha d'integrar tot el sistema necessari per gestionar els senyals de microfonia (receptor, processador digital de senyals d'àudio, etc.). </t>
    </r>
  </si>
  <si>
    <r>
      <rPr>
        <b/>
        <sz val="11"/>
        <rFont val="Arial"/>
        <family val="2"/>
      </rPr>
      <t>S'ha d'incloure tot l'equipament addicional, accessoris i programari  necessari per a la gestió de la videoconferència</t>
    </r>
    <r>
      <rPr>
        <sz val="11"/>
        <rFont val="Arial"/>
        <family val="2"/>
      </rPr>
      <t xml:space="preserve">
- Cal incloure tots els elements necessaris per correcte funcionament ( si s'escau: PC popi, decoders, matrius àudio i demès electronica.
- Indicar equipament inclòs, marca model i datasheet
- Indicar funcionament i control - es valorarà en la mostra
</t>
    </r>
  </si>
  <si>
    <t>Incloure fotografia de la solució de carro indicant la col·locació de tots els elements</t>
  </si>
  <si>
    <r>
      <rPr>
        <b/>
        <sz val="11"/>
        <rFont val="Arial"/>
        <family val="2"/>
      </rPr>
      <t>Indicar arquitectura i connexió amb la solució d'integració. 
Indicar on es connecta la solució per a enviament de les senyals àudio i vídeo:</t>
    </r>
    <r>
      <rPr>
        <sz val="11"/>
        <rFont val="Arial"/>
        <family val="2"/>
      </rPr>
      <t xml:space="preserve">  Roseta (si cal cal incopora-la) - presa especifica (USB hdmi, o altres...)
Cal presentar esquema complet de la solució (indicar entrades i sortides)</t>
    </r>
  </si>
  <si>
    <t>Videoconferència fixe (4 unitats a escollir quins quiròfans)</t>
  </si>
  <si>
    <t>Solució fixe per a un quiròfan. En el lot s'inclou 4 solucions complertes que s'instal.laran on el centre decideixi
Com a mínim ha d'incloure els següents elements:</t>
  </si>
  <si>
    <t>- Càmara ambient de prestacions bàsiques amb resolució mínima Full HD i sense necessitat de zoom, focus o moviment. 
- Actualment l'Hospital disposa d'una càmera ambient AXIS M3004-V en cada quiròfan a disposició de la solució oferta.
- Només cal incloure les càmares si la solució oferta no és compatible/funcional amb les càmares actuals. En cas que siguin compatibles, incloure l'actualització de les càmares és opcional.
En cas d'actualitzar la càmera, aquesta s'ha d'ubicar en un punt que ofereixi una visió panoràmica de l'interior del quiròfan. Incloure datasheet de la càmara</t>
  </si>
  <si>
    <t>- Sistema de microfonia sense fils (micròfon sense fils tipus diadema, micròfon per col·locar a la mascareta o altres sistemes equivalents). Incloure com a mínim 2 sistemes per quiròfan).
Cal incloure també tot el sistema necessari per gestionar els senyals de microfonia (receptor, etc.). Indicar proposta d'instalació dels elements de gestió (integrat en torretes, integrat en panell tècnic, col·locat sobre prestatgeria, etc.)</t>
  </si>
  <si>
    <r>
      <rPr>
        <b/>
        <sz val="11"/>
        <rFont val="Arial"/>
        <family val="2"/>
      </rPr>
      <t>S'ha d'incloure tot l'equipament addicional, accessoris i programari  necessari per a la gestió de la videoconferència</t>
    </r>
    <r>
      <rPr>
        <sz val="11"/>
        <rFont val="Arial"/>
        <family val="2"/>
      </rPr>
      <t xml:space="preserve">
- Cal incloure tots els elements necessaris per correcte funcionament ( si s'escau: PC  pròpi, decoders, matrius audio i demès electronica .
- Indicar equipament inclòs, marca model i datasheet
- Indicar funcionament i control - es valorarà en la mostra
</t>
    </r>
  </si>
  <si>
    <t>Control de la solució des de PC de control</t>
  </si>
  <si>
    <t>Indicar arquitectura i connexió amb la solució d'integració. 
Cal presentar esquema complet de la solució (indicar entrades i sortides)</t>
  </si>
  <si>
    <t>LOT 1.4 - TRANSMISSIÓ SENSE LATÈNCIA PERCEPTIBLE A SALA D'ACTES</t>
  </si>
  <si>
    <t>Independenment de la solució de videoconferència alta qualitat interna amb sala d'actes que es presenti, caldrà connectar punt a punt o amb una solució equivalent sense latència aquestes senyals amb la sala d'actes. Solució de transmissió de senyals a  Sala d'Actes (Planta 11 - Sala Tècnica de la Sala d'Actes) i dotar-lo de tot el necessari per al seu correcte funcionament
- La solució ha de ser congurent amb la proposta, és a dir si es doten 4 quiròfans fixes aquests han de tenir aquest servei sense latència a la sala d'actes. Si es dota amb solució mòvil per a 17 quiròfans, aquest haurien de tenir preferiblement tots aquesta solució a la sala d'actes. Cal presentar esquema específic, funcionalitats de la solució i per quants quirpofans esta pensada</t>
  </si>
  <si>
    <t>Cal especificar tot l'equipament inclòs en sala d'actes, com es connectarà a les solucions existents i si cal un PC de la solució per a treballar
Ha d'estar tot inclòs pels correcte funcionament i la màxima flexibilitat dels tècnca
Indicar si es pot escolllir les senyals que s'envien des de quiròfan i/o des de la sala d'actes</t>
  </si>
  <si>
    <t>Transmissió de senyals d'àudio de veu dels assistencials. Indicar proposta de solució, arquitectura i característiques tècniques (si té latència perceptible o no, si la transmissió és independent a la de les senyals d'imatge o no, etc.)
En cas que la solució requereixi de sistema de microfonia sense fils, cal que aquesta sigui la mateixa que la de la solució de videoconferència</t>
  </si>
  <si>
    <t>L'oferta ha d'incloure tot l'equipament necessari per que la solució sigui funcional i la seva correcta instal·lació (codificadors, decodificadors, cablatge i la seva tirada per l'Hospital, programari, switches, etc</t>
  </si>
  <si>
    <t>Cal presentar esquema complet de la solució (indicar entrades i sortides)</t>
  </si>
  <si>
    <t>LOT 1.5 - CONTROL D'ACTIVITAT QUIRÚRGICA</t>
  </si>
  <si>
    <t>Solució per control d'activitat quirúrgica de 19 quiròfans basada en monitors, ubicats al passadís enet del bloc quirúrgic, que mostren la composició en temps real de la imatge ambient de cada un d'aquests quiròfans</t>
  </si>
  <si>
    <t>Equipament mínim per la solució:
- Accès remot per manteniment
- Accès remot i configuració simple per usuari no tècnic (supervisora o administrativa)
- Permet veure imatges compostes de Quiròfans parells (9Q) i Senars (10Q) en pantalles de passadís parell i senars
- Permet accès remot a les dues visualitzacions des de qualsevol PC del centre que se li doni accés (indicar com) - Indicar si també es pot veure de forma independent en aquest accès els quiròfans un a un
- Aquesta solució estan inclòsa en el contracte de manteniment del la solucio de redirecionament, encara que sigui una solució independent</t>
  </si>
  <si>
    <t>Especificar funcionalitats del programari de configuració dels mosaics
- com es poden configurar mosaics
- altres funcionalitats</t>
  </si>
  <si>
    <t>La solució integra la senyal de les 19 Càmares ambient (opcional incloure) dels quiròfans de parells (9) i senars (10)
- Actualment l'Hospital disposa d'una càmera ambient AXIS M3004-V en cada quiròfan que es poden aprofitar si s'escau.Només cal incloure les càmares si la solució oferta no és compatible/funcional amb les càmares actuals. En cas que siguin compatibles, incloure l'actualització de les càmares és opcional.
- En cas que la solució de videoconferència oferta sigui fixe, les càmares emprades pel control d'activitat quirúrgica han de ser les mateixes que les de videoconferència. Per tant, si l'oferta de videoconferència fixe inclou l'actualització de 4 càmeres ambient actuals AXIS M3004-V, la solució de control d'activitat quirúrgica només ha de contemplar l'actualització opcional de 15 càmeres.
Aquestes cameres noves o aprofitades estaran en contracte mateniment de la solució i caldrà reposar-es si s'espatllen</t>
  </si>
  <si>
    <t>- Connecta les visualitzacions de parells i senars als dos monitors (no incloure) dels quiròfans. Permetrà la visualització en temps real de les imatges dels 19 quiròfans composades en format mosaic configurable</t>
  </si>
  <si>
    <t>Incloure tot el materila necessari per la solucio(1 x PC de control de les càmares amb monitor, conversors, encoderes, elcetronica, etc…)
Si calen rosetes addicionals o tirades de cablatge aniran a càrreg del proveïdor , que creara una una xarxa aillada que quedarà inclosa en el contracte de manteniment de la solució de redireccionament</t>
  </si>
  <si>
    <t>S'ha d'incloure tot l'equipament addicional, accessoris i programari necessari per a la composició d'imatges</t>
  </si>
  <si>
    <t>ASPECTES TIC (APLICABLE A TOTS ELS LOTS)</t>
  </si>
  <si>
    <t>Arquitectura TIC i connectivitat</t>
  </si>
  <si>
    <t>Indicar arquitectura global TIC (servidors, xarxes, programaris, etc). 
Cal presentar esquema complet de la solució global que inclogui l'arquitectura TIC dels LOTS 1.1, 1.3, 1.4</t>
  </si>
  <si>
    <t xml:space="preserve">Incloure totes les llicències necessàries pel correcte funcionament de la solució 
(llicències de base de dades SQLServer, llicència motor d'integració, etc) </t>
  </si>
  <si>
    <t>Es realitzarà una revisió amb la Direcció TIC de l'Hospital durant la Visita Prèvia Informàtica per protecció antivirus, maqueta del centre, integració, etc.</t>
  </si>
  <si>
    <t>Estan incloses totes les instal·lacions, recursos necessaris i visites de servei tècnic per la completa i correcta configuració de la integració en totes les seves modalitats seguint les indicacions de la Direcció d’Informàtica i Sistemes de l’Hospital.</t>
  </si>
  <si>
    <t>Llicenciament</t>
  </si>
  <si>
    <t>Indicar mètode de llicenciament de les solucions definides anteriorment:</t>
  </si>
  <si>
    <r>
      <t xml:space="preserve">- </t>
    </r>
    <r>
      <rPr>
        <b/>
        <sz val="11"/>
        <rFont val="Arial"/>
        <family val="2"/>
      </rPr>
      <t>Programari redireccionament:</t>
    </r>
    <r>
      <rPr>
        <sz val="11"/>
        <rFont val="Arial"/>
        <family val="2"/>
      </rPr>
      <t xml:space="preserve">
Indicar mètode llicenciament:
Tipus de llicenciament: per unitat de quiròfan, PC o punt accès, tarifa plana per hospital o altres...
Cost de cada tipus de llicència a/IVA
Indicar el nombre de llicències i cost necessari si s'incremente en un Quiròfan addicional i fins a un màxim de 30 en entron VH - cost unit amb Iva de cada llicencia addicional</t>
    </r>
  </si>
  <si>
    <r>
      <t xml:space="preserve">- </t>
    </r>
    <r>
      <rPr>
        <b/>
        <sz val="11"/>
        <rFont val="Arial"/>
        <family val="2"/>
      </rPr>
      <t>Programari gravació</t>
    </r>
    <r>
      <rPr>
        <sz val="11"/>
        <rFont val="Arial"/>
        <family val="2"/>
      </rPr>
      <t>: 
Indicar mètode llicenciament:
Tipus de llicenciament: per unitat de quiròfan, PC o punt accès, tarifa plana per hospital o altres...
Cost de cada tipus de llicència a/IVA
Indicar el nombre de llicències i cost necessari si s'incremente en un Quiròfan addicional i fins a un màxim de 30 en entron VH - cost unit amb Iva de cada llicencia addicional</t>
    </r>
  </si>
  <si>
    <r>
      <rPr>
        <b/>
        <sz val="11"/>
        <rFont val="Arial"/>
        <family val="2"/>
      </rPr>
      <t xml:space="preserve">- Programari transmisió d'imatges per internet (streaming)
</t>
    </r>
    <r>
      <rPr>
        <sz val="11"/>
        <rFont val="Arial"/>
        <family val="2"/>
      </rPr>
      <t>Indicar mètode llicenciament:
Tipus de llicenciament: per unitat de quiròfan, PC o punt accès, tarifa plana per hospital o altres...
Cost de cada tipus de llicència a/IVA
Indicar el nombre de llicències i cost necessari si s'incremente en un Quiròfan addicional i fins a un màxim de 30 en entron VH - cost unit amb Iva de cada llicencia addicional</t>
    </r>
  </si>
  <si>
    <r>
      <rPr>
        <b/>
        <sz val="11"/>
        <rFont val="Arial"/>
        <family val="2"/>
      </rPr>
      <t xml:space="preserve">- Programari videoconferència alta qualitat interna amb sala d'actes
</t>
    </r>
    <r>
      <rPr>
        <sz val="11"/>
        <rFont val="Arial"/>
        <family val="2"/>
      </rPr>
      <t>Indicar mètode llicenciament:
Tipus de llicenciament: per unitat de quiròfan, PC o punt accès, tarifa plana per hospital o altres...
Cost de cada tipus de llicència a/IVA
Indicar el nombre de llicències i cost necessari si s'incremente en un Quiròfan addicional i fins a un màxim de 30 en entron VH - cost unit amb Iva de cada llicencia addicional</t>
    </r>
  </si>
  <si>
    <r>
      <rPr>
        <b/>
        <sz val="11"/>
        <rFont val="Arial"/>
        <family val="2"/>
      </rPr>
      <t xml:space="preserve">- Programari transmissió sense latència a Sala d'Actes
</t>
    </r>
    <r>
      <rPr>
        <sz val="11"/>
        <rFont val="Arial"/>
        <family val="2"/>
      </rPr>
      <t>Indicar mètode llicenciament:
Tipus de llicenciament: per unitat de quiròfan, PC o punt accès, tarifa plana per hospital o altres...
Cost de cada tipus de llicència a/IVA
Indicar el nombre de llicències i cost necessari si s'incremente en un Quiròfan addicional i fins a un màxim de 30 en entron VH - cost unit amb Iva de cada llicencia addicional</t>
    </r>
  </si>
  <si>
    <r>
      <rPr>
        <b/>
        <sz val="11"/>
        <rFont val="Arial"/>
        <family val="2"/>
      </rPr>
      <t xml:space="preserve">- Programari edició i gestió documental
</t>
    </r>
    <r>
      <rPr>
        <sz val="11"/>
        <rFont val="Arial"/>
        <family val="2"/>
      </rPr>
      <t>Indicar mètode llicenciament:
Tipus de llicenciament: per unitat de servei, PC o punt accès, tarifa plana per hospital o altres...
Nº usuaris concurrents
Cost de cada tipus de llicència a/IVA
Indicar el nombre de llicències i cost necessari si s'incremente en un Quiròfan addicional i fins a un màxim de 30 en entron VH - cost unit amb Iva de cada llicencia addicional</t>
    </r>
  </si>
  <si>
    <r>
      <rPr>
        <b/>
        <sz val="11"/>
        <rFont val="Arial"/>
        <family val="2"/>
      </rPr>
      <t xml:space="preserve">- Programari control d'activitat quirúrgica
</t>
    </r>
    <r>
      <rPr>
        <sz val="11"/>
        <rFont val="Arial"/>
        <family val="2"/>
      </rPr>
      <t>Indicar mètode llicenciament:
Tipus de llicenciament: per unitat de quiròfan (càmara), PC o punt accès, tarifa plana per hospital o altres...
Cost de cada tipus de llicència a/IVA
Indicar el nombre de llicències i cost necessari si s'incremente en un Quiròfan addicional i fins a un màxim de 30 en entron VH - cost unit amb Iva de cada llicencia addicional</t>
    </r>
  </si>
  <si>
    <t>Condicions de hardware</t>
  </si>
  <si>
    <t>Ordinadors</t>
  </si>
  <si>
    <t>Per a tots els PC que s'inclouen en l'oferta- caldrà  donar servei de manteniment en el contracte ofertat</t>
  </si>
  <si>
    <r>
      <t xml:space="preserve">- </t>
    </r>
    <r>
      <rPr>
        <b/>
        <sz val="11"/>
        <rFont val="Arial"/>
        <family val="2"/>
      </rPr>
      <t xml:space="preserve">Si la solució és totalment funcional, integrada i compatible amb el PC estàndard de l'Hospital </t>
    </r>
    <r>
      <rPr>
        <sz val="11"/>
        <rFont val="Arial"/>
        <family val="2"/>
      </rPr>
      <t>(model TIC de CTTI de GenCat), aquest PC s’ha d’incloure en l’oferta – el model del PC CTTI s’especificarà durant la visita informàtica. No aplica al Lot 1.5</t>
    </r>
  </si>
  <si>
    <r>
      <t xml:space="preserve">- </t>
    </r>
    <r>
      <rPr>
        <b/>
        <sz val="11"/>
        <rFont val="Arial"/>
        <family val="2"/>
      </rPr>
      <t>Si la solució no és compatible amb el PC estàndard de l'Hospital, cal incorporar un PC en la oferta</t>
    </r>
    <r>
      <rPr>
        <sz val="11"/>
        <rFont val="Arial"/>
        <family val="2"/>
      </rPr>
      <t xml:space="preserve"> i detallar les característiques de l'equip que es subministrarà, que ha de ser compatible amb el sistema antivíric corporatiu i integrable en el domini (mitjançant identificació usuari-contrasenya). </t>
    </r>
  </si>
  <si>
    <t>Lan</t>
  </si>
  <si>
    <t>La solució es basarà en una xarxa pròpia amb punts de conexió a la xarxa VH (xaxa de l'Hospital Vall d'Hebron) - totes les tirades de cables, fibres i electrònica de la solució van a càrrec del proveïdor i seran mantingudes dins del contracte de manteniment
En cas de necessitar punts d'acces a la xarxa VH es poden fer servir els exitents (planta 5ª, actual instal·lació de quiròfan integrat Olympus) - si calen punts de connexió addcionals - per cada 48 ports addcional l'oferta ha d'incloure un switch. Si la solució és totalment funcional, integrada i compatible amb el switch estàndard de l'Hospital (model TIC de CTTI de GenCat), aquest switch concret és el que s’ha d’incloure en l’oferta – el model del switch CTTI s’especificarà durant la visita informàtica</t>
  </si>
  <si>
    <t>Servidor</t>
  </si>
  <si>
    <t>En cas que sigui necessari un servidor per fer operativa la solució:</t>
  </si>
  <si>
    <r>
      <t xml:space="preserve">-  </t>
    </r>
    <r>
      <rPr>
        <b/>
        <sz val="11"/>
        <rFont val="Arial"/>
        <family val="2"/>
      </rPr>
      <t>Si la solució és totalment funcional, integrada i compatible amb un servidor virtual, aquest el proporcionarà l'Hospital juntament amb la seva llicència de SO Windows 2020 Server</t>
    </r>
    <r>
      <rPr>
        <sz val="11"/>
        <rFont val="Arial"/>
        <family val="2"/>
      </rPr>
      <t>. Qualsevol altre llicència necessària pel correcte funcionament de la solució, ha d'estar inclosa en l'oferta – el model del servidor que posa l'Hospital s'especificarà durant la visita informàtica</t>
    </r>
  </si>
  <si>
    <r>
      <t>-</t>
    </r>
    <r>
      <rPr>
        <b/>
        <sz val="11"/>
        <rFont val="Arial"/>
        <family val="2"/>
      </rPr>
      <t xml:space="preserve"> Si la solució no és compatible amb un servidor virtual, cal incorporar un servidor físic en la oferta</t>
    </r>
    <r>
      <rPr>
        <sz val="11"/>
        <rFont val="Arial"/>
        <family val="2"/>
      </rPr>
      <t xml:space="preserve"> i detallar les característiques de l'equip que es subministrarà, que com a mínim ha de complir amb els requisits següents:</t>
    </r>
  </si>
  <si>
    <t>- Preferiblement, marca Hewlett-Packard. Indicar marca i model</t>
  </si>
  <si>
    <t>- Manteniment mínim de 5 anys</t>
  </si>
  <si>
    <t>- Capacitat d'emmagatzematge mínima per a 5 anys</t>
  </si>
  <si>
    <t>Indicar requeriments mínims del servidor</t>
  </si>
  <si>
    <t>Emmagatzematge definitiu</t>
  </si>
  <si>
    <t>Model d'emmatgatzematge basat en NAS estructurada
Especificar requriments de la NAS
Incorporar un minimi emmagatzematge inicial - per 50 videos de 30 min i poder muntar l'estructura de la Biblioteca, fins que es dimensiona definitivament la NAS i condicions d'instla.lació</t>
  </si>
  <si>
    <t>INSTAL·LACIÓ CLAUS EN MÀ I RETIRADA EQUIPAMENT EXISTENT (APLICABLE A TOTS ELS LOTS)</t>
  </si>
  <si>
    <t xml:space="preserve">La implementació es pot fer per fases segons disponiblitat de temps. En visita tècnica d'obres es presentaran plànols del BQ HG, on s'indicarà l'inici de les instal·lacions per :
- la banda parells (7Q), que es pot fer tot d'una o separadament per banda mar (3Q) i muntanya (4Q)
 i posteriorment la banda senars 
- la banda senars (10Q), que es pot fer tot d'una o separadament per banda mar (4Q) i muntanya (6Q)
Durant les intervencions cal respectar cirucits net/brut de les àres quirúrguiques, sectoritzar degudament (a càrrec del proveïdor) i planificar entrades i sortides de material en hores pactades
</t>
  </si>
  <si>
    <t>La instal·lació del conjunt de la solució ha de ser claus en mà. S'inclou cablejat, obertura de forats, obertura i tapat de cels rasos, canals portacables, electrònica, racks, patches torres de cirurgia i anestèsia, posada en marxa, etc.</t>
  </si>
  <si>
    <t>S'ha d'incorporar tot l'equipament necessari per a la instal·lació de la solució segons les característiques demanades. Tot l'equipament ha de quedar correctament instal·lat, anomenat i recollit amb el menor cablatge visible</t>
  </si>
  <si>
    <t>Tots els elements proposats que han d'anar dins dels quiròfans s'han de poder netejar i desinfectar degudament
En cap cas es muntarà cap element per sobre del fals sostre o en alguna ubicació que requereixi neteja intesiva i/o tancament posterior del quiròfan pel seu manteniement</t>
  </si>
  <si>
    <t>Cal definir les característiques tècniques de cadascun dels equips o elements que componen la integració i la funcionalitat associada, així com els esquemes de les interconnexions detallades per a cada funció sol·licitada</t>
  </si>
  <si>
    <t>Cal presentar una memòria tècnica del projecte complet on s'indiquin clarament i detalladament les funcions demanades, esquemes, equipaments, funcionalitats i aplicacions oferts.</t>
  </si>
  <si>
    <t>Indicar on s'instal·laran els diferents components necessaris pel correcte funcionament de la solució (sistema d'integració, codificadors, decodificadors, PC de control, racks, etc.). Cal incloure plànols de distribució d'electrònica i components als racks i esquemes de connexionat.</t>
  </si>
  <si>
    <t>El detall de les ubicacions disponibles on ubicar els racks i el recorregut fins a aquesstes des de quiròfan es detallarà en la Visita d'Obra</t>
  </si>
  <si>
    <t>Cal incloure el desmuntatge i retirada de la solució de redireccionament i gravació actual. Recupmerant els elements rellevants, codificadors, codecs, electrònica, pantalles que poden servir per dur a terme reparacions dels quiròfans colindants</t>
  </si>
  <si>
    <t>En cas que la solució requereixi de climatització, aquesta ha d'estar inclosa en l'oferta</t>
  </si>
  <si>
    <t>És responsabilitat de l'adjudicatari coordinar-se amb el servei tècnic dels elements suspesos de quiròfan (torretes, llums quirúrgiques, etc.) per passar cablejats necessaris, entre d'altres. El cost d'aquestes actuacions ha d'estar inclòs en l'oferta</t>
  </si>
  <si>
    <t>Indicar arquitectura. Cal presentar esquema complet de la solució indicant les entrades per als diferents perifèrics, així com les sortides cap als diferents elements. Cal indicar, així mateix, la qualitat del senyal, tipus de senyal i nombre de cables necessaris.</t>
  </si>
  <si>
    <t>Indicar plantilla disponible pel muntatge i ubicació del Servei Tècnic</t>
  </si>
  <si>
    <t>CALENDARI I PROPOSTES D'IMPLEMENTACIÓ</t>
  </si>
  <si>
    <t>FORMACIÓ, ACCESSORIS, MANTENIMENT i FUNGIBLE ASSOCIAT (APLICABLE A TOTS EL LOTS)</t>
  </si>
  <si>
    <t>Es realitzaran formacions als professionals en qualsevol torn del servei on s'implementi l'equip.</t>
  </si>
  <si>
    <t>- Es realitzaran formacions als tècnics propis del centre. Cal presentar programa de formació que ha d'incloure les principals reparacions
- Es proporcionaran totes les eines addicionals a les que ja dispoa el centre per tal de poder fer el manteniment correctiu - Indicar llistat de l'equipament a lliurar
- Es lliurarà i formarà als tècnics amb les eines infromàtiques addients per al programari i electrònica de la solució i equipaments</t>
  </si>
  <si>
    <t>Cal formar adequadament a tot el personal assistencial del Centre (tots el torns). Els cursets inclouran la documentació tècnica adient i seran sempre presencials, a no ser que el centre sol·liciti expressament un altre tipus de formació</t>
  </si>
  <si>
    <t>Els horaris de formació els proposarà l’Hospital. Les despeses corresponents van a càrrec de l’adjudicatari i la formació s'ha de fer en el propi centre sanitari.</t>
  </si>
  <si>
    <t>Durant la posada en marxa de cada zona (parells i senars) - hi haurà un tècnic presencial durant un mes per cada banda</t>
  </si>
  <si>
    <t>Per tal de posar en marxa la solució d'edició caldrà una formació especifica als metges responsables - amb una formació amb calendari pactat de 80h
S'incorporà un tècnic d'edició o personal format en aquest àmbit durant 6 mesos el primer any i 3 mesos el segon any - per tal de coordinar amb el responsable de docència la creació de la biblioteca de cirugies - en mitja jornada</t>
  </si>
  <si>
    <t>Tots els cables, connexions i accessoris necessaris per al correcte funcionament de l'equip</t>
  </si>
  <si>
    <t>Cal detallar les peces i recanvis exclusius del proveïdor necessaris pel correcte funcionament de l'equip. Indicar referència, model i preu unitari (€) (IVA inclòs) d'aquelles peces i recanvis que superin els 500€ (IVA inclòs)</t>
  </si>
  <si>
    <t>Cal detallar els materials i fungibles exclusius del proveïdor. Indicar referència, codi SAP (si en té), model i preu dels kits amb el nº d'unitats i el preu unitari (€) (IVA inclòs). Indicar freqüència de canvi. Si hi ha algun fungible necessari que no s’indiqui en la oferta pot ser motiu de rescissió del contracte</t>
  </si>
  <si>
    <t>Dotació inicial de fungible per a l'inici de l'activitat. Si l'article no està en el concurs de l'ICS, la dotació mínima serà d'un mes</t>
  </si>
  <si>
    <t>DOCUMENTACIÓ A PRESENTAR SOBRE 2 BIS</t>
  </si>
  <si>
    <t>Punts a atorgar:</t>
  </si>
  <si>
    <r>
      <t>2b) Millores a considerar:</t>
    </r>
    <r>
      <rPr>
        <sz val="10"/>
        <rFont val="Arial Black"/>
        <family val="2"/>
      </rPr>
      <t xml:space="preserve"> </t>
    </r>
    <r>
      <rPr>
        <sz val="14"/>
        <rFont val="Arial Black"/>
        <family val="2"/>
      </rPr>
      <t xml:space="preserve">   </t>
    </r>
  </si>
  <si>
    <t>Fins a</t>
  </si>
  <si>
    <t>punts</t>
  </si>
  <si>
    <t>Puntuació</t>
  </si>
  <si>
    <t>Llindar Puntuació min.</t>
  </si>
  <si>
    <t>Descripció:</t>
  </si>
  <si>
    <t>VTmv - Val.Tècnica millor valorada</t>
  </si>
  <si>
    <t>P op - Puntuació oferta a puntuar</t>
  </si>
  <si>
    <t>Millors prestacions del sistema de redireccionament que millorn la usabilitat de la solució</t>
  </si>
  <si>
    <t>Millor proposta d'integració de les imatges de PACS en el sistema de redireccionament</t>
  </si>
  <si>
    <t>Característiques tècniques de la solució de gravació. Es valora:
- Practicitat i integració en la solució global del quiròfan
- Format de compressió
- Gravació d'imatges compostes
-  Nº se senyals simultànies que es poden gravar
- Altres característiques que millorin les prestacions de la solució de gravació</t>
  </si>
  <si>
    <t>Millor proposta de panell tècnic que optimitzi i faciliti la feina d'infermeria i gestió audiovisual</t>
  </si>
  <si>
    <t>Millor proposta de mesures de contingència que augmentin la seguretat i robustesa de la solució</t>
  </si>
  <si>
    <t>Millors característiques tècniques dels monitors suspesos i monitor del panell tècnic que millorin la visualització de les imatges quirúrgiques</t>
  </si>
  <si>
    <t xml:space="preserve">Versatilitat i optimització de la solució de control d'activitat quirúrgica. </t>
  </si>
  <si>
    <t>Altres millores que augmentin les prestacions de la solució de redireccionament, gravació, àudio i música, monitors suspesos i control d'activitat quirúrgica</t>
  </si>
  <si>
    <t>Millor solució conjunta de comunicacions (Teams, Zoom) per formació (streaming) i videoconferència d'alta qualitat interna amb sala d'actes</t>
  </si>
  <si>
    <t>Optimització de la solució de transmissió sense latència perceptible a sala d'actes i integració amb l'equipament existent en la sala tècnica de la Sala d'Actes (connexions a entrades, requeriments PC de la solució i funcionament del conjunt)</t>
  </si>
  <si>
    <t>Anonimització d'imatges durant transmissió d'imatges per internet, videoconferència i transmissió sense latència perceptible</t>
  </si>
  <si>
    <t>Altres millores que augmentin les prestacions per streaming, videoconferència i transmissió sense latència perceptible</t>
  </si>
  <si>
    <t>Millor proposta arquitectura global TIC</t>
  </si>
  <si>
    <t>Limitacions configurables disponibles per l'enviament d'imatges i vídeos al PACS per arxiu història clínica. Es valora que es pugui limitar el nº de vídeos per cirurgia</t>
  </si>
  <si>
    <t>Millors solució d'integració de les metadades per evitar l'entrada de dades manuals.Es valora en la prova tècnica i documentació sobre integració</t>
  </si>
  <si>
    <t>Millor porposta de control d'accessos. Solució integrable amb LDAP - Active Directory coorporatiu de l'Hospital. Es valora en la prova tècnica i documentació sobre integració</t>
  </si>
  <si>
    <t>Millor solució d'emmagatzematge temporal que respongui a les funcionalitats requerides per la solució:
- Solució independent als PCs de control dels quiròfans
- Solució d'emmagatzematge compartida per tots els serveis o solució independent per cada servei. Indicar
- Major capacitat d'emmatzematge per servei
- Millor proposta de control d'accessos a l'emmagatzematge de cada servei
- Altres característiques tècniques i funcionals que millorin la proposta d'emmagatzematge temporal</t>
  </si>
  <si>
    <t>Inclusió d'una NAS per la Biblioteca cirurgies VH amb capacitat d'emmagatzematge superior a 50 vídeos de 30 min.</t>
  </si>
  <si>
    <t>Millor proposta d'implementació. Es valora:
- Propostes de calendari i pla d'implementació per instal·lació de la banda mar (3Q) dels 7 quirofans PARELLS BQ HG a l'estiu 2025.
- Menor temps d'instl·lació per quiròfan. Es valora que la instal·lació per quiròfan aturi el menor temps la seva l'activitat. Propostes d'instal·lació que agrupen les tasques que s'han de dur a terme a dins del quiròfan
- Millor solució d'instal·lació de l'equipament i memòria tècnica d'instal·lacions - millor proposta de sectorització de l'àrea quirúrgica (es valora la solució que aconsegueixi millor circulació del personal, del material quirúrgic i del material de l'obra), etc.
- Altres propostes que millorin la instal·lació de la solució</t>
  </si>
  <si>
    <r>
      <t xml:space="preserve">VTop - Valoració tècnica  (Llindar 50%) - Millor proposta de formació
Justificació: </t>
    </r>
    <r>
      <rPr>
        <sz val="11"/>
        <color rgb="FF000000"/>
        <rFont val="Arial"/>
        <family val="2"/>
      </rPr>
      <t>Permet valorar la capacitat del licitador per formar correctament el personal tècnic i assistencial de l'Hospital per fer un ús òptim i eficaç de la solució oferta</t>
    </r>
  </si>
  <si>
    <t>Millor proposta de formació. Es valora:
- Formacions certificades als tècnics de l'Hospital per poder fer front a manteniments correctius. Es valora el major nombre de tècnics certificats a formar 
- Qualitat dels programes de formació dels tècnics i del personal assistencial - millor metodologia, adequació del contingut al personal, calendari de formació des d'instal·lació, màxims recursos (personal propi expert disponible pels cursos, demos de programaris per PCs de treball del personal, ...), etc.
-  Millor proposta de suport i acompanyament en l'ús de les eines de gravació, edició i creació de la Biblioteca de Cirurgies VH per docència
- Opcions de formació continuada i altres solucions innovadores de formació</t>
  </si>
  <si>
    <r>
      <t xml:space="preserve">VTop - Valoració tècnica  (Llindar 50%) - Preus de recanvi, manteniment i llicenciament
Justificació: </t>
    </r>
    <r>
      <rPr>
        <sz val="11"/>
        <color rgb="FF000000"/>
        <rFont val="Arial"/>
        <family val="2"/>
      </rPr>
      <t xml:space="preserve">Permet valorar la capacitat del licitador per oferir una solució que permeti maximitzar la disponibilitat d'aquests equips crítics dins de l'entorn quirúrgic. </t>
    </r>
  </si>
  <si>
    <t>Menor preu d'intercanvi dels principals recanvis. Indicar preu amb IVA inclòs dels següents components:
- Codificador/ Decodificador
- Conversor de senyal
- Commutador de senyal
- Sistema de gravació (gravador)
- Sistema d'àudio (amplificador)
- Altaveus
- Switches
- Cables
Indicar cost hora tècnic i desplaçament
Indicar tasques manteniment preventiu</t>
  </si>
  <si>
    <t>Mínim import d'intercanvi dels monitors suspesos. Indicar preu d'intercanvi amb IVA inclòs.
Major termini de garantia ofert pels monitors suspesos. Es valoraran terminis de garantia superiors a 3 anys</t>
  </si>
  <si>
    <t>Mínim import de recanvi dels monitors grans del panell tècnic. Indicar preu d'intercanvi amb IVA inclòs
Major termini de garantia ofert pels monitor grans del panell tècnic. Es valoraran terminis de garantia superiors a 3 anys</t>
  </si>
  <si>
    <t>Si s'excuta el contracte de manteniment integral, es valora que hi hagi un tècnic presencial de dilluns a divendres de 8- 17h per manteniment correctiu al moment i per acompanyament del personal de l'Hospital en l'ús de la solució de la forma més òptima i eficient</t>
  </si>
  <si>
    <t>Millor proposta de llicenciament
- Mínim cost a l'ampliar les diferents solucions en un quiròfan addicional en entorn VH
- Altres criteris que afectin el mètode de llicenciament de la solució</t>
  </si>
  <si>
    <t>Altres mesures de manteniment que millorin la qualitat de la proposta (peces de recanvi incloses en l'oferta, etc.)</t>
  </si>
  <si>
    <r>
      <t xml:space="preserve">Es valoraran les propostes de conveni, que fomentin el co-desenvolupament futur de les solucions presentades, avaluació d'equips i col.laboració amb el centre de simulació
</t>
    </r>
    <r>
      <rPr>
        <b/>
        <sz val="11"/>
        <rFont val="Arial"/>
        <family val="2"/>
      </rPr>
      <t>Caldrà presentar proposta Acord Marc amb interessos comuns i els projectes concrets de col·laboració en els que cal indicar (segons el tipus de projecte):</t>
    </r>
    <r>
      <rPr>
        <sz val="11"/>
        <rFont val="Arial"/>
        <family val="2"/>
      </rPr>
      <t xml:space="preserve">
-Abast del projecte
-RRHH propis del centre necessaris per desenvolupar-ho i compromisos que s'esperen del centre
-RRHH del proveïdor disponibles pel projecte
-Recursos posats pel proveïdor en el centre pel desenvolupament del projecte
-Durada 
Segons naturalesa del projecte caldrà afegir:
</t>
    </r>
    <r>
      <rPr>
        <u/>
        <sz val="11"/>
        <rFont val="Arial"/>
        <family val="2"/>
      </rPr>
      <t>Projectes codesenvolupament/avaluació/reference site</t>
    </r>
    <r>
      <rPr>
        <sz val="11"/>
        <rFont val="Arial"/>
        <family val="2"/>
      </rPr>
      <t xml:space="preserve">
-Compromís d'actualització permanent de les novetats dels equipaments oferts un cop a mercat
-Suport metodològic i de recursos (materials i humans) en les reorganitzacions assistencials així com en la recerca i desenvolupament de la tecnologia 
-Proposta de condicions del codesenvolupament
-Compromís d'incorporació de les línies de recerca i/o nous software relacions amb les tecnologies i patologies licitades o relacionades
-Cooperació del licitador en desenvolupaments futurs de noves solucions predictives o indicadors. 
-Suport en la difusió del projecte a nivell assistència i de recerca en els àmbits social i científic
-Pla de formació en el moment de la implantació i durant tota la vigència del contracte</t>
    </r>
  </si>
  <si>
    <t>2c) Presentació de la mostra (valoració assistencial):</t>
  </si>
  <si>
    <t>Es valoren les condicions d’instal·lació i possibilitats durant la visita a instal·lacions similars, versatilitat de les solucions i acabats</t>
  </si>
  <si>
    <t>Facilitat de dur a terme manteniments preventius i correctiu, facilitat d'accés a l'electrònica de la solució sense interrompre l'activitat del quiròfan</t>
  </si>
  <si>
    <t>S'avalua la robustesa de la solució, materials acabats, llocs de pas per cablatges, pintures, peces mòbils etc..</t>
  </si>
  <si>
    <t xml:space="preserve">Integració dels elements de la solució en quiròfan </t>
  </si>
  <si>
    <t>Es valora la facilitat de neteja i higiene</t>
  </si>
  <si>
    <t>Altres aspectes que garanteixin una instal·lació òptima, un millor manteniment i una major vida útil de de la solució</t>
  </si>
  <si>
    <t>Millor solució solució d'àudio i música i qualitat de l'àudio</t>
  </si>
  <si>
    <t>Interfície d'usuari del programari de redireccionament i gravació. Es valora una solució simple i intuïtiva de fàcil maneig</t>
  </si>
  <si>
    <t>Idoneïtat en l'ús del programari de redireccionament i gravació. Es valoren les funcionalitats del programari i la seva adequació les necessitats d'enrutament i gravació dins de quiròfan</t>
  </si>
  <si>
    <t>Altres prestacions que millorin el redireccionament, gravació i àudio i música</t>
  </si>
  <si>
    <t>Versatilitat de la solució de videoconferència d'alta qualitat</t>
  </si>
  <si>
    <t>Adequació de la solució de la càmara de camp quirúrgic a les necessitats de quirúrgiques</t>
  </si>
  <si>
    <t>Interfície d'usuari del programari de streaming, videoconferència i transmissió sense latència perceptible. Es valora una solució simple i intuïtiva de fàcil maneig</t>
  </si>
  <si>
    <t>Idoneïtat en l'ús del programari de streaming, videoconferència i transmissió sense latència perceptible.  Es valoren les funcionalitats del programari i la seva adequació les necessitats docents de l'Hospital</t>
  </si>
  <si>
    <t>Altres prestacions que millorin les possibilitats de streaming, videoconferència i transmissió sense latència</t>
  </si>
  <si>
    <t>Millor qualitat d'imatge quirúrgica i de imatge ambient durant sessions de streaming, veoconferència i transmissió sense latència perceptible. Es valora en la prova tècnica</t>
  </si>
  <si>
    <t>Millor qualitat d'imatge de la càmara de camp quirúrgic</t>
  </si>
  <si>
    <t>Millor qualitat d'imatge de les gravacions</t>
  </si>
  <si>
    <t>RESUM</t>
  </si>
  <si>
    <t>2a) Característiques bàsiques: 0 punts: cal presentar memòria justificativa conforme el compliment dels criteris</t>
  </si>
  <si>
    <t>2b) Millores a considerar: Fins a 24 punts, inclouen:</t>
  </si>
  <si>
    <t>2c) Presentació de la mostra (valoració assistencial): Fins a 24 punts:</t>
  </si>
  <si>
    <t>Notes addcionals:</t>
  </si>
  <si>
    <r>
      <rPr>
        <b/>
        <sz val="11"/>
        <rFont val="Arial"/>
        <family val="2"/>
      </rPr>
      <t>El llindar per a cada criteri a partir del qual s’aplicarà la fórmula, s’estableix en el 50%,</t>
    </r>
    <r>
      <rPr>
        <sz val="11"/>
        <rFont val="Arial"/>
        <family val="2"/>
      </rPr>
      <t xml:space="preserve"> aquest llindar es troba definit en les fitxes de valoració adjuntes. Per sota, si cap de les valoracions tècniques l’assoleix, no s’aplicarà la fórmula, i la puntuació a atorgar serà el valor obtingut en la fase de valoració de les propostes tècniques, prèvia a l’aplicació de la fórmula, de manera que s’asseguri un llindar mínim de valoració tècnica per poder rebre la màxima puntuació possible.</t>
    </r>
  </si>
  <si>
    <t>Existeixen dues opcions possibles respecte la funció d’aquest llindar del 50% segons si cap de les ofertes el supera (opció 1) o almenys una de les ofertes tècniques el supera (opció 2).</t>
  </si>
  <si>
    <r>
      <rPr>
        <b/>
        <sz val="11"/>
        <rFont val="Arial"/>
        <family val="2"/>
      </rPr>
      <t xml:space="preserve">Opció 1 </t>
    </r>
    <r>
      <rPr>
        <sz val="11"/>
        <rFont val="Arial"/>
        <family val="2"/>
      </rPr>
      <t>- Si cap valoració de les ofertes supera el llindar de valoració mínim, totes obtenen com a puntuació el valor obtingut en la fase de valoració i cap queda exclosa de la licitació.</t>
    </r>
  </si>
  <si>
    <r>
      <rPr>
        <b/>
        <sz val="11"/>
        <rFont val="Arial"/>
        <family val="2"/>
      </rPr>
      <t>Opció 2</t>
    </r>
    <r>
      <rPr>
        <sz val="11"/>
        <rFont val="Arial"/>
        <family val="2"/>
      </rPr>
      <t>- Si alguna valoració de les ofertes supera el llindar, es puntuen totes les ofertes i cap queda exclosa de la fase de puntuació, ni tampoc de la licitació.</t>
    </r>
  </si>
  <si>
    <t>En cap cas aquest llindar mínim de valoració tècnica suposa una exclusió de la licitació.</t>
  </si>
  <si>
    <r>
      <rPr>
        <b/>
        <sz val="11"/>
        <rFont val="Arial"/>
        <family val="2"/>
      </rPr>
      <t>Carro rodable</t>
    </r>
    <r>
      <rPr>
        <sz val="11"/>
        <rFont val="Arial"/>
        <family val="2"/>
      </rPr>
      <t xml:space="preserve">
Indicar si disposa de calaixos - nº i dimensions - , rodes amb frens, nansa, per trasllat, etc.</t>
    </r>
  </si>
  <si>
    <t>Valoracio tècnica (Llindar 50%) - Solució de redireccionament, gravació i àudio i música</t>
  </si>
  <si>
    <t>Valoracio tècnica (Llindar 50%) - Visita instal·lacions similars - robustesa, acabats, muntatge i facilitat de neteja</t>
  </si>
  <si>
    <t>Valoracio tècnica (Llindar 50%) - Solució d'edició d'imatge i gestor documental</t>
  </si>
  <si>
    <t>Valoracio tècnica (Llindar 50%) - Qualitat d'imatge</t>
  </si>
  <si>
    <t>Valoracio tècnica (Llindar 50%) - Transmissió d'imatges per internet (streaming), videoconferència d'alta qualitat i transmissió sense latència perceptible</t>
  </si>
  <si>
    <t>VTop - Valoració tècnica  (Llindar 50%) - Millor solució de redireccionament, gravació, àudio i música, monitors suspesos i control d'activitat quirúrgica</t>
  </si>
  <si>
    <t>VTop - Valoració tècnica  (Llindar 50%) - Millor solució de transmissió d'imatges per internet (streaming), videoconferència d'alta qualitat i transmissió sense latència perceptible</t>
  </si>
  <si>
    <t>VTop - Valoració tècnica  (Llindar 50%) - Solucions TIC, integració i connecivitat</t>
  </si>
  <si>
    <t>VTop - Valoració tècnica  (Llindar 50%) - Millor proposta d'implementació i instal·lació</t>
  </si>
  <si>
    <t>Màxima versatilitat i flexibilitat de la solució de videoconferència d'alta qualitat interna. Es valora maximitzar el nº de quiròfans simultanis que poder realitzar videoconferència</t>
  </si>
  <si>
    <t>Millors prestacions de la solució d'àudio i música que augmentin la seva versatilitat</t>
  </si>
  <si>
    <t xml:space="preserve">Presentar 3 certificats de tres clinents de bones pràctiques i resultats satisfactoris en la implementació de quiròfans integrats en bolcs quirúrgics de dimensions similars a les del BQ  HG (17 quiròfans). Es valoraran els certificats de major volum de quiròfans i complexitat </t>
  </si>
  <si>
    <t>Millor qualitat d'imatge en els monitors suspesos i el monitor del panell de control</t>
  </si>
  <si>
    <t>Altres prestacions que millorin la qualitat de la imatge quirúrgica</t>
  </si>
  <si>
    <t>Millor solució d'edició d'imatge i gestió documental:
- Adequació de la solució als diferents cas d'ús
- Interfície d'usuari simple i intuïtiva de fàcil maneig
- Idoneïtat en l'ús i funcionalitats adequades
- Governança i organizació de la Biblioteca de Cirurgies VH per docència
- Altres aspectes que millorin les prestacions d'edició i de gestió documental</t>
  </si>
  <si>
    <r>
      <t xml:space="preserve">CAL PRESENTAR CRONOGRAMA DETALLAT DE TREBALLS (propis i amb el centre per assolir data quiròfan actiu). Presentar porpostes de calendaris, tasques a dur a terme amb sectorizacions  i circuïts entrades i sortides materials i presones dibuixats en planols: Propostes de calendari a presentar:
</t>
    </r>
    <r>
      <rPr>
        <sz val="11"/>
        <rFont val="Arial"/>
        <family val="2"/>
      </rPr>
      <t>- 7 quiròfans PARELLS 2025</t>
    </r>
    <r>
      <rPr>
        <b/>
        <sz val="11"/>
        <rFont val="Arial"/>
        <family val="2"/>
      </rPr>
      <t xml:space="preserve">
   - Estiu 2025: 1 i el 15 de Setembre del 2025 -  banda mar (3Q) 
   - Nadal 2025: 18 de Desembre de 2025 i el 7 de Gener de 2026, es poden fer tot d'una o separadament en dues fases: Fase 1 - banda mar (3Q) i   Fase2 - muntanya (4Q)
</t>
    </r>
    <r>
      <rPr>
        <sz val="11"/>
        <rFont val="Arial"/>
        <family val="2"/>
      </rPr>
      <t>- 10 quiròfans SENARS 2026</t>
    </r>
    <r>
      <rPr>
        <b/>
        <sz val="11"/>
        <rFont val="Arial"/>
        <family val="2"/>
      </rPr>
      <t xml:space="preserve">
 - Estiu 2026 entre el 15 de Juliol - 15 de Setembre del 2026 que es poden fer tot d'una o separadamen en dues fases:  Fase1: per banda mar (4Q) i  Fase2: muntanya (6Q)
Cal lliurar l'equipament el mateix dia que s'indica inici instal·lació i el quiròfan estarà actiu el dia indicat. 
Cal preveure en calendari que, un cop acabada la feina a dins d quiròfan, cal fer 3 netejes separades entre elles 6h i prender mostres de medicina preventiva que treballa de dilluns a divendres de 8-15h - Comptar per tenir resultat de medicina preventiva i quiròfan actiu 5 dies desde presa de mostres) - Es presenta calendari de dies optimizat per poder determinar dia fi instal·lació (amb retirada de runa i totes les sectoritzacions) 
Cal presentar MÈMORIA OBRES- Incloent detalladament tasques a dur a terme (necessitatas d'obertures sostres, connexions i canvi placa anclates...) i propostes de tancament del seqüencial dels diferents quiròfans i aïllament àrees durant intervenció indicant àrees afectades, circulacions i cronograma obertura seqüencial (Durant visita d'obra es proveïran planols Autocad)</t>
    </r>
  </si>
  <si>
    <t>La no presentació d'aquesta documentació es motiu d'exclusió.</t>
  </si>
  <si>
    <r>
      <t xml:space="preserve">L'oferta ha d'incloure la següent documentació en el SOBRE 2 BIS:
</t>
    </r>
    <r>
      <rPr>
        <b/>
        <sz val="11"/>
        <rFont val="Arial"/>
        <family val="2"/>
      </rPr>
      <t>- Memòria tècnica de 20 pàgines com a màxim
- Resum executiu de 2 pàgines
- Esquema unifilar i d'equipament de la solució en 1 quiròfan + sala tècnica de cadascun - imatges dels diferents components de la solució  i ubicació (equips mèdics, matriu o switch, monitors suspesos, etc.)
- Esquema unifilar i d'equipament global de tota la solució - indicant cada quiròfan i elements comuns imatges dels diferents components de la solució i ubicació (equips mèdics, matriu o switch, monitors suspesos, etc.)
- Esquema de l'arquitectura global TIC - servidors, BBDD i hardware necessari, xarxa VH i xarxa pròpia
- Annexos que incloguin els datasheets de tot l'equipament ofert
- Model de llicenciament indicant cost d'ampliació
L'incompliment en la presentació d'aquesta documentació suposa l'exclusió del concurs</t>
    </r>
  </si>
  <si>
    <t>VTop - Valoració tècnica  (Llindar 50%) - Suport tècnic, científic i col·laboració I+D per part del licitador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</si>
</sst>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_-* #,##0.00\ _€_-;\-* #,##0.00\ _€_-;_-* &quot;-&quot;??\ _€_-;_-@_-"/>
    <numFmt numFmtId="165" formatCode="\&gt;0.00"/>
  </numFmts>
  <fonts count="54" x14ac:knownFonts="1">
    <font>
      <sz val="11"/>
      <color theme="1"/>
      <name val="Calibri"/>
      <family val="2"/>
      <scheme val="minor"/>
    </font>
    <font>
      <sz val="11"/>
      <color theme="1"/>
      <name val="Calibri"/>
      <family val="2"/>
      <scheme val="minor"/>
    </font>
    <font>
      <sz val="11"/>
      <color rgb="FFFF0000"/>
      <name val="Calibri"/>
      <family val="2"/>
      <scheme val="minor"/>
    </font>
    <font>
      <b/>
      <sz val="12"/>
      <color rgb="FF000000"/>
      <name val="Arial Black"/>
      <family val="2"/>
    </font>
    <font>
      <b/>
      <sz val="11"/>
      <color rgb="FF000000"/>
      <name val="Calibri"/>
      <family val="2"/>
    </font>
    <font>
      <b/>
      <sz val="11"/>
      <name val="Calibri"/>
      <family val="2"/>
    </font>
    <font>
      <sz val="11"/>
      <color theme="1"/>
      <name val="Calibri"/>
      <family val="2"/>
    </font>
    <font>
      <sz val="11"/>
      <name val="Calibri"/>
      <family val="2"/>
    </font>
    <font>
      <b/>
      <sz val="12"/>
      <color rgb="FF000000"/>
      <name val="Calibri"/>
      <family val="2"/>
    </font>
    <font>
      <b/>
      <sz val="20"/>
      <color rgb="FF000000"/>
      <name val="Arial Black"/>
      <family val="2"/>
    </font>
    <font>
      <b/>
      <sz val="14"/>
      <color rgb="FF000000"/>
      <name val="Arial"/>
      <family val="2"/>
    </font>
    <font>
      <sz val="14"/>
      <color rgb="FF000000"/>
      <name val="Arial Black"/>
      <family val="2"/>
    </font>
    <font>
      <sz val="11"/>
      <color rgb="FF000000"/>
      <name val="Arial"/>
      <family val="2"/>
    </font>
    <font>
      <sz val="10"/>
      <color rgb="FF000000"/>
      <name val="Arial"/>
      <family val="2"/>
    </font>
    <font>
      <b/>
      <sz val="11"/>
      <color rgb="FF000000"/>
      <name val="Arial"/>
      <family val="2"/>
    </font>
    <font>
      <b/>
      <sz val="16"/>
      <color rgb="FF000000"/>
      <name val="Arial Black"/>
      <family val="2"/>
    </font>
    <font>
      <sz val="16"/>
      <color rgb="FF000000"/>
      <name val="Arial Black"/>
      <family val="2"/>
    </font>
    <font>
      <b/>
      <sz val="11"/>
      <color rgb="FF538DD5"/>
      <name val="Arial Black"/>
      <family val="2"/>
    </font>
    <font>
      <b/>
      <sz val="16"/>
      <color rgb="FF538DD5"/>
      <name val="Arial Black"/>
      <family val="2"/>
    </font>
    <font>
      <b/>
      <sz val="10"/>
      <color rgb="FF000000"/>
      <name val="Arial"/>
      <family val="2"/>
    </font>
    <font>
      <b/>
      <sz val="11"/>
      <color rgb="FF000000"/>
      <name val="Arial Black"/>
      <family val="2"/>
    </font>
    <font>
      <b/>
      <sz val="12"/>
      <name val="Arial"/>
      <family val="2"/>
    </font>
    <font>
      <b/>
      <sz val="10"/>
      <color rgb="FFFF0000"/>
      <name val="Arial"/>
      <family val="2"/>
    </font>
    <font>
      <sz val="11"/>
      <color rgb="FF000000"/>
      <name val="Calibri"/>
      <family val="2"/>
    </font>
    <font>
      <sz val="11"/>
      <color theme="1"/>
      <name val="Arial"/>
      <family val="2"/>
    </font>
    <font>
      <sz val="11"/>
      <name val="Arial"/>
      <family val="2"/>
    </font>
    <font>
      <b/>
      <sz val="11"/>
      <name val="Arial"/>
      <family val="2"/>
    </font>
    <font>
      <sz val="10"/>
      <name val="Arial"/>
      <family val="2"/>
    </font>
    <font>
      <sz val="10"/>
      <color rgb="FFFF0000"/>
      <name val="Arial"/>
      <family val="2"/>
    </font>
    <font>
      <b/>
      <u/>
      <sz val="11"/>
      <name val="Arial"/>
      <family val="2"/>
    </font>
    <font>
      <b/>
      <sz val="10"/>
      <name val="Arial"/>
      <family val="2"/>
    </font>
    <font>
      <u/>
      <sz val="11"/>
      <color rgb="FFFF0000"/>
      <name val="Arial"/>
      <family val="2"/>
    </font>
    <font>
      <b/>
      <sz val="20"/>
      <name val="Arial Black"/>
      <family val="2"/>
    </font>
    <font>
      <sz val="11"/>
      <color rgb="FFFF0000"/>
      <name val="Calibri"/>
      <family val="2"/>
    </font>
    <font>
      <sz val="14"/>
      <color rgb="FFFF0000"/>
      <name val="Arial Black"/>
      <family val="2"/>
    </font>
    <font>
      <b/>
      <sz val="20"/>
      <color rgb="FFFF0000"/>
      <name val="Arial Black"/>
      <family val="2"/>
    </font>
    <font>
      <b/>
      <sz val="16"/>
      <color rgb="FFFF0000"/>
      <name val="Arial Black"/>
      <family val="2"/>
    </font>
    <font>
      <sz val="12"/>
      <name val="Arial Black"/>
      <family val="2"/>
    </font>
    <font>
      <b/>
      <sz val="16"/>
      <name val="Arial Black"/>
      <family val="2"/>
    </font>
    <font>
      <sz val="10"/>
      <name val="Arial Black"/>
      <family val="2"/>
    </font>
    <font>
      <sz val="14"/>
      <name val="Arial Black"/>
      <family val="2"/>
    </font>
    <font>
      <b/>
      <sz val="12"/>
      <name val="Arial Black"/>
      <family val="2"/>
    </font>
    <font>
      <b/>
      <sz val="14"/>
      <name val="Arial Black"/>
      <family val="2"/>
    </font>
    <font>
      <b/>
      <sz val="11"/>
      <color theme="1"/>
      <name val="Arial"/>
      <family val="2"/>
    </font>
    <font>
      <b/>
      <sz val="11"/>
      <color rgb="FFFF0000"/>
      <name val="Arial"/>
      <family val="2"/>
    </font>
    <font>
      <b/>
      <sz val="11"/>
      <color theme="0"/>
      <name val="Arial"/>
      <family val="2"/>
    </font>
    <font>
      <sz val="11"/>
      <color rgb="FFFF0000"/>
      <name val="Arial"/>
      <family val="2"/>
    </font>
    <font>
      <sz val="12"/>
      <color rgb="FFFF0000"/>
      <name val="Arial"/>
      <family val="2"/>
    </font>
    <font>
      <u/>
      <sz val="11"/>
      <name val="Arial"/>
      <family val="2"/>
    </font>
    <font>
      <sz val="12"/>
      <color rgb="FFFF0000"/>
      <name val="Calibri"/>
      <family val="2"/>
    </font>
    <font>
      <b/>
      <sz val="11"/>
      <color rgb="FFFF0000"/>
      <name val="Calibri"/>
      <family val="2"/>
    </font>
    <font>
      <b/>
      <sz val="12"/>
      <color rgb="FFFF0000"/>
      <name val="Arial"/>
      <family val="2"/>
    </font>
    <font>
      <b/>
      <u/>
      <sz val="11"/>
      <color rgb="FFFF0000"/>
      <name val="Arial"/>
      <family val="2"/>
    </font>
    <font>
      <sz val="16"/>
      <color rgb="FFFF0000"/>
      <name val="Arial Black"/>
      <family val="2"/>
    </font>
  </fonts>
  <fills count="22">
    <fill>
      <patternFill patternType="none"/>
    </fill>
    <fill>
      <patternFill patternType="gray125"/>
    </fill>
    <fill>
      <patternFill patternType="solid">
        <fgColor rgb="FFE2EFDA"/>
        <bgColor rgb="FF000000"/>
      </patternFill>
    </fill>
    <fill>
      <patternFill patternType="solid">
        <fgColor rgb="FFC6E0B4"/>
        <bgColor rgb="FF000000"/>
      </patternFill>
    </fill>
    <fill>
      <patternFill patternType="solid">
        <fgColor rgb="FFFFFFFF"/>
        <bgColor rgb="FF000000"/>
      </patternFill>
    </fill>
    <fill>
      <patternFill patternType="solid">
        <fgColor rgb="FFD8E4BC"/>
        <bgColor rgb="FF000000"/>
      </patternFill>
    </fill>
    <fill>
      <patternFill patternType="solid">
        <fgColor theme="0"/>
        <bgColor indexed="64"/>
      </patternFill>
    </fill>
    <fill>
      <patternFill patternType="solid">
        <fgColor rgb="FFC5D9F1"/>
        <bgColor rgb="FF000000"/>
      </patternFill>
    </fill>
    <fill>
      <patternFill patternType="solid">
        <fgColor rgb="FFD6E3BC"/>
        <bgColor rgb="FFD6E3BC"/>
      </patternFill>
    </fill>
    <fill>
      <patternFill patternType="solid">
        <fgColor rgb="FFC5D9F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D6E3BC"/>
        <bgColor indexed="64"/>
      </patternFill>
    </fill>
    <fill>
      <patternFill patternType="solid">
        <fgColor theme="0"/>
        <bgColor rgb="FF000000"/>
      </patternFill>
    </fill>
    <fill>
      <patternFill patternType="solid">
        <fgColor rgb="FFFCD5B4"/>
        <bgColor rgb="FF000000"/>
      </patternFill>
    </fill>
    <fill>
      <patternFill patternType="solid">
        <fgColor rgb="FFFCD5B4"/>
        <bgColor rgb="FFD6E3BC"/>
      </patternFill>
    </fill>
    <fill>
      <patternFill patternType="solid">
        <fgColor rgb="FFDDD9C4"/>
        <bgColor rgb="FF000000"/>
      </patternFill>
    </fill>
    <fill>
      <patternFill patternType="solid">
        <fgColor rgb="FFDA9694"/>
        <bgColor indexed="64"/>
      </patternFill>
    </fill>
    <fill>
      <patternFill patternType="solid">
        <fgColor theme="2" tint="-0.749992370372631"/>
        <bgColor rgb="FF000000"/>
      </patternFill>
    </fill>
    <fill>
      <patternFill patternType="solid">
        <fgColor theme="2" tint="-0.749992370372631"/>
        <bgColor indexed="64"/>
      </patternFill>
    </fill>
    <fill>
      <patternFill patternType="solid">
        <fgColor rgb="FFC6D9F0"/>
        <bgColor rgb="FFC6D9F0"/>
      </patternFill>
    </fill>
  </fills>
  <borders count="4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rgb="FFC0C0C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9">
    <xf numFmtId="0" fontId="0" fillId="0" borderId="0" xfId="0"/>
    <xf numFmtId="0" fontId="0" fillId="0" borderId="0" xfId="0" applyAlignment="1">
      <alignment vertical="top"/>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44" fontId="3" fillId="2" borderId="1" xfId="2" applyFont="1" applyFill="1" applyBorder="1" applyAlignment="1">
      <alignment horizontal="center" vertical="center" wrapText="1"/>
    </xf>
    <xf numFmtId="44" fontId="3" fillId="2" borderId="3" xfId="2" applyFont="1" applyFill="1" applyBorder="1" applyAlignment="1">
      <alignment horizontal="center" vertical="center" wrapText="1"/>
    </xf>
    <xf numFmtId="44" fontId="3" fillId="2" borderId="4" xfId="2" applyFont="1" applyFill="1" applyBorder="1" applyAlignment="1">
      <alignment horizontal="center" vertical="center" wrapText="1"/>
    </xf>
    <xf numFmtId="43" fontId="0" fillId="0" borderId="0" xfId="1" applyFont="1" applyAlignment="1">
      <alignment vertical="top"/>
    </xf>
    <xf numFmtId="0" fontId="4" fillId="3" borderId="5" xfId="0" applyFont="1" applyFill="1" applyBorder="1" applyAlignment="1">
      <alignment vertical="center"/>
    </xf>
    <xf numFmtId="0" fontId="4" fillId="3" borderId="6" xfId="0" applyFont="1" applyFill="1" applyBorder="1" applyAlignment="1">
      <alignment vertical="center"/>
    </xf>
    <xf numFmtId="0" fontId="5" fillId="3" borderId="7" xfId="0" applyFont="1" applyFill="1" applyBorder="1" applyAlignment="1">
      <alignment horizontal="center" vertical="center"/>
    </xf>
    <xf numFmtId="4" fontId="5" fillId="3" borderId="5" xfId="0" applyNumberFormat="1" applyFont="1" applyFill="1" applyBorder="1" applyAlignment="1">
      <alignment horizontal="center" vertical="center"/>
    </xf>
    <xf numFmtId="0" fontId="6" fillId="3" borderId="5" xfId="0" applyFont="1" applyFill="1" applyBorder="1" applyAlignment="1">
      <alignment vertical="center"/>
    </xf>
    <xf numFmtId="0" fontId="6" fillId="3" borderId="6" xfId="0" applyFont="1" applyFill="1" applyBorder="1" applyAlignment="1">
      <alignment vertical="center"/>
    </xf>
    <xf numFmtId="0" fontId="6" fillId="3" borderId="8" xfId="0" applyFont="1" applyFill="1" applyBorder="1" applyAlignment="1">
      <alignment vertical="center"/>
    </xf>
    <xf numFmtId="0" fontId="7" fillId="4" borderId="5" xfId="0" applyFont="1" applyFill="1" applyBorder="1" applyAlignment="1">
      <alignment vertical="center"/>
    </xf>
    <xf numFmtId="0" fontId="7" fillId="4" borderId="9" xfId="0" applyFont="1" applyFill="1" applyBorder="1" applyAlignment="1">
      <alignment vertical="center"/>
    </xf>
    <xf numFmtId="0" fontId="5" fillId="4" borderId="7" xfId="0" applyFont="1" applyFill="1" applyBorder="1" applyAlignment="1">
      <alignment horizontal="center" vertical="center"/>
    </xf>
    <xf numFmtId="4" fontId="5" fillId="0" borderId="5" xfId="0" applyNumberFormat="1" applyFont="1" applyBorder="1" applyAlignment="1">
      <alignment horizontal="center" vertical="center"/>
    </xf>
    <xf numFmtId="4" fontId="5" fillId="0" borderId="7" xfId="0" applyNumberFormat="1" applyFont="1" applyBorder="1" applyAlignment="1">
      <alignment horizontal="center" vertical="center"/>
    </xf>
    <xf numFmtId="164" fontId="0" fillId="0" borderId="0" xfId="0" applyNumberFormat="1" applyAlignment="1">
      <alignment vertical="top"/>
    </xf>
    <xf numFmtId="0" fontId="7" fillId="4" borderId="10" xfId="0" applyFont="1" applyFill="1" applyBorder="1" applyAlignment="1">
      <alignment vertical="center"/>
    </xf>
    <xf numFmtId="0" fontId="7" fillId="4" borderId="11" xfId="0" applyFont="1" applyFill="1" applyBorder="1" applyAlignment="1">
      <alignment vertical="center"/>
    </xf>
    <xf numFmtId="0" fontId="5" fillId="4" borderId="12" xfId="0" applyFont="1" applyFill="1" applyBorder="1" applyAlignment="1">
      <alignment horizontal="center" vertical="center"/>
    </xf>
    <xf numFmtId="4" fontId="5" fillId="0" borderId="10" xfId="0" applyNumberFormat="1" applyFont="1" applyBorder="1" applyAlignment="1">
      <alignment horizontal="center" vertical="center"/>
    </xf>
    <xf numFmtId="4" fontId="5" fillId="0" borderId="12" xfId="0" applyNumberFormat="1" applyFont="1" applyBorder="1" applyAlignment="1">
      <alignment horizontal="center" vertical="center"/>
    </xf>
    <xf numFmtId="44" fontId="8" fillId="4" borderId="2" xfId="0" applyNumberFormat="1" applyFont="1" applyFill="1" applyBorder="1" applyAlignment="1">
      <alignment vertical="center"/>
    </xf>
    <xf numFmtId="0" fontId="8" fillId="4" borderId="2" xfId="0" applyFont="1" applyFill="1" applyBorder="1" applyAlignment="1">
      <alignment horizontal="center" vertical="center"/>
    </xf>
    <xf numFmtId="4" fontId="8" fillId="0" borderId="2" xfId="0" applyNumberFormat="1" applyFont="1" applyBorder="1" applyAlignment="1">
      <alignment horizontal="center" vertical="center"/>
    </xf>
    <xf numFmtId="44" fontId="8" fillId="0" borderId="2" xfId="0" applyNumberFormat="1" applyFont="1" applyBorder="1" applyAlignment="1">
      <alignment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left" vertical="top"/>
    </xf>
    <xf numFmtId="0" fontId="10" fillId="5" borderId="9" xfId="3" applyFont="1" applyFill="1" applyBorder="1" applyAlignment="1">
      <alignment vertical="top" wrapText="1"/>
    </xf>
    <xf numFmtId="0" fontId="0" fillId="6" borderId="0" xfId="0" applyFill="1" applyAlignment="1">
      <alignment vertical="top"/>
    </xf>
    <xf numFmtId="0" fontId="12" fillId="7" borderId="13" xfId="3" applyFont="1" applyFill="1" applyBorder="1" applyAlignment="1" applyProtection="1">
      <alignment horizontal="right" vertical="top" wrapText="1"/>
      <protection locked="0"/>
    </xf>
    <xf numFmtId="0" fontId="12" fillId="7" borderId="9" xfId="3" applyFont="1" applyFill="1" applyBorder="1" applyAlignment="1" applyProtection="1">
      <alignment horizontal="right" vertical="top" wrapText="1"/>
      <protection locked="0"/>
    </xf>
    <xf numFmtId="0" fontId="6" fillId="0" borderId="0" xfId="0" applyFont="1"/>
    <xf numFmtId="0" fontId="23" fillId="0" borderId="0" xfId="3" applyFont="1" applyAlignment="1">
      <alignment vertical="top" wrapText="1"/>
    </xf>
    <xf numFmtId="0" fontId="14" fillId="8" borderId="9" xfId="5" applyFont="1" applyFill="1" applyBorder="1" applyAlignment="1">
      <alignment horizontal="center" vertical="center" wrapText="1"/>
    </xf>
    <xf numFmtId="0" fontId="14" fillId="8" borderId="24" xfId="3" applyFont="1" applyFill="1" applyBorder="1" applyAlignment="1">
      <alignment horizontal="left" vertical="center" wrapText="1"/>
    </xf>
    <xf numFmtId="0" fontId="14" fillId="8" borderId="24" xfId="6" applyFont="1" applyFill="1" applyBorder="1" applyAlignment="1">
      <alignment horizontal="center" vertical="center" wrapText="1"/>
    </xf>
    <xf numFmtId="0" fontId="14" fillId="8" borderId="18" xfId="6" applyFont="1" applyFill="1" applyBorder="1" applyAlignment="1">
      <alignment horizontal="center" vertical="center" wrapText="1"/>
    </xf>
    <xf numFmtId="0" fontId="0" fillId="6" borderId="0" xfId="0" applyFill="1" applyAlignment="1">
      <alignment vertical="top" wrapText="1"/>
    </xf>
    <xf numFmtId="0" fontId="0" fillId="0" borderId="0" xfId="0" applyAlignment="1">
      <alignment vertical="top" wrapText="1"/>
    </xf>
    <xf numFmtId="0" fontId="14" fillId="8" borderId="14" xfId="5" applyFont="1" applyFill="1" applyBorder="1" applyAlignment="1">
      <alignment vertical="center"/>
    </xf>
    <xf numFmtId="0" fontId="14" fillId="8" borderId="6" xfId="5" applyFont="1" applyFill="1" applyBorder="1" applyAlignment="1">
      <alignment vertical="center" wrapText="1"/>
    </xf>
    <xf numFmtId="0" fontId="14" fillId="8" borderId="9" xfId="5" applyFont="1" applyFill="1" applyBorder="1" applyAlignment="1">
      <alignment vertical="center" wrapText="1"/>
    </xf>
    <xf numFmtId="0" fontId="14" fillId="8" borderId="9" xfId="6" applyFont="1" applyFill="1" applyBorder="1" applyAlignment="1">
      <alignment horizontal="center" vertical="center" wrapText="1"/>
    </xf>
    <xf numFmtId="0" fontId="24" fillId="0" borderId="9" xfId="3" applyFont="1" applyBorder="1" applyAlignment="1">
      <alignment horizontal="center" vertical="top" wrapText="1"/>
    </xf>
    <xf numFmtId="0" fontId="12" fillId="0" borderId="14" xfId="3" applyFont="1" applyBorder="1" applyAlignment="1">
      <alignment horizontal="center" vertical="top" wrapText="1"/>
    </xf>
    <xf numFmtId="0" fontId="25" fillId="0" borderId="9" xfId="3" applyFont="1" applyBorder="1" applyAlignment="1">
      <alignment horizontal="left" vertical="top" wrapText="1"/>
    </xf>
    <xf numFmtId="0" fontId="12" fillId="9" borderId="9" xfId="3" applyFont="1" applyFill="1" applyBorder="1" applyAlignment="1" applyProtection="1">
      <alignment horizontal="left" vertical="top" wrapText="1"/>
      <protection locked="0"/>
    </xf>
    <xf numFmtId="0" fontId="24" fillId="10" borderId="9" xfId="3" applyFont="1" applyFill="1" applyBorder="1" applyAlignment="1">
      <alignment horizontal="center" vertical="top" wrapText="1"/>
    </xf>
    <xf numFmtId="0" fontId="12" fillId="10" borderId="14" xfId="3" applyFont="1" applyFill="1" applyBorder="1" applyAlignment="1">
      <alignment horizontal="center" vertical="top" wrapText="1"/>
    </xf>
    <xf numFmtId="0" fontId="26" fillId="10" borderId="9" xfId="3" applyFont="1" applyFill="1" applyBorder="1" applyAlignment="1">
      <alignment horizontal="left" vertical="top" wrapText="1"/>
    </xf>
    <xf numFmtId="0" fontId="12" fillId="10" borderId="9" xfId="3" applyFont="1" applyFill="1" applyBorder="1" applyAlignment="1" applyProtection="1">
      <alignment horizontal="left" vertical="top" wrapText="1"/>
      <protection locked="0"/>
    </xf>
    <xf numFmtId="0" fontId="25" fillId="6" borderId="9" xfId="3" applyFont="1" applyFill="1" applyBorder="1" applyAlignment="1">
      <alignment horizontal="left" vertical="top" wrapText="1"/>
    </xf>
    <xf numFmtId="0" fontId="27" fillId="9" borderId="9" xfId="0" applyFont="1" applyFill="1" applyBorder="1" applyAlignment="1">
      <alignment vertical="top" wrapText="1"/>
    </xf>
    <xf numFmtId="0" fontId="25" fillId="0" borderId="9" xfId="3" quotePrefix="1" applyFont="1" applyBorder="1" applyAlignment="1">
      <alignment horizontal="left" vertical="top" wrapText="1"/>
    </xf>
    <xf numFmtId="0" fontId="26" fillId="0" borderId="9" xfId="3" applyFont="1" applyBorder="1" applyAlignment="1">
      <alignment horizontal="left" vertical="top" wrapText="1"/>
    </xf>
    <xf numFmtId="0" fontId="23" fillId="6" borderId="0" xfId="3" applyFont="1" applyFill="1" applyAlignment="1">
      <alignment vertical="top" wrapText="1"/>
    </xf>
    <xf numFmtId="0" fontId="26" fillId="6" borderId="9" xfId="3" applyFont="1" applyFill="1" applyBorder="1" applyAlignment="1">
      <alignment horizontal="left" vertical="top" wrapText="1"/>
    </xf>
    <xf numFmtId="0" fontId="24" fillId="11" borderId="9" xfId="3" applyFont="1" applyFill="1" applyBorder="1" applyAlignment="1">
      <alignment horizontal="center" vertical="top" wrapText="1"/>
    </xf>
    <xf numFmtId="0" fontId="12" fillId="11" borderId="14" xfId="3" applyFont="1" applyFill="1" applyBorder="1" applyAlignment="1">
      <alignment horizontal="center" vertical="top" wrapText="1"/>
    </xf>
    <xf numFmtId="0" fontId="26" fillId="11" borderId="9" xfId="3" applyFont="1" applyFill="1" applyBorder="1" applyAlignment="1">
      <alignment horizontal="left" vertical="top" wrapText="1"/>
    </xf>
    <xf numFmtId="0" fontId="12" fillId="11" borderId="9" xfId="3" applyFont="1" applyFill="1" applyBorder="1" applyAlignment="1" applyProtection="1">
      <alignment horizontal="left" vertical="top" wrapText="1"/>
      <protection locked="0"/>
    </xf>
    <xf numFmtId="0" fontId="29" fillId="0" borderId="9" xfId="3" applyFont="1" applyBorder="1" applyAlignment="1">
      <alignment horizontal="left" vertical="top" wrapText="1"/>
    </xf>
    <xf numFmtId="0" fontId="13" fillId="0" borderId="0" xfId="3" applyFont="1" applyAlignment="1">
      <alignment vertical="top" wrapText="1"/>
    </xf>
    <xf numFmtId="0" fontId="14" fillId="9" borderId="9" xfId="3" applyFont="1" applyFill="1" applyBorder="1" applyAlignment="1">
      <alignment horizontal="left" vertical="top" wrapText="1"/>
    </xf>
    <xf numFmtId="0" fontId="25" fillId="0" borderId="9" xfId="3" applyFont="1" applyBorder="1" applyAlignment="1">
      <alignment horizontal="justify" vertical="top"/>
    </xf>
    <xf numFmtId="0" fontId="25" fillId="0" borderId="9" xfId="3" applyFont="1" applyBorder="1" applyAlignment="1">
      <alignment horizontal="left" vertical="top"/>
    </xf>
    <xf numFmtId="0" fontId="12" fillId="7" borderId="9" xfId="3" applyFont="1" applyFill="1" applyBorder="1" applyAlignment="1" applyProtection="1">
      <alignment horizontal="left" vertical="top" wrapText="1"/>
      <protection locked="0"/>
    </xf>
    <xf numFmtId="0" fontId="25" fillId="0" borderId="9" xfId="3" applyFont="1" applyBorder="1" applyAlignment="1">
      <alignment horizontal="left" vertical="top" wrapText="1" indent="2"/>
    </xf>
    <xf numFmtId="0" fontId="25" fillId="0" borderId="9" xfId="3" quotePrefix="1" applyFont="1" applyBorder="1" applyAlignment="1">
      <alignment horizontal="left" vertical="top" wrapText="1" indent="2"/>
    </xf>
    <xf numFmtId="0" fontId="24" fillId="12" borderId="9" xfId="3" applyFont="1" applyFill="1" applyBorder="1" applyAlignment="1">
      <alignment horizontal="center" vertical="top" wrapText="1"/>
    </xf>
    <xf numFmtId="0" fontId="12" fillId="12" borderId="14" xfId="3" applyFont="1" applyFill="1" applyBorder="1" applyAlignment="1">
      <alignment horizontal="center" vertical="top" wrapText="1"/>
    </xf>
    <xf numFmtId="0" fontId="26" fillId="12" borderId="9" xfId="3" applyFont="1" applyFill="1" applyBorder="1" applyAlignment="1">
      <alignment horizontal="left" vertical="top" wrapText="1"/>
    </xf>
    <xf numFmtId="0" fontId="12" fillId="12" borderId="9" xfId="3" applyFont="1" applyFill="1" applyBorder="1" applyAlignment="1" applyProtection="1">
      <alignment horizontal="left" vertical="top" wrapText="1"/>
      <protection locked="0"/>
    </xf>
    <xf numFmtId="0" fontId="29" fillId="6" borderId="9" xfId="3" applyFont="1" applyFill="1" applyBorder="1" applyAlignment="1">
      <alignment horizontal="left" vertical="top" wrapText="1"/>
    </xf>
    <xf numFmtId="0" fontId="25" fillId="6" borderId="9" xfId="3" quotePrefix="1" applyFont="1" applyFill="1" applyBorder="1" applyAlignment="1">
      <alignment horizontal="left" vertical="top" wrapText="1"/>
    </xf>
    <xf numFmtId="0" fontId="14" fillId="8" borderId="9" xfId="5" applyFont="1" applyFill="1" applyBorder="1" applyAlignment="1">
      <alignment vertical="center"/>
    </xf>
    <xf numFmtId="0" fontId="12" fillId="13" borderId="14" xfId="3" applyFont="1" applyFill="1" applyBorder="1" applyAlignment="1">
      <alignment horizontal="center" vertical="top" wrapText="1"/>
    </xf>
    <xf numFmtId="0" fontId="23" fillId="14" borderId="0" xfId="3" applyFont="1" applyFill="1" applyAlignment="1">
      <alignment vertical="top" wrapText="1"/>
    </xf>
    <xf numFmtId="0" fontId="25" fillId="0" borderId="9" xfId="3" quotePrefix="1" applyFont="1" applyBorder="1" applyAlignment="1">
      <alignment horizontal="left" vertical="top" wrapText="1" indent="1"/>
    </xf>
    <xf numFmtId="0" fontId="25" fillId="6" borderId="9" xfId="3" quotePrefix="1" applyFont="1" applyFill="1" applyBorder="1" applyAlignment="1">
      <alignment horizontal="left" vertical="top" wrapText="1" indent="1"/>
    </xf>
    <xf numFmtId="0" fontId="25" fillId="6" borderId="9" xfId="3" applyFont="1" applyFill="1" applyBorder="1" applyAlignment="1">
      <alignment horizontal="justify" vertical="top" wrapText="1"/>
    </xf>
    <xf numFmtId="0" fontId="25" fillId="6" borderId="9" xfId="3" applyFont="1" applyFill="1" applyBorder="1" applyAlignment="1">
      <alignment horizontal="justify" vertical="top"/>
    </xf>
    <xf numFmtId="0" fontId="14" fillId="8" borderId="0" xfId="6" applyFont="1" applyFill="1" applyAlignment="1">
      <alignment horizontal="center" vertical="center" wrapText="1"/>
    </xf>
    <xf numFmtId="0" fontId="25" fillId="0" borderId="9" xfId="3" applyFont="1" applyBorder="1" applyAlignment="1">
      <alignment horizontal="justify" vertical="top" wrapText="1"/>
    </xf>
    <xf numFmtId="0" fontId="25" fillId="0" borderId="9" xfId="3" applyFont="1" applyFill="1" applyBorder="1" applyAlignment="1">
      <alignment horizontal="left" vertical="top" wrapText="1"/>
    </xf>
    <xf numFmtId="0" fontId="25" fillId="0" borderId="9" xfId="3" quotePrefix="1" applyFont="1" applyFill="1" applyBorder="1" applyAlignment="1">
      <alignment horizontal="left" vertical="top" wrapText="1"/>
    </xf>
    <xf numFmtId="0" fontId="26" fillId="0" borderId="9" xfId="0" applyFont="1" applyBorder="1" applyAlignment="1">
      <alignment horizontal="left" vertical="top" wrapText="1"/>
    </xf>
    <xf numFmtId="0" fontId="25" fillId="0" borderId="9" xfId="0" quotePrefix="1" applyFont="1" applyBorder="1" applyAlignment="1">
      <alignment horizontal="left" vertical="top" wrapText="1" indent="3"/>
    </xf>
    <xf numFmtId="0" fontId="25" fillId="0" borderId="9" xfId="0" quotePrefix="1" applyFont="1" applyBorder="1" applyAlignment="1">
      <alignment horizontal="left" vertical="top" wrapText="1" indent="6"/>
    </xf>
    <xf numFmtId="0" fontId="25" fillId="0" borderId="9" xfId="0" quotePrefix="1" applyFont="1" applyBorder="1" applyAlignment="1">
      <alignment horizontal="left" vertical="top" wrapText="1"/>
    </xf>
    <xf numFmtId="0" fontId="12" fillId="0" borderId="9" xfId="3" applyFont="1" applyBorder="1" applyAlignment="1">
      <alignment horizontal="center" vertical="top" wrapText="1"/>
    </xf>
    <xf numFmtId="43" fontId="0" fillId="0" borderId="0" xfId="1" applyFont="1" applyFill="1" applyAlignment="1">
      <alignment vertical="top" wrapText="1"/>
    </xf>
    <xf numFmtId="0" fontId="14" fillId="8" borderId="15" xfId="5" applyFont="1" applyFill="1" applyBorder="1" applyAlignment="1">
      <alignment vertical="center" wrapText="1"/>
    </xf>
    <xf numFmtId="0" fontId="14" fillId="8" borderId="20" xfId="6" applyFont="1" applyFill="1" applyBorder="1" applyAlignment="1">
      <alignment horizontal="center" vertical="center" wrapText="1"/>
    </xf>
    <xf numFmtId="0" fontId="30" fillId="0" borderId="0" xfId="3" applyFont="1" applyAlignment="1">
      <alignment horizontal="left" vertical="top" wrapText="1"/>
    </xf>
    <xf numFmtId="0" fontId="27" fillId="9" borderId="9" xfId="3" applyFont="1" applyFill="1" applyBorder="1" applyAlignment="1">
      <alignment horizontal="left" vertical="top" wrapText="1"/>
    </xf>
    <xf numFmtId="0" fontId="30" fillId="9" borderId="9" xfId="3" applyFont="1" applyFill="1" applyBorder="1" applyAlignment="1">
      <alignment horizontal="left" vertical="top" wrapText="1"/>
    </xf>
    <xf numFmtId="0" fontId="25" fillId="6" borderId="9" xfId="0" applyFont="1" applyFill="1" applyBorder="1" applyAlignment="1">
      <alignment vertical="top" wrapText="1"/>
    </xf>
    <xf numFmtId="0" fontId="26" fillId="0" borderId="0" xfId="3" applyFont="1" applyAlignment="1">
      <alignment horizontal="left" vertical="top" wrapText="1"/>
    </xf>
    <xf numFmtId="0" fontId="7" fillId="4" borderId="0" xfId="0" applyFont="1" applyFill="1" applyAlignment="1">
      <alignment vertical="top"/>
    </xf>
    <xf numFmtId="0" fontId="32" fillId="4" borderId="0" xfId="0" applyFont="1" applyFill="1" applyAlignment="1">
      <alignment vertical="top"/>
    </xf>
    <xf numFmtId="0" fontId="33" fillId="6" borderId="0" xfId="0" applyFont="1" applyFill="1" applyAlignment="1">
      <alignment vertical="top"/>
    </xf>
    <xf numFmtId="0" fontId="33" fillId="6" borderId="0" xfId="0" applyFont="1" applyFill="1" applyAlignment="1">
      <alignment horizontal="center" vertical="top"/>
    </xf>
    <xf numFmtId="0" fontId="33" fillId="0" borderId="0" xfId="0" applyFont="1" applyAlignment="1">
      <alignment vertical="top"/>
    </xf>
    <xf numFmtId="0" fontId="33" fillId="4" borderId="0" xfId="0" applyFont="1" applyFill="1" applyAlignment="1">
      <alignment vertical="top"/>
    </xf>
    <xf numFmtId="0" fontId="28" fillId="4" borderId="0" xfId="0" applyFont="1" applyFill="1" applyAlignment="1">
      <alignment horizontal="center" vertical="top"/>
    </xf>
    <xf numFmtId="0" fontId="34" fillId="4" borderId="0" xfId="0" applyFont="1" applyFill="1" applyAlignment="1">
      <alignment horizontal="left" vertical="top" wrapText="1"/>
    </xf>
    <xf numFmtId="0" fontId="34" fillId="4" borderId="0" xfId="0" applyFont="1" applyFill="1" applyAlignment="1">
      <alignment horizontal="center" vertical="top" wrapText="1"/>
    </xf>
    <xf numFmtId="0" fontId="2" fillId="6" borderId="0" xfId="0" applyFont="1" applyFill="1" applyAlignment="1">
      <alignment vertical="top"/>
    </xf>
    <xf numFmtId="0" fontId="35" fillId="6" borderId="0" xfId="0" applyFont="1" applyFill="1" applyAlignment="1">
      <alignment vertical="top"/>
    </xf>
    <xf numFmtId="0" fontId="36" fillId="6" borderId="0" xfId="0" applyFont="1" applyFill="1" applyAlignment="1">
      <alignment horizontal="left" vertical="top"/>
    </xf>
    <xf numFmtId="0" fontId="35" fillId="6" borderId="0" xfId="0" applyFont="1" applyFill="1" applyAlignment="1">
      <alignment vertical="top" wrapText="1"/>
    </xf>
    <xf numFmtId="0" fontId="2" fillId="0" borderId="0" xfId="0" applyFont="1" applyAlignment="1">
      <alignment vertical="top"/>
    </xf>
    <xf numFmtId="0" fontId="37" fillId="15" borderId="26" xfId="0" applyFont="1" applyFill="1" applyBorder="1" applyAlignment="1">
      <alignment horizontal="center" vertical="top" wrapText="1"/>
    </xf>
    <xf numFmtId="0" fontId="27" fillId="4" borderId="0" xfId="0" applyFont="1" applyFill="1" applyAlignment="1">
      <alignment horizontal="center" vertical="top"/>
    </xf>
    <xf numFmtId="0" fontId="38" fillId="4" borderId="0" xfId="0" applyFont="1" applyFill="1" applyAlignment="1">
      <alignment horizontal="left" vertical="top" wrapText="1"/>
    </xf>
    <xf numFmtId="0" fontId="41" fillId="15" borderId="27" xfId="0" applyFont="1" applyFill="1" applyBorder="1" applyAlignment="1">
      <alignment horizontal="center" vertical="top"/>
    </xf>
    <xf numFmtId="0" fontId="7" fillId="0" borderId="0" xfId="0" applyFont="1" applyAlignment="1">
      <alignment horizontal="left" vertical="top" wrapText="1"/>
    </xf>
    <xf numFmtId="0" fontId="42" fillId="4" borderId="0" xfId="0" applyFont="1" applyFill="1" applyAlignment="1">
      <alignment horizontal="right" vertical="top" wrapText="1"/>
    </xf>
    <xf numFmtId="0" fontId="42" fillId="4" borderId="0" xfId="0" applyFont="1" applyFill="1" applyAlignment="1">
      <alignment horizontal="center" vertical="top"/>
    </xf>
    <xf numFmtId="0" fontId="42" fillId="4" borderId="0" xfId="0" applyFont="1" applyFill="1" applyAlignment="1">
      <alignment horizontal="left" vertical="top" wrapText="1"/>
    </xf>
    <xf numFmtId="0" fontId="38" fillId="4" borderId="0" xfId="0" applyFont="1" applyFill="1" applyAlignment="1">
      <alignment horizontal="center" vertical="top" wrapText="1"/>
    </xf>
    <xf numFmtId="0" fontId="37" fillId="15" borderId="24" xfId="0" applyFont="1" applyFill="1" applyBorder="1" applyAlignment="1">
      <alignment horizontal="center" vertical="center" wrapText="1"/>
    </xf>
    <xf numFmtId="0" fontId="37" fillId="15" borderId="18" xfId="0" applyFont="1" applyFill="1" applyBorder="1" applyAlignment="1">
      <alignment horizontal="center" vertical="center" wrapText="1"/>
    </xf>
    <xf numFmtId="0" fontId="41" fillId="15" borderId="9" xfId="0" applyFont="1" applyFill="1" applyBorder="1" applyAlignment="1">
      <alignment horizontal="center" vertical="center" wrapText="1"/>
    </xf>
    <xf numFmtId="0" fontId="37" fillId="15" borderId="9" xfId="0" applyFont="1" applyFill="1" applyBorder="1" applyAlignment="1">
      <alignment horizontal="left" vertical="center" wrapText="1"/>
    </xf>
    <xf numFmtId="0" fontId="26" fillId="16" borderId="28" xfId="3" applyFont="1" applyFill="1" applyBorder="1" applyAlignment="1">
      <alignment horizontal="center" vertical="center" wrapText="1"/>
    </xf>
    <xf numFmtId="0" fontId="26" fillId="16" borderId="29" xfId="3" applyFont="1" applyFill="1" applyBorder="1" applyAlignment="1">
      <alignment horizontal="center" vertical="center" wrapText="1"/>
    </xf>
    <xf numFmtId="0" fontId="26" fillId="17" borderId="2" xfId="0" applyFont="1" applyFill="1" applyBorder="1" applyAlignment="1">
      <alignment horizontal="center" vertical="top"/>
    </xf>
    <xf numFmtId="165" fontId="14" fillId="17" borderId="4" xfId="9" applyNumberFormat="1" applyFont="1" applyFill="1" applyBorder="1" applyAlignment="1">
      <alignment horizontal="center" vertical="top"/>
    </xf>
    <xf numFmtId="0" fontId="6" fillId="4" borderId="0" xfId="9" applyFont="1" applyFill="1" applyAlignment="1">
      <alignment horizontal="center" vertical="top"/>
    </xf>
    <xf numFmtId="0" fontId="6" fillId="0" borderId="0" xfId="9" applyFont="1"/>
    <xf numFmtId="0" fontId="43" fillId="18" borderId="25" xfId="10" applyFont="1" applyFill="1" applyBorder="1" applyAlignment="1">
      <alignment vertical="top" wrapText="1"/>
    </xf>
    <xf numFmtId="0" fontId="0" fillId="6" borderId="0" xfId="10" applyFont="1" applyFill="1" applyAlignment="1">
      <alignment vertical="top"/>
    </xf>
    <xf numFmtId="0" fontId="0" fillId="6" borderId="0" xfId="10" applyFont="1" applyFill="1" applyAlignment="1">
      <alignment horizontal="center" vertical="top"/>
    </xf>
    <xf numFmtId="0" fontId="44" fillId="19" borderId="9" xfId="0" applyFont="1" applyFill="1" applyBorder="1" applyAlignment="1">
      <alignment vertical="top" wrapText="1"/>
    </xf>
    <xf numFmtId="0" fontId="46" fillId="17" borderId="24" xfId="0" applyFont="1" applyFill="1" applyBorder="1" applyAlignment="1">
      <alignment horizontal="center" vertical="top"/>
    </xf>
    <xf numFmtId="0" fontId="7" fillId="4" borderId="0" xfId="0" applyFont="1" applyFill="1" applyAlignment="1">
      <alignment horizontal="center" vertical="top"/>
    </xf>
    <xf numFmtId="0" fontId="25" fillId="0" borderId="9" xfId="3" applyFont="1" applyBorder="1" applyAlignment="1">
      <alignment vertical="top" wrapText="1"/>
    </xf>
    <xf numFmtId="0" fontId="46" fillId="21" borderId="9" xfId="3" applyFont="1" applyFill="1" applyBorder="1" applyAlignment="1">
      <alignment vertical="top" wrapText="1"/>
    </xf>
    <xf numFmtId="0" fontId="46" fillId="17" borderId="30" xfId="0" applyFont="1" applyFill="1" applyBorder="1" applyAlignment="1">
      <alignment horizontal="center" vertical="top"/>
    </xf>
    <xf numFmtId="0" fontId="25" fillId="0" borderId="9" xfId="3" quotePrefix="1" applyFont="1" applyBorder="1" applyAlignment="1">
      <alignment vertical="top" wrapText="1"/>
    </xf>
    <xf numFmtId="0" fontId="14" fillId="17" borderId="14" xfId="9" applyFont="1" applyFill="1" applyBorder="1" applyAlignment="1">
      <alignment vertical="top" wrapText="1"/>
    </xf>
    <xf numFmtId="0" fontId="14" fillId="17" borderId="6" xfId="9" applyFont="1" applyFill="1" applyBorder="1" applyAlignment="1">
      <alignment vertical="top" wrapText="1"/>
    </xf>
    <xf numFmtId="0" fontId="14" fillId="17" borderId="15" xfId="9" applyFont="1" applyFill="1" applyBorder="1" applyAlignment="1">
      <alignment vertical="top" wrapText="1"/>
    </xf>
    <xf numFmtId="0" fontId="43" fillId="18" borderId="14" xfId="10" applyFont="1" applyFill="1" applyBorder="1" applyAlignment="1">
      <alignment vertical="top" wrapText="1"/>
    </xf>
    <xf numFmtId="0" fontId="43" fillId="18" borderId="6" xfId="10" applyFont="1" applyFill="1" applyBorder="1" applyAlignment="1">
      <alignment vertical="top" wrapText="1"/>
    </xf>
    <xf numFmtId="0" fontId="43" fillId="18" borderId="15" xfId="10" applyFont="1" applyFill="1" applyBorder="1" applyAlignment="1">
      <alignment vertical="top" wrapText="1"/>
    </xf>
    <xf numFmtId="0" fontId="46" fillId="21" borderId="9" xfId="3" quotePrefix="1" applyFont="1" applyFill="1" applyBorder="1" applyAlignment="1">
      <alignment vertical="top" wrapText="1"/>
    </xf>
    <xf numFmtId="0" fontId="46" fillId="17" borderId="20" xfId="0" applyFont="1" applyFill="1" applyBorder="1" applyAlignment="1">
      <alignment horizontal="center" vertical="top"/>
    </xf>
    <xf numFmtId="0" fontId="46" fillId="17" borderId="31" xfId="0" applyFont="1" applyFill="1" applyBorder="1" applyAlignment="1">
      <alignment horizontal="center" vertical="top"/>
    </xf>
    <xf numFmtId="0" fontId="46" fillId="21" borderId="6" xfId="3" applyFont="1" applyFill="1" applyBorder="1" applyAlignment="1">
      <alignment vertical="top" wrapText="1"/>
    </xf>
    <xf numFmtId="0" fontId="46" fillId="21" borderId="15" xfId="3" applyFont="1" applyFill="1" applyBorder="1" applyAlignment="1">
      <alignment vertical="top" wrapText="1"/>
    </xf>
    <xf numFmtId="0" fontId="46" fillId="17" borderId="32" xfId="0" applyFont="1" applyFill="1" applyBorder="1" applyAlignment="1">
      <alignment horizontal="center" vertical="top"/>
    </xf>
    <xf numFmtId="0" fontId="46" fillId="17" borderId="9" xfId="0" applyFont="1" applyFill="1" applyBorder="1" applyAlignment="1">
      <alignment horizontal="center" vertical="top"/>
    </xf>
    <xf numFmtId="0" fontId="22" fillId="4" borderId="0" xfId="0" applyFont="1" applyFill="1" applyAlignment="1">
      <alignment vertical="center"/>
    </xf>
    <xf numFmtId="0" fontId="33" fillId="4" borderId="0" xfId="0" applyFont="1" applyFill="1" applyAlignment="1">
      <alignment horizontal="center" vertical="center"/>
    </xf>
    <xf numFmtId="0" fontId="28" fillId="6" borderId="0" xfId="3" applyFont="1" applyFill="1" applyAlignment="1">
      <alignment horizontal="left" vertical="top" wrapText="1"/>
    </xf>
    <xf numFmtId="0" fontId="28" fillId="6" borderId="0" xfId="0" applyFont="1" applyFill="1" applyAlignment="1">
      <alignment horizontal="center" vertical="top" wrapText="1"/>
    </xf>
    <xf numFmtId="0" fontId="28" fillId="6" borderId="0" xfId="0" applyFont="1" applyFill="1" applyAlignment="1">
      <alignment horizontal="left" vertical="top" wrapText="1"/>
    </xf>
    <xf numFmtId="0" fontId="37" fillId="15" borderId="26" xfId="0" applyFont="1" applyFill="1" applyBorder="1" applyAlignment="1">
      <alignment horizontal="center" vertical="center" wrapText="1"/>
    </xf>
    <xf numFmtId="0" fontId="7" fillId="4" borderId="0" xfId="0" applyFont="1" applyFill="1" applyAlignment="1">
      <alignment horizontal="center" vertical="center"/>
    </xf>
    <xf numFmtId="0" fontId="27" fillId="4" borderId="0" xfId="0" applyFont="1" applyFill="1" applyAlignment="1">
      <alignment horizontal="center" vertical="top" wrapText="1"/>
    </xf>
    <xf numFmtId="0" fontId="27" fillId="4" borderId="0" xfId="0" applyFont="1" applyFill="1" applyAlignment="1">
      <alignment horizontal="left" vertical="top" wrapText="1"/>
    </xf>
    <xf numFmtId="0" fontId="41" fillId="15" borderId="27" xfId="0" applyFont="1" applyFill="1" applyBorder="1" applyAlignment="1">
      <alignment horizontal="center" vertical="center"/>
    </xf>
    <xf numFmtId="0" fontId="7" fillId="4" borderId="0" xfId="0" applyFont="1" applyFill="1" applyAlignment="1">
      <alignment vertical="center"/>
    </xf>
    <xf numFmtId="0" fontId="38" fillId="4" borderId="0" xfId="0" applyFont="1" applyFill="1" applyAlignment="1">
      <alignment horizontal="right" vertical="center" wrapText="1"/>
    </xf>
    <xf numFmtId="0" fontId="38" fillId="4" borderId="0" xfId="0" applyFont="1" applyFill="1" applyAlignment="1">
      <alignment horizontal="center" vertical="top"/>
    </xf>
    <xf numFmtId="0" fontId="49" fillId="0" borderId="0" xfId="0" applyFont="1" applyAlignment="1">
      <alignment vertical="top"/>
    </xf>
    <xf numFmtId="165" fontId="26" fillId="17" borderId="4" xfId="0" applyNumberFormat="1" applyFont="1" applyFill="1" applyBorder="1" applyAlignment="1">
      <alignment horizontal="center" vertical="top"/>
    </xf>
    <xf numFmtId="0" fontId="46" fillId="4" borderId="0" xfId="0" applyFont="1" applyFill="1" applyAlignment="1">
      <alignment horizontal="center" vertical="top"/>
    </xf>
    <xf numFmtId="0" fontId="46" fillId="4" borderId="0" xfId="0" applyFont="1" applyFill="1" applyAlignment="1">
      <alignment vertical="top"/>
    </xf>
    <xf numFmtId="0" fontId="25" fillId="4" borderId="20" xfId="0" applyFont="1" applyFill="1" applyBorder="1" applyAlignment="1">
      <alignment horizontal="center" vertical="top"/>
    </xf>
    <xf numFmtId="0" fontId="12" fillId="0" borderId="14" xfId="0" applyFont="1" applyBorder="1" applyAlignment="1">
      <alignment vertical="top" wrapText="1"/>
    </xf>
    <xf numFmtId="0" fontId="25" fillId="4" borderId="0" xfId="0" applyFont="1" applyFill="1" applyBorder="1" applyAlignment="1">
      <alignment horizontal="center" vertical="top"/>
    </xf>
    <xf numFmtId="0" fontId="25" fillId="4" borderId="0" xfId="0" applyFont="1" applyFill="1" applyAlignment="1">
      <alignment horizontal="center" vertical="top"/>
    </xf>
    <xf numFmtId="0" fontId="12" fillId="0" borderId="9" xfId="0" applyFont="1" applyBorder="1" applyAlignment="1">
      <alignment vertical="top" wrapText="1"/>
    </xf>
    <xf numFmtId="0" fontId="46" fillId="17" borderId="25" xfId="0" applyFont="1" applyFill="1" applyBorder="1" applyAlignment="1">
      <alignment horizontal="center" vertical="top"/>
    </xf>
    <xf numFmtId="0" fontId="25" fillId="0" borderId="14" xfId="0" applyFont="1" applyBorder="1" applyAlignment="1">
      <alignment vertical="top" wrapText="1"/>
    </xf>
    <xf numFmtId="0" fontId="22" fillId="4" borderId="0" xfId="0" applyFont="1" applyFill="1" applyAlignment="1">
      <alignment horizontal="center" vertical="center"/>
    </xf>
    <xf numFmtId="0" fontId="22" fillId="4" borderId="0" xfId="0" applyFont="1" applyFill="1" applyAlignment="1">
      <alignment horizontal="center" vertical="top"/>
    </xf>
    <xf numFmtId="0" fontId="28" fillId="6" borderId="0" xfId="0" applyFont="1" applyFill="1" applyAlignment="1">
      <alignment horizontal="center" vertical="top"/>
    </xf>
    <xf numFmtId="0" fontId="28" fillId="14" borderId="0" xfId="0" applyFont="1" applyFill="1" applyAlignment="1">
      <alignment horizontal="left" vertical="top" wrapText="1"/>
    </xf>
    <xf numFmtId="0" fontId="28" fillId="6" borderId="0" xfId="3" applyFont="1" applyFill="1" applyAlignment="1">
      <alignment horizontal="center" vertical="top"/>
    </xf>
    <xf numFmtId="0" fontId="36" fillId="14" borderId="0" xfId="0" applyFont="1" applyFill="1" applyAlignment="1">
      <alignment horizontal="left" vertical="top" wrapText="1"/>
    </xf>
    <xf numFmtId="0" fontId="44" fillId="4" borderId="0" xfId="0" applyFont="1" applyFill="1" applyAlignment="1">
      <alignment horizontal="center" vertical="top"/>
    </xf>
    <xf numFmtId="0" fontId="26" fillId="0" borderId="0" xfId="0" applyFont="1" applyAlignment="1">
      <alignment horizontal="left" vertical="top" wrapText="1"/>
    </xf>
    <xf numFmtId="0" fontId="50" fillId="6" borderId="0" xfId="0" applyFont="1" applyFill="1" applyAlignment="1">
      <alignment horizontal="center" vertical="top" wrapText="1"/>
    </xf>
    <xf numFmtId="0" fontId="26" fillId="4" borderId="0" xfId="0" applyFont="1" applyFill="1" applyAlignment="1">
      <alignment horizontal="left" vertical="top" wrapText="1"/>
    </xf>
    <xf numFmtId="0" fontId="51" fillId="14" borderId="0" xfId="0" applyFont="1" applyFill="1" applyAlignment="1">
      <alignment horizontal="center" vertical="top" wrapText="1"/>
    </xf>
    <xf numFmtId="0" fontId="51" fillId="14" borderId="0" xfId="0" applyFont="1" applyFill="1" applyAlignment="1">
      <alignment horizontal="left" vertical="top" wrapText="1"/>
    </xf>
    <xf numFmtId="0" fontId="51" fillId="4" borderId="0" xfId="0" applyFont="1" applyFill="1" applyAlignment="1">
      <alignment horizontal="center" vertical="top" wrapText="1"/>
    </xf>
    <xf numFmtId="0" fontId="51" fillId="4" borderId="0" xfId="0" applyFont="1" applyFill="1" applyAlignment="1">
      <alignment horizontal="left" vertical="top" wrapText="1"/>
    </xf>
    <xf numFmtId="0" fontId="25" fillId="4" borderId="0" xfId="0" applyFont="1" applyFill="1" applyAlignment="1">
      <alignment horizontal="left" vertical="top" wrapText="1"/>
    </xf>
    <xf numFmtId="0" fontId="47" fillId="4" borderId="0" xfId="0" applyFont="1" applyFill="1" applyAlignment="1">
      <alignment horizontal="center" vertical="top" wrapText="1"/>
    </xf>
    <xf numFmtId="0" fontId="47" fillId="4" borderId="0" xfId="0" applyFont="1" applyFill="1" applyAlignment="1">
      <alignment horizontal="left" vertical="top" wrapText="1"/>
    </xf>
    <xf numFmtId="0" fontId="29" fillId="4" borderId="0" xfId="0" applyFont="1" applyFill="1" applyAlignment="1">
      <alignment horizontal="left" vertical="top" wrapText="1"/>
    </xf>
    <xf numFmtId="0" fontId="52" fillId="4" borderId="0" xfId="0" applyFont="1" applyFill="1" applyAlignment="1">
      <alignment horizontal="center" vertical="top" wrapText="1"/>
    </xf>
    <xf numFmtId="0" fontId="52" fillId="4" borderId="0" xfId="0" applyFont="1" applyFill="1" applyAlignment="1">
      <alignment horizontal="left" vertical="top" wrapText="1"/>
    </xf>
    <xf numFmtId="0" fontId="33" fillId="4" borderId="0" xfId="0" applyFont="1" applyFill="1" applyAlignment="1">
      <alignment vertical="center"/>
    </xf>
    <xf numFmtId="0" fontId="28" fillId="4" borderId="0" xfId="0" applyFont="1" applyFill="1" applyAlignment="1">
      <alignment horizontal="center" vertical="center"/>
    </xf>
    <xf numFmtId="0" fontId="25" fillId="4" borderId="33" xfId="0" applyFont="1" applyFill="1" applyBorder="1" applyAlignment="1">
      <alignment horizontal="left" vertical="top" wrapText="1"/>
    </xf>
    <xf numFmtId="0" fontId="46" fillId="4" borderId="34" xfId="0" applyFont="1" applyFill="1" applyBorder="1" applyAlignment="1">
      <alignment horizontal="center" vertical="top" wrapText="1"/>
    </xf>
    <xf numFmtId="0" fontId="46" fillId="4" borderId="35" xfId="0" applyFont="1" applyFill="1" applyBorder="1" applyAlignment="1">
      <alignment horizontal="left" vertical="top" wrapText="1"/>
    </xf>
    <xf numFmtId="0" fontId="25" fillId="4" borderId="36" xfId="0" applyFont="1" applyFill="1" applyBorder="1" applyAlignment="1">
      <alignment horizontal="left" vertical="top" wrapText="1"/>
    </xf>
    <xf numFmtId="0" fontId="46" fillId="4" borderId="0" xfId="0" applyFont="1" applyFill="1" applyAlignment="1">
      <alignment horizontal="center" vertical="top" wrapText="1"/>
    </xf>
    <xf numFmtId="0" fontId="46" fillId="4" borderId="37" xfId="0" applyFont="1" applyFill="1" applyBorder="1" applyAlignment="1">
      <alignment horizontal="left" vertical="top" wrapText="1"/>
    </xf>
    <xf numFmtId="0" fontId="25" fillId="4" borderId="38" xfId="0" applyFont="1" applyFill="1" applyBorder="1" applyAlignment="1">
      <alignment horizontal="left" vertical="top" wrapText="1"/>
    </xf>
    <xf numFmtId="0" fontId="46" fillId="4" borderId="39" xfId="0" applyFont="1" applyFill="1" applyBorder="1" applyAlignment="1">
      <alignment horizontal="center" vertical="top" wrapText="1"/>
    </xf>
    <xf numFmtId="0" fontId="46" fillId="4" borderId="40" xfId="0" applyFont="1" applyFill="1" applyBorder="1" applyAlignment="1">
      <alignment horizontal="left" vertical="top" wrapText="1"/>
    </xf>
    <xf numFmtId="0" fontId="53" fillId="4" borderId="0" xfId="0" applyFont="1" applyFill="1" applyAlignment="1">
      <alignment horizontal="left" vertical="top" wrapText="1"/>
    </xf>
    <xf numFmtId="0" fontId="53" fillId="4" borderId="0" xfId="0" applyFont="1" applyFill="1" applyAlignment="1">
      <alignment horizontal="center" vertical="top" wrapText="1"/>
    </xf>
    <xf numFmtId="0" fontId="33" fillId="6" borderId="0" xfId="0" applyFont="1" applyFill="1" applyAlignment="1">
      <alignment horizontal="left" vertical="top" wrapText="1"/>
    </xf>
    <xf numFmtId="0" fontId="33" fillId="6" borderId="0" xfId="0" applyFont="1" applyFill="1" applyAlignment="1">
      <alignment horizontal="center" vertical="top" wrapText="1"/>
    </xf>
    <xf numFmtId="0" fontId="33" fillId="0" borderId="0" xfId="0" applyFont="1" applyAlignment="1">
      <alignment horizontal="left" vertical="top" wrapText="1"/>
    </xf>
    <xf numFmtId="0" fontId="47" fillId="6" borderId="0" xfId="0" applyFont="1" applyFill="1" applyAlignment="1">
      <alignment horizontal="left" vertical="top" wrapText="1"/>
    </xf>
    <xf numFmtId="0" fontId="33" fillId="0" borderId="0" xfId="0" applyFont="1" applyAlignment="1">
      <alignment horizontal="center" vertical="top" wrapText="1"/>
    </xf>
    <xf numFmtId="0" fontId="27" fillId="9" borderId="9" xfId="0" applyFont="1" applyFill="1" applyBorder="1" applyAlignment="1">
      <alignment horizontal="center" vertical="top" wrapText="1"/>
    </xf>
    <xf numFmtId="0" fontId="12" fillId="9" borderId="9" xfId="3" applyFont="1" applyFill="1" applyBorder="1" applyAlignment="1" applyProtection="1">
      <alignment vertical="top" wrapText="1"/>
      <protection locked="0"/>
    </xf>
    <xf numFmtId="0" fontId="9" fillId="6" borderId="0" xfId="0" applyFont="1" applyFill="1" applyAlignment="1">
      <alignment vertical="top"/>
    </xf>
    <xf numFmtId="0" fontId="6" fillId="6" borderId="0" xfId="0" applyFont="1" applyFill="1" applyAlignment="1">
      <alignment vertical="top"/>
    </xf>
    <xf numFmtId="0" fontId="6" fillId="6" borderId="0" xfId="0" applyFont="1" applyFill="1" applyAlignment="1">
      <alignment horizontal="left" vertical="top" wrapText="1"/>
    </xf>
    <xf numFmtId="0" fontId="6" fillId="6" borderId="0" xfId="0" applyFont="1" applyFill="1" applyAlignment="1">
      <alignment horizontal="left" vertical="top"/>
    </xf>
    <xf numFmtId="0" fontId="11" fillId="6" borderId="0" xfId="0" applyFont="1" applyFill="1" applyAlignment="1">
      <alignment horizontal="left" vertical="top" wrapText="1"/>
    </xf>
    <xf numFmtId="0" fontId="18" fillId="6" borderId="0" xfId="0" applyFont="1" applyFill="1" applyAlignment="1">
      <alignment horizontal="left" vertical="top" wrapText="1"/>
    </xf>
    <xf numFmtId="0" fontId="14" fillId="6" borderId="0" xfId="3" quotePrefix="1" applyFont="1" applyFill="1" applyAlignment="1">
      <alignment horizontal="center" vertical="top" wrapText="1"/>
    </xf>
    <xf numFmtId="0" fontId="20" fillId="6" borderId="0" xfId="3" quotePrefix="1" applyFont="1" applyFill="1" applyAlignment="1">
      <alignment horizontal="right" vertical="top" wrapText="1"/>
    </xf>
    <xf numFmtId="0" fontId="13" fillId="6" borderId="0" xfId="0" applyFont="1" applyFill="1" applyAlignment="1">
      <alignment horizontal="center" vertical="top"/>
    </xf>
    <xf numFmtId="0" fontId="14" fillId="6" borderId="0" xfId="0" applyFont="1" applyFill="1" applyAlignment="1">
      <alignment horizontal="center" vertical="top" wrapText="1"/>
    </xf>
    <xf numFmtId="0" fontId="15" fillId="6" borderId="0" xfId="0" applyFont="1" applyFill="1" applyAlignment="1">
      <alignment horizontal="left" vertical="top"/>
    </xf>
    <xf numFmtId="0" fontId="17" fillId="6" borderId="0" xfId="0" applyFont="1" applyFill="1" applyAlignment="1">
      <alignment horizontal="left" vertical="top" wrapText="1"/>
    </xf>
    <xf numFmtId="0" fontId="12" fillId="9" borderId="20" xfId="3" applyFont="1" applyFill="1" applyBorder="1" applyAlignment="1" applyProtection="1">
      <alignment horizontal="left" vertical="top" wrapText="1"/>
      <protection locked="0"/>
    </xf>
    <xf numFmtId="0" fontId="26" fillId="6" borderId="23" xfId="3" applyFont="1" applyFill="1" applyBorder="1" applyAlignment="1">
      <alignment horizontal="left" vertical="top" wrapText="1"/>
    </xf>
    <xf numFmtId="0" fontId="26" fillId="6" borderId="24" xfId="3" applyFont="1" applyFill="1" applyBorder="1" applyAlignment="1">
      <alignment horizontal="left" vertical="top" wrapText="1"/>
    </xf>
    <xf numFmtId="0" fontId="12" fillId="9" borderId="24" xfId="3" applyFont="1" applyFill="1" applyBorder="1" applyAlignment="1" applyProtection="1">
      <alignment horizontal="left" vertical="top" wrapText="1"/>
      <protection locked="0"/>
    </xf>
    <xf numFmtId="0" fontId="12" fillId="9" borderId="30" xfId="3" applyFont="1" applyFill="1" applyBorder="1" applyAlignment="1" applyProtection="1">
      <alignment horizontal="left" vertical="top" wrapText="1"/>
      <protection locked="0"/>
    </xf>
    <xf numFmtId="0" fontId="24" fillId="6" borderId="24" xfId="3" applyFont="1" applyFill="1" applyBorder="1" applyAlignment="1">
      <alignment horizontal="center" vertical="top" wrapText="1"/>
    </xf>
    <xf numFmtId="0" fontId="12" fillId="6" borderId="24" xfId="3" applyFont="1" applyFill="1" applyBorder="1" applyAlignment="1">
      <alignment horizontal="center" vertical="top" wrapText="1"/>
    </xf>
    <xf numFmtId="0" fontId="24" fillId="6" borderId="25" xfId="3" applyFont="1" applyFill="1" applyBorder="1" applyAlignment="1">
      <alignment horizontal="center" vertical="top" wrapText="1"/>
    </xf>
    <xf numFmtId="0" fontId="12" fillId="6" borderId="25" xfId="3" applyFont="1" applyFill="1" applyBorder="1" applyAlignment="1">
      <alignment horizontal="center" vertical="top" wrapText="1"/>
    </xf>
    <xf numFmtId="0" fontId="45" fillId="20" borderId="14" xfId="3" applyFont="1" applyFill="1" applyBorder="1" applyAlignment="1">
      <alignment vertical="top" wrapText="1"/>
    </xf>
    <xf numFmtId="0" fontId="45" fillId="20" borderId="6" xfId="3" applyFont="1" applyFill="1" applyBorder="1" applyAlignment="1">
      <alignment vertical="top" wrapText="1"/>
    </xf>
    <xf numFmtId="0" fontId="45" fillId="20" borderId="15" xfId="3" applyFont="1" applyFill="1" applyBorder="1" applyAlignment="1">
      <alignment vertical="top" wrapText="1"/>
    </xf>
    <xf numFmtId="0" fontId="1" fillId="0" borderId="14" xfId="4" applyBorder="1" applyAlignment="1">
      <alignment horizontal="center" vertical="center"/>
    </xf>
    <xf numFmtId="0" fontId="1" fillId="0" borderId="15" xfId="4" applyBorder="1" applyAlignment="1">
      <alignment horizontal="center" vertical="center"/>
    </xf>
    <xf numFmtId="0" fontId="1" fillId="0" borderId="21" xfId="4" applyBorder="1" applyAlignment="1">
      <alignment horizontal="center" vertical="center"/>
    </xf>
    <xf numFmtId="0" fontId="1" fillId="0" borderId="23" xfId="4" applyBorder="1" applyAlignment="1">
      <alignment horizontal="center" vertical="center"/>
    </xf>
    <xf numFmtId="0" fontId="14" fillId="8" borderId="14" xfId="3" applyFont="1" applyFill="1" applyBorder="1" applyAlignment="1">
      <alignment horizontal="left" vertical="top"/>
    </xf>
    <xf numFmtId="0" fontId="14" fillId="8" borderId="6" xfId="3" applyFont="1" applyFill="1" applyBorder="1" applyAlignment="1">
      <alignment horizontal="left" vertical="top"/>
    </xf>
    <xf numFmtId="0" fontId="14" fillId="8" borderId="15" xfId="3" applyFont="1" applyFill="1" applyBorder="1" applyAlignment="1">
      <alignment horizontal="left" vertical="top"/>
    </xf>
    <xf numFmtId="0" fontId="12" fillId="0" borderId="16" xfId="3" applyFont="1" applyBorder="1" applyAlignment="1">
      <alignment horizontal="left" vertical="top" wrapText="1"/>
    </xf>
    <xf numFmtId="0" fontId="12" fillId="0" borderId="17" xfId="3" applyFont="1" applyBorder="1" applyAlignment="1">
      <alignment horizontal="left" vertical="top" wrapText="1"/>
    </xf>
    <xf numFmtId="0" fontId="12" fillId="0" borderId="18" xfId="3" applyFont="1" applyBorder="1" applyAlignment="1">
      <alignment horizontal="left" vertical="top" wrapText="1"/>
    </xf>
    <xf numFmtId="0" fontId="12" fillId="6" borderId="16" xfId="3" applyFont="1" applyFill="1" applyBorder="1" applyAlignment="1">
      <alignment horizontal="left" vertical="top" wrapText="1"/>
    </xf>
    <xf numFmtId="0" fontId="12" fillId="6" borderId="17" xfId="3" applyFont="1" applyFill="1" applyBorder="1" applyAlignment="1">
      <alignment horizontal="left" vertical="top" wrapText="1"/>
    </xf>
    <xf numFmtId="0" fontId="12" fillId="6" borderId="18" xfId="3" applyFont="1" applyFill="1" applyBorder="1" applyAlignment="1">
      <alignment horizontal="left" vertical="top" wrapText="1"/>
    </xf>
    <xf numFmtId="0" fontId="12" fillId="6" borderId="19" xfId="3" quotePrefix="1" applyFont="1" applyFill="1" applyBorder="1" applyAlignment="1">
      <alignment horizontal="left" vertical="center" wrapText="1"/>
    </xf>
    <xf numFmtId="0" fontId="12" fillId="6" borderId="0" xfId="3" quotePrefix="1" applyFont="1" applyFill="1" applyAlignment="1">
      <alignment horizontal="left" vertical="center" wrapText="1"/>
    </xf>
    <xf numFmtId="0" fontId="12" fillId="6" borderId="20" xfId="3" quotePrefix="1" applyFont="1" applyFill="1" applyBorder="1" applyAlignment="1">
      <alignment horizontal="left" vertical="center" wrapText="1"/>
    </xf>
    <xf numFmtId="0" fontId="12" fillId="6" borderId="21" xfId="3" quotePrefix="1" applyFont="1" applyFill="1" applyBorder="1" applyAlignment="1">
      <alignment horizontal="left" vertical="top" wrapText="1"/>
    </xf>
    <xf numFmtId="0" fontId="12" fillId="6" borderId="22" xfId="3" quotePrefix="1" applyFont="1" applyFill="1" applyBorder="1" applyAlignment="1">
      <alignment horizontal="left" vertical="top" wrapText="1"/>
    </xf>
    <xf numFmtId="0" fontId="12" fillId="6" borderId="23" xfId="3" quotePrefix="1" applyFont="1" applyFill="1" applyBorder="1" applyAlignment="1">
      <alignment horizontal="left" vertical="top" wrapText="1"/>
    </xf>
    <xf numFmtId="0" fontId="21" fillId="0" borderId="14" xfId="4" applyFont="1" applyBorder="1" applyAlignment="1">
      <alignment horizontal="center" vertical="center" wrapText="1"/>
    </xf>
    <xf numFmtId="0" fontId="21" fillId="0" borderId="15" xfId="4" applyFont="1" applyBorder="1" applyAlignment="1">
      <alignment horizontal="center" vertical="center" wrapText="1"/>
    </xf>
    <xf numFmtId="0" fontId="13" fillId="0" borderId="14" xfId="3" applyFont="1" applyBorder="1" applyAlignment="1">
      <alignment horizontal="left" vertical="top" wrapText="1"/>
    </xf>
    <xf numFmtId="0" fontId="13" fillId="0" borderId="6" xfId="3" applyFont="1" applyBorder="1" applyAlignment="1">
      <alignment horizontal="left" vertical="top" wrapText="1"/>
    </xf>
    <xf numFmtId="0" fontId="13" fillId="0" borderId="15" xfId="3" applyFont="1" applyBorder="1" applyAlignment="1">
      <alignment horizontal="left" vertical="top" wrapText="1"/>
    </xf>
    <xf numFmtId="0" fontId="10" fillId="5" borderId="9" xfId="3" applyFont="1" applyFill="1" applyBorder="1" applyAlignment="1">
      <alignment horizontal="left" vertical="top"/>
    </xf>
    <xf numFmtId="0" fontId="6" fillId="0" borderId="14" xfId="0" applyFont="1" applyBorder="1" applyAlignment="1">
      <alignment horizontal="center" vertical="top"/>
    </xf>
    <xf numFmtId="0" fontId="6" fillId="0" borderId="15" xfId="0" applyFont="1" applyBorder="1" applyAlignment="1">
      <alignment horizontal="center" vertical="top"/>
    </xf>
    <xf numFmtId="0" fontId="32" fillId="4" borderId="0" xfId="0" applyFont="1" applyFill="1" applyAlignment="1">
      <alignment horizontal="left" vertical="top" wrapText="1"/>
    </xf>
  </cellXfs>
  <cellStyles count="11">
    <cellStyle name="Millares" xfId="1" builtinId="3"/>
    <cellStyle name="Moneda" xfId="2" builtinId="4"/>
    <cellStyle name="Normal" xfId="0" builtinId="0"/>
    <cellStyle name="Normal 2" xfId="3"/>
    <cellStyle name="Normal 2 2 2 2" xfId="8"/>
    <cellStyle name="Normal 2 2 3" xfId="6"/>
    <cellStyle name="Normal 2 4" xfId="4"/>
    <cellStyle name="Normal 2 4 2" xfId="7"/>
    <cellStyle name="Normal 2 4 3" xfId="9"/>
    <cellStyle name="Normal 2 6 2" xfId="5"/>
    <cellStyle name="Normal 3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192181</xdr:colOff>
      <xdr:row>91</xdr:row>
      <xdr:rowOff>268940</xdr:rowOff>
    </xdr:from>
    <xdr:to>
      <xdr:col>3</xdr:col>
      <xdr:colOff>4000501</xdr:colOff>
      <xdr:row>91</xdr:row>
      <xdr:rowOff>3534056</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830481" y="52580240"/>
          <a:ext cx="3808320" cy="3265116"/>
        </a:xfrm>
        <a:prstGeom prst="rect">
          <a:avLst/>
        </a:prstGeom>
      </xdr:spPr>
    </xdr:pic>
    <xdr:clientData/>
  </xdr:twoCellAnchor>
  <xdr:twoCellAnchor editAs="oneCell">
    <xdr:from>
      <xdr:col>1</xdr:col>
      <xdr:colOff>137583</xdr:colOff>
      <xdr:row>12</xdr:row>
      <xdr:rowOff>328083</xdr:rowOff>
    </xdr:from>
    <xdr:to>
      <xdr:col>3</xdr:col>
      <xdr:colOff>2956983</xdr:colOff>
      <xdr:row>12</xdr:row>
      <xdr:rowOff>1499658</xdr:rowOff>
    </xdr:to>
    <xdr:pic>
      <xdr:nvPicPr>
        <xdr:cNvPr id="3" name="Imagen 2">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6183" y="3861858"/>
          <a:ext cx="4324350"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107576</xdr:colOff>
          <xdr:row>202</xdr:row>
          <xdr:rowOff>2951489</xdr:rowOff>
        </xdr:from>
        <xdr:to>
          <xdr:col>3</xdr:col>
          <xdr:colOff>3879476</xdr:colOff>
          <xdr:row>202</xdr:row>
          <xdr:rowOff>4304039</xdr:rowOff>
        </xdr:to>
        <xdr:pic>
          <xdr:nvPicPr>
            <xdr:cNvPr id="4" name="Imagen 3">
              <a:extLst>
                <a:ext uri="{FF2B5EF4-FFF2-40B4-BE49-F238E27FC236}">
                  <a16:creationId xmlns:a16="http://schemas.microsoft.com/office/drawing/2014/main" id="{00000000-0008-0000-0800-000006000000}"/>
                </a:ext>
              </a:extLst>
            </xdr:cNvPr>
            <xdr:cNvPicPr>
              <a:picLocks noChangeAspect="1" noChangeArrowheads="1"/>
              <a:extLst>
                <a:ext uri="{84589F7E-364E-4C9E-8A38-B11213B215E9}">
                  <a14:cameraTool cellRange="[4]Hoja1!$A$1:$H$7" spid="_x0000_s1047"/>
                </a:ext>
              </a:extLst>
            </xdr:cNvPicPr>
          </xdr:nvPicPr>
          <xdr:blipFill>
            <a:blip xmlns:r="http://schemas.openxmlformats.org/officeDocument/2006/relationships" r:embed="rId3"/>
            <a:srcRect/>
            <a:stretch>
              <a:fillRect/>
            </a:stretch>
          </xdr:blipFill>
          <xdr:spPr bwMode="auto">
            <a:xfrm>
              <a:off x="1745876" y="114270164"/>
              <a:ext cx="3771900" cy="1352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1079500</xdr:colOff>
      <xdr:row>118</xdr:row>
      <xdr:rowOff>235743</xdr:rowOff>
    </xdr:from>
    <xdr:ext cx="1830" cy="547054"/>
    <xdr:pic>
      <xdr:nvPicPr>
        <xdr:cNvPr id="2"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9425" y="65920143"/>
          <a:ext cx="1830" cy="547054"/>
        </a:xfrm>
        <a:prstGeom prst="rect">
          <a:avLst/>
        </a:prstGeom>
      </xdr:spPr>
    </xdr:pic>
    <xdr:clientData/>
  </xdr:oneCellAnchor>
  <xdr:oneCellAnchor>
    <xdr:from>
      <xdr:col>3</xdr:col>
      <xdr:colOff>1079500</xdr:colOff>
      <xdr:row>118</xdr:row>
      <xdr:rowOff>235743</xdr:rowOff>
    </xdr:from>
    <xdr:ext cx="1830" cy="537524"/>
    <xdr:pic>
      <xdr:nvPicPr>
        <xdr:cNvPr id="3"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9425" y="65920143"/>
          <a:ext cx="1830" cy="537524"/>
        </a:xfrm>
        <a:prstGeom prst="rect">
          <a:avLst/>
        </a:prstGeom>
      </xdr:spPr>
    </xdr:pic>
    <xdr:clientData/>
  </xdr:oneCellAnchor>
  <xdr:oneCellAnchor>
    <xdr:from>
      <xdr:col>3</xdr:col>
      <xdr:colOff>1079500</xdr:colOff>
      <xdr:row>118</xdr:row>
      <xdr:rowOff>235743</xdr:rowOff>
    </xdr:from>
    <xdr:ext cx="1830" cy="547054"/>
    <xdr:pic>
      <xdr:nvPicPr>
        <xdr:cNvPr id="4" name="1 Imagen">
          <a:extLst>
            <a:ext uri="{FF2B5EF4-FFF2-40B4-BE49-F238E27FC236}">
              <a16:creationId xmlns:a16="http://schemas.microsoft.com/office/drawing/2014/main" id="{D9340E0D-D067-4DBE-B6B7-2FEC7185C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9425" y="65920143"/>
          <a:ext cx="1830" cy="547054"/>
        </a:xfrm>
        <a:prstGeom prst="rect">
          <a:avLst/>
        </a:prstGeom>
      </xdr:spPr>
    </xdr:pic>
    <xdr:clientData/>
  </xdr:oneCellAnchor>
  <xdr:oneCellAnchor>
    <xdr:from>
      <xdr:col>3</xdr:col>
      <xdr:colOff>1079500</xdr:colOff>
      <xdr:row>118</xdr:row>
      <xdr:rowOff>235743</xdr:rowOff>
    </xdr:from>
    <xdr:ext cx="1830" cy="537524"/>
    <xdr:pic>
      <xdr:nvPicPr>
        <xdr:cNvPr id="5" name="1 Imagen">
          <a:extLst>
            <a:ext uri="{FF2B5EF4-FFF2-40B4-BE49-F238E27FC236}">
              <a16:creationId xmlns:a16="http://schemas.microsoft.com/office/drawing/2014/main" id="{62C8C8BF-0B82-4B14-9279-10A15C018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9425" y="65920143"/>
          <a:ext cx="1830" cy="53752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20EQUIPAMENTS/2023%20-%201%20PERT/JUSTIFICACIO%20PERT%202023/RecoveredExternalLi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MD_Compra_Equipament/2.%20PERT%20Catsalut%202016/2023%20Convocatoria/SOL&#183;LICITUD%20final%20Acceptats%20amb%20ubiacio%20re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MD_Seguiment\000%20CORONAVIRUS\Taller%20B.Q\Carpeta%20compartida\inventari%20quir&#242;fans%200203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T_videredireccionament%20bq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LICITUD"/>
      <sheetName val="Codis_EP_UP"/>
      <sheetName val="ANNEX 1_EQUIPS"/>
      <sheetName val="Altres lliste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1"/>
      <sheetName val="Resum inic"/>
      <sheetName val="Resum FIN"/>
      <sheetName val="Motors"/>
      <sheetName val="SOL·LICITUD"/>
      <sheetName val="aprovat o no"/>
      <sheetName val="Inventari amb totes les dades"/>
      <sheetName val="Codis_EP_UP"/>
      <sheetName val="ANNEX 1_PERT 2023"/>
      <sheetName val="ANNEX 1_EQUIPS"/>
      <sheetName val="Altres llis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s"/>
      <sheetName val="Inventari"/>
      <sheetName val="Familia"/>
      <sheetName val="Marcas Ubicacions"/>
    </sheetNames>
    <sheetDataSet>
      <sheetData sheetId="0"/>
      <sheetData sheetId="1"/>
      <sheetData sheetId="2"/>
      <sheetData sheetId="3">
        <row r="1">
          <cell r="H1" t="str">
            <v>Ubicació</v>
          </cell>
        </row>
        <row r="2">
          <cell r="H2" t="str">
            <v>BQ_PL4</v>
          </cell>
        </row>
        <row r="3">
          <cell r="H3" t="str">
            <v>REA_PL8</v>
          </cell>
        </row>
        <row r="4">
          <cell r="H4" t="str">
            <v>PL_3</v>
          </cell>
        </row>
        <row r="5">
          <cell r="H5" t="str">
            <v>Camilla Trasllat</v>
          </cell>
        </row>
        <row r="6">
          <cell r="H6" t="str">
            <v>BQ_PL7</v>
          </cell>
        </row>
        <row r="7">
          <cell r="H7" t="str">
            <v>ALTRES</v>
          </cell>
        </row>
        <row r="8">
          <cell r="H8" t="str">
            <v>BQ_ANTIC</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us inicial"/>
      <sheetName val="Preus final"/>
      <sheetName val="RICOH"/>
      <sheetName val="DITEC"/>
      <sheetName val="REIN"/>
      <sheetName val="VENUE"/>
      <sheetName val="GETINGE"/>
      <sheetName val="RESUM"/>
      <sheetName val="LOT 1"/>
      <sheetName val="LOT 1 - Millores"/>
      <sheetName val="LOT X - Millores OLD"/>
      <sheetName val="LOT X - lalana OLD"/>
      <sheetName val="LOT X - Criteris Objectius"/>
      <sheetName val="Hoja1"/>
    </sheetNames>
    <sheetDataSet>
      <sheetData sheetId="0"/>
      <sheetData sheetId="1"/>
      <sheetData sheetId="2"/>
      <sheetData sheetId="3"/>
      <sheetData sheetId="4"/>
      <sheetData sheetId="5"/>
      <sheetData sheetId="6"/>
      <sheetData sheetId="7"/>
      <sheetData sheetId="8">
        <row r="2">
          <cell r="B2" t="str">
            <v>LOT 1</v>
          </cell>
          <cell r="C2" t="str">
            <v>SISTEMA D'INTEGRACIÓ AUDIOVISUAL DE QUIRÒFANS</v>
          </cell>
          <cell r="D2"/>
          <cell r="E2"/>
          <cell r="F2"/>
        </row>
      </sheetData>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
  <sheetViews>
    <sheetView workbookViewId="0">
      <selection activeCell="D23" sqref="D23"/>
    </sheetView>
  </sheetViews>
  <sheetFormatPr baseColWidth="10" defaultColWidth="11.42578125" defaultRowHeight="15" x14ac:dyDescent="0.25"/>
  <cols>
    <col min="1" max="1" width="5.140625" style="1" customWidth="1"/>
    <col min="2" max="2" width="59.7109375" style="1" bestFit="1" customWidth="1"/>
    <col min="3" max="3" width="11.42578125" style="1"/>
    <col min="4" max="4" width="15.7109375" style="1" customWidth="1"/>
    <col min="5" max="5" width="13.7109375" style="1" customWidth="1"/>
    <col min="6" max="6" width="16.140625" style="1" customWidth="1"/>
    <col min="7" max="7" width="16.85546875" style="1" customWidth="1"/>
    <col min="8" max="10" width="11.42578125" style="1"/>
    <col min="11" max="11" width="13" style="1" bestFit="1" customWidth="1"/>
    <col min="12" max="16384" width="11.42578125" style="1"/>
  </cols>
  <sheetData>
    <row r="2" spans="1:11" ht="15.75" thickBot="1" x14ac:dyDescent="0.3"/>
    <row r="3" spans="1:11" ht="59.25" thickBot="1" x14ac:dyDescent="0.3">
      <c r="A3" s="2" t="s">
        <v>0</v>
      </c>
      <c r="B3" s="3"/>
      <c r="C3" s="4" t="s">
        <v>1</v>
      </c>
      <c r="D3" s="5" t="s">
        <v>2</v>
      </c>
      <c r="E3" s="6" t="s">
        <v>3</v>
      </c>
      <c r="F3" s="7" t="s">
        <v>4</v>
      </c>
      <c r="G3" s="8" t="s">
        <v>5</v>
      </c>
      <c r="K3" s="9"/>
    </row>
    <row r="4" spans="1:11" x14ac:dyDescent="0.25">
      <c r="A4" s="10" t="s">
        <v>6</v>
      </c>
      <c r="B4" s="11"/>
      <c r="C4" s="12"/>
      <c r="D4" s="13"/>
      <c r="E4" s="14"/>
      <c r="F4" s="15"/>
      <c r="G4" s="16"/>
    </row>
    <row r="5" spans="1:11" x14ac:dyDescent="0.25">
      <c r="A5" s="17" t="s">
        <v>7</v>
      </c>
      <c r="B5" s="18" t="s">
        <v>8</v>
      </c>
      <c r="C5" s="19">
        <v>25</v>
      </c>
      <c r="D5" s="20">
        <f>E5/1.21</f>
        <v>47933.884297520664</v>
      </c>
      <c r="E5" s="20">
        <v>58000</v>
      </c>
      <c r="F5" s="20">
        <f>C5*ROUND(D5,2)</f>
        <v>1198347</v>
      </c>
      <c r="G5" s="21">
        <f>F5*1.21</f>
        <v>1449999.8699999999</v>
      </c>
      <c r="K5" s="22"/>
    </row>
    <row r="6" spans="1:11" x14ac:dyDescent="0.25">
      <c r="A6" s="17" t="s">
        <v>9</v>
      </c>
      <c r="B6" s="18" t="s">
        <v>10</v>
      </c>
      <c r="C6" s="19">
        <v>35</v>
      </c>
      <c r="D6" s="20">
        <f>E6/1.21</f>
        <v>5000</v>
      </c>
      <c r="E6" s="20">
        <v>6050</v>
      </c>
      <c r="F6" s="20">
        <f>C6*ROUND(D6,2)</f>
        <v>175000</v>
      </c>
      <c r="G6" s="21">
        <f>F6*1.21</f>
        <v>211750</v>
      </c>
    </row>
    <row r="7" spans="1:11" x14ac:dyDescent="0.25">
      <c r="A7" s="17" t="s">
        <v>11</v>
      </c>
      <c r="B7" s="18" t="s">
        <v>12</v>
      </c>
      <c r="C7" s="19">
        <v>3</v>
      </c>
      <c r="D7" s="20">
        <f>E7/1.21</f>
        <v>20661.157024793389</v>
      </c>
      <c r="E7" s="20">
        <v>25000</v>
      </c>
      <c r="F7" s="20">
        <f>C7*ROUND(D7,2)</f>
        <v>61983.479999999996</v>
      </c>
      <c r="G7" s="21">
        <f t="shared" ref="G7:G9" si="0">F7*1.21</f>
        <v>75000.010799999989</v>
      </c>
    </row>
    <row r="8" spans="1:11" x14ac:dyDescent="0.25">
      <c r="A8" s="17" t="s">
        <v>13</v>
      </c>
      <c r="B8" s="18" t="s">
        <v>14</v>
      </c>
      <c r="C8" s="19">
        <v>2</v>
      </c>
      <c r="D8" s="20">
        <f t="shared" ref="D8:D9" si="1">E8/1.21</f>
        <v>6611.5702479338843</v>
      </c>
      <c r="E8" s="20">
        <v>8000</v>
      </c>
      <c r="F8" s="20">
        <f>C8*ROUND(D8,2)</f>
        <v>13223.14</v>
      </c>
      <c r="G8" s="21">
        <f t="shared" si="0"/>
        <v>15999.999399999999</v>
      </c>
    </row>
    <row r="9" spans="1:11" ht="15.75" thickBot="1" x14ac:dyDescent="0.3">
      <c r="A9" s="23" t="s">
        <v>15</v>
      </c>
      <c r="B9" s="24" t="s">
        <v>16</v>
      </c>
      <c r="C9" s="25">
        <v>1</v>
      </c>
      <c r="D9" s="26">
        <f t="shared" si="1"/>
        <v>8264.4628099173551</v>
      </c>
      <c r="E9" s="26">
        <v>10000</v>
      </c>
      <c r="F9" s="26">
        <f>C9*ROUND(D9,2)</f>
        <v>8264.4599999999991</v>
      </c>
      <c r="G9" s="27">
        <f t="shared" si="0"/>
        <v>9999.9965999999986</v>
      </c>
    </row>
    <row r="10" spans="1:11" ht="15.75" thickBot="1" x14ac:dyDescent="0.3">
      <c r="A10"/>
      <c r="B10"/>
      <c r="C10"/>
      <c r="D10"/>
      <c r="E10"/>
      <c r="F10"/>
      <c r="G10"/>
    </row>
    <row r="11" spans="1:11" ht="16.5" thickBot="1" x14ac:dyDescent="0.3">
      <c r="A11"/>
      <c r="B11" s="28" t="s">
        <v>17</v>
      </c>
      <c r="C11" s="29">
        <f>SUM(C5:C9)</f>
        <v>66</v>
      </c>
      <c r="D11" s="30">
        <v>72080.98</v>
      </c>
      <c r="E11" s="31"/>
      <c r="F11" s="31">
        <f>SUM(F5:F9)</f>
        <v>1456818.0799999998</v>
      </c>
      <c r="G11" s="31">
        <f>SUM(G5:G9)</f>
        <v>1762749.8768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54"/>
  <sheetViews>
    <sheetView zoomScale="70" zoomScaleNormal="70" zoomScaleSheetLayoutView="90" workbookViewId="0">
      <selection activeCell="E13" sqref="E13"/>
    </sheetView>
  </sheetViews>
  <sheetFormatPr baseColWidth="10" defaultColWidth="11.42578125" defaultRowHeight="15" outlineLevelRow="1" outlineLevelCol="1" x14ac:dyDescent="0.25"/>
  <cols>
    <col min="1" max="1" width="3.42578125" style="36" customWidth="1"/>
    <col min="2" max="2" width="13.5703125" style="1" customWidth="1"/>
    <col min="3" max="3" width="9" style="1" customWidth="1"/>
    <col min="4" max="4" width="139.5703125" style="1" customWidth="1"/>
    <col min="5" max="6" width="20.7109375" style="1" customWidth="1" outlineLevel="1"/>
    <col min="7" max="16384" width="11.42578125" style="1"/>
  </cols>
  <sheetData>
    <row r="1" spans="1:6" outlineLevel="1" x14ac:dyDescent="0.25">
      <c r="A1" s="32"/>
      <c r="B1" s="32"/>
      <c r="C1" s="32"/>
      <c r="D1" s="33"/>
      <c r="E1" s="34"/>
      <c r="F1" s="34"/>
    </row>
    <row r="2" spans="1:6" ht="31.5" outlineLevel="1" x14ac:dyDescent="0.25">
      <c r="A2" s="32"/>
      <c r="B2" s="227" t="s">
        <v>18</v>
      </c>
      <c r="C2" s="227" t="s">
        <v>19</v>
      </c>
      <c r="D2" s="227"/>
      <c r="E2" s="227"/>
      <c r="F2" s="227"/>
    </row>
    <row r="3" spans="1:6" outlineLevel="1" x14ac:dyDescent="0.25">
      <c r="A3" s="32"/>
      <c r="B3" s="228"/>
      <c r="C3" s="228"/>
      <c r="D3" s="228"/>
      <c r="E3" s="229"/>
      <c r="F3" s="230"/>
    </row>
    <row r="4" spans="1:6" ht="21" customHeight="1" outlineLevel="1" x14ac:dyDescent="0.25">
      <c r="A4" s="32"/>
      <c r="B4" s="35" t="str">
        <f>B2</f>
        <v>LOT 1</v>
      </c>
      <c r="C4" s="275" t="s">
        <v>19</v>
      </c>
      <c r="D4" s="275"/>
      <c r="E4" s="231"/>
      <c r="F4" s="230"/>
    </row>
    <row r="5" spans="1:6" ht="14.25" customHeight="1" outlineLevel="1" x14ac:dyDescent="0.25">
      <c r="A5" s="32"/>
      <c r="B5" s="37" t="s">
        <v>20</v>
      </c>
      <c r="C5" s="276"/>
      <c r="D5" s="277"/>
      <c r="E5" s="231"/>
      <c r="F5" s="230"/>
    </row>
    <row r="6" spans="1:6" ht="14.25" customHeight="1" outlineLevel="1" x14ac:dyDescent="0.25">
      <c r="A6" s="32"/>
      <c r="B6" s="37" t="s">
        <v>21</v>
      </c>
      <c r="C6" s="276"/>
      <c r="D6" s="277"/>
      <c r="E6" s="231"/>
      <c r="F6" s="230"/>
    </row>
    <row r="7" spans="1:6" ht="28.5" outlineLevel="1" x14ac:dyDescent="0.25">
      <c r="A7" s="32"/>
      <c r="B7" s="38" t="s">
        <v>22</v>
      </c>
      <c r="C7" s="276"/>
      <c r="D7" s="277"/>
      <c r="E7" s="231"/>
      <c r="F7" s="230"/>
    </row>
    <row r="8" spans="1:6" ht="22.5" outlineLevel="1" x14ac:dyDescent="0.25">
      <c r="A8" s="32"/>
      <c r="B8" s="235"/>
      <c r="C8" s="235"/>
      <c r="D8" s="236"/>
      <c r="E8" s="231"/>
      <c r="F8" s="230"/>
    </row>
    <row r="9" spans="1:6" ht="24.75" outlineLevel="1" x14ac:dyDescent="0.25">
      <c r="A9" s="32"/>
      <c r="B9" s="237" t="s">
        <v>23</v>
      </c>
      <c r="C9" s="237"/>
      <c r="D9" s="228"/>
      <c r="E9" s="228"/>
      <c r="F9" s="228"/>
    </row>
    <row r="10" spans="1:6" ht="24.75" outlineLevel="1" x14ac:dyDescent="0.25">
      <c r="A10" s="32"/>
      <c r="B10" s="235"/>
      <c r="C10" s="235"/>
      <c r="D10" s="238"/>
      <c r="E10" s="232"/>
      <c r="F10" s="232"/>
    </row>
    <row r="11" spans="1:6" ht="33" customHeight="1" outlineLevel="1" x14ac:dyDescent="0.25">
      <c r="A11" s="32"/>
      <c r="B11" s="272" t="s">
        <v>24</v>
      </c>
      <c r="C11" s="273"/>
      <c r="D11" s="274"/>
      <c r="E11" s="232"/>
      <c r="F11" s="232"/>
    </row>
    <row r="12" spans="1:6" ht="24.75" outlineLevel="1" x14ac:dyDescent="0.25">
      <c r="A12" s="32"/>
      <c r="B12" s="255" t="s">
        <v>25</v>
      </c>
      <c r="C12" s="256"/>
      <c r="D12" s="257"/>
      <c r="E12" s="232"/>
      <c r="F12" s="232"/>
    </row>
    <row r="13" spans="1:6" ht="136.5" customHeight="1" outlineLevel="1" x14ac:dyDescent="0.25">
      <c r="A13" s="32"/>
      <c r="B13" s="258" t="s">
        <v>26</v>
      </c>
      <c r="C13" s="259"/>
      <c r="D13" s="260"/>
      <c r="E13" s="232"/>
      <c r="F13" s="232"/>
    </row>
    <row r="14" spans="1:6" ht="93.75" customHeight="1" outlineLevel="1" x14ac:dyDescent="0.25">
      <c r="A14" s="32"/>
      <c r="B14" s="261" t="s">
        <v>27</v>
      </c>
      <c r="C14" s="262"/>
      <c r="D14" s="263"/>
      <c r="E14" s="232"/>
      <c r="F14" s="232"/>
    </row>
    <row r="15" spans="1:6" customFormat="1" ht="14.25" customHeight="1" outlineLevel="1" x14ac:dyDescent="0.25">
      <c r="A15" s="39"/>
      <c r="B15" s="264" t="s">
        <v>28</v>
      </c>
      <c r="C15" s="265"/>
      <c r="D15" s="266"/>
      <c r="E15" s="232"/>
      <c r="F15" s="232"/>
    </row>
    <row r="16" spans="1:6" ht="13.5" customHeight="1" outlineLevel="1" x14ac:dyDescent="0.25">
      <c r="A16" s="32"/>
      <c r="B16" s="267" t="s">
        <v>29</v>
      </c>
      <c r="C16" s="268"/>
      <c r="D16" s="269"/>
      <c r="E16" s="232"/>
      <c r="F16" s="232"/>
    </row>
    <row r="17" spans="1:6" ht="14.25" customHeight="1" outlineLevel="1" x14ac:dyDescent="0.25">
      <c r="A17" s="32"/>
      <c r="B17" s="233"/>
      <c r="C17" s="233"/>
      <c r="D17" s="233" t="s">
        <v>30</v>
      </c>
      <c r="E17" s="232"/>
      <c r="F17" s="232"/>
    </row>
    <row r="18" spans="1:6" ht="20.100000000000001" customHeight="1" outlineLevel="1" x14ac:dyDescent="0.25">
      <c r="A18" s="32"/>
      <c r="B18" s="233"/>
      <c r="C18" s="233"/>
      <c r="D18" s="234" t="s">
        <v>31</v>
      </c>
      <c r="E18" s="270"/>
      <c r="F18" s="271"/>
    </row>
    <row r="19" spans="1:6" ht="20.100000000000001" customHeight="1" outlineLevel="1" x14ac:dyDescent="0.25">
      <c r="A19" s="32"/>
      <c r="B19" s="233"/>
      <c r="C19" s="233"/>
      <c r="D19" s="234" t="s">
        <v>32</v>
      </c>
      <c r="E19" s="251"/>
      <c r="F19" s="252"/>
    </row>
    <row r="20" spans="1:6" ht="18.75" outlineLevel="1" x14ac:dyDescent="0.25">
      <c r="A20" s="32"/>
      <c r="B20" s="233"/>
      <c r="C20" s="233"/>
      <c r="D20" s="234" t="s">
        <v>33</v>
      </c>
      <c r="E20" s="253"/>
      <c r="F20" s="254"/>
    </row>
    <row r="21" spans="1:6" s="46" customFormat="1" ht="57.75" customHeight="1" x14ac:dyDescent="0.25">
      <c r="A21" s="40"/>
      <c r="B21" s="41" t="s">
        <v>34</v>
      </c>
      <c r="C21" s="41" t="s">
        <v>35</v>
      </c>
      <c r="D21" s="42" t="s">
        <v>36</v>
      </c>
      <c r="E21" s="43" t="s">
        <v>37</v>
      </c>
      <c r="F21" s="44" t="s">
        <v>38</v>
      </c>
    </row>
    <row r="22" spans="1:6" s="46" customFormat="1" x14ac:dyDescent="0.25">
      <c r="A22" s="40"/>
      <c r="B22" s="47" t="s">
        <v>39</v>
      </c>
      <c r="C22" s="48"/>
      <c r="D22" s="49"/>
      <c r="E22" s="50"/>
      <c r="F22" s="50"/>
    </row>
    <row r="23" spans="1:6" s="46" customFormat="1" ht="147.75" x14ac:dyDescent="0.25">
      <c r="A23" s="40"/>
      <c r="B23" s="51" t="s">
        <v>40</v>
      </c>
      <c r="C23" s="52">
        <v>1</v>
      </c>
      <c r="D23" s="53" t="s">
        <v>41</v>
      </c>
      <c r="E23" s="226"/>
      <c r="F23" s="226"/>
    </row>
    <row r="24" spans="1:6" s="46" customFormat="1" x14ac:dyDescent="0.25">
      <c r="A24" s="40"/>
      <c r="B24" s="55" t="s">
        <v>40</v>
      </c>
      <c r="C24" s="56">
        <f>C23+1</f>
        <v>2</v>
      </c>
      <c r="D24" s="57" t="s">
        <v>42</v>
      </c>
      <c r="E24" s="58"/>
      <c r="F24" s="58"/>
    </row>
    <row r="25" spans="1:6" s="46" customFormat="1" ht="187.5" x14ac:dyDescent="0.25">
      <c r="A25" s="40"/>
      <c r="B25" s="51" t="s">
        <v>40</v>
      </c>
      <c r="C25" s="52">
        <f>C24+1</f>
        <v>3</v>
      </c>
      <c r="D25" s="53" t="s">
        <v>43</v>
      </c>
      <c r="E25" s="226"/>
      <c r="F25" s="226"/>
    </row>
    <row r="26" spans="1:6" s="46" customFormat="1" x14ac:dyDescent="0.25">
      <c r="A26" s="40"/>
      <c r="B26" s="51" t="s">
        <v>40</v>
      </c>
      <c r="C26" s="52">
        <f>C25+1</f>
        <v>4</v>
      </c>
      <c r="D26" s="53" t="s">
        <v>44</v>
      </c>
      <c r="E26" s="54"/>
      <c r="F26" s="54"/>
    </row>
    <row r="27" spans="1:6" s="46" customFormat="1" ht="28.5" x14ac:dyDescent="0.25">
      <c r="A27" s="40"/>
      <c r="B27" s="51" t="s">
        <v>40</v>
      </c>
      <c r="C27" s="52">
        <f t="shared" ref="C27:C90" si="0">C26+1</f>
        <v>5</v>
      </c>
      <c r="D27" s="53" t="s">
        <v>45</v>
      </c>
      <c r="E27" s="54"/>
      <c r="F27" s="54"/>
    </row>
    <row r="28" spans="1:6" s="46" customFormat="1" ht="129" x14ac:dyDescent="0.25">
      <c r="A28" s="40"/>
      <c r="B28" s="51" t="s">
        <v>40</v>
      </c>
      <c r="C28" s="52">
        <f t="shared" si="0"/>
        <v>6</v>
      </c>
      <c r="D28" s="59" t="s">
        <v>46</v>
      </c>
      <c r="E28" s="225"/>
      <c r="F28" s="54"/>
    </row>
    <row r="29" spans="1:6" s="46" customFormat="1" ht="100.5" x14ac:dyDescent="0.25">
      <c r="A29" s="40"/>
      <c r="B29" s="51" t="s">
        <v>40</v>
      </c>
      <c r="C29" s="52">
        <f t="shared" si="0"/>
        <v>7</v>
      </c>
      <c r="D29" s="59" t="s">
        <v>47</v>
      </c>
      <c r="E29" s="54"/>
      <c r="F29" s="54"/>
    </row>
    <row r="30" spans="1:6" s="46" customFormat="1" ht="142.5" x14ac:dyDescent="0.25">
      <c r="A30" s="40"/>
      <c r="B30" s="51" t="s">
        <v>40</v>
      </c>
      <c r="C30" s="52">
        <f t="shared" si="0"/>
        <v>8</v>
      </c>
      <c r="D30" s="61" t="s">
        <v>48</v>
      </c>
      <c r="E30" s="54"/>
      <c r="F30" s="54"/>
    </row>
    <row r="31" spans="1:6" s="46" customFormat="1" ht="129" x14ac:dyDescent="0.25">
      <c r="A31" s="40"/>
      <c r="B31" s="51" t="s">
        <v>40</v>
      </c>
      <c r="C31" s="52">
        <f t="shared" si="0"/>
        <v>9</v>
      </c>
      <c r="D31" s="59" t="s">
        <v>49</v>
      </c>
      <c r="E31" s="60"/>
      <c r="F31" s="54"/>
    </row>
    <row r="32" spans="1:6" s="46" customFormat="1" ht="158.25" x14ac:dyDescent="0.25">
      <c r="A32" s="40"/>
      <c r="B32" s="51" t="s">
        <v>40</v>
      </c>
      <c r="C32" s="52">
        <f t="shared" si="0"/>
        <v>10</v>
      </c>
      <c r="D32" s="59" t="s">
        <v>50</v>
      </c>
      <c r="E32" s="54"/>
      <c r="F32" s="54"/>
    </row>
    <row r="33" spans="1:6" s="46" customFormat="1" ht="186.75" x14ac:dyDescent="0.25">
      <c r="A33" s="40"/>
      <c r="B33" s="51" t="s">
        <v>40</v>
      </c>
      <c r="C33" s="52">
        <f t="shared" si="0"/>
        <v>11</v>
      </c>
      <c r="D33" s="53" t="s">
        <v>51</v>
      </c>
      <c r="E33" s="54"/>
      <c r="F33" s="54"/>
    </row>
    <row r="34" spans="1:6" s="46" customFormat="1" ht="57.75" x14ac:dyDescent="0.25">
      <c r="A34" s="40"/>
      <c r="B34" s="51" t="s">
        <v>40</v>
      </c>
      <c r="C34" s="52">
        <f t="shared" si="0"/>
        <v>12</v>
      </c>
      <c r="D34" s="62" t="s">
        <v>52</v>
      </c>
      <c r="E34" s="54"/>
      <c r="F34" s="54"/>
    </row>
    <row r="35" spans="1:6" s="46" customFormat="1" ht="30" x14ac:dyDescent="0.25">
      <c r="A35" s="40"/>
      <c r="B35" s="51" t="s">
        <v>40</v>
      </c>
      <c r="C35" s="52">
        <f t="shared" si="0"/>
        <v>13</v>
      </c>
      <c r="D35" s="62" t="s">
        <v>53</v>
      </c>
      <c r="E35" s="54"/>
      <c r="F35" s="54"/>
    </row>
    <row r="36" spans="1:6" s="45" customFormat="1" ht="30" x14ac:dyDescent="0.25">
      <c r="A36" s="63"/>
      <c r="B36" s="51" t="s">
        <v>40</v>
      </c>
      <c r="C36" s="52">
        <f t="shared" si="0"/>
        <v>14</v>
      </c>
      <c r="D36" s="64" t="s">
        <v>54</v>
      </c>
      <c r="E36" s="54"/>
      <c r="F36" s="54"/>
    </row>
    <row r="37" spans="1:6" s="46" customFormat="1" x14ac:dyDescent="0.25">
      <c r="A37" s="40"/>
      <c r="B37" s="55" t="s">
        <v>40</v>
      </c>
      <c r="C37" s="56">
        <f t="shared" si="0"/>
        <v>15</v>
      </c>
      <c r="D37" s="57" t="s">
        <v>55</v>
      </c>
      <c r="E37" s="58"/>
      <c r="F37" s="58"/>
    </row>
    <row r="38" spans="1:6" s="46" customFormat="1" ht="71.25" x14ac:dyDescent="0.25">
      <c r="A38" s="40"/>
      <c r="B38" s="51" t="s">
        <v>40</v>
      </c>
      <c r="C38" s="52">
        <f t="shared" si="0"/>
        <v>16</v>
      </c>
      <c r="D38" s="53" t="s">
        <v>56</v>
      </c>
      <c r="E38" s="225"/>
      <c r="F38" s="54"/>
    </row>
    <row r="39" spans="1:6" s="46" customFormat="1" x14ac:dyDescent="0.25">
      <c r="A39" s="40"/>
      <c r="B39" s="51" t="s">
        <v>40</v>
      </c>
      <c r="C39" s="52">
        <f t="shared" si="0"/>
        <v>17</v>
      </c>
      <c r="D39" s="53" t="s">
        <v>57</v>
      </c>
      <c r="E39" s="54"/>
      <c r="F39" s="54"/>
    </row>
    <row r="40" spans="1:6" s="46" customFormat="1" x14ac:dyDescent="0.25">
      <c r="A40" s="40"/>
      <c r="B40" s="51" t="s">
        <v>40</v>
      </c>
      <c r="C40" s="52">
        <f t="shared" si="0"/>
        <v>18</v>
      </c>
      <c r="D40" s="53" t="s">
        <v>58</v>
      </c>
      <c r="E40" s="54"/>
      <c r="F40" s="54"/>
    </row>
    <row r="41" spans="1:6" s="46" customFormat="1" x14ac:dyDescent="0.25">
      <c r="A41" s="40"/>
      <c r="B41" s="51" t="s">
        <v>40</v>
      </c>
      <c r="C41" s="52">
        <f t="shared" si="0"/>
        <v>19</v>
      </c>
      <c r="D41" s="53" t="s">
        <v>59</v>
      </c>
      <c r="E41" s="54"/>
      <c r="F41" s="54"/>
    </row>
    <row r="42" spans="1:6" s="46" customFormat="1" x14ac:dyDescent="0.25">
      <c r="A42" s="40"/>
      <c r="B42" s="65" t="s">
        <v>40</v>
      </c>
      <c r="C42" s="66">
        <f t="shared" si="0"/>
        <v>20</v>
      </c>
      <c r="D42" s="67" t="s">
        <v>60</v>
      </c>
      <c r="E42" s="68"/>
      <c r="F42" s="68"/>
    </row>
    <row r="43" spans="1:6" s="46" customFormat="1" ht="99.75" x14ac:dyDescent="0.25">
      <c r="A43" s="40"/>
      <c r="B43" s="51" t="s">
        <v>40</v>
      </c>
      <c r="C43" s="52">
        <f>C42+1</f>
        <v>21</v>
      </c>
      <c r="D43" s="53" t="s">
        <v>61</v>
      </c>
      <c r="E43" s="225"/>
      <c r="F43" s="54"/>
    </row>
    <row r="44" spans="1:6" s="46" customFormat="1" ht="42.75" x14ac:dyDescent="0.25">
      <c r="A44" s="40"/>
      <c r="B44" s="51" t="s">
        <v>40</v>
      </c>
      <c r="C44" s="52">
        <f>C42+1</f>
        <v>21</v>
      </c>
      <c r="D44" s="53" t="s">
        <v>62</v>
      </c>
      <c r="E44" s="54"/>
      <c r="F44" s="54"/>
    </row>
    <row r="45" spans="1:6" s="46" customFormat="1" ht="28.5" x14ac:dyDescent="0.25">
      <c r="A45" s="40"/>
      <c r="B45" s="51" t="s">
        <v>40</v>
      </c>
      <c r="C45" s="52">
        <f>C43+1</f>
        <v>22</v>
      </c>
      <c r="D45" s="53" t="s">
        <v>63</v>
      </c>
      <c r="E45" s="54"/>
      <c r="F45" s="54"/>
    </row>
    <row r="46" spans="1:6" s="46" customFormat="1" x14ac:dyDescent="0.25">
      <c r="A46" s="40"/>
      <c r="B46" s="65" t="s">
        <v>40</v>
      </c>
      <c r="C46" s="66">
        <f>C45+1</f>
        <v>23</v>
      </c>
      <c r="D46" s="67" t="s">
        <v>64</v>
      </c>
      <c r="E46" s="68"/>
      <c r="F46" s="68"/>
    </row>
    <row r="47" spans="1:6" s="46" customFormat="1" x14ac:dyDescent="0.25">
      <c r="A47" s="40"/>
      <c r="B47" s="51" t="s">
        <v>40</v>
      </c>
      <c r="C47" s="52">
        <f>C46+1</f>
        <v>24</v>
      </c>
      <c r="D47" s="53" t="s">
        <v>65</v>
      </c>
      <c r="E47" s="54"/>
      <c r="F47" s="54"/>
    </row>
    <row r="48" spans="1:6" s="46" customFormat="1" x14ac:dyDescent="0.25">
      <c r="A48" s="40"/>
      <c r="B48" s="51" t="s">
        <v>40</v>
      </c>
      <c r="C48" s="52">
        <f t="shared" ref="C48:C52" si="1">C46+1</f>
        <v>24</v>
      </c>
      <c r="D48" s="69" t="s">
        <v>66</v>
      </c>
      <c r="E48" s="54"/>
      <c r="F48" s="54"/>
    </row>
    <row r="49" spans="1:6" s="46" customFormat="1" x14ac:dyDescent="0.25">
      <c r="A49" s="40"/>
      <c r="B49" s="51" t="s">
        <v>40</v>
      </c>
      <c r="C49" s="52">
        <f t="shared" si="1"/>
        <v>25</v>
      </c>
      <c r="D49" s="53" t="s">
        <v>67</v>
      </c>
      <c r="E49" s="54"/>
      <c r="F49" s="54"/>
    </row>
    <row r="50" spans="1:6" s="46" customFormat="1" x14ac:dyDescent="0.25">
      <c r="A50" s="40"/>
      <c r="B50" s="51" t="s">
        <v>40</v>
      </c>
      <c r="C50" s="52">
        <f t="shared" si="1"/>
        <v>25</v>
      </c>
      <c r="D50" s="53" t="s">
        <v>68</v>
      </c>
      <c r="E50" s="54"/>
      <c r="F50" s="54"/>
    </row>
    <row r="51" spans="1:6" s="46" customFormat="1" x14ac:dyDescent="0.25">
      <c r="A51" s="40"/>
      <c r="B51" s="51" t="s">
        <v>40</v>
      </c>
      <c r="C51" s="52">
        <f t="shared" si="1"/>
        <v>26</v>
      </c>
      <c r="D51" s="53" t="s">
        <v>69</v>
      </c>
      <c r="E51" s="54"/>
      <c r="F51" s="54"/>
    </row>
    <row r="52" spans="1:6" s="46" customFormat="1" ht="42.75" x14ac:dyDescent="0.25">
      <c r="A52" s="40"/>
      <c r="B52" s="51" t="s">
        <v>40</v>
      </c>
      <c r="C52" s="52">
        <f t="shared" si="1"/>
        <v>26</v>
      </c>
      <c r="D52" s="53" t="s">
        <v>70</v>
      </c>
      <c r="E52" s="54"/>
      <c r="F52" s="54"/>
    </row>
    <row r="53" spans="1:6" s="46" customFormat="1" x14ac:dyDescent="0.25">
      <c r="A53" s="40"/>
      <c r="B53" s="51" t="s">
        <v>40</v>
      </c>
      <c r="C53" s="52">
        <f t="shared" si="0"/>
        <v>27</v>
      </c>
      <c r="D53" s="53" t="s">
        <v>71</v>
      </c>
      <c r="E53" s="54"/>
      <c r="F53" s="54"/>
    </row>
    <row r="54" spans="1:6" s="46" customFormat="1" x14ac:dyDescent="0.25">
      <c r="A54" s="40"/>
      <c r="B54" s="51" t="s">
        <v>40</v>
      </c>
      <c r="C54" s="52">
        <f t="shared" si="0"/>
        <v>28</v>
      </c>
      <c r="D54" s="69" t="s">
        <v>72</v>
      </c>
      <c r="E54" s="54"/>
      <c r="F54" s="54"/>
    </row>
    <row r="55" spans="1:6" s="46" customFormat="1" ht="57" x14ac:dyDescent="0.25">
      <c r="A55" s="40"/>
      <c r="B55" s="51" t="s">
        <v>40</v>
      </c>
      <c r="C55" s="52">
        <f t="shared" si="0"/>
        <v>29</v>
      </c>
      <c r="D55" s="53" t="s">
        <v>73</v>
      </c>
      <c r="E55" s="54"/>
      <c r="F55" s="54"/>
    </row>
    <row r="56" spans="1:6" s="46" customFormat="1" ht="42.75" x14ac:dyDescent="0.25">
      <c r="A56" s="40"/>
      <c r="B56" s="51" t="s">
        <v>40</v>
      </c>
      <c r="C56" s="52">
        <f t="shared" si="0"/>
        <v>30</v>
      </c>
      <c r="D56" s="53" t="s">
        <v>74</v>
      </c>
      <c r="E56" s="54"/>
      <c r="F56" s="54"/>
    </row>
    <row r="57" spans="1:6" s="46" customFormat="1" x14ac:dyDescent="0.25">
      <c r="A57" s="40"/>
      <c r="B57" s="51" t="s">
        <v>40</v>
      </c>
      <c r="C57" s="52">
        <f t="shared" si="0"/>
        <v>31</v>
      </c>
      <c r="D57" s="61" t="s">
        <v>75</v>
      </c>
      <c r="E57" s="60"/>
      <c r="F57" s="54"/>
    </row>
    <row r="58" spans="1:6" s="46" customFormat="1" ht="57" x14ac:dyDescent="0.25">
      <c r="A58" s="40"/>
      <c r="B58" s="51" t="s">
        <v>40</v>
      </c>
      <c r="C58" s="52">
        <f t="shared" si="0"/>
        <v>32</v>
      </c>
      <c r="D58" s="61" t="s">
        <v>76</v>
      </c>
      <c r="E58" s="60"/>
      <c r="F58" s="54"/>
    </row>
    <row r="59" spans="1:6" s="46" customFormat="1" x14ac:dyDescent="0.25">
      <c r="A59" s="40"/>
      <c r="B59" s="51" t="s">
        <v>40</v>
      </c>
      <c r="C59" s="52">
        <f t="shared" si="0"/>
        <v>33</v>
      </c>
      <c r="D59" s="69" t="s">
        <v>77</v>
      </c>
      <c r="E59" s="54"/>
      <c r="F59" s="54"/>
    </row>
    <row r="60" spans="1:6" s="46" customFormat="1" x14ac:dyDescent="0.25">
      <c r="A60" s="40"/>
      <c r="B60" s="51" t="s">
        <v>40</v>
      </c>
      <c r="C60" s="52">
        <f t="shared" si="0"/>
        <v>34</v>
      </c>
      <c r="D60" s="59" t="s">
        <v>78</v>
      </c>
      <c r="E60" s="54"/>
      <c r="F60" s="54"/>
    </row>
    <row r="61" spans="1:6" s="46" customFormat="1" x14ac:dyDescent="0.25">
      <c r="A61" s="40"/>
      <c r="B61" s="51" t="s">
        <v>40</v>
      </c>
      <c r="C61" s="52">
        <f t="shared" si="0"/>
        <v>35</v>
      </c>
      <c r="D61" s="59" t="s">
        <v>79</v>
      </c>
      <c r="E61" s="54"/>
      <c r="F61" s="54"/>
    </row>
    <row r="62" spans="1:6" s="46" customFormat="1" ht="28.5" x14ac:dyDescent="0.25">
      <c r="A62" s="40"/>
      <c r="B62" s="51" t="s">
        <v>40</v>
      </c>
      <c r="C62" s="52">
        <f t="shared" si="0"/>
        <v>36</v>
      </c>
      <c r="D62" s="59" t="s">
        <v>80</v>
      </c>
      <c r="E62" s="54"/>
      <c r="F62" s="54"/>
    </row>
    <row r="63" spans="1:6" s="46" customFormat="1" ht="57" x14ac:dyDescent="0.25">
      <c r="A63" s="40"/>
      <c r="B63" s="51" t="s">
        <v>40</v>
      </c>
      <c r="C63" s="52">
        <f t="shared" si="0"/>
        <v>37</v>
      </c>
      <c r="D63" s="59" t="s">
        <v>81</v>
      </c>
      <c r="E63" s="54"/>
      <c r="F63" s="54"/>
    </row>
    <row r="64" spans="1:6" s="46" customFormat="1" ht="28.5" x14ac:dyDescent="0.25">
      <c r="A64" s="40"/>
      <c r="B64" s="51" t="s">
        <v>40</v>
      </c>
      <c r="C64" s="52">
        <f t="shared" si="0"/>
        <v>38</v>
      </c>
      <c r="D64" s="59" t="s">
        <v>82</v>
      </c>
      <c r="E64" s="54"/>
      <c r="F64" s="54"/>
    </row>
    <row r="65" spans="1:6" s="46" customFormat="1" x14ac:dyDescent="0.25">
      <c r="A65" s="40"/>
      <c r="B65" s="51" t="s">
        <v>40</v>
      </c>
      <c r="C65" s="52">
        <f t="shared" si="0"/>
        <v>39</v>
      </c>
      <c r="D65" s="59" t="s">
        <v>83</v>
      </c>
      <c r="E65" s="54"/>
      <c r="F65" s="54"/>
    </row>
    <row r="66" spans="1:6" s="46" customFormat="1" x14ac:dyDescent="0.25">
      <c r="A66" s="40"/>
      <c r="B66" s="51" t="s">
        <v>40</v>
      </c>
      <c r="C66" s="52">
        <f t="shared" si="0"/>
        <v>40</v>
      </c>
      <c r="D66" s="59" t="s">
        <v>84</v>
      </c>
      <c r="E66" s="54"/>
      <c r="F66" s="54"/>
    </row>
    <row r="67" spans="1:6" s="46" customFormat="1" x14ac:dyDescent="0.25">
      <c r="A67" s="40"/>
      <c r="B67" s="51" t="s">
        <v>40</v>
      </c>
      <c r="C67" s="52">
        <f t="shared" si="0"/>
        <v>41</v>
      </c>
      <c r="D67" s="59" t="s">
        <v>85</v>
      </c>
      <c r="E67" s="54"/>
      <c r="F67" s="54"/>
    </row>
    <row r="68" spans="1:6" s="46" customFormat="1" x14ac:dyDescent="0.25">
      <c r="A68" s="40"/>
      <c r="B68" s="51" t="s">
        <v>40</v>
      </c>
      <c r="C68" s="52">
        <f t="shared" si="0"/>
        <v>42</v>
      </c>
      <c r="D68" s="59" t="s">
        <v>86</v>
      </c>
      <c r="E68" s="54"/>
      <c r="F68" s="54"/>
    </row>
    <row r="69" spans="1:6" s="46" customFormat="1" ht="71.25" x14ac:dyDescent="0.25">
      <c r="A69" s="40"/>
      <c r="B69" s="51" t="s">
        <v>40</v>
      </c>
      <c r="C69" s="52">
        <f t="shared" si="0"/>
        <v>43</v>
      </c>
      <c r="D69" s="59" t="s">
        <v>87</v>
      </c>
      <c r="E69" s="54"/>
      <c r="F69" s="54"/>
    </row>
    <row r="70" spans="1:6" s="46" customFormat="1" x14ac:dyDescent="0.25">
      <c r="A70" s="40"/>
      <c r="B70" s="51" t="s">
        <v>40</v>
      </c>
      <c r="C70" s="52">
        <f t="shared" si="0"/>
        <v>44</v>
      </c>
      <c r="D70" s="59" t="s">
        <v>88</v>
      </c>
      <c r="E70" s="54"/>
      <c r="F70" s="54"/>
    </row>
    <row r="71" spans="1:6" s="46" customFormat="1" x14ac:dyDescent="0.25">
      <c r="A71" s="40"/>
      <c r="B71" s="51" t="s">
        <v>40</v>
      </c>
      <c r="C71" s="52">
        <f t="shared" si="0"/>
        <v>45</v>
      </c>
      <c r="D71" s="59" t="s">
        <v>89</v>
      </c>
      <c r="E71" s="54"/>
      <c r="F71" s="54"/>
    </row>
    <row r="72" spans="1:6" s="46" customFormat="1" x14ac:dyDescent="0.25">
      <c r="A72" s="70"/>
      <c r="B72" s="51" t="s">
        <v>40</v>
      </c>
      <c r="C72" s="52">
        <f t="shared" si="0"/>
        <v>46</v>
      </c>
      <c r="D72" s="69" t="s">
        <v>90</v>
      </c>
      <c r="E72" s="71"/>
      <c r="F72" s="71"/>
    </row>
    <row r="73" spans="1:6" s="46" customFormat="1" x14ac:dyDescent="0.25">
      <c r="A73" s="40"/>
      <c r="B73" s="51" t="s">
        <v>40</v>
      </c>
      <c r="C73" s="52">
        <f t="shared" si="0"/>
        <v>47</v>
      </c>
      <c r="D73" s="53" t="s">
        <v>91</v>
      </c>
      <c r="E73" s="54"/>
      <c r="F73" s="54"/>
    </row>
    <row r="74" spans="1:6" s="46" customFormat="1" ht="28.5" x14ac:dyDescent="0.25">
      <c r="A74" s="40"/>
      <c r="B74" s="51" t="s">
        <v>40</v>
      </c>
      <c r="C74" s="52">
        <f t="shared" si="0"/>
        <v>48</v>
      </c>
      <c r="D74" s="53" t="s">
        <v>92</v>
      </c>
      <c r="E74" s="54"/>
      <c r="F74" s="54"/>
    </row>
    <row r="75" spans="1:6" s="46" customFormat="1" ht="42.75" x14ac:dyDescent="0.25">
      <c r="A75" s="40"/>
      <c r="B75" s="51" t="s">
        <v>40</v>
      </c>
      <c r="C75" s="52">
        <f t="shared" si="0"/>
        <v>49</v>
      </c>
      <c r="D75" s="53" t="s">
        <v>93</v>
      </c>
      <c r="E75" s="54"/>
      <c r="F75" s="54"/>
    </row>
    <row r="76" spans="1:6" s="46" customFormat="1" ht="28.5" x14ac:dyDescent="0.25">
      <c r="A76" s="40"/>
      <c r="B76" s="51" t="s">
        <v>40</v>
      </c>
      <c r="C76" s="52">
        <f t="shared" si="0"/>
        <v>50</v>
      </c>
      <c r="D76" s="53" t="s">
        <v>94</v>
      </c>
      <c r="E76" s="54"/>
      <c r="F76" s="54"/>
    </row>
    <row r="77" spans="1:6" s="46" customFormat="1" ht="42.75" x14ac:dyDescent="0.25">
      <c r="A77" s="40"/>
      <c r="B77" s="51" t="s">
        <v>40</v>
      </c>
      <c r="C77" s="52">
        <f t="shared" si="0"/>
        <v>51</v>
      </c>
      <c r="D77" s="53" t="s">
        <v>95</v>
      </c>
      <c r="E77" s="54"/>
      <c r="F77" s="54"/>
    </row>
    <row r="78" spans="1:6" s="46" customFormat="1" ht="244.5" x14ac:dyDescent="0.25">
      <c r="A78" s="40"/>
      <c r="B78" s="51" t="s">
        <v>40</v>
      </c>
      <c r="C78" s="52">
        <f t="shared" si="0"/>
        <v>52</v>
      </c>
      <c r="D78" s="53" t="s">
        <v>96</v>
      </c>
      <c r="E78" s="54"/>
      <c r="F78" s="54"/>
    </row>
    <row r="79" spans="1:6" s="46" customFormat="1" ht="246.75" x14ac:dyDescent="0.25">
      <c r="A79" s="40"/>
      <c r="B79" s="51" t="s">
        <v>40</v>
      </c>
      <c r="C79" s="52">
        <f t="shared" si="0"/>
        <v>53</v>
      </c>
      <c r="D79" s="53" t="s">
        <v>97</v>
      </c>
      <c r="E79" s="54"/>
      <c r="F79" s="54"/>
    </row>
    <row r="80" spans="1:6" s="46" customFormat="1" ht="28.5" x14ac:dyDescent="0.25">
      <c r="A80" s="40"/>
      <c r="B80" s="51" t="s">
        <v>40</v>
      </c>
      <c r="C80" s="52">
        <f t="shared" si="0"/>
        <v>54</v>
      </c>
      <c r="D80" s="53" t="s">
        <v>98</v>
      </c>
      <c r="E80" s="54"/>
      <c r="F80" s="54"/>
    </row>
    <row r="81" spans="1:6" s="46" customFormat="1" x14ac:dyDescent="0.25">
      <c r="A81" s="40"/>
      <c r="B81" s="51" t="s">
        <v>40</v>
      </c>
      <c r="C81" s="52">
        <f t="shared" si="0"/>
        <v>55</v>
      </c>
      <c r="D81" s="61" t="s">
        <v>99</v>
      </c>
      <c r="E81" s="54"/>
      <c r="F81" s="54"/>
    </row>
    <row r="82" spans="1:6" x14ac:dyDescent="0.25">
      <c r="A82" s="1"/>
      <c r="B82" s="51" t="s">
        <v>40</v>
      </c>
      <c r="C82" s="52">
        <f t="shared" si="0"/>
        <v>56</v>
      </c>
      <c r="D82" s="72" t="s">
        <v>100</v>
      </c>
      <c r="E82" s="54"/>
      <c r="F82" s="54"/>
    </row>
    <row r="83" spans="1:6" s="46" customFormat="1" x14ac:dyDescent="0.25">
      <c r="A83" s="40"/>
      <c r="B83" s="51" t="s">
        <v>40</v>
      </c>
      <c r="C83" s="52">
        <f t="shared" si="0"/>
        <v>57</v>
      </c>
      <c r="D83" s="69" t="s">
        <v>101</v>
      </c>
      <c r="E83" s="54"/>
      <c r="F83" s="54"/>
    </row>
    <row r="84" spans="1:6" s="46" customFormat="1" ht="85.5" x14ac:dyDescent="0.25">
      <c r="A84" s="40"/>
      <c r="B84" s="51" t="s">
        <v>40</v>
      </c>
      <c r="C84" s="52">
        <f t="shared" si="0"/>
        <v>58</v>
      </c>
      <c r="D84" s="53" t="s">
        <v>102</v>
      </c>
      <c r="E84" s="54"/>
      <c r="F84" s="54"/>
    </row>
    <row r="85" spans="1:6" s="46" customFormat="1" x14ac:dyDescent="0.25">
      <c r="A85" s="40"/>
      <c r="B85" s="51" t="s">
        <v>40</v>
      </c>
      <c r="C85" s="52">
        <f t="shared" si="0"/>
        <v>59</v>
      </c>
      <c r="D85" s="53" t="s">
        <v>103</v>
      </c>
      <c r="E85" s="54"/>
      <c r="F85" s="54"/>
    </row>
    <row r="86" spans="1:6" s="46" customFormat="1" ht="28.5" x14ac:dyDescent="0.25">
      <c r="A86" s="40"/>
      <c r="B86" s="51" t="s">
        <v>40</v>
      </c>
      <c r="C86" s="52">
        <f t="shared" si="0"/>
        <v>60</v>
      </c>
      <c r="D86" s="53" t="s">
        <v>104</v>
      </c>
      <c r="E86" s="54"/>
      <c r="F86" s="54"/>
    </row>
    <row r="87" spans="1:6" x14ac:dyDescent="0.25">
      <c r="A87" s="1"/>
      <c r="B87" s="51" t="s">
        <v>40</v>
      </c>
      <c r="C87" s="52">
        <f t="shared" si="0"/>
        <v>61</v>
      </c>
      <c r="D87" s="73" t="s">
        <v>105</v>
      </c>
      <c r="E87" s="74"/>
      <c r="F87" s="74"/>
    </row>
    <row r="88" spans="1:6" ht="28.5" x14ac:dyDescent="0.25">
      <c r="A88" s="1"/>
      <c r="B88" s="51" t="s">
        <v>40</v>
      </c>
      <c r="C88" s="52">
        <f t="shared" si="0"/>
        <v>62</v>
      </c>
      <c r="D88" s="75" t="s">
        <v>106</v>
      </c>
      <c r="E88" s="74"/>
      <c r="F88" s="74"/>
    </row>
    <row r="89" spans="1:6" ht="42.75" x14ac:dyDescent="0.25">
      <c r="A89" s="1"/>
      <c r="B89" s="51" t="s">
        <v>40</v>
      </c>
      <c r="C89" s="52">
        <f t="shared" si="0"/>
        <v>63</v>
      </c>
      <c r="D89" s="76" t="s">
        <v>107</v>
      </c>
      <c r="E89" s="74"/>
      <c r="F89" s="74"/>
    </row>
    <row r="90" spans="1:6" x14ac:dyDescent="0.25">
      <c r="A90" s="1"/>
      <c r="B90" s="51" t="s">
        <v>40</v>
      </c>
      <c r="C90" s="52">
        <f t="shared" si="0"/>
        <v>64</v>
      </c>
      <c r="D90" s="73" t="s">
        <v>108</v>
      </c>
      <c r="E90" s="74"/>
      <c r="F90" s="74"/>
    </row>
    <row r="91" spans="1:6" s="46" customFormat="1" x14ac:dyDescent="0.25">
      <c r="A91" s="40"/>
      <c r="B91" s="55" t="s">
        <v>40</v>
      </c>
      <c r="C91" s="56">
        <f t="shared" ref="C91:C120" si="2">C90+1</f>
        <v>65</v>
      </c>
      <c r="D91" s="57" t="s">
        <v>109</v>
      </c>
      <c r="E91" s="58"/>
      <c r="F91" s="58"/>
    </row>
    <row r="92" spans="1:6" s="46" customFormat="1" ht="285.75" customHeight="1" x14ac:dyDescent="0.25">
      <c r="A92" s="40"/>
      <c r="B92" s="51" t="s">
        <v>40</v>
      </c>
      <c r="C92" s="52">
        <f t="shared" si="2"/>
        <v>66</v>
      </c>
      <c r="D92" s="61" t="s">
        <v>110</v>
      </c>
      <c r="E92" s="54"/>
      <c r="F92" s="54"/>
    </row>
    <row r="93" spans="1:6" s="46" customFormat="1" x14ac:dyDescent="0.25">
      <c r="A93" s="40"/>
      <c r="B93" s="51" t="s">
        <v>40</v>
      </c>
      <c r="C93" s="52">
        <f t="shared" si="2"/>
        <v>67</v>
      </c>
      <c r="D93" s="61" t="s">
        <v>111</v>
      </c>
      <c r="E93" s="54"/>
      <c r="F93" s="54"/>
    </row>
    <row r="94" spans="1:6" s="46" customFormat="1" x14ac:dyDescent="0.25">
      <c r="A94" s="40"/>
      <c r="B94" s="51" t="s">
        <v>40</v>
      </c>
      <c r="C94" s="52">
        <f t="shared" si="2"/>
        <v>68</v>
      </c>
      <c r="D94" s="61" t="s">
        <v>112</v>
      </c>
      <c r="E94" s="54"/>
      <c r="F94" s="54"/>
    </row>
    <row r="95" spans="1:6" s="46" customFormat="1" ht="29.25" x14ac:dyDescent="0.25">
      <c r="A95" s="40"/>
      <c r="B95" s="51" t="s">
        <v>40</v>
      </c>
      <c r="C95" s="52">
        <f t="shared" si="2"/>
        <v>69</v>
      </c>
      <c r="D95" s="61" t="s">
        <v>113</v>
      </c>
      <c r="E95" s="54"/>
      <c r="F95" s="54"/>
    </row>
    <row r="96" spans="1:6" s="46" customFormat="1" ht="101.25" x14ac:dyDescent="0.25">
      <c r="A96" s="40"/>
      <c r="B96" s="51" t="s">
        <v>40</v>
      </c>
      <c r="C96" s="52">
        <f t="shared" si="2"/>
        <v>70</v>
      </c>
      <c r="D96" s="61" t="s">
        <v>114</v>
      </c>
      <c r="E96" s="54"/>
      <c r="F96" s="54"/>
    </row>
    <row r="97" spans="1:6" s="46" customFormat="1" x14ac:dyDescent="0.25">
      <c r="A97" s="40"/>
      <c r="B97" s="55" t="s">
        <v>40</v>
      </c>
      <c r="C97" s="56">
        <f t="shared" si="2"/>
        <v>71</v>
      </c>
      <c r="D97" s="57" t="s">
        <v>115</v>
      </c>
      <c r="E97" s="58"/>
      <c r="F97" s="58"/>
    </row>
    <row r="98" spans="1:6" s="46" customFormat="1" x14ac:dyDescent="0.25">
      <c r="A98" s="40"/>
      <c r="B98" s="51" t="s">
        <v>40</v>
      </c>
      <c r="C98" s="52">
        <f t="shared" si="2"/>
        <v>72</v>
      </c>
      <c r="D98" s="81" t="s">
        <v>116</v>
      </c>
      <c r="E98" s="54"/>
      <c r="F98" s="54"/>
    </row>
    <row r="99" spans="1:6" s="46" customFormat="1" x14ac:dyDescent="0.25">
      <c r="A99" s="40"/>
      <c r="B99" s="51" t="s">
        <v>40</v>
      </c>
      <c r="C99" s="52">
        <f t="shared" si="2"/>
        <v>73</v>
      </c>
      <c r="D99" s="82" t="s">
        <v>117</v>
      </c>
      <c r="E99" s="54"/>
      <c r="F99" s="54"/>
    </row>
    <row r="100" spans="1:6" s="46" customFormat="1" x14ac:dyDescent="0.25">
      <c r="A100" s="40"/>
      <c r="B100" s="51" t="s">
        <v>40</v>
      </c>
      <c r="C100" s="52">
        <f t="shared" si="2"/>
        <v>74</v>
      </c>
      <c r="D100" s="82" t="s">
        <v>118</v>
      </c>
      <c r="E100" s="54"/>
      <c r="F100" s="54"/>
    </row>
    <row r="101" spans="1:6" s="46" customFormat="1" x14ac:dyDescent="0.25">
      <c r="A101" s="40"/>
      <c r="B101" s="51" t="s">
        <v>40</v>
      </c>
      <c r="C101" s="52">
        <f t="shared" si="2"/>
        <v>75</v>
      </c>
      <c r="D101" s="81" t="s">
        <v>119</v>
      </c>
      <c r="E101" s="54"/>
      <c r="F101" s="54"/>
    </row>
    <row r="102" spans="1:6" s="46" customFormat="1" ht="42.75" x14ac:dyDescent="0.25">
      <c r="A102" s="40"/>
      <c r="B102" s="51" t="s">
        <v>40</v>
      </c>
      <c r="C102" s="52">
        <f t="shared" si="2"/>
        <v>76</v>
      </c>
      <c r="D102" s="82" t="s">
        <v>120</v>
      </c>
      <c r="E102" s="54"/>
      <c r="F102" s="54"/>
    </row>
    <row r="103" spans="1:6" s="46" customFormat="1" ht="42.75" x14ac:dyDescent="0.25">
      <c r="A103" s="40"/>
      <c r="B103" s="51" t="s">
        <v>40</v>
      </c>
      <c r="C103" s="52">
        <f t="shared" si="2"/>
        <v>77</v>
      </c>
      <c r="D103" s="82" t="s">
        <v>121</v>
      </c>
      <c r="E103" s="54"/>
      <c r="F103" s="54"/>
    </row>
    <row r="104" spans="1:6" s="46" customFormat="1" x14ac:dyDescent="0.25">
      <c r="A104" s="40"/>
      <c r="B104" s="51" t="s">
        <v>40</v>
      </c>
      <c r="C104" s="52">
        <f t="shared" si="2"/>
        <v>78</v>
      </c>
      <c r="D104" s="82" t="s">
        <v>122</v>
      </c>
      <c r="E104" s="54"/>
      <c r="F104" s="54"/>
    </row>
    <row r="105" spans="1:6" s="46" customFormat="1" ht="28.5" x14ac:dyDescent="0.25">
      <c r="A105" s="40"/>
      <c r="B105" s="51" t="s">
        <v>40</v>
      </c>
      <c r="C105" s="52">
        <f t="shared" si="2"/>
        <v>79</v>
      </c>
      <c r="D105" s="82" t="s">
        <v>123</v>
      </c>
      <c r="E105" s="54"/>
      <c r="F105" s="54"/>
    </row>
    <row r="106" spans="1:6" s="46" customFormat="1" ht="85.5" x14ac:dyDescent="0.25">
      <c r="A106" s="40"/>
      <c r="B106" s="51" t="s">
        <v>40</v>
      </c>
      <c r="C106" s="52">
        <f t="shared" si="2"/>
        <v>80</v>
      </c>
      <c r="D106" s="82" t="s">
        <v>124</v>
      </c>
      <c r="E106" s="54"/>
      <c r="F106" s="54"/>
    </row>
    <row r="107" spans="1:6" s="46" customFormat="1" ht="28.5" x14ac:dyDescent="0.25">
      <c r="A107" s="40"/>
      <c r="B107" s="51" t="s">
        <v>40</v>
      </c>
      <c r="C107" s="52">
        <f t="shared" si="2"/>
        <v>81</v>
      </c>
      <c r="D107" s="82" t="s">
        <v>125</v>
      </c>
      <c r="E107" s="54"/>
      <c r="F107" s="54"/>
    </row>
    <row r="108" spans="1:6" s="46" customFormat="1" x14ac:dyDescent="0.25">
      <c r="A108" s="40"/>
      <c r="B108" s="55" t="s">
        <v>40</v>
      </c>
      <c r="C108" s="56">
        <f t="shared" si="2"/>
        <v>82</v>
      </c>
      <c r="D108" s="57" t="s">
        <v>126</v>
      </c>
      <c r="E108" s="58"/>
      <c r="F108" s="58"/>
    </row>
    <row r="109" spans="1:6" s="46" customFormat="1" ht="28.5" x14ac:dyDescent="0.25">
      <c r="A109" s="40"/>
      <c r="B109" s="51" t="s">
        <v>40</v>
      </c>
      <c r="C109" s="52">
        <f t="shared" si="2"/>
        <v>83</v>
      </c>
      <c r="D109" s="61" t="s">
        <v>127</v>
      </c>
      <c r="E109" s="54"/>
      <c r="F109" s="54"/>
    </row>
    <row r="110" spans="1:6" s="46" customFormat="1" x14ac:dyDescent="0.25">
      <c r="A110" s="40"/>
      <c r="B110" s="51" t="s">
        <v>40</v>
      </c>
      <c r="C110" s="52">
        <f t="shared" si="2"/>
        <v>84</v>
      </c>
      <c r="D110" s="61" t="s">
        <v>128</v>
      </c>
      <c r="E110" s="54"/>
      <c r="F110" s="54"/>
    </row>
    <row r="111" spans="1:6" s="46" customFormat="1" ht="99.75" x14ac:dyDescent="0.25">
      <c r="A111" s="40"/>
      <c r="B111" s="51" t="s">
        <v>40</v>
      </c>
      <c r="C111" s="52">
        <f t="shared" si="2"/>
        <v>85</v>
      </c>
      <c r="D111" s="61" t="s">
        <v>129</v>
      </c>
      <c r="E111" s="54"/>
      <c r="F111" s="54"/>
    </row>
    <row r="112" spans="1:6" s="46" customFormat="1" ht="28.5" x14ac:dyDescent="0.25">
      <c r="A112" s="40"/>
      <c r="B112" s="51" t="s">
        <v>40</v>
      </c>
      <c r="C112" s="52">
        <f t="shared" si="2"/>
        <v>86</v>
      </c>
      <c r="D112" s="53" t="s">
        <v>130</v>
      </c>
      <c r="E112" s="54"/>
      <c r="F112" s="54"/>
    </row>
    <row r="113" spans="1:6" s="46" customFormat="1" x14ac:dyDescent="0.25">
      <c r="A113" s="40"/>
      <c r="B113" s="83" t="s">
        <v>131</v>
      </c>
      <c r="C113" s="84"/>
      <c r="D113" s="49"/>
      <c r="E113" s="50"/>
      <c r="F113" s="50"/>
    </row>
    <row r="114" spans="1:6" s="46" customFormat="1" x14ac:dyDescent="0.25">
      <c r="A114" s="40"/>
      <c r="B114" s="51" t="s">
        <v>40</v>
      </c>
      <c r="C114" s="52">
        <f>C112+1</f>
        <v>87</v>
      </c>
      <c r="D114" s="61" t="s">
        <v>132</v>
      </c>
      <c r="E114" s="54"/>
      <c r="F114" s="54"/>
    </row>
    <row r="115" spans="1:6" s="46" customFormat="1" ht="71.25" x14ac:dyDescent="0.25">
      <c r="A115" s="40"/>
      <c r="B115" s="51" t="s">
        <v>40</v>
      </c>
      <c r="C115" s="52">
        <f t="shared" si="2"/>
        <v>88</v>
      </c>
      <c r="D115" s="61" t="s">
        <v>133</v>
      </c>
      <c r="E115" s="54"/>
      <c r="F115" s="54"/>
    </row>
    <row r="116" spans="1:6" s="46" customFormat="1" x14ac:dyDescent="0.25">
      <c r="A116" s="40"/>
      <c r="B116" s="51" t="s">
        <v>40</v>
      </c>
      <c r="C116" s="52">
        <f t="shared" si="2"/>
        <v>89</v>
      </c>
      <c r="D116" s="61" t="s">
        <v>134</v>
      </c>
      <c r="E116" s="54"/>
      <c r="F116" s="54"/>
    </row>
    <row r="117" spans="1:6" s="46" customFormat="1" x14ac:dyDescent="0.25">
      <c r="A117" s="40"/>
      <c r="B117" s="51" t="s">
        <v>40</v>
      </c>
      <c r="C117" s="52">
        <f t="shared" si="2"/>
        <v>90</v>
      </c>
      <c r="D117" s="61" t="s">
        <v>135</v>
      </c>
      <c r="E117" s="54"/>
      <c r="F117" s="54"/>
    </row>
    <row r="118" spans="1:6" s="46" customFormat="1" x14ac:dyDescent="0.25">
      <c r="A118" s="40"/>
      <c r="B118" s="51" t="s">
        <v>40</v>
      </c>
      <c r="C118" s="52">
        <f t="shared" si="2"/>
        <v>91</v>
      </c>
      <c r="D118" s="61" t="s">
        <v>136</v>
      </c>
      <c r="E118" s="54"/>
      <c r="F118" s="54"/>
    </row>
    <row r="119" spans="1:6" s="46" customFormat="1" ht="42.75" x14ac:dyDescent="0.25">
      <c r="A119" s="40"/>
      <c r="B119" s="51" t="s">
        <v>40</v>
      </c>
      <c r="C119" s="52">
        <f t="shared" si="2"/>
        <v>92</v>
      </c>
      <c r="D119" s="61" t="s">
        <v>137</v>
      </c>
      <c r="E119" s="54"/>
      <c r="F119" s="54"/>
    </row>
    <row r="120" spans="1:6" s="46" customFormat="1" ht="28.5" x14ac:dyDescent="0.25">
      <c r="A120" s="40"/>
      <c r="B120" s="51" t="s">
        <v>40</v>
      </c>
      <c r="C120" s="52">
        <f t="shared" si="2"/>
        <v>93</v>
      </c>
      <c r="D120" s="61" t="s">
        <v>138</v>
      </c>
      <c r="E120" s="54"/>
      <c r="F120" s="54"/>
    </row>
    <row r="121" spans="1:6" s="46" customFormat="1" x14ac:dyDescent="0.25">
      <c r="A121" s="85"/>
      <c r="B121" s="83" t="s">
        <v>139</v>
      </c>
      <c r="C121" s="84"/>
      <c r="D121" s="49"/>
      <c r="E121" s="50"/>
      <c r="F121" s="50"/>
    </row>
    <row r="122" spans="1:6" s="46" customFormat="1" ht="57" x14ac:dyDescent="0.25">
      <c r="A122" s="70"/>
      <c r="B122" s="51" t="s">
        <v>40</v>
      </c>
      <c r="C122" s="52">
        <f>C120+1</f>
        <v>94</v>
      </c>
      <c r="D122" s="53" t="s">
        <v>140</v>
      </c>
      <c r="E122" s="71"/>
      <c r="F122" s="71"/>
    </row>
    <row r="123" spans="1:6" s="46" customFormat="1" ht="128.25" x14ac:dyDescent="0.25">
      <c r="A123" s="40"/>
      <c r="B123" s="51" t="s">
        <v>40</v>
      </c>
      <c r="C123" s="52">
        <f t="shared" ref="C123:C155" si="3">C122+1</f>
        <v>95</v>
      </c>
      <c r="D123" s="61" t="s">
        <v>141</v>
      </c>
      <c r="E123" s="54"/>
      <c r="F123" s="54"/>
    </row>
    <row r="124" spans="1:6" s="46" customFormat="1" ht="71.25" x14ac:dyDescent="0.25">
      <c r="A124" s="40"/>
      <c r="B124" s="51" t="s">
        <v>40</v>
      </c>
      <c r="C124" s="52">
        <f t="shared" si="3"/>
        <v>96</v>
      </c>
      <c r="D124" s="61" t="s">
        <v>142</v>
      </c>
      <c r="E124" s="54"/>
      <c r="F124" s="54"/>
    </row>
    <row r="125" spans="1:6" s="46" customFormat="1" x14ac:dyDescent="0.25">
      <c r="A125" s="40"/>
      <c r="B125" s="51" t="s">
        <v>40</v>
      </c>
      <c r="C125" s="52">
        <f t="shared" si="3"/>
        <v>97</v>
      </c>
      <c r="D125" s="61" t="s">
        <v>75</v>
      </c>
      <c r="E125" s="54"/>
      <c r="F125" s="54"/>
    </row>
    <row r="126" spans="1:6" s="46" customFormat="1" x14ac:dyDescent="0.25">
      <c r="A126" s="40"/>
      <c r="B126" s="77" t="s">
        <v>40</v>
      </c>
      <c r="C126" s="78">
        <f t="shared" si="3"/>
        <v>98</v>
      </c>
      <c r="D126" s="79" t="s">
        <v>143</v>
      </c>
      <c r="E126" s="80"/>
      <c r="F126" s="80"/>
    </row>
    <row r="127" spans="1:6" x14ac:dyDescent="0.25">
      <c r="A127" s="1"/>
      <c r="B127" s="51" t="s">
        <v>40</v>
      </c>
      <c r="C127" s="52">
        <f t="shared" si="3"/>
        <v>99</v>
      </c>
      <c r="D127" s="61" t="s">
        <v>144</v>
      </c>
      <c r="E127" s="54"/>
      <c r="F127" s="54"/>
    </row>
    <row r="128" spans="1:6" ht="214.5" x14ac:dyDescent="0.25">
      <c r="A128" s="1"/>
      <c r="B128" s="51" t="s">
        <v>40</v>
      </c>
      <c r="C128" s="52">
        <f t="shared" si="3"/>
        <v>100</v>
      </c>
      <c r="D128" s="86" t="s">
        <v>145</v>
      </c>
      <c r="E128" s="54"/>
      <c r="F128" s="54"/>
    </row>
    <row r="129" spans="1:6" ht="43.5" x14ac:dyDescent="0.25">
      <c r="A129" s="1"/>
      <c r="B129" s="51" t="s">
        <v>40</v>
      </c>
      <c r="C129" s="52">
        <f t="shared" si="3"/>
        <v>101</v>
      </c>
      <c r="D129" s="87" t="s">
        <v>146</v>
      </c>
      <c r="E129" s="54"/>
      <c r="F129" s="54"/>
    </row>
    <row r="130" spans="1:6" s="46" customFormat="1" ht="72" x14ac:dyDescent="0.25">
      <c r="A130" s="40"/>
      <c r="B130" s="51" t="s">
        <v>40</v>
      </c>
      <c r="C130" s="52">
        <f t="shared" si="3"/>
        <v>102</v>
      </c>
      <c r="D130" s="86" t="s">
        <v>147</v>
      </c>
      <c r="E130" s="54"/>
      <c r="F130" s="54"/>
    </row>
    <row r="131" spans="1:6" ht="29.25" x14ac:dyDescent="0.25">
      <c r="A131" s="1"/>
      <c r="B131" s="51" t="s">
        <v>40</v>
      </c>
      <c r="C131" s="52">
        <f t="shared" si="3"/>
        <v>103</v>
      </c>
      <c r="D131" s="82" t="s">
        <v>297</v>
      </c>
      <c r="E131" s="54"/>
      <c r="F131" s="54"/>
    </row>
    <row r="132" spans="1:6" x14ac:dyDescent="0.25">
      <c r="A132" s="1"/>
      <c r="B132" s="51" t="s">
        <v>40</v>
      </c>
      <c r="C132" s="52">
        <f t="shared" si="3"/>
        <v>104</v>
      </c>
      <c r="D132" s="82" t="s">
        <v>148</v>
      </c>
      <c r="E132" s="54"/>
      <c r="F132" s="54"/>
    </row>
    <row r="133" spans="1:6" s="46" customFormat="1" ht="58.5" x14ac:dyDescent="0.25">
      <c r="A133" s="40"/>
      <c r="B133" s="51" t="s">
        <v>40</v>
      </c>
      <c r="C133" s="52">
        <f t="shared" si="3"/>
        <v>105</v>
      </c>
      <c r="D133" s="82" t="s">
        <v>149</v>
      </c>
      <c r="E133" s="54"/>
      <c r="F133" s="54"/>
    </row>
    <row r="134" spans="1:6" s="46" customFormat="1" x14ac:dyDescent="0.25">
      <c r="A134" s="40"/>
      <c r="B134" s="77" t="s">
        <v>40</v>
      </c>
      <c r="C134" s="78">
        <f t="shared" si="3"/>
        <v>106</v>
      </c>
      <c r="D134" s="79" t="s">
        <v>150</v>
      </c>
      <c r="E134" s="80"/>
      <c r="F134" s="80"/>
    </row>
    <row r="135" spans="1:6" s="46" customFormat="1" ht="28.5" x14ac:dyDescent="0.25">
      <c r="A135" s="40"/>
      <c r="B135" s="51" t="s">
        <v>40</v>
      </c>
      <c r="C135" s="52">
        <f t="shared" si="3"/>
        <v>107</v>
      </c>
      <c r="D135" s="61" t="s">
        <v>151</v>
      </c>
      <c r="E135" s="54"/>
      <c r="F135" s="54"/>
    </row>
    <row r="136" spans="1:6" ht="85.5" x14ac:dyDescent="0.25">
      <c r="A136" s="1"/>
      <c r="B136" s="51" t="s">
        <v>40</v>
      </c>
      <c r="C136" s="52">
        <f t="shared" si="3"/>
        <v>108</v>
      </c>
      <c r="D136" s="86" t="s">
        <v>152</v>
      </c>
      <c r="E136" s="54"/>
      <c r="F136" s="54"/>
    </row>
    <row r="137" spans="1:6" s="46" customFormat="1" ht="57" x14ac:dyDescent="0.25">
      <c r="A137" s="40"/>
      <c r="B137" s="51" t="s">
        <v>40</v>
      </c>
      <c r="C137" s="52">
        <f t="shared" si="3"/>
        <v>109</v>
      </c>
      <c r="D137" s="86" t="s">
        <v>153</v>
      </c>
      <c r="E137" s="54"/>
      <c r="F137" s="54"/>
    </row>
    <row r="138" spans="1:6" s="46" customFormat="1" ht="72" x14ac:dyDescent="0.25">
      <c r="A138" s="40"/>
      <c r="B138" s="51" t="s">
        <v>40</v>
      </c>
      <c r="C138" s="52">
        <f t="shared" si="3"/>
        <v>110</v>
      </c>
      <c r="D138" s="61" t="s">
        <v>154</v>
      </c>
      <c r="E138" s="54"/>
      <c r="F138" s="54"/>
    </row>
    <row r="139" spans="1:6" x14ac:dyDescent="0.25">
      <c r="A139" s="1"/>
      <c r="B139" s="51" t="s">
        <v>40</v>
      </c>
      <c r="C139" s="52">
        <f t="shared" si="3"/>
        <v>111</v>
      </c>
      <c r="D139" s="61" t="s">
        <v>155</v>
      </c>
      <c r="E139" s="54"/>
      <c r="F139" s="54"/>
    </row>
    <row r="140" spans="1:6" s="46" customFormat="1" ht="28.5" x14ac:dyDescent="0.25">
      <c r="A140" s="40"/>
      <c r="B140" s="51" t="s">
        <v>40</v>
      </c>
      <c r="C140" s="52">
        <f t="shared" si="3"/>
        <v>112</v>
      </c>
      <c r="D140" s="61" t="s">
        <v>156</v>
      </c>
      <c r="E140" s="54"/>
      <c r="F140" s="54"/>
    </row>
    <row r="141" spans="1:6" s="46" customFormat="1" x14ac:dyDescent="0.25">
      <c r="A141" s="85"/>
      <c r="B141" s="83" t="s">
        <v>157</v>
      </c>
      <c r="C141" s="84"/>
      <c r="D141" s="49"/>
      <c r="E141" s="50"/>
      <c r="F141" s="50"/>
    </row>
    <row r="142" spans="1:6" s="46" customFormat="1" ht="85.5" x14ac:dyDescent="0.25">
      <c r="A142" s="40"/>
      <c r="B142" s="51" t="s">
        <v>40</v>
      </c>
      <c r="C142" s="52">
        <f>C140+1</f>
        <v>113</v>
      </c>
      <c r="D142" s="59" t="s">
        <v>158</v>
      </c>
      <c r="E142" s="54"/>
      <c r="F142" s="54"/>
    </row>
    <row r="143" spans="1:6" s="46" customFormat="1" ht="42.75" x14ac:dyDescent="0.25">
      <c r="A143" s="40"/>
      <c r="B143" s="51" t="s">
        <v>40</v>
      </c>
      <c r="C143" s="52">
        <f t="shared" si="3"/>
        <v>114</v>
      </c>
      <c r="D143" s="59" t="s">
        <v>159</v>
      </c>
      <c r="E143" s="54"/>
      <c r="F143" s="54"/>
    </row>
    <row r="144" spans="1:6" ht="42.75" x14ac:dyDescent="0.25">
      <c r="A144" s="1"/>
      <c r="B144" s="51" t="s">
        <v>40</v>
      </c>
      <c r="C144" s="52">
        <f t="shared" si="3"/>
        <v>115</v>
      </c>
      <c r="D144" s="88" t="s">
        <v>160</v>
      </c>
      <c r="E144" s="54"/>
      <c r="F144" s="54"/>
    </row>
    <row r="145" spans="1:6" ht="28.5" x14ac:dyDescent="0.25">
      <c r="A145" s="1"/>
      <c r="B145" s="51" t="s">
        <v>40</v>
      </c>
      <c r="C145" s="52">
        <f t="shared" si="3"/>
        <v>116</v>
      </c>
      <c r="D145" s="89" t="s">
        <v>161</v>
      </c>
      <c r="E145" s="54"/>
      <c r="F145" s="54"/>
    </row>
    <row r="146" spans="1:6" s="46" customFormat="1" x14ac:dyDescent="0.25">
      <c r="A146" s="40"/>
      <c r="B146" s="51" t="s">
        <v>40</v>
      </c>
      <c r="C146" s="52">
        <f t="shared" si="3"/>
        <v>117</v>
      </c>
      <c r="D146" s="59" t="s">
        <v>162</v>
      </c>
      <c r="E146" s="54"/>
      <c r="F146" s="54"/>
    </row>
    <row r="147" spans="1:6" s="46" customFormat="1" x14ac:dyDescent="0.25">
      <c r="A147" s="85"/>
      <c r="B147" s="83" t="s">
        <v>163</v>
      </c>
      <c r="C147" s="90"/>
      <c r="D147" s="49"/>
      <c r="E147" s="50"/>
      <c r="F147" s="50"/>
    </row>
    <row r="148" spans="1:6" s="46" customFormat="1" ht="28.5" x14ac:dyDescent="0.25">
      <c r="A148" s="40"/>
      <c r="B148" s="51" t="s">
        <v>40</v>
      </c>
      <c r="C148" s="52">
        <f>C146+1</f>
        <v>118</v>
      </c>
      <c r="D148" s="59" t="s">
        <v>164</v>
      </c>
      <c r="E148" s="54"/>
      <c r="F148" s="54"/>
    </row>
    <row r="149" spans="1:6" s="46" customFormat="1" ht="99.75" x14ac:dyDescent="0.25">
      <c r="A149" s="40"/>
      <c r="B149" s="51" t="s">
        <v>40</v>
      </c>
      <c r="C149" s="52">
        <f t="shared" si="3"/>
        <v>119</v>
      </c>
      <c r="D149" s="59" t="s">
        <v>165</v>
      </c>
      <c r="E149" s="54"/>
      <c r="F149" s="54"/>
    </row>
    <row r="150" spans="1:6" s="46" customFormat="1" ht="42.75" x14ac:dyDescent="0.25">
      <c r="A150" s="40"/>
      <c r="B150" s="51" t="s">
        <v>40</v>
      </c>
      <c r="C150" s="52">
        <f t="shared" si="3"/>
        <v>120</v>
      </c>
      <c r="D150" s="59" t="s">
        <v>166</v>
      </c>
      <c r="E150" s="54"/>
      <c r="F150" s="54"/>
    </row>
    <row r="151" spans="1:6" s="46" customFormat="1" ht="128.25" x14ac:dyDescent="0.25">
      <c r="A151" s="40"/>
      <c r="B151" s="51" t="s">
        <v>40</v>
      </c>
      <c r="C151" s="52">
        <f t="shared" si="3"/>
        <v>121</v>
      </c>
      <c r="D151" s="82" t="s">
        <v>167</v>
      </c>
      <c r="E151" s="54"/>
      <c r="F151" s="54"/>
    </row>
    <row r="152" spans="1:6" s="46" customFormat="1" ht="28.5" x14ac:dyDescent="0.25">
      <c r="A152" s="40"/>
      <c r="B152" s="51" t="s">
        <v>40</v>
      </c>
      <c r="C152" s="52">
        <f t="shared" si="3"/>
        <v>122</v>
      </c>
      <c r="D152" s="82" t="s">
        <v>168</v>
      </c>
      <c r="E152" s="54"/>
      <c r="F152" s="54"/>
    </row>
    <row r="153" spans="1:6" s="46" customFormat="1" ht="42.75" x14ac:dyDescent="0.25">
      <c r="A153" s="40"/>
      <c r="B153" s="51" t="s">
        <v>40</v>
      </c>
      <c r="C153" s="52">
        <f t="shared" si="3"/>
        <v>123</v>
      </c>
      <c r="D153" s="82" t="s">
        <v>169</v>
      </c>
      <c r="E153" s="54"/>
      <c r="F153" s="54"/>
    </row>
    <row r="154" spans="1:6" s="46" customFormat="1" x14ac:dyDescent="0.25">
      <c r="A154" s="40"/>
      <c r="B154" s="51" t="s">
        <v>40</v>
      </c>
      <c r="C154" s="52">
        <f t="shared" si="3"/>
        <v>124</v>
      </c>
      <c r="D154" s="82" t="s">
        <v>170</v>
      </c>
      <c r="E154" s="54"/>
      <c r="F154" s="54"/>
    </row>
    <row r="155" spans="1:6" s="46" customFormat="1" x14ac:dyDescent="0.25">
      <c r="A155" s="40"/>
      <c r="B155" s="51" t="s">
        <v>40</v>
      </c>
      <c r="C155" s="52">
        <f t="shared" si="3"/>
        <v>125</v>
      </c>
      <c r="D155" s="59" t="s">
        <v>162</v>
      </c>
      <c r="E155" s="54"/>
      <c r="F155" s="54"/>
    </row>
    <row r="156" spans="1:6" s="46" customFormat="1" x14ac:dyDescent="0.25">
      <c r="A156" s="85"/>
      <c r="B156" s="83" t="s">
        <v>171</v>
      </c>
      <c r="C156" s="90"/>
      <c r="D156" s="49"/>
      <c r="E156" s="50"/>
      <c r="F156" s="50"/>
    </row>
    <row r="157" spans="1:6" s="46" customFormat="1" x14ac:dyDescent="0.25">
      <c r="A157" s="70"/>
      <c r="B157" s="77" t="s">
        <v>40</v>
      </c>
      <c r="C157" s="78">
        <f>C155+1</f>
        <v>126</v>
      </c>
      <c r="D157" s="79" t="s">
        <v>172</v>
      </c>
      <c r="E157" s="80"/>
      <c r="F157" s="80"/>
    </row>
    <row r="158" spans="1:6" s="46" customFormat="1" ht="28.5" x14ac:dyDescent="0.25">
      <c r="A158" s="40"/>
      <c r="B158" s="51" t="s">
        <v>40</v>
      </c>
      <c r="C158" s="52">
        <f>C157+1</f>
        <v>127</v>
      </c>
      <c r="D158" s="59" t="s">
        <v>173</v>
      </c>
      <c r="E158" s="74"/>
      <c r="F158" s="74"/>
    </row>
    <row r="159" spans="1:6" s="46" customFormat="1" ht="28.5" x14ac:dyDescent="0.25">
      <c r="A159" s="40"/>
      <c r="B159" s="51" t="s">
        <v>40</v>
      </c>
      <c r="C159" s="52">
        <f>C158+1</f>
        <v>128</v>
      </c>
      <c r="D159" s="91" t="s">
        <v>174</v>
      </c>
      <c r="E159" s="74"/>
      <c r="F159" s="74"/>
    </row>
    <row r="160" spans="1:6" s="46" customFormat="1" ht="28.5" x14ac:dyDescent="0.25">
      <c r="A160" s="40"/>
      <c r="B160" s="51" t="s">
        <v>40</v>
      </c>
      <c r="C160" s="52">
        <f>C159+1</f>
        <v>129</v>
      </c>
      <c r="D160" s="72" t="s">
        <v>175</v>
      </c>
      <c r="E160" s="74"/>
      <c r="F160" s="74"/>
    </row>
    <row r="161" spans="1:6" s="46" customFormat="1" ht="28.5" x14ac:dyDescent="0.25">
      <c r="A161" s="40"/>
      <c r="B161" s="51" t="s">
        <v>40</v>
      </c>
      <c r="C161" s="52">
        <f>C160+1</f>
        <v>130</v>
      </c>
      <c r="D161" s="72" t="s">
        <v>176</v>
      </c>
      <c r="E161" s="74"/>
      <c r="F161" s="74"/>
    </row>
    <row r="162" spans="1:6" s="46" customFormat="1" x14ac:dyDescent="0.25">
      <c r="A162" s="70"/>
      <c r="B162" s="77" t="s">
        <v>40</v>
      </c>
      <c r="C162" s="78">
        <f>C161+1</f>
        <v>131</v>
      </c>
      <c r="D162" s="79" t="s">
        <v>177</v>
      </c>
      <c r="E162" s="80"/>
      <c r="F162" s="80"/>
    </row>
    <row r="163" spans="1:6" s="46" customFormat="1" x14ac:dyDescent="0.25">
      <c r="A163" s="40"/>
      <c r="B163" s="51" t="s">
        <v>40</v>
      </c>
      <c r="C163" s="52">
        <f t="shared" ref="C163:C187" si="4">C162+1</f>
        <v>132</v>
      </c>
      <c r="D163" s="92" t="s">
        <v>178</v>
      </c>
      <c r="E163" s="74"/>
      <c r="F163" s="74"/>
    </row>
    <row r="164" spans="1:6" s="46" customFormat="1" ht="86.25" x14ac:dyDescent="0.25">
      <c r="A164" s="40"/>
      <c r="B164" s="51" t="s">
        <v>40</v>
      </c>
      <c r="C164" s="52">
        <f t="shared" si="4"/>
        <v>133</v>
      </c>
      <c r="D164" s="93" t="s">
        <v>179</v>
      </c>
      <c r="E164" s="74"/>
      <c r="F164" s="74"/>
    </row>
    <row r="165" spans="1:6" s="46" customFormat="1" ht="86.25" x14ac:dyDescent="0.25">
      <c r="A165" s="40"/>
      <c r="B165" s="51" t="s">
        <v>40</v>
      </c>
      <c r="C165" s="52">
        <f t="shared" si="4"/>
        <v>134</v>
      </c>
      <c r="D165" s="93" t="s">
        <v>180</v>
      </c>
      <c r="E165" s="74"/>
      <c r="F165" s="74"/>
    </row>
    <row r="166" spans="1:6" s="46" customFormat="1" ht="86.25" x14ac:dyDescent="0.25">
      <c r="A166" s="40"/>
      <c r="B166" s="51" t="s">
        <v>40</v>
      </c>
      <c r="C166" s="52">
        <f t="shared" si="4"/>
        <v>135</v>
      </c>
      <c r="D166" s="93" t="s">
        <v>181</v>
      </c>
      <c r="E166" s="74"/>
      <c r="F166" s="74"/>
    </row>
    <row r="167" spans="1:6" s="46" customFormat="1" ht="86.25" x14ac:dyDescent="0.25">
      <c r="A167" s="40"/>
      <c r="B167" s="51" t="s">
        <v>40</v>
      </c>
      <c r="C167" s="52">
        <f t="shared" si="4"/>
        <v>136</v>
      </c>
      <c r="D167" s="93" t="s">
        <v>182</v>
      </c>
      <c r="E167" s="74"/>
      <c r="F167" s="74"/>
    </row>
    <row r="168" spans="1:6" s="46" customFormat="1" ht="86.25" x14ac:dyDescent="0.25">
      <c r="A168" s="40"/>
      <c r="B168" s="51" t="s">
        <v>40</v>
      </c>
      <c r="C168" s="52">
        <f t="shared" si="4"/>
        <v>137</v>
      </c>
      <c r="D168" s="93" t="s">
        <v>183</v>
      </c>
      <c r="E168" s="74"/>
      <c r="F168" s="74"/>
    </row>
    <row r="169" spans="1:6" s="46" customFormat="1" ht="100.5" x14ac:dyDescent="0.25">
      <c r="A169" s="40"/>
      <c r="B169" s="51" t="s">
        <v>40</v>
      </c>
      <c r="C169" s="52">
        <f t="shared" si="4"/>
        <v>138</v>
      </c>
      <c r="D169" s="93" t="s">
        <v>184</v>
      </c>
      <c r="E169" s="74"/>
      <c r="F169" s="74"/>
    </row>
    <row r="170" spans="1:6" s="46" customFormat="1" ht="86.25" x14ac:dyDescent="0.25">
      <c r="A170" s="40"/>
      <c r="B170" s="51" t="s">
        <v>40</v>
      </c>
      <c r="C170" s="52">
        <f t="shared" si="4"/>
        <v>139</v>
      </c>
      <c r="D170" s="93" t="s">
        <v>185</v>
      </c>
      <c r="E170" s="74"/>
      <c r="F170" s="74"/>
    </row>
    <row r="171" spans="1:6" s="46" customFormat="1" x14ac:dyDescent="0.25">
      <c r="A171" s="40"/>
      <c r="B171" s="77" t="s">
        <v>40</v>
      </c>
      <c r="C171" s="78">
        <f>C170+1</f>
        <v>140</v>
      </c>
      <c r="D171" s="79" t="s">
        <v>186</v>
      </c>
      <c r="E171" s="80"/>
      <c r="F171" s="80"/>
    </row>
    <row r="172" spans="1:6" s="46" customFormat="1" x14ac:dyDescent="0.25">
      <c r="A172" s="40"/>
      <c r="B172" s="51" t="s">
        <v>40</v>
      </c>
      <c r="C172" s="52">
        <f t="shared" si="4"/>
        <v>141</v>
      </c>
      <c r="D172" s="69" t="s">
        <v>187</v>
      </c>
      <c r="E172" s="74"/>
      <c r="F172" s="74"/>
    </row>
    <row r="173" spans="1:6" x14ac:dyDescent="0.25">
      <c r="A173" s="1"/>
      <c r="B173" s="51" t="s">
        <v>40</v>
      </c>
      <c r="C173" s="52">
        <f t="shared" si="4"/>
        <v>142</v>
      </c>
      <c r="D173" s="72" t="s">
        <v>188</v>
      </c>
      <c r="E173" s="74"/>
      <c r="F173" s="74"/>
    </row>
    <row r="174" spans="1:6" s="46" customFormat="1" ht="29.25" x14ac:dyDescent="0.25">
      <c r="A174" s="40"/>
      <c r="B174" s="51" t="s">
        <v>40</v>
      </c>
      <c r="C174" s="52">
        <f t="shared" si="4"/>
        <v>143</v>
      </c>
      <c r="D174" s="76" t="s">
        <v>189</v>
      </c>
      <c r="E174" s="74"/>
      <c r="F174" s="74"/>
    </row>
    <row r="175" spans="1:6" s="46" customFormat="1" ht="43.5" x14ac:dyDescent="0.25">
      <c r="A175" s="40"/>
      <c r="B175" s="51" t="s">
        <v>40</v>
      </c>
      <c r="C175" s="52">
        <f t="shared" si="4"/>
        <v>144</v>
      </c>
      <c r="D175" s="76" t="s">
        <v>190</v>
      </c>
      <c r="E175" s="74"/>
      <c r="F175" s="74"/>
    </row>
    <row r="176" spans="1:6" s="46" customFormat="1" x14ac:dyDescent="0.25">
      <c r="A176" s="40"/>
      <c r="B176" s="51" t="s">
        <v>40</v>
      </c>
      <c r="C176" s="52">
        <f t="shared" si="4"/>
        <v>145</v>
      </c>
      <c r="D176" s="69" t="s">
        <v>191</v>
      </c>
      <c r="E176" s="74"/>
      <c r="F176" s="74"/>
    </row>
    <row r="177" spans="1:6" s="46" customFormat="1" ht="99.75" x14ac:dyDescent="0.25">
      <c r="A177" s="40"/>
      <c r="B177" s="51" t="s">
        <v>40</v>
      </c>
      <c r="C177" s="52">
        <f t="shared" si="4"/>
        <v>146</v>
      </c>
      <c r="D177" s="53" t="s">
        <v>192</v>
      </c>
      <c r="E177" s="74"/>
      <c r="F177" s="74"/>
    </row>
    <row r="178" spans="1:6" s="46" customFormat="1" x14ac:dyDescent="0.25">
      <c r="A178" s="40"/>
      <c r="B178" s="51" t="s">
        <v>40</v>
      </c>
      <c r="C178" s="52">
        <f t="shared" si="4"/>
        <v>147</v>
      </c>
      <c r="D178" s="69" t="s">
        <v>193</v>
      </c>
      <c r="E178" s="74"/>
      <c r="F178" s="74"/>
    </row>
    <row r="179" spans="1:6" s="46" customFormat="1" x14ac:dyDescent="0.25">
      <c r="A179" s="40"/>
      <c r="B179" s="51" t="s">
        <v>40</v>
      </c>
      <c r="C179" s="52">
        <f t="shared" si="4"/>
        <v>148</v>
      </c>
      <c r="D179" s="94" t="s">
        <v>194</v>
      </c>
      <c r="E179" s="74"/>
      <c r="F179" s="74"/>
    </row>
    <row r="180" spans="1:6" s="46" customFormat="1" ht="44.25" x14ac:dyDescent="0.25">
      <c r="A180" s="40"/>
      <c r="B180" s="51" t="s">
        <v>40</v>
      </c>
      <c r="C180" s="52">
        <f t="shared" si="4"/>
        <v>149</v>
      </c>
      <c r="D180" s="95" t="s">
        <v>195</v>
      </c>
      <c r="E180" s="74"/>
      <c r="F180" s="74"/>
    </row>
    <row r="181" spans="1:6" s="46" customFormat="1" ht="29.25" x14ac:dyDescent="0.25">
      <c r="A181" s="40"/>
      <c r="B181" s="51" t="s">
        <v>40</v>
      </c>
      <c r="C181" s="52">
        <f t="shared" si="4"/>
        <v>150</v>
      </c>
      <c r="D181" s="95" t="s">
        <v>196</v>
      </c>
      <c r="E181" s="74"/>
      <c r="F181" s="74"/>
    </row>
    <row r="182" spans="1:6" s="46" customFormat="1" x14ac:dyDescent="0.25">
      <c r="A182" s="40"/>
      <c r="B182" s="51" t="s">
        <v>40</v>
      </c>
      <c r="C182" s="52">
        <f t="shared" si="4"/>
        <v>151</v>
      </c>
      <c r="D182" s="96" t="s">
        <v>197</v>
      </c>
      <c r="E182" s="74"/>
      <c r="F182" s="74"/>
    </row>
    <row r="183" spans="1:6" s="46" customFormat="1" x14ac:dyDescent="0.25">
      <c r="A183" s="40"/>
      <c r="B183" s="51" t="s">
        <v>40</v>
      </c>
      <c r="C183" s="52">
        <f t="shared" si="4"/>
        <v>152</v>
      </c>
      <c r="D183" s="96" t="s">
        <v>198</v>
      </c>
      <c r="E183" s="74"/>
      <c r="F183" s="74"/>
    </row>
    <row r="184" spans="1:6" s="46" customFormat="1" x14ac:dyDescent="0.25">
      <c r="A184" s="40"/>
      <c r="B184" s="51" t="s">
        <v>40</v>
      </c>
      <c r="C184" s="52">
        <f t="shared" si="4"/>
        <v>153</v>
      </c>
      <c r="D184" s="96" t="s">
        <v>199</v>
      </c>
      <c r="E184" s="74"/>
      <c r="F184" s="74"/>
    </row>
    <row r="185" spans="1:6" s="46" customFormat="1" x14ac:dyDescent="0.25">
      <c r="A185" s="40"/>
      <c r="B185" s="51" t="s">
        <v>40</v>
      </c>
      <c r="C185" s="52">
        <f t="shared" si="4"/>
        <v>154</v>
      </c>
      <c r="D185" s="61" t="s">
        <v>200</v>
      </c>
      <c r="E185" s="54"/>
      <c r="F185" s="54"/>
    </row>
    <row r="186" spans="1:6" s="46" customFormat="1" x14ac:dyDescent="0.25">
      <c r="A186" s="70"/>
      <c r="B186" s="51" t="s">
        <v>40</v>
      </c>
      <c r="C186" s="52">
        <f t="shared" si="4"/>
        <v>155</v>
      </c>
      <c r="D186" s="69" t="s">
        <v>201</v>
      </c>
      <c r="E186" s="74"/>
      <c r="F186" s="74"/>
    </row>
    <row r="187" spans="1:6" s="46" customFormat="1" ht="57" x14ac:dyDescent="0.25">
      <c r="A187" s="40"/>
      <c r="B187" s="51" t="s">
        <v>40</v>
      </c>
      <c r="C187" s="52">
        <f t="shared" si="4"/>
        <v>156</v>
      </c>
      <c r="D187" s="97" t="s">
        <v>202</v>
      </c>
      <c r="E187" s="74"/>
      <c r="F187" s="74"/>
    </row>
    <row r="188" spans="1:6" s="46" customFormat="1" x14ac:dyDescent="0.25">
      <c r="A188" s="85"/>
      <c r="B188" s="83" t="s">
        <v>203</v>
      </c>
      <c r="C188" s="90"/>
      <c r="D188" s="49"/>
      <c r="E188" s="50"/>
      <c r="F188" s="50"/>
    </row>
    <row r="189" spans="1:6" s="46" customFormat="1" ht="128.25" x14ac:dyDescent="0.25">
      <c r="A189" s="40"/>
      <c r="B189" s="51" t="s">
        <v>40</v>
      </c>
      <c r="C189" s="52">
        <f>C187+1</f>
        <v>157</v>
      </c>
      <c r="D189" s="59" t="s">
        <v>204</v>
      </c>
      <c r="E189" s="54"/>
      <c r="F189" s="54"/>
    </row>
    <row r="190" spans="1:6" s="46" customFormat="1" ht="28.5" x14ac:dyDescent="0.25">
      <c r="A190" s="40"/>
      <c r="B190" s="51" t="s">
        <v>40</v>
      </c>
      <c r="C190" s="98">
        <f>C189+1</f>
        <v>158</v>
      </c>
      <c r="D190" s="59" t="s">
        <v>205</v>
      </c>
      <c r="E190" s="54"/>
      <c r="F190" s="54"/>
    </row>
    <row r="191" spans="1:6" s="46" customFormat="1" ht="28.5" x14ac:dyDescent="0.25">
      <c r="A191" s="40"/>
      <c r="B191" s="51" t="s">
        <v>40</v>
      </c>
      <c r="C191" s="98">
        <f t="shared" ref="C191:C201" si="5">C190+1</f>
        <v>159</v>
      </c>
      <c r="D191" s="59" t="s">
        <v>206</v>
      </c>
      <c r="E191" s="54"/>
      <c r="F191" s="54"/>
    </row>
    <row r="192" spans="1:6" s="46" customFormat="1" ht="42.75" x14ac:dyDescent="0.25">
      <c r="A192" s="40"/>
      <c r="B192" s="51" t="s">
        <v>40</v>
      </c>
      <c r="C192" s="98">
        <f t="shared" si="5"/>
        <v>160</v>
      </c>
      <c r="D192" s="59" t="s">
        <v>207</v>
      </c>
      <c r="E192" s="54"/>
      <c r="F192" s="54"/>
    </row>
    <row r="193" spans="1:9" s="46" customFormat="1" ht="28.5" x14ac:dyDescent="0.25">
      <c r="A193" s="40"/>
      <c r="B193" s="51" t="s">
        <v>40</v>
      </c>
      <c r="C193" s="98">
        <f t="shared" si="5"/>
        <v>161</v>
      </c>
      <c r="D193" s="59" t="s">
        <v>208</v>
      </c>
      <c r="E193" s="54"/>
      <c r="F193" s="54"/>
    </row>
    <row r="194" spans="1:9" s="46" customFormat="1" ht="28.5" x14ac:dyDescent="0.25">
      <c r="A194" s="40"/>
      <c r="B194" s="51" t="s">
        <v>40</v>
      </c>
      <c r="C194" s="98">
        <f t="shared" si="5"/>
        <v>162</v>
      </c>
      <c r="D194" s="59" t="s">
        <v>209</v>
      </c>
      <c r="E194" s="54"/>
      <c r="F194" s="54"/>
    </row>
    <row r="195" spans="1:9" s="46" customFormat="1" ht="28.5" x14ac:dyDescent="0.25">
      <c r="A195" s="40"/>
      <c r="B195" s="51" t="s">
        <v>40</v>
      </c>
      <c r="C195" s="98">
        <f t="shared" si="5"/>
        <v>163</v>
      </c>
      <c r="D195" s="59" t="s">
        <v>210</v>
      </c>
      <c r="E195" s="54"/>
      <c r="F195" s="54"/>
    </row>
    <row r="196" spans="1:9" s="46" customFormat="1" x14ac:dyDescent="0.25">
      <c r="A196" s="40"/>
      <c r="B196" s="51" t="s">
        <v>40</v>
      </c>
      <c r="C196" s="98">
        <f t="shared" si="5"/>
        <v>164</v>
      </c>
      <c r="D196" s="59" t="s">
        <v>211</v>
      </c>
      <c r="E196" s="54"/>
      <c r="F196" s="54"/>
    </row>
    <row r="197" spans="1:9" s="46" customFormat="1" ht="28.5" x14ac:dyDescent="0.25">
      <c r="A197" s="40"/>
      <c r="B197" s="51" t="s">
        <v>40</v>
      </c>
      <c r="C197" s="98">
        <f t="shared" si="5"/>
        <v>165</v>
      </c>
      <c r="D197" s="59" t="s">
        <v>212</v>
      </c>
      <c r="E197" s="54"/>
      <c r="F197" s="54"/>
    </row>
    <row r="198" spans="1:9" s="46" customFormat="1" x14ac:dyDescent="0.25">
      <c r="A198" s="40"/>
      <c r="B198" s="51"/>
      <c r="C198" s="98">
        <f t="shared" si="5"/>
        <v>166</v>
      </c>
      <c r="D198" s="59" t="s">
        <v>213</v>
      </c>
      <c r="E198" s="54"/>
      <c r="F198" s="54"/>
    </row>
    <row r="199" spans="1:9" s="46" customFormat="1" ht="28.5" x14ac:dyDescent="0.25">
      <c r="A199" s="40"/>
      <c r="B199" s="51" t="s">
        <v>40</v>
      </c>
      <c r="C199" s="98">
        <f t="shared" si="5"/>
        <v>167</v>
      </c>
      <c r="D199" s="59" t="s">
        <v>214</v>
      </c>
      <c r="E199" s="54"/>
      <c r="F199" s="54"/>
      <c r="I199" s="99"/>
    </row>
    <row r="200" spans="1:9" s="46" customFormat="1" ht="28.5" x14ac:dyDescent="0.25">
      <c r="A200" s="40"/>
      <c r="B200" s="51" t="s">
        <v>40</v>
      </c>
      <c r="C200" s="98">
        <f t="shared" si="5"/>
        <v>168</v>
      </c>
      <c r="D200" s="82" t="s">
        <v>215</v>
      </c>
      <c r="E200" s="54"/>
      <c r="F200" s="54"/>
    </row>
    <row r="201" spans="1:9" s="46" customFormat="1" x14ac:dyDescent="0.25">
      <c r="A201" s="40"/>
      <c r="B201" s="51" t="s">
        <v>40</v>
      </c>
      <c r="C201" s="98">
        <f t="shared" si="5"/>
        <v>169</v>
      </c>
      <c r="D201" s="59" t="s">
        <v>216</v>
      </c>
      <c r="E201" s="54"/>
      <c r="F201" s="54"/>
    </row>
    <row r="202" spans="1:9" s="46" customFormat="1" x14ac:dyDescent="0.25">
      <c r="A202" s="85"/>
      <c r="B202" s="83" t="s">
        <v>217</v>
      </c>
      <c r="C202" s="90"/>
      <c r="D202" s="100"/>
      <c r="E202" s="90"/>
      <c r="F202" s="101"/>
    </row>
    <row r="203" spans="1:9" s="46" customFormat="1" ht="390" x14ac:dyDescent="0.25">
      <c r="A203" s="40"/>
      <c r="B203" s="244" t="s">
        <v>40</v>
      </c>
      <c r="C203" s="245">
        <f>C201+1</f>
        <v>170</v>
      </c>
      <c r="D203" s="241" t="s">
        <v>313</v>
      </c>
      <c r="E203" s="242"/>
      <c r="F203" s="242"/>
    </row>
    <row r="204" spans="1:9" s="46" customFormat="1" x14ac:dyDescent="0.25">
      <c r="A204" s="40"/>
      <c r="B204" s="246"/>
      <c r="C204" s="247"/>
      <c r="D204" s="240" t="s">
        <v>314</v>
      </c>
      <c r="E204" s="243"/>
      <c r="F204" s="239"/>
    </row>
    <row r="205" spans="1:9" s="46" customFormat="1" x14ac:dyDescent="0.25">
      <c r="A205" s="85"/>
      <c r="B205" s="83" t="s">
        <v>218</v>
      </c>
      <c r="C205" s="90"/>
      <c r="D205" s="100"/>
      <c r="E205" s="50"/>
      <c r="F205" s="50"/>
    </row>
    <row r="206" spans="1:9" s="46" customFormat="1" x14ac:dyDescent="0.25">
      <c r="A206" s="102"/>
      <c r="B206" s="51" t="s">
        <v>40</v>
      </c>
      <c r="C206" s="52">
        <f>C203+1</f>
        <v>171</v>
      </c>
      <c r="D206" s="59" t="s">
        <v>219</v>
      </c>
      <c r="E206" s="103"/>
      <c r="F206" s="104"/>
    </row>
    <row r="207" spans="1:9" s="46" customFormat="1" ht="57" x14ac:dyDescent="0.25">
      <c r="A207" s="102"/>
      <c r="B207" s="51" t="s">
        <v>40</v>
      </c>
      <c r="C207" s="52">
        <f>C206+1</f>
        <v>172</v>
      </c>
      <c r="D207" s="82" t="s">
        <v>220</v>
      </c>
      <c r="E207" s="103"/>
      <c r="F207" s="104"/>
    </row>
    <row r="208" spans="1:9" s="46" customFormat="1" ht="28.5" x14ac:dyDescent="0.25">
      <c r="A208" s="102"/>
      <c r="B208" s="51" t="s">
        <v>40</v>
      </c>
      <c r="C208" s="52">
        <f t="shared" ref="C208:C215" si="6">C207+1</f>
        <v>173</v>
      </c>
      <c r="D208" s="59" t="s">
        <v>221</v>
      </c>
      <c r="E208" s="103"/>
      <c r="F208" s="104"/>
    </row>
    <row r="209" spans="1:6" s="46" customFormat="1" ht="28.5" x14ac:dyDescent="0.25">
      <c r="A209" s="102"/>
      <c r="B209" s="51" t="s">
        <v>40</v>
      </c>
      <c r="C209" s="52">
        <f t="shared" si="6"/>
        <v>174</v>
      </c>
      <c r="D209" s="59" t="s">
        <v>222</v>
      </c>
      <c r="E209" s="103"/>
      <c r="F209" s="104"/>
    </row>
    <row r="210" spans="1:6" s="46" customFormat="1" x14ac:dyDescent="0.25">
      <c r="A210" s="102"/>
      <c r="B210" s="51" t="s">
        <v>40</v>
      </c>
      <c r="C210" s="52">
        <f t="shared" si="6"/>
        <v>175</v>
      </c>
      <c r="D210" s="59" t="s">
        <v>223</v>
      </c>
      <c r="E210" s="103"/>
      <c r="F210" s="104"/>
    </row>
    <row r="211" spans="1:6" s="46" customFormat="1" ht="57" x14ac:dyDescent="0.25">
      <c r="A211" s="102"/>
      <c r="B211" s="51" t="s">
        <v>40</v>
      </c>
      <c r="C211" s="52">
        <f t="shared" si="6"/>
        <v>176</v>
      </c>
      <c r="D211" s="59" t="s">
        <v>224</v>
      </c>
      <c r="E211" s="103"/>
      <c r="F211" s="104"/>
    </row>
    <row r="212" spans="1:6" s="46" customFormat="1" x14ac:dyDescent="0.25">
      <c r="A212" s="40"/>
      <c r="B212" s="51" t="s">
        <v>40</v>
      </c>
      <c r="C212" s="52">
        <f t="shared" si="6"/>
        <v>177</v>
      </c>
      <c r="D212" s="59" t="s">
        <v>225</v>
      </c>
      <c r="E212" s="54"/>
      <c r="F212" s="54"/>
    </row>
    <row r="213" spans="1:6" s="46" customFormat="1" ht="28.5" x14ac:dyDescent="0.25">
      <c r="A213" s="40"/>
      <c r="B213" s="51" t="s">
        <v>40</v>
      </c>
      <c r="C213" s="52">
        <f t="shared" si="6"/>
        <v>178</v>
      </c>
      <c r="D213" s="105" t="s">
        <v>226</v>
      </c>
      <c r="E213" s="54"/>
      <c r="F213" s="54"/>
    </row>
    <row r="214" spans="1:6" s="46" customFormat="1" ht="42.75" x14ac:dyDescent="0.25">
      <c r="A214" s="40"/>
      <c r="B214" s="51" t="s">
        <v>40</v>
      </c>
      <c r="C214" s="52">
        <f t="shared" si="6"/>
        <v>179</v>
      </c>
      <c r="D214" s="59" t="s">
        <v>227</v>
      </c>
      <c r="E214" s="54"/>
      <c r="F214" s="54"/>
    </row>
    <row r="215" spans="1:6" s="46" customFormat="1" x14ac:dyDescent="0.25">
      <c r="A215" s="40"/>
      <c r="B215" s="51" t="s">
        <v>40</v>
      </c>
      <c r="C215" s="52">
        <f t="shared" si="6"/>
        <v>180</v>
      </c>
      <c r="D215" s="59" t="s">
        <v>228</v>
      </c>
      <c r="E215" s="54"/>
      <c r="F215" s="54"/>
    </row>
    <row r="216" spans="1:6" s="46" customFormat="1" x14ac:dyDescent="0.25">
      <c r="A216" s="85"/>
      <c r="B216" s="83" t="s">
        <v>229</v>
      </c>
      <c r="C216" s="90"/>
      <c r="D216" s="100"/>
      <c r="E216" s="90"/>
      <c r="F216" s="101"/>
    </row>
    <row r="217" spans="1:6" s="46" customFormat="1" ht="179.25" x14ac:dyDescent="0.25">
      <c r="A217" s="102"/>
      <c r="B217" s="51" t="s">
        <v>40</v>
      </c>
      <c r="C217" s="52">
        <f>C215+1</f>
        <v>181</v>
      </c>
      <c r="D217" s="59" t="s">
        <v>315</v>
      </c>
      <c r="E217" s="103"/>
      <c r="F217" s="104"/>
    </row>
    <row r="218" spans="1:6" s="46" customFormat="1" x14ac:dyDescent="0.25">
      <c r="A218" s="102"/>
      <c r="B218" s="102"/>
      <c r="C218" s="102"/>
      <c r="D218" s="106"/>
      <c r="E218" s="102"/>
      <c r="F218" s="102"/>
    </row>
    <row r="219" spans="1:6" s="46" customFormat="1" x14ac:dyDescent="0.25">
      <c r="A219" s="102"/>
      <c r="B219" s="102"/>
      <c r="C219" s="102"/>
      <c r="D219" s="106"/>
      <c r="E219" s="102"/>
      <c r="F219" s="102"/>
    </row>
    <row r="220" spans="1:6" s="46" customFormat="1" x14ac:dyDescent="0.25">
      <c r="A220" s="102"/>
      <c r="B220" s="102"/>
      <c r="C220" s="102"/>
      <c r="D220" s="106"/>
      <c r="E220" s="102"/>
      <c r="F220" s="102"/>
    </row>
    <row r="221" spans="1:6" s="46" customFormat="1" x14ac:dyDescent="0.25">
      <c r="A221" s="102"/>
      <c r="B221" s="102"/>
      <c r="C221" s="102"/>
      <c r="D221" s="106"/>
      <c r="E221" s="102"/>
      <c r="F221" s="102"/>
    </row>
    <row r="222" spans="1:6" s="46" customFormat="1" x14ac:dyDescent="0.25">
      <c r="A222" s="102"/>
      <c r="B222" s="102"/>
      <c r="C222" s="102"/>
      <c r="D222" s="106"/>
      <c r="E222" s="102"/>
      <c r="F222" s="102"/>
    </row>
    <row r="223" spans="1:6" s="46" customFormat="1" x14ac:dyDescent="0.25">
      <c r="A223" s="102"/>
      <c r="B223" s="102"/>
      <c r="C223" s="102"/>
      <c r="D223" s="106"/>
      <c r="E223" s="102"/>
      <c r="F223" s="102"/>
    </row>
    <row r="224" spans="1:6" s="46" customFormat="1" x14ac:dyDescent="0.25">
      <c r="A224" s="102"/>
      <c r="B224" s="102"/>
      <c r="C224" s="102"/>
      <c r="D224" s="106"/>
      <c r="E224" s="102"/>
      <c r="F224" s="102"/>
    </row>
    <row r="225" spans="1:6" s="46" customFormat="1" x14ac:dyDescent="0.25">
      <c r="A225" s="102"/>
      <c r="B225" s="102"/>
      <c r="C225" s="102"/>
      <c r="D225" s="106"/>
      <c r="E225" s="102"/>
      <c r="F225" s="102"/>
    </row>
    <row r="226" spans="1:6" s="46" customFormat="1" x14ac:dyDescent="0.25">
      <c r="A226" s="102"/>
      <c r="B226" s="102"/>
      <c r="C226" s="102"/>
      <c r="D226" s="106"/>
      <c r="E226" s="102"/>
      <c r="F226" s="102"/>
    </row>
    <row r="227" spans="1:6" s="46" customFormat="1" x14ac:dyDescent="0.25">
      <c r="A227" s="102"/>
      <c r="B227" s="102"/>
      <c r="C227" s="102"/>
      <c r="D227" s="106"/>
      <c r="E227" s="102"/>
      <c r="F227" s="102"/>
    </row>
    <row r="228" spans="1:6" s="46" customFormat="1" x14ac:dyDescent="0.25">
      <c r="A228" s="102"/>
      <c r="B228" s="102"/>
      <c r="C228" s="102"/>
      <c r="D228" s="106"/>
      <c r="E228" s="102"/>
      <c r="F228" s="102"/>
    </row>
    <row r="229" spans="1:6" s="46" customFormat="1" x14ac:dyDescent="0.25">
      <c r="A229" s="102"/>
      <c r="B229" s="102"/>
      <c r="C229" s="102"/>
      <c r="D229" s="106"/>
      <c r="E229" s="102"/>
      <c r="F229" s="102"/>
    </row>
    <row r="230" spans="1:6" s="46" customFormat="1" x14ac:dyDescent="0.25">
      <c r="A230" s="102"/>
      <c r="B230" s="102"/>
      <c r="C230" s="102"/>
      <c r="D230" s="106"/>
      <c r="E230" s="102"/>
      <c r="F230" s="102"/>
    </row>
    <row r="231" spans="1:6" s="46" customFormat="1" x14ac:dyDescent="0.25">
      <c r="A231" s="102"/>
      <c r="B231" s="102"/>
      <c r="C231" s="102"/>
      <c r="D231" s="106"/>
      <c r="E231" s="102"/>
      <c r="F231" s="102"/>
    </row>
    <row r="232" spans="1:6" s="46" customFormat="1" x14ac:dyDescent="0.25">
      <c r="A232" s="102"/>
      <c r="B232" s="102"/>
      <c r="C232" s="102"/>
      <c r="D232" s="106"/>
      <c r="E232" s="102"/>
      <c r="F232" s="102"/>
    </row>
    <row r="233" spans="1:6" s="46" customFormat="1" x14ac:dyDescent="0.25">
      <c r="A233" s="102"/>
      <c r="B233" s="102"/>
      <c r="C233" s="102"/>
      <c r="D233" s="106"/>
      <c r="E233" s="102"/>
      <c r="F233" s="102"/>
    </row>
    <row r="234" spans="1:6" s="46" customFormat="1" x14ac:dyDescent="0.25">
      <c r="A234" s="102"/>
      <c r="B234" s="102"/>
      <c r="C234" s="102"/>
      <c r="D234" s="106"/>
      <c r="E234" s="102"/>
      <c r="F234" s="102"/>
    </row>
    <row r="235" spans="1:6" s="46" customFormat="1" x14ac:dyDescent="0.25">
      <c r="A235" s="102"/>
      <c r="B235" s="102"/>
      <c r="C235" s="102"/>
      <c r="D235" s="106"/>
      <c r="E235" s="102"/>
      <c r="F235" s="102"/>
    </row>
    <row r="236" spans="1:6" s="46" customFormat="1" x14ac:dyDescent="0.25">
      <c r="A236" s="102"/>
      <c r="B236" s="102"/>
      <c r="C236" s="102"/>
      <c r="D236" s="106"/>
      <c r="E236" s="102"/>
      <c r="F236" s="102"/>
    </row>
    <row r="237" spans="1:6" s="46" customFormat="1" x14ac:dyDescent="0.25">
      <c r="A237" s="102"/>
      <c r="B237" s="102"/>
      <c r="C237" s="102"/>
      <c r="D237" s="106"/>
      <c r="E237" s="102"/>
      <c r="F237" s="102"/>
    </row>
    <row r="238" spans="1:6" s="46" customFormat="1" x14ac:dyDescent="0.25">
      <c r="A238" s="102"/>
      <c r="B238" s="102"/>
      <c r="C238" s="102"/>
      <c r="D238" s="106"/>
      <c r="E238" s="102"/>
      <c r="F238" s="102"/>
    </row>
    <row r="239" spans="1:6" s="46" customFormat="1" x14ac:dyDescent="0.25">
      <c r="A239" s="102"/>
      <c r="B239" s="102"/>
      <c r="C239" s="102"/>
      <c r="D239" s="106"/>
      <c r="E239" s="102"/>
      <c r="F239" s="102"/>
    </row>
    <row r="240" spans="1:6" x14ac:dyDescent="0.25">
      <c r="A240" s="102"/>
      <c r="B240" s="102"/>
      <c r="C240" s="102"/>
      <c r="D240" s="106"/>
      <c r="E240" s="102"/>
      <c r="F240" s="102"/>
    </row>
    <row r="241" spans="1:6" x14ac:dyDescent="0.25">
      <c r="A241" s="102"/>
      <c r="B241" s="102"/>
      <c r="C241" s="102"/>
      <c r="D241" s="106"/>
      <c r="E241" s="102"/>
      <c r="F241" s="102"/>
    </row>
    <row r="242" spans="1:6" x14ac:dyDescent="0.25">
      <c r="A242" s="102"/>
      <c r="B242" s="102"/>
      <c r="C242" s="102"/>
      <c r="D242" s="106"/>
      <c r="E242" s="102"/>
      <c r="F242" s="102"/>
    </row>
    <row r="243" spans="1:6" s="46" customFormat="1" x14ac:dyDescent="0.25">
      <c r="A243" s="102"/>
      <c r="B243" s="102"/>
      <c r="C243" s="102"/>
      <c r="D243" s="106"/>
      <c r="E243" s="102"/>
      <c r="F243" s="102"/>
    </row>
    <row r="244" spans="1:6" s="46" customFormat="1" x14ac:dyDescent="0.25">
      <c r="A244" s="102"/>
      <c r="B244" s="102"/>
      <c r="C244" s="102"/>
      <c r="D244" s="106"/>
      <c r="E244" s="102"/>
      <c r="F244" s="102"/>
    </row>
    <row r="245" spans="1:6" s="46" customFormat="1" x14ac:dyDescent="0.25">
      <c r="A245" s="102"/>
      <c r="B245" s="102"/>
      <c r="C245" s="102"/>
      <c r="D245" s="106"/>
      <c r="E245" s="102"/>
      <c r="F245" s="102"/>
    </row>
    <row r="246" spans="1:6" s="46" customFormat="1" x14ac:dyDescent="0.25">
      <c r="A246" s="102"/>
      <c r="B246" s="102"/>
      <c r="C246" s="102"/>
      <c r="D246" s="106"/>
      <c r="E246" s="102"/>
      <c r="F246" s="102"/>
    </row>
    <row r="247" spans="1:6" s="46" customFormat="1" x14ac:dyDescent="0.25">
      <c r="A247" s="102"/>
      <c r="B247" s="102"/>
      <c r="C247" s="102"/>
      <c r="D247" s="106"/>
      <c r="E247" s="102"/>
      <c r="F247" s="102"/>
    </row>
    <row r="248" spans="1:6" s="46" customFormat="1" x14ac:dyDescent="0.25">
      <c r="A248" s="102"/>
      <c r="B248" s="102"/>
      <c r="C248" s="102"/>
      <c r="D248" s="106"/>
      <c r="E248" s="102"/>
      <c r="F248" s="102"/>
    </row>
    <row r="249" spans="1:6" s="46" customFormat="1" x14ac:dyDescent="0.25">
      <c r="A249" s="102"/>
      <c r="B249" s="102"/>
      <c r="C249" s="102"/>
      <c r="D249" s="106"/>
      <c r="E249" s="102"/>
      <c r="F249" s="102"/>
    </row>
    <row r="250" spans="1:6" s="46" customFormat="1" x14ac:dyDescent="0.25">
      <c r="A250" s="102"/>
      <c r="B250" s="102"/>
      <c r="C250" s="102"/>
      <c r="D250" s="106"/>
      <c r="E250" s="102"/>
      <c r="F250" s="102"/>
    </row>
    <row r="251" spans="1:6" s="46" customFormat="1" x14ac:dyDescent="0.25">
      <c r="A251" s="102"/>
      <c r="B251" s="102"/>
      <c r="C251" s="102"/>
      <c r="D251" s="106"/>
      <c r="E251" s="102"/>
      <c r="F251" s="102"/>
    </row>
    <row r="252" spans="1:6" x14ac:dyDescent="0.25">
      <c r="A252" s="102"/>
      <c r="B252" s="102"/>
      <c r="C252" s="102"/>
      <c r="D252" s="106"/>
      <c r="E252" s="102"/>
      <c r="F252" s="102"/>
    </row>
    <row r="253" spans="1:6" x14ac:dyDescent="0.25">
      <c r="A253" s="102"/>
      <c r="B253" s="102"/>
      <c r="C253" s="102"/>
      <c r="D253" s="106"/>
      <c r="E253" s="102"/>
      <c r="F253" s="102"/>
    </row>
    <row r="254" spans="1:6" x14ac:dyDescent="0.25">
      <c r="A254" s="102"/>
      <c r="B254" s="102"/>
      <c r="C254" s="102"/>
      <c r="D254" s="106"/>
      <c r="E254" s="102"/>
      <c r="F254" s="102"/>
    </row>
  </sheetData>
  <mergeCells count="13">
    <mergeCell ref="B11:D11"/>
    <mergeCell ref="C4:D4"/>
    <mergeCell ref="C5:D5"/>
    <mergeCell ref="C6:D6"/>
    <mergeCell ref="C7:D7"/>
    <mergeCell ref="E19:F19"/>
    <mergeCell ref="E20:F20"/>
    <mergeCell ref="B12:D12"/>
    <mergeCell ref="B13:D13"/>
    <mergeCell ref="B14:D14"/>
    <mergeCell ref="B15:D15"/>
    <mergeCell ref="B16:D16"/>
    <mergeCell ref="E18:F18"/>
  </mergeCells>
  <pageMargins left="0.25" right="0.25" top="0.25" bottom="0.17" header="0.3" footer="0.3"/>
  <pageSetup paperSize="8" scale="26" fitToHeight="0" orientation="portrait" r:id="rId1"/>
  <rowBreaks count="3" manualBreakCount="3">
    <brk id="34" max="13" man="1"/>
    <brk id="120" max="13" man="1"/>
    <brk id="150" max="1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3"/>
  <sheetViews>
    <sheetView tabSelected="1" zoomScale="55" zoomScaleNormal="55" zoomScaleSheetLayoutView="70" workbookViewId="0">
      <selection activeCell="N13" sqref="N13"/>
    </sheetView>
  </sheetViews>
  <sheetFormatPr baseColWidth="10" defaultColWidth="11.42578125" defaultRowHeight="15" outlineLevelRow="1" outlineLevelCol="1" x14ac:dyDescent="0.25"/>
  <cols>
    <col min="1" max="1" width="13.28515625" style="111" customWidth="1"/>
    <col min="2" max="2" width="15" style="111" customWidth="1"/>
    <col min="3" max="3" width="9.28515625" style="111" customWidth="1"/>
    <col min="4" max="4" width="107.140625" style="222" customWidth="1"/>
    <col min="5" max="5" width="18.28515625" style="224" hidden="1" customWidth="1" outlineLevel="1"/>
    <col min="6" max="6" width="18.28515625" style="222" hidden="1" customWidth="1" outlineLevel="1"/>
    <col min="7" max="7" width="11.42578125" style="111" collapsed="1"/>
    <col min="8" max="16384" width="11.42578125" style="111"/>
  </cols>
  <sheetData>
    <row r="1" spans="1:6" ht="31.5" x14ac:dyDescent="0.25">
      <c r="A1" s="107"/>
      <c r="B1" s="108" t="str">
        <f>'[4]LOT 1'!B2</f>
        <v>LOT 1</v>
      </c>
      <c r="C1" s="278" t="str">
        <f>'[4]LOT 1'!C2:F2</f>
        <v>SISTEMA D'INTEGRACIÓ AUDIOVISUAL DE QUIRÒFANS</v>
      </c>
      <c r="D1" s="278"/>
      <c r="E1" s="278"/>
      <c r="F1" s="278"/>
    </row>
    <row r="2" spans="1:6" ht="22.5" x14ac:dyDescent="0.25">
      <c r="A2" s="112"/>
      <c r="B2" s="113"/>
      <c r="C2" s="113"/>
      <c r="D2" s="114"/>
      <c r="E2" s="115"/>
      <c r="F2" s="114"/>
    </row>
    <row r="3" spans="1:6" s="120" customFormat="1" ht="32.25" thickBot="1" x14ac:dyDescent="0.3">
      <c r="A3" s="116"/>
      <c r="B3" s="117"/>
      <c r="C3" s="118"/>
      <c r="D3" s="119"/>
      <c r="E3" s="115"/>
      <c r="F3" s="114"/>
    </row>
    <row r="4" spans="1:6" ht="39" x14ac:dyDescent="0.25">
      <c r="A4" s="121" t="s">
        <v>230</v>
      </c>
      <c r="B4" s="122"/>
      <c r="C4" s="122"/>
      <c r="D4" s="123" t="s">
        <v>231</v>
      </c>
      <c r="E4" s="115"/>
      <c r="F4" s="114"/>
    </row>
    <row r="5" spans="1:6" ht="23.25" thickBot="1" x14ac:dyDescent="0.3">
      <c r="A5" s="124">
        <f>A8+A20+A28+A37+A42+A46+A55</f>
        <v>24</v>
      </c>
      <c r="B5" s="107"/>
      <c r="C5" s="107"/>
      <c r="D5" s="125"/>
      <c r="E5" s="115"/>
      <c r="F5" s="114"/>
    </row>
    <row r="6" spans="1:6" ht="24.75" x14ac:dyDescent="0.25">
      <c r="A6" s="107"/>
      <c r="B6" s="126" t="s">
        <v>232</v>
      </c>
      <c r="C6" s="127">
        <f>A5</f>
        <v>24</v>
      </c>
      <c r="D6" s="128" t="s">
        <v>233</v>
      </c>
      <c r="E6" s="129"/>
      <c r="F6" s="123"/>
    </row>
    <row r="7" spans="1:6" ht="73.5" customHeight="1" thickBot="1" x14ac:dyDescent="0.3">
      <c r="A7" s="130" t="s">
        <v>234</v>
      </c>
      <c r="B7" s="131" t="s">
        <v>235</v>
      </c>
      <c r="C7" s="132" t="s">
        <v>35</v>
      </c>
      <c r="D7" s="133" t="s">
        <v>236</v>
      </c>
      <c r="E7" s="134" t="s">
        <v>37</v>
      </c>
      <c r="F7" s="135" t="s">
        <v>38</v>
      </c>
    </row>
    <row r="8" spans="1:6" s="139" customFormat="1" ht="30.75" thickBot="1" x14ac:dyDescent="0.3">
      <c r="A8" s="136">
        <v>3</v>
      </c>
      <c r="B8" s="137">
        <f>A8/2</f>
        <v>1.5</v>
      </c>
      <c r="C8" s="138"/>
      <c r="D8" s="150" t="s">
        <v>303</v>
      </c>
      <c r="E8" s="151"/>
      <c r="F8" s="152"/>
    </row>
    <row r="9" spans="1:6" s="139" customFormat="1" hidden="1" outlineLevel="1" x14ac:dyDescent="0.25">
      <c r="A9" s="140"/>
      <c r="B9" s="141"/>
      <c r="C9" s="142"/>
      <c r="D9" s="153" t="s">
        <v>237</v>
      </c>
      <c r="E9" s="154"/>
      <c r="F9" s="155"/>
    </row>
    <row r="10" spans="1:6" hidden="1" outlineLevel="1" x14ac:dyDescent="0.25">
      <c r="A10" s="143"/>
      <c r="B10" s="112"/>
      <c r="C10" s="112"/>
      <c r="D10" s="248" t="s">
        <v>238</v>
      </c>
      <c r="E10" s="249"/>
      <c r="F10" s="250"/>
    </row>
    <row r="11" spans="1:6" collapsed="1" x14ac:dyDescent="0.25">
      <c r="A11" s="144"/>
      <c r="B11" s="112"/>
      <c r="C11" s="145">
        <v>1</v>
      </c>
      <c r="D11" s="146" t="s">
        <v>239</v>
      </c>
      <c r="E11" s="147"/>
      <c r="F11" s="147"/>
    </row>
    <row r="12" spans="1:6" x14ac:dyDescent="0.25">
      <c r="A12" s="148"/>
      <c r="B12" s="112"/>
      <c r="C12" s="145">
        <f>C11+1</f>
        <v>2</v>
      </c>
      <c r="D12" s="149" t="s">
        <v>240</v>
      </c>
      <c r="E12" s="147"/>
      <c r="F12" s="147"/>
    </row>
    <row r="13" spans="1:6" ht="85.5" x14ac:dyDescent="0.25">
      <c r="A13" s="148"/>
      <c r="B13" s="112"/>
      <c r="C13" s="145">
        <f>C12+1</f>
        <v>3</v>
      </c>
      <c r="D13" s="146" t="s">
        <v>241</v>
      </c>
      <c r="E13" s="147"/>
      <c r="F13" s="147"/>
    </row>
    <row r="14" spans="1:6" x14ac:dyDescent="0.25">
      <c r="A14" s="148"/>
      <c r="B14" s="112"/>
      <c r="C14" s="145">
        <f t="shared" ref="C14:C16" si="0">C13+1</f>
        <v>4</v>
      </c>
      <c r="D14" s="146" t="s">
        <v>308</v>
      </c>
      <c r="E14" s="147"/>
      <c r="F14" s="147"/>
    </row>
    <row r="15" spans="1:6" x14ac:dyDescent="0.25">
      <c r="A15" s="148"/>
      <c r="B15" s="112"/>
      <c r="C15" s="145">
        <f t="shared" si="0"/>
        <v>5</v>
      </c>
      <c r="D15" s="146" t="s">
        <v>242</v>
      </c>
      <c r="E15" s="147"/>
      <c r="F15" s="147"/>
    </row>
    <row r="16" spans="1:6" x14ac:dyDescent="0.25">
      <c r="A16" s="148"/>
      <c r="B16" s="112"/>
      <c r="C16" s="145">
        <f t="shared" si="0"/>
        <v>6</v>
      </c>
      <c r="D16" s="146" t="s">
        <v>243</v>
      </c>
      <c r="E16" s="147"/>
      <c r="F16" s="147"/>
    </row>
    <row r="17" spans="1:6" ht="28.5" x14ac:dyDescent="0.25">
      <c r="A17" s="148"/>
      <c r="B17" s="112"/>
      <c r="C17" s="145">
        <f>C16+1</f>
        <v>7</v>
      </c>
      <c r="D17" s="146" t="s">
        <v>244</v>
      </c>
      <c r="E17" s="147"/>
      <c r="F17" s="147"/>
    </row>
    <row r="18" spans="1:6" x14ac:dyDescent="0.25">
      <c r="A18" s="148"/>
      <c r="B18" s="112"/>
      <c r="C18" s="145">
        <f t="shared" ref="C18:C19" si="1">C17+1</f>
        <v>8</v>
      </c>
      <c r="D18" s="146" t="s">
        <v>245</v>
      </c>
      <c r="E18" s="147"/>
      <c r="F18" s="147"/>
    </row>
    <row r="19" spans="1:6" ht="29.25" thickBot="1" x14ac:dyDescent="0.3">
      <c r="A19" s="148"/>
      <c r="B19" s="112"/>
      <c r="C19" s="145">
        <f t="shared" si="1"/>
        <v>9</v>
      </c>
      <c r="D19" s="146" t="s">
        <v>246</v>
      </c>
      <c r="E19" s="147"/>
      <c r="F19" s="147"/>
    </row>
    <row r="20" spans="1:6" s="139" customFormat="1" ht="30.75" thickBot="1" x14ac:dyDescent="0.3">
      <c r="A20" s="136">
        <v>3</v>
      </c>
      <c r="B20" s="137">
        <f>A20/2</f>
        <v>1.5</v>
      </c>
      <c r="C20" s="138"/>
      <c r="D20" s="150" t="s">
        <v>304</v>
      </c>
      <c r="E20" s="151"/>
      <c r="F20" s="152"/>
    </row>
    <row r="21" spans="1:6" s="139" customFormat="1" hidden="1" outlineLevel="1" x14ac:dyDescent="0.25">
      <c r="A21" s="140"/>
      <c r="B21" s="141"/>
      <c r="C21" s="142"/>
      <c r="D21" s="153" t="s">
        <v>237</v>
      </c>
      <c r="E21" s="154"/>
      <c r="F21" s="155"/>
    </row>
    <row r="22" spans="1:6" hidden="1" outlineLevel="1" x14ac:dyDescent="0.25">
      <c r="A22" s="143"/>
      <c r="B22" s="112"/>
      <c r="C22" s="112"/>
      <c r="D22" s="248" t="s">
        <v>238</v>
      </c>
      <c r="E22" s="249"/>
      <c r="F22" s="250"/>
    </row>
    <row r="23" spans="1:6" ht="28.5" collapsed="1" x14ac:dyDescent="0.25">
      <c r="A23" s="144"/>
      <c r="B23" s="112"/>
      <c r="C23" s="145">
        <f>C19+1</f>
        <v>10</v>
      </c>
      <c r="D23" s="146" t="s">
        <v>247</v>
      </c>
      <c r="E23" s="147"/>
      <c r="F23" s="147"/>
    </row>
    <row r="24" spans="1:6" ht="28.5" x14ac:dyDescent="0.25">
      <c r="A24" s="148"/>
      <c r="B24" s="112"/>
      <c r="C24" s="145">
        <f>C23+1</f>
        <v>11</v>
      </c>
      <c r="D24" s="146" t="s">
        <v>307</v>
      </c>
      <c r="E24" s="156"/>
      <c r="F24" s="147"/>
    </row>
    <row r="25" spans="1:6" ht="28.5" customHeight="1" x14ac:dyDescent="0.25">
      <c r="A25" s="148"/>
      <c r="B25" s="112"/>
      <c r="C25" s="145">
        <f t="shared" ref="C25:C26" si="2">C24+1</f>
        <v>12</v>
      </c>
      <c r="D25" s="146" t="s">
        <v>248</v>
      </c>
      <c r="E25" s="147"/>
      <c r="F25" s="147"/>
    </row>
    <row r="26" spans="1:6" ht="28.5" x14ac:dyDescent="0.25">
      <c r="A26" s="148"/>
      <c r="B26" s="112"/>
      <c r="C26" s="145">
        <f t="shared" si="2"/>
        <v>13</v>
      </c>
      <c r="D26" s="146" t="s">
        <v>249</v>
      </c>
      <c r="E26" s="147"/>
      <c r="F26" s="147"/>
    </row>
    <row r="27" spans="1:6" ht="29.25" thickBot="1" x14ac:dyDescent="0.3">
      <c r="A27" s="148"/>
      <c r="B27" s="112"/>
      <c r="C27" s="145">
        <f t="shared" ref="C27" si="3">C26+1</f>
        <v>14</v>
      </c>
      <c r="D27" s="146" t="s">
        <v>250</v>
      </c>
      <c r="E27" s="147"/>
      <c r="F27" s="147"/>
    </row>
    <row r="28" spans="1:6" s="139" customFormat="1" ht="15.75" thickBot="1" x14ac:dyDescent="0.3">
      <c r="A28" s="136">
        <v>3</v>
      </c>
      <c r="B28" s="137">
        <f>A28/2</f>
        <v>1.5</v>
      </c>
      <c r="C28" s="138"/>
      <c r="D28" s="150" t="s">
        <v>305</v>
      </c>
      <c r="E28" s="151"/>
      <c r="F28" s="152"/>
    </row>
    <row r="29" spans="1:6" s="139" customFormat="1" hidden="1" outlineLevel="1" x14ac:dyDescent="0.25">
      <c r="A29" s="140"/>
      <c r="B29" s="141"/>
      <c r="C29" s="142"/>
      <c r="D29" s="153" t="s">
        <v>237</v>
      </c>
      <c r="E29" s="154"/>
      <c r="F29" s="155"/>
    </row>
    <row r="30" spans="1:6" hidden="1" outlineLevel="1" x14ac:dyDescent="0.25">
      <c r="A30" s="143"/>
      <c r="B30" s="112"/>
      <c r="C30" s="112"/>
      <c r="D30" s="248" t="s">
        <v>238</v>
      </c>
      <c r="E30" s="249"/>
      <c r="F30" s="250"/>
    </row>
    <row r="31" spans="1:6" collapsed="1" x14ac:dyDescent="0.25">
      <c r="A31" s="144"/>
      <c r="B31" s="112"/>
      <c r="C31" s="145">
        <f>C27+1</f>
        <v>15</v>
      </c>
      <c r="D31" s="146" t="s">
        <v>251</v>
      </c>
      <c r="E31" s="147"/>
      <c r="F31" s="147"/>
    </row>
    <row r="32" spans="1:6" ht="28.5" x14ac:dyDescent="0.25">
      <c r="A32" s="157"/>
      <c r="B32" s="112"/>
      <c r="C32" s="145">
        <f>C31+1</f>
        <v>16</v>
      </c>
      <c r="D32" s="146" t="s">
        <v>252</v>
      </c>
      <c r="E32" s="147"/>
      <c r="F32" s="147"/>
    </row>
    <row r="33" spans="1:6" ht="28.5" x14ac:dyDescent="0.25">
      <c r="A33" s="157"/>
      <c r="B33" s="112"/>
      <c r="C33" s="145">
        <f>C32+1</f>
        <v>17</v>
      </c>
      <c r="D33" s="146" t="s">
        <v>253</v>
      </c>
      <c r="E33" s="147"/>
      <c r="F33" s="147"/>
    </row>
    <row r="34" spans="1:6" ht="28.5" x14ac:dyDescent="0.25">
      <c r="A34" s="157"/>
      <c r="B34" s="112"/>
      <c r="C34" s="145">
        <f t="shared" ref="C34:C36" si="4">C33+1</f>
        <v>18</v>
      </c>
      <c r="D34" s="146" t="s">
        <v>254</v>
      </c>
      <c r="E34" s="147"/>
      <c r="F34" s="147"/>
    </row>
    <row r="35" spans="1:6" ht="85.5" x14ac:dyDescent="0.25">
      <c r="A35" s="157"/>
      <c r="B35" s="112"/>
      <c r="C35" s="145">
        <f t="shared" si="4"/>
        <v>19</v>
      </c>
      <c r="D35" s="146" t="s">
        <v>255</v>
      </c>
      <c r="E35" s="147"/>
      <c r="F35" s="147"/>
    </row>
    <row r="36" spans="1:6" ht="29.25" thickBot="1" x14ac:dyDescent="0.3">
      <c r="A36" s="157"/>
      <c r="B36" s="112"/>
      <c r="C36" s="145">
        <f t="shared" si="4"/>
        <v>20</v>
      </c>
      <c r="D36" s="146" t="s">
        <v>256</v>
      </c>
      <c r="E36" s="147"/>
      <c r="F36" s="147"/>
    </row>
    <row r="37" spans="1:6" s="139" customFormat="1" ht="15.75" thickBot="1" x14ac:dyDescent="0.3">
      <c r="A37" s="136">
        <v>5</v>
      </c>
      <c r="B37" s="137">
        <f>A37/2</f>
        <v>2.5</v>
      </c>
      <c r="C37" s="138"/>
      <c r="D37" s="150" t="s">
        <v>306</v>
      </c>
      <c r="E37" s="151"/>
      <c r="F37" s="152"/>
    </row>
    <row r="38" spans="1:6" s="139" customFormat="1" hidden="1" outlineLevel="1" x14ac:dyDescent="0.25">
      <c r="A38" s="140"/>
      <c r="B38" s="141"/>
      <c r="C38" s="142"/>
      <c r="D38" s="153" t="s">
        <v>237</v>
      </c>
      <c r="E38" s="154"/>
      <c r="F38" s="155"/>
    </row>
    <row r="39" spans="1:6" hidden="1" outlineLevel="1" x14ac:dyDescent="0.25">
      <c r="A39" s="143"/>
      <c r="B39" s="112"/>
      <c r="C39" s="112"/>
      <c r="D39" s="248" t="s">
        <v>238</v>
      </c>
      <c r="E39" s="249"/>
      <c r="F39" s="250"/>
    </row>
    <row r="40" spans="1:6" ht="128.25" collapsed="1" x14ac:dyDescent="0.25">
      <c r="A40" s="144"/>
      <c r="B40" s="112"/>
      <c r="C40" s="145">
        <f>C36+1</f>
        <v>21</v>
      </c>
      <c r="D40" s="146" t="s">
        <v>257</v>
      </c>
      <c r="E40" s="147"/>
      <c r="F40" s="147"/>
    </row>
    <row r="41" spans="1:6" ht="43.5" thickBot="1" x14ac:dyDescent="0.3">
      <c r="A41" s="158"/>
      <c r="B41" s="112"/>
      <c r="C41" s="145">
        <f>C40+1</f>
        <v>22</v>
      </c>
      <c r="D41" s="146" t="s">
        <v>309</v>
      </c>
      <c r="E41" s="147"/>
      <c r="F41" s="147"/>
    </row>
    <row r="42" spans="1:6" s="139" customFormat="1" ht="15.75" customHeight="1" thickBot="1" x14ac:dyDescent="0.3">
      <c r="A42" s="136">
        <v>4</v>
      </c>
      <c r="B42" s="137">
        <f>A42/2</f>
        <v>2</v>
      </c>
      <c r="C42" s="138"/>
      <c r="D42" s="150" t="s">
        <v>258</v>
      </c>
      <c r="E42" s="151"/>
      <c r="F42" s="152"/>
    </row>
    <row r="43" spans="1:6" s="139" customFormat="1" hidden="1" outlineLevel="1" x14ac:dyDescent="0.25">
      <c r="A43" s="140"/>
      <c r="B43" s="141"/>
      <c r="C43" s="142"/>
      <c r="D43" s="153" t="s">
        <v>237</v>
      </c>
      <c r="E43" s="154"/>
      <c r="F43" s="155"/>
    </row>
    <row r="44" spans="1:6" hidden="1" outlineLevel="1" x14ac:dyDescent="0.25">
      <c r="A44" s="143"/>
      <c r="B44" s="112"/>
      <c r="C44" s="112"/>
      <c r="D44" s="248" t="s">
        <v>238</v>
      </c>
      <c r="E44" s="249"/>
      <c r="F44" s="250"/>
    </row>
    <row r="45" spans="1:6" ht="129" collapsed="1" thickBot="1" x14ac:dyDescent="0.3">
      <c r="A45" s="144"/>
      <c r="B45" s="112"/>
      <c r="C45" s="145">
        <f>C41+1</f>
        <v>23</v>
      </c>
      <c r="D45" s="146" t="s">
        <v>259</v>
      </c>
      <c r="E45" s="147"/>
      <c r="F45" s="147"/>
    </row>
    <row r="46" spans="1:6" s="139" customFormat="1" ht="15.75" customHeight="1" thickBot="1" x14ac:dyDescent="0.3">
      <c r="A46" s="136">
        <v>4</v>
      </c>
      <c r="B46" s="137">
        <f>A46/2</f>
        <v>2</v>
      </c>
      <c r="C46" s="138"/>
      <c r="D46" s="150" t="s">
        <v>260</v>
      </c>
      <c r="E46" s="151"/>
      <c r="F46" s="152"/>
    </row>
    <row r="47" spans="1:6" s="139" customFormat="1" hidden="1" outlineLevel="1" x14ac:dyDescent="0.25">
      <c r="A47" s="140"/>
      <c r="B47" s="141"/>
      <c r="C47" s="142"/>
      <c r="D47" s="153" t="s">
        <v>237</v>
      </c>
      <c r="E47" s="154"/>
      <c r="F47" s="155"/>
    </row>
    <row r="48" spans="1:6" hidden="1" outlineLevel="1" x14ac:dyDescent="0.25">
      <c r="A48" s="143"/>
      <c r="B48" s="112"/>
      <c r="C48" s="112"/>
      <c r="D48" s="248" t="s">
        <v>238</v>
      </c>
      <c r="E48" s="249"/>
      <c r="F48" s="250"/>
    </row>
    <row r="49" spans="1:7" ht="171" collapsed="1" x14ac:dyDescent="0.25">
      <c r="A49" s="148"/>
      <c r="B49" s="112"/>
      <c r="C49" s="145">
        <f>C45+1</f>
        <v>24</v>
      </c>
      <c r="D49" s="146" t="s">
        <v>261</v>
      </c>
      <c r="E49" s="147"/>
      <c r="F49" s="147"/>
    </row>
    <row r="50" spans="1:7" ht="28.5" x14ac:dyDescent="0.25">
      <c r="A50" s="148"/>
      <c r="B50" s="112"/>
      <c r="C50" s="145">
        <f>C49+1</f>
        <v>25</v>
      </c>
      <c r="D50" s="146" t="s">
        <v>262</v>
      </c>
      <c r="E50" s="147"/>
      <c r="F50" s="147"/>
    </row>
    <row r="51" spans="1:7" ht="42.75" x14ac:dyDescent="0.25">
      <c r="A51" s="148"/>
      <c r="B51" s="112"/>
      <c r="C51" s="145">
        <f t="shared" ref="C51:C54" si="5">C50+1</f>
        <v>26</v>
      </c>
      <c r="D51" s="146" t="s">
        <v>263</v>
      </c>
      <c r="E51" s="147"/>
      <c r="F51" s="147"/>
    </row>
    <row r="52" spans="1:7" ht="42.75" x14ac:dyDescent="0.25">
      <c r="A52" s="157"/>
      <c r="B52" s="112"/>
      <c r="C52" s="145">
        <f t="shared" si="5"/>
        <v>27</v>
      </c>
      <c r="D52" s="146" t="s">
        <v>264</v>
      </c>
      <c r="E52" s="147"/>
      <c r="F52" s="147"/>
    </row>
    <row r="53" spans="1:7" ht="42.75" x14ac:dyDescent="0.25">
      <c r="A53" s="157"/>
      <c r="B53" s="112"/>
      <c r="C53" s="145">
        <f t="shared" si="5"/>
        <v>28</v>
      </c>
      <c r="D53" s="146" t="s">
        <v>265</v>
      </c>
      <c r="E53" s="147"/>
      <c r="F53" s="147"/>
    </row>
    <row r="54" spans="1:7" ht="29.25" thickBot="1" x14ac:dyDescent="0.3">
      <c r="A54" s="161"/>
      <c r="B54" s="112"/>
      <c r="C54" s="145">
        <f t="shared" si="5"/>
        <v>29</v>
      </c>
      <c r="D54" s="146" t="s">
        <v>266</v>
      </c>
      <c r="E54" s="147"/>
      <c r="F54" s="147"/>
    </row>
    <row r="55" spans="1:7" s="139" customFormat="1" ht="33" customHeight="1" thickBot="1" x14ac:dyDescent="0.3">
      <c r="A55" s="136">
        <v>2</v>
      </c>
      <c r="B55" s="137">
        <f>A55/2</f>
        <v>1</v>
      </c>
      <c r="C55" s="138"/>
      <c r="D55" s="150" t="s">
        <v>316</v>
      </c>
      <c r="E55" s="151"/>
      <c r="F55" s="152"/>
    </row>
    <row r="56" spans="1:7" s="139" customFormat="1" hidden="1" outlineLevel="1" x14ac:dyDescent="0.25">
      <c r="A56" s="140"/>
      <c r="B56" s="141"/>
      <c r="C56" s="142"/>
      <c r="D56" s="153" t="s">
        <v>237</v>
      </c>
      <c r="E56" s="154"/>
      <c r="F56" s="155"/>
    </row>
    <row r="57" spans="1:7" hidden="1" outlineLevel="1" x14ac:dyDescent="0.25">
      <c r="A57" s="143"/>
      <c r="B57" s="112"/>
      <c r="C57" s="112"/>
      <c r="D57" s="248" t="s">
        <v>238</v>
      </c>
      <c r="E57" s="249"/>
      <c r="F57" s="250"/>
    </row>
    <row r="58" spans="1:7" ht="286.5" collapsed="1" x14ac:dyDescent="0.25">
      <c r="A58" s="162"/>
      <c r="B58" s="112"/>
      <c r="C58" s="145">
        <f>C54+1</f>
        <v>30</v>
      </c>
      <c r="D58" s="146" t="s">
        <v>267</v>
      </c>
      <c r="E58" s="147"/>
      <c r="F58" s="147"/>
    </row>
    <row r="59" spans="1:7" x14ac:dyDescent="0.25">
      <c r="A59" s="163"/>
      <c r="B59" s="164"/>
      <c r="C59" s="110"/>
      <c r="D59" s="165"/>
      <c r="E59" s="166"/>
      <c r="F59" s="167"/>
      <c r="G59" s="109"/>
    </row>
    <row r="60" spans="1:7" x14ac:dyDescent="0.25">
      <c r="A60" s="163"/>
      <c r="B60" s="164"/>
      <c r="C60" s="110"/>
      <c r="D60" s="166"/>
      <c r="E60" s="166"/>
      <c r="F60" s="167"/>
      <c r="G60" s="109"/>
    </row>
    <row r="61" spans="1:7" ht="15.75" thickBot="1" x14ac:dyDescent="0.3">
      <c r="A61" s="163"/>
      <c r="B61" s="164"/>
      <c r="C61" s="110"/>
      <c r="D61" s="165"/>
      <c r="E61" s="166"/>
      <c r="F61" s="167"/>
      <c r="G61" s="109"/>
    </row>
    <row r="62" spans="1:7" ht="47.25" customHeight="1" x14ac:dyDescent="0.25">
      <c r="A62" s="168" t="s">
        <v>230</v>
      </c>
      <c r="B62" s="169"/>
      <c r="C62" s="145"/>
      <c r="D62" s="123" t="s">
        <v>268</v>
      </c>
      <c r="E62" s="170"/>
      <c r="F62" s="171"/>
    </row>
    <row r="63" spans="1:7" ht="25.5" thickBot="1" x14ac:dyDescent="0.3">
      <c r="A63" s="172">
        <f>A66+A75+A90+A82+A98</f>
        <v>24</v>
      </c>
      <c r="B63" s="169"/>
      <c r="C63" s="145"/>
      <c r="D63" s="125"/>
      <c r="E63" s="129"/>
      <c r="F63" s="123"/>
    </row>
    <row r="64" spans="1:7" ht="24.75" x14ac:dyDescent="0.25">
      <c r="A64" s="173"/>
      <c r="B64" s="174" t="s">
        <v>232</v>
      </c>
      <c r="C64" s="175">
        <f>A63</f>
        <v>24</v>
      </c>
      <c r="D64" s="123" t="s">
        <v>233</v>
      </c>
      <c r="E64" s="129"/>
      <c r="F64" s="123"/>
    </row>
    <row r="65" spans="1:6" s="176" customFormat="1" ht="72.75" customHeight="1" thickBot="1" x14ac:dyDescent="0.3">
      <c r="A65" s="130" t="s">
        <v>234</v>
      </c>
      <c r="B65" s="131" t="s">
        <v>235</v>
      </c>
      <c r="C65" s="132" t="s">
        <v>35</v>
      </c>
      <c r="D65" s="133" t="s">
        <v>236</v>
      </c>
      <c r="E65" s="134" t="s">
        <v>37</v>
      </c>
      <c r="F65" s="135" t="s">
        <v>38</v>
      </c>
    </row>
    <row r="66" spans="1:6" s="176" customFormat="1" ht="30.75" thickBot="1" x14ac:dyDescent="0.3">
      <c r="A66" s="136">
        <v>5</v>
      </c>
      <c r="B66" s="177">
        <f>A66/2</f>
        <v>2.5</v>
      </c>
      <c r="C66" s="178"/>
      <c r="D66" s="150" t="s">
        <v>299</v>
      </c>
      <c r="E66" s="151"/>
      <c r="F66" s="152"/>
    </row>
    <row r="67" spans="1:6" s="139" customFormat="1" hidden="1" outlineLevel="1" x14ac:dyDescent="0.25">
      <c r="A67" s="140"/>
      <c r="B67" s="141"/>
      <c r="C67" s="142"/>
      <c r="D67" s="153" t="s">
        <v>237</v>
      </c>
      <c r="E67" s="154"/>
      <c r="F67" s="155"/>
    </row>
    <row r="68" spans="1:6" hidden="1" outlineLevel="1" x14ac:dyDescent="0.25">
      <c r="A68" s="143"/>
      <c r="B68" s="112"/>
      <c r="C68" s="112"/>
      <c r="D68" s="248" t="s">
        <v>238</v>
      </c>
      <c r="E68" s="249"/>
      <c r="F68" s="250"/>
    </row>
    <row r="69" spans="1:6" ht="28.5" collapsed="1" x14ac:dyDescent="0.25">
      <c r="A69" s="144"/>
      <c r="B69" s="178"/>
      <c r="C69" s="180">
        <f>C58+1</f>
        <v>31</v>
      </c>
      <c r="D69" s="181" t="s">
        <v>269</v>
      </c>
      <c r="E69" s="147"/>
      <c r="F69" s="147"/>
    </row>
    <row r="70" spans="1:6" ht="28.5" x14ac:dyDescent="0.25">
      <c r="A70" s="157"/>
      <c r="B70" s="178"/>
      <c r="C70" s="182">
        <f>C69+1</f>
        <v>32</v>
      </c>
      <c r="D70" s="181" t="s">
        <v>270</v>
      </c>
      <c r="E70" s="147"/>
      <c r="F70" s="147"/>
    </row>
    <row r="71" spans="1:6" x14ac:dyDescent="0.25">
      <c r="A71" s="157"/>
      <c r="B71" s="178"/>
      <c r="C71" s="182">
        <f>C70+1</f>
        <v>33</v>
      </c>
      <c r="D71" s="181" t="s">
        <v>271</v>
      </c>
      <c r="E71" s="147"/>
      <c r="F71" s="147"/>
    </row>
    <row r="72" spans="1:6" x14ac:dyDescent="0.25">
      <c r="A72" s="157"/>
      <c r="B72" s="178"/>
      <c r="C72" s="182">
        <f t="shared" ref="C72:C74" si="6">C71+1</f>
        <v>34</v>
      </c>
      <c r="D72" s="181" t="s">
        <v>272</v>
      </c>
      <c r="E72" s="147"/>
      <c r="F72" s="147"/>
    </row>
    <row r="73" spans="1:6" x14ac:dyDescent="0.25">
      <c r="A73" s="157"/>
      <c r="B73" s="178"/>
      <c r="C73" s="182">
        <f t="shared" si="6"/>
        <v>35</v>
      </c>
      <c r="D73" s="181" t="s">
        <v>273</v>
      </c>
      <c r="E73" s="147"/>
      <c r="F73" s="147"/>
    </row>
    <row r="74" spans="1:6" ht="29.25" thickBot="1" x14ac:dyDescent="0.3">
      <c r="A74" s="161"/>
      <c r="B74" s="178"/>
      <c r="C74" s="182">
        <f t="shared" si="6"/>
        <v>36</v>
      </c>
      <c r="D74" s="181" t="s">
        <v>274</v>
      </c>
      <c r="E74" s="147"/>
      <c r="F74" s="147"/>
    </row>
    <row r="75" spans="1:6" s="176" customFormat="1" ht="16.5" thickBot="1" x14ac:dyDescent="0.3">
      <c r="A75" s="136">
        <v>4</v>
      </c>
      <c r="B75" s="177">
        <f>A75/2</f>
        <v>2</v>
      </c>
      <c r="C75" s="178"/>
      <c r="D75" s="150" t="s">
        <v>298</v>
      </c>
      <c r="E75" s="151"/>
      <c r="F75" s="152"/>
    </row>
    <row r="76" spans="1:6" s="139" customFormat="1" hidden="1" outlineLevel="1" x14ac:dyDescent="0.25">
      <c r="A76" s="140"/>
      <c r="B76" s="141"/>
      <c r="C76" s="142"/>
      <c r="D76" s="153" t="s">
        <v>237</v>
      </c>
      <c r="E76" s="154"/>
      <c r="F76" s="155"/>
    </row>
    <row r="77" spans="1:6" hidden="1" outlineLevel="1" x14ac:dyDescent="0.25">
      <c r="A77" s="143"/>
      <c r="B77" s="112"/>
      <c r="C77" s="112"/>
      <c r="D77" s="248" t="s">
        <v>238</v>
      </c>
      <c r="E77" s="249"/>
      <c r="F77" s="250"/>
    </row>
    <row r="78" spans="1:6" s="176" customFormat="1" ht="15.75" collapsed="1" x14ac:dyDescent="0.25">
      <c r="A78" s="148"/>
      <c r="B78" s="179"/>
      <c r="C78" s="183">
        <f>C74+1</f>
        <v>37</v>
      </c>
      <c r="D78" s="184" t="s">
        <v>275</v>
      </c>
      <c r="E78" s="147"/>
      <c r="F78" s="147"/>
    </row>
    <row r="79" spans="1:6" s="176" customFormat="1" ht="28.5" x14ac:dyDescent="0.25">
      <c r="A79" s="148"/>
      <c r="B79" s="179"/>
      <c r="C79" s="183">
        <f>C78+1</f>
        <v>38</v>
      </c>
      <c r="D79" s="184" t="s">
        <v>276</v>
      </c>
      <c r="E79" s="147"/>
      <c r="F79" s="147"/>
    </row>
    <row r="80" spans="1:6" s="176" customFormat="1" ht="28.5" x14ac:dyDescent="0.25">
      <c r="A80" s="148"/>
      <c r="B80" s="179"/>
      <c r="C80" s="183">
        <f t="shared" ref="C80:C81" si="7">C79+1</f>
        <v>39</v>
      </c>
      <c r="D80" s="184" t="s">
        <v>277</v>
      </c>
      <c r="E80" s="147"/>
      <c r="F80" s="147"/>
    </row>
    <row r="81" spans="1:6" ht="15.75" thickBot="1" x14ac:dyDescent="0.3">
      <c r="A81" s="185"/>
      <c r="B81" s="178"/>
      <c r="C81" s="183">
        <f t="shared" si="7"/>
        <v>40</v>
      </c>
      <c r="D81" s="184" t="s">
        <v>278</v>
      </c>
      <c r="E81" s="147"/>
      <c r="F81" s="147"/>
    </row>
    <row r="82" spans="1:6" s="176" customFormat="1" ht="30.75" thickBot="1" x14ac:dyDescent="0.3">
      <c r="A82" s="136">
        <v>4</v>
      </c>
      <c r="B82" s="177">
        <f>A82/2</f>
        <v>2</v>
      </c>
      <c r="C82" s="178"/>
      <c r="D82" s="150" t="s">
        <v>302</v>
      </c>
      <c r="E82" s="151"/>
      <c r="F82" s="152"/>
    </row>
    <row r="83" spans="1:6" s="139" customFormat="1" hidden="1" outlineLevel="1" x14ac:dyDescent="0.25">
      <c r="A83" s="140"/>
      <c r="B83" s="141"/>
      <c r="C83" s="142"/>
      <c r="D83" s="153" t="s">
        <v>237</v>
      </c>
      <c r="E83" s="154"/>
      <c r="F83" s="155"/>
    </row>
    <row r="84" spans="1:6" hidden="1" outlineLevel="1" x14ac:dyDescent="0.25">
      <c r="A84" s="143"/>
      <c r="B84" s="112"/>
      <c r="C84" s="112"/>
      <c r="D84" s="248" t="s">
        <v>238</v>
      </c>
      <c r="E84" s="249"/>
      <c r="F84" s="250"/>
    </row>
    <row r="85" spans="1:6" s="176" customFormat="1" ht="15.75" collapsed="1" x14ac:dyDescent="0.25">
      <c r="A85" s="144"/>
      <c r="B85" s="179"/>
      <c r="C85" s="183">
        <f>C81+1</f>
        <v>41</v>
      </c>
      <c r="D85" s="184" t="s">
        <v>279</v>
      </c>
      <c r="E85" s="147"/>
      <c r="F85" s="147"/>
    </row>
    <row r="86" spans="1:6" s="176" customFormat="1" ht="15.75" x14ac:dyDescent="0.25">
      <c r="A86" s="148"/>
      <c r="B86" s="179"/>
      <c r="C86" s="183">
        <f>C85+1</f>
        <v>42</v>
      </c>
      <c r="D86" s="184" t="s">
        <v>280</v>
      </c>
      <c r="E86" s="147"/>
      <c r="F86" s="147"/>
    </row>
    <row r="87" spans="1:6" s="176" customFormat="1" ht="28.5" x14ac:dyDescent="0.25">
      <c r="A87" s="148"/>
      <c r="B87" s="179"/>
      <c r="C87" s="183">
        <f t="shared" ref="C87:C89" si="8">C86+1</f>
        <v>43</v>
      </c>
      <c r="D87" s="184" t="s">
        <v>281</v>
      </c>
      <c r="E87" s="147"/>
      <c r="F87" s="147"/>
    </row>
    <row r="88" spans="1:6" s="176" customFormat="1" ht="28.5" x14ac:dyDescent="0.25">
      <c r="A88" s="148"/>
      <c r="B88" s="179"/>
      <c r="C88" s="183">
        <f t="shared" si="8"/>
        <v>44</v>
      </c>
      <c r="D88" s="184" t="s">
        <v>282</v>
      </c>
      <c r="E88" s="147"/>
      <c r="F88" s="147"/>
    </row>
    <row r="89" spans="1:6" s="176" customFormat="1" ht="27" customHeight="1" thickBot="1" x14ac:dyDescent="0.3">
      <c r="A89" s="148"/>
      <c r="B89" s="179"/>
      <c r="C89" s="183">
        <f t="shared" si="8"/>
        <v>45</v>
      </c>
      <c r="D89" s="184" t="s">
        <v>283</v>
      </c>
      <c r="E89" s="147"/>
      <c r="F89" s="147"/>
    </row>
    <row r="90" spans="1:6" s="176" customFormat="1" ht="16.5" thickBot="1" x14ac:dyDescent="0.3">
      <c r="A90" s="136">
        <v>4</v>
      </c>
      <c r="B90" s="177">
        <f>A90/2</f>
        <v>2</v>
      </c>
      <c r="C90" s="178"/>
      <c r="D90" s="150" t="s">
        <v>301</v>
      </c>
      <c r="E90" s="151"/>
      <c r="F90" s="152"/>
    </row>
    <row r="91" spans="1:6" s="139" customFormat="1" hidden="1" outlineLevel="1" x14ac:dyDescent="0.25">
      <c r="A91" s="140"/>
      <c r="B91" s="141"/>
      <c r="C91" s="142"/>
      <c r="D91" s="153" t="s">
        <v>237</v>
      </c>
      <c r="E91" s="154"/>
      <c r="F91" s="155"/>
    </row>
    <row r="92" spans="1:6" hidden="1" outlineLevel="1" x14ac:dyDescent="0.25">
      <c r="A92" s="143"/>
      <c r="B92" s="112"/>
      <c r="C92" s="112"/>
      <c r="D92" s="248" t="s">
        <v>238</v>
      </c>
      <c r="E92" s="249"/>
      <c r="F92" s="250"/>
    </row>
    <row r="93" spans="1:6" s="176" customFormat="1" ht="15.75" collapsed="1" x14ac:dyDescent="0.25">
      <c r="A93" s="148"/>
      <c r="B93" s="179"/>
      <c r="C93" s="183">
        <f>C89+1</f>
        <v>46</v>
      </c>
      <c r="D93" s="184" t="s">
        <v>310</v>
      </c>
      <c r="E93" s="147"/>
      <c r="F93" s="147"/>
    </row>
    <row r="94" spans="1:6" s="176" customFormat="1" ht="28.5" x14ac:dyDescent="0.25">
      <c r="A94" s="148"/>
      <c r="B94" s="179"/>
      <c r="C94" s="183">
        <f>C93+1</f>
        <v>47</v>
      </c>
      <c r="D94" s="184" t="s">
        <v>284</v>
      </c>
      <c r="E94" s="147"/>
      <c r="F94" s="147"/>
    </row>
    <row r="95" spans="1:6" x14ac:dyDescent="0.25">
      <c r="A95" s="148"/>
      <c r="B95" s="178"/>
      <c r="C95" s="183">
        <f t="shared" ref="C95:C97" si="9">C94+1</f>
        <v>48</v>
      </c>
      <c r="D95" s="184" t="s">
        <v>285</v>
      </c>
      <c r="E95" s="147"/>
      <c r="F95" s="147"/>
    </row>
    <row r="96" spans="1:6" s="176" customFormat="1" ht="15.75" x14ac:dyDescent="0.25">
      <c r="A96" s="148"/>
      <c r="B96" s="179"/>
      <c r="C96" s="183">
        <f t="shared" si="9"/>
        <v>49</v>
      </c>
      <c r="D96" s="184" t="s">
        <v>286</v>
      </c>
      <c r="E96" s="147"/>
      <c r="F96" s="147"/>
    </row>
    <row r="97" spans="1:8" ht="16.5" thickBot="1" x14ac:dyDescent="0.3">
      <c r="A97" s="148"/>
      <c r="B97" s="178"/>
      <c r="C97" s="183">
        <f t="shared" si="9"/>
        <v>50</v>
      </c>
      <c r="D97" s="184" t="s">
        <v>311</v>
      </c>
      <c r="E97" s="159"/>
      <c r="F97" s="160"/>
      <c r="H97" s="176"/>
    </row>
    <row r="98" spans="1:8" s="176" customFormat="1" ht="16.5" thickBot="1" x14ac:dyDescent="0.3">
      <c r="A98" s="136">
        <v>7</v>
      </c>
      <c r="B98" s="177">
        <f>A98/2</f>
        <v>3.5</v>
      </c>
      <c r="C98" s="178"/>
      <c r="D98" s="150" t="s">
        <v>300</v>
      </c>
      <c r="E98" s="151"/>
      <c r="F98" s="152"/>
    </row>
    <row r="99" spans="1:8" s="139" customFormat="1" hidden="1" outlineLevel="1" x14ac:dyDescent="0.25">
      <c r="A99" s="140"/>
      <c r="B99" s="141"/>
      <c r="C99" s="142"/>
      <c r="D99" s="153" t="s">
        <v>237</v>
      </c>
      <c r="E99" s="154"/>
      <c r="F99" s="155"/>
    </row>
    <row r="100" spans="1:8" hidden="1" outlineLevel="1" x14ac:dyDescent="0.25">
      <c r="A100" s="143"/>
      <c r="B100" s="112"/>
      <c r="C100" s="112"/>
      <c r="D100" s="248" t="s">
        <v>238</v>
      </c>
      <c r="E100" s="249"/>
      <c r="F100" s="250"/>
    </row>
    <row r="101" spans="1:8" ht="85.5" collapsed="1" x14ac:dyDescent="0.25">
      <c r="A101" s="162"/>
      <c r="B101" s="178"/>
      <c r="C101" s="183">
        <f>C97+1</f>
        <v>51</v>
      </c>
      <c r="D101" s="186" t="s">
        <v>312</v>
      </c>
      <c r="E101" s="156"/>
      <c r="F101" s="147"/>
    </row>
    <row r="102" spans="1:8" x14ac:dyDescent="0.25">
      <c r="A102" s="163"/>
      <c r="B102" s="187"/>
      <c r="C102" s="188"/>
      <c r="D102" s="165"/>
      <c r="E102" s="189"/>
      <c r="F102" s="190"/>
    </row>
    <row r="103" spans="1:8" x14ac:dyDescent="0.25">
      <c r="A103" s="163"/>
      <c r="B103" s="187"/>
      <c r="C103" s="188"/>
      <c r="D103" s="165"/>
      <c r="E103" s="191"/>
      <c r="F103" s="190"/>
    </row>
    <row r="104" spans="1:8" ht="44.25" customHeight="1" outlineLevel="1" x14ac:dyDescent="0.25">
      <c r="A104" s="163"/>
      <c r="B104" s="187"/>
      <c r="C104" s="188"/>
      <c r="D104" s="123" t="s">
        <v>287</v>
      </c>
      <c r="E104" s="191"/>
      <c r="F104" s="192"/>
    </row>
    <row r="105" spans="1:8" ht="31.5" customHeight="1" outlineLevel="1" x14ac:dyDescent="0.25">
      <c r="A105" s="163"/>
      <c r="B105" s="187"/>
      <c r="C105" s="193"/>
      <c r="D105" s="194"/>
      <c r="E105" s="195"/>
      <c r="F105" s="109"/>
    </row>
    <row r="106" spans="1:8" ht="30" outlineLevel="1" x14ac:dyDescent="0.25">
      <c r="A106" s="163"/>
      <c r="B106" s="187"/>
      <c r="C106" s="193"/>
      <c r="D106" s="196" t="s">
        <v>288</v>
      </c>
      <c r="E106" s="197"/>
      <c r="F106" s="198"/>
    </row>
    <row r="107" spans="1:8" ht="15.75" outlineLevel="1" x14ac:dyDescent="0.25">
      <c r="A107" s="163"/>
      <c r="B107" s="187"/>
      <c r="C107" s="193"/>
      <c r="D107" s="196" t="s">
        <v>289</v>
      </c>
      <c r="E107" s="197"/>
      <c r="F107" s="198"/>
    </row>
    <row r="108" spans="1:8" ht="15.75" outlineLevel="1" x14ac:dyDescent="0.25">
      <c r="A108" s="163"/>
      <c r="B108" s="187"/>
      <c r="C108" s="193"/>
      <c r="D108" s="196" t="s">
        <v>290</v>
      </c>
      <c r="E108" s="199"/>
      <c r="F108" s="200"/>
    </row>
    <row r="109" spans="1:8" outlineLevel="1" x14ac:dyDescent="0.25">
      <c r="A109" s="163"/>
      <c r="B109" s="187"/>
      <c r="C109" s="193"/>
      <c r="D109" s="201"/>
      <c r="E109" s="202"/>
      <c r="F109" s="203"/>
    </row>
    <row r="110" spans="1:8" outlineLevel="1" x14ac:dyDescent="0.25">
      <c r="A110" s="163"/>
      <c r="B110" s="187"/>
      <c r="C110" s="193"/>
      <c r="D110" s="201"/>
      <c r="E110" s="202"/>
      <c r="F110" s="203"/>
    </row>
    <row r="111" spans="1:8" outlineLevel="1" x14ac:dyDescent="0.25">
      <c r="A111" s="163"/>
      <c r="B111" s="187"/>
      <c r="C111" s="193"/>
      <c r="D111" s="204" t="s">
        <v>291</v>
      </c>
      <c r="E111" s="205"/>
      <c r="F111" s="206"/>
    </row>
    <row r="112" spans="1:8" ht="15.75" outlineLevel="1" thickBot="1" x14ac:dyDescent="0.3">
      <c r="A112" s="207"/>
      <c r="B112" s="208"/>
      <c r="C112" s="178"/>
      <c r="D112" s="204"/>
      <c r="E112" s="205"/>
      <c r="F112" s="206"/>
    </row>
    <row r="113" spans="1:6" ht="72" outlineLevel="1" x14ac:dyDescent="0.25">
      <c r="A113" s="207"/>
      <c r="B113" s="208"/>
      <c r="C113" s="178"/>
      <c r="D113" s="209" t="s">
        <v>292</v>
      </c>
      <c r="E113" s="210"/>
      <c r="F113" s="211"/>
    </row>
    <row r="114" spans="1:6" outlineLevel="1" x14ac:dyDescent="0.25">
      <c r="A114" s="207"/>
      <c r="B114" s="208"/>
      <c r="C114" s="178"/>
      <c r="D114" s="212"/>
      <c r="E114" s="213"/>
      <c r="F114" s="214"/>
    </row>
    <row r="115" spans="1:6" ht="28.5" outlineLevel="1" x14ac:dyDescent="0.25">
      <c r="A115" s="207"/>
      <c r="B115" s="208"/>
      <c r="C115" s="178"/>
      <c r="D115" s="212" t="s">
        <v>293</v>
      </c>
      <c r="E115" s="213"/>
      <c r="F115" s="214"/>
    </row>
    <row r="116" spans="1:6" ht="29.25" outlineLevel="1" x14ac:dyDescent="0.25">
      <c r="A116" s="207"/>
      <c r="B116" s="208"/>
      <c r="C116" s="178"/>
      <c r="D116" s="212" t="s">
        <v>294</v>
      </c>
      <c r="E116" s="213"/>
      <c r="F116" s="214"/>
    </row>
    <row r="117" spans="1:6" ht="29.25" outlineLevel="1" x14ac:dyDescent="0.25">
      <c r="A117" s="207"/>
      <c r="B117" s="208"/>
      <c r="C117" s="178"/>
      <c r="D117" s="212" t="s">
        <v>295</v>
      </c>
      <c r="E117" s="213"/>
      <c r="F117" s="214"/>
    </row>
    <row r="118" spans="1:6" ht="15.75" outlineLevel="1" thickBot="1" x14ac:dyDescent="0.3">
      <c r="A118" s="207"/>
      <c r="B118" s="208"/>
      <c r="C118" s="178"/>
      <c r="D118" s="215" t="s">
        <v>296</v>
      </c>
      <c r="E118" s="216"/>
      <c r="F118" s="217"/>
    </row>
    <row r="119" spans="1:6" ht="24.75" outlineLevel="1" x14ac:dyDescent="0.25">
      <c r="A119" s="207"/>
      <c r="B119" s="208"/>
      <c r="C119" s="113"/>
      <c r="D119" s="218"/>
      <c r="E119" s="219"/>
      <c r="F119" s="218"/>
    </row>
    <row r="120" spans="1:6" ht="24.75" outlineLevel="1" x14ac:dyDescent="0.25">
      <c r="A120" s="207"/>
      <c r="B120" s="208"/>
      <c r="C120" s="113"/>
      <c r="D120" s="218"/>
      <c r="E120" s="219"/>
      <c r="F120" s="218"/>
    </row>
    <row r="121" spans="1:6" ht="24.75" outlineLevel="1" x14ac:dyDescent="0.25">
      <c r="A121" s="207"/>
      <c r="B121" s="208"/>
      <c r="C121" s="113"/>
      <c r="D121" s="218"/>
      <c r="E121" s="219"/>
      <c r="F121" s="218"/>
    </row>
    <row r="122" spans="1:6" x14ac:dyDescent="0.25">
      <c r="C122" s="109"/>
      <c r="D122" s="220"/>
      <c r="E122" s="221"/>
    </row>
    <row r="123" spans="1:6" x14ac:dyDescent="0.25">
      <c r="D123" s="111"/>
      <c r="E123" s="111"/>
      <c r="F123" s="111"/>
    </row>
    <row r="124" spans="1:6" x14ac:dyDescent="0.25">
      <c r="C124" s="109"/>
      <c r="D124" s="220"/>
      <c r="E124" s="221"/>
    </row>
    <row r="125" spans="1:6" ht="15.75" x14ac:dyDescent="0.25">
      <c r="C125" s="109"/>
      <c r="D125" s="198"/>
      <c r="E125" s="221"/>
    </row>
    <row r="126" spans="1:6" ht="15.75" x14ac:dyDescent="0.25">
      <c r="C126" s="109"/>
      <c r="D126" s="198"/>
      <c r="E126" s="221"/>
    </row>
    <row r="127" spans="1:6" ht="15.75" x14ac:dyDescent="0.25">
      <c r="C127" s="109"/>
      <c r="D127" s="198"/>
      <c r="E127" s="221"/>
    </row>
    <row r="128" spans="1:6" x14ac:dyDescent="0.25">
      <c r="C128" s="109"/>
      <c r="D128" s="223"/>
      <c r="E128" s="221"/>
    </row>
    <row r="129" spans="1:13" s="222" customFormat="1" ht="15.75" x14ac:dyDescent="0.25">
      <c r="A129" s="111"/>
      <c r="B129" s="111"/>
      <c r="C129" s="109"/>
      <c r="D129" s="198"/>
      <c r="E129" s="221"/>
      <c r="G129" s="111"/>
      <c r="H129" s="111"/>
      <c r="I129" s="111"/>
      <c r="J129" s="111"/>
      <c r="K129" s="111"/>
      <c r="L129" s="111"/>
      <c r="M129" s="111"/>
    </row>
    <row r="130" spans="1:13" s="222" customFormat="1" ht="15.75" x14ac:dyDescent="0.25">
      <c r="A130" s="111"/>
      <c r="B130" s="111"/>
      <c r="C130" s="109"/>
      <c r="D130" s="198"/>
      <c r="E130" s="221"/>
      <c r="G130" s="111"/>
      <c r="H130" s="111"/>
      <c r="I130" s="111"/>
      <c r="J130" s="111"/>
      <c r="K130" s="111"/>
      <c r="L130" s="111"/>
      <c r="M130" s="111"/>
    </row>
    <row r="131" spans="1:13" s="222" customFormat="1" ht="15.75" x14ac:dyDescent="0.25">
      <c r="A131" s="111"/>
      <c r="B131" s="111"/>
      <c r="C131" s="109"/>
      <c r="D131" s="198"/>
      <c r="E131" s="221"/>
      <c r="G131" s="111"/>
      <c r="H131" s="111"/>
      <c r="I131" s="111"/>
      <c r="J131" s="111"/>
      <c r="K131" s="111"/>
      <c r="L131" s="111"/>
      <c r="M131" s="111"/>
    </row>
    <row r="132" spans="1:13" s="222" customFormat="1" x14ac:dyDescent="0.25">
      <c r="A132" s="111"/>
      <c r="B132" s="111"/>
      <c r="C132" s="109"/>
      <c r="D132" s="223"/>
      <c r="E132" s="221"/>
      <c r="G132" s="111"/>
      <c r="H132" s="111"/>
      <c r="I132" s="111"/>
      <c r="J132" s="111"/>
      <c r="K132" s="111"/>
      <c r="L132" s="111"/>
      <c r="M132" s="111"/>
    </row>
    <row r="133" spans="1:13" s="222" customFormat="1" ht="15.75" x14ac:dyDescent="0.25">
      <c r="A133" s="111"/>
      <c r="B133" s="111"/>
      <c r="C133" s="109"/>
      <c r="D133" s="198"/>
      <c r="E133" s="221"/>
      <c r="G133" s="111"/>
      <c r="H133" s="111"/>
      <c r="I133" s="111"/>
      <c r="J133" s="111"/>
      <c r="K133" s="111"/>
      <c r="L133" s="111"/>
      <c r="M133" s="111"/>
    </row>
    <row r="134" spans="1:13" s="222" customFormat="1" ht="15.75" x14ac:dyDescent="0.25">
      <c r="A134" s="111"/>
      <c r="B134" s="111"/>
      <c r="C134" s="109"/>
      <c r="D134" s="198"/>
      <c r="E134" s="221"/>
      <c r="G134" s="111"/>
      <c r="H134" s="111"/>
      <c r="I134" s="111"/>
      <c r="J134" s="111"/>
      <c r="K134" s="111"/>
      <c r="L134" s="111"/>
      <c r="M134" s="111"/>
    </row>
    <row r="135" spans="1:13" s="222" customFormat="1" ht="15.75" x14ac:dyDescent="0.25">
      <c r="A135" s="111"/>
      <c r="B135" s="111"/>
      <c r="C135" s="109"/>
      <c r="D135" s="198"/>
      <c r="E135" s="221"/>
      <c r="G135" s="111"/>
      <c r="H135" s="111"/>
      <c r="I135" s="111"/>
      <c r="J135" s="111"/>
      <c r="K135" s="111"/>
      <c r="L135" s="111"/>
      <c r="M135" s="111"/>
    </row>
    <row r="136" spans="1:13" s="222" customFormat="1" x14ac:dyDescent="0.25">
      <c r="A136" s="111"/>
      <c r="B136" s="111"/>
      <c r="C136" s="109"/>
      <c r="D136" s="223"/>
      <c r="E136" s="221"/>
      <c r="G136" s="111"/>
      <c r="H136" s="111"/>
      <c r="I136" s="111"/>
      <c r="J136" s="111"/>
      <c r="K136" s="111"/>
      <c r="L136" s="111"/>
      <c r="M136" s="111"/>
    </row>
    <row r="137" spans="1:13" s="222" customFormat="1" ht="15.75" x14ac:dyDescent="0.25">
      <c r="A137" s="111"/>
      <c r="B137" s="111"/>
      <c r="C137" s="109"/>
      <c r="D137" s="198"/>
      <c r="E137" s="221"/>
      <c r="G137" s="111"/>
      <c r="H137" s="111"/>
      <c r="I137" s="111"/>
      <c r="J137" s="111"/>
      <c r="K137" s="111"/>
      <c r="L137" s="111"/>
      <c r="M137" s="111"/>
    </row>
    <row r="138" spans="1:13" s="222" customFormat="1" ht="15.75" x14ac:dyDescent="0.25">
      <c r="A138" s="111"/>
      <c r="B138" s="111"/>
      <c r="C138" s="109"/>
      <c r="D138" s="198"/>
      <c r="E138" s="221"/>
      <c r="G138" s="111"/>
      <c r="H138" s="111"/>
      <c r="I138" s="111"/>
      <c r="J138" s="111"/>
      <c r="K138" s="111"/>
      <c r="L138" s="111"/>
      <c r="M138" s="111"/>
    </row>
    <row r="139" spans="1:13" s="222" customFormat="1" ht="15.75" x14ac:dyDescent="0.25">
      <c r="A139" s="111"/>
      <c r="B139" s="111"/>
      <c r="C139" s="109"/>
      <c r="D139" s="198"/>
      <c r="E139" s="221"/>
      <c r="G139" s="111"/>
      <c r="H139" s="111"/>
      <c r="I139" s="111"/>
      <c r="J139" s="111"/>
      <c r="K139" s="111"/>
      <c r="L139" s="111"/>
      <c r="M139" s="111"/>
    </row>
    <row r="140" spans="1:13" s="222" customFormat="1" x14ac:dyDescent="0.25">
      <c r="A140" s="111"/>
      <c r="B140" s="111"/>
      <c r="C140" s="109"/>
      <c r="D140" s="223"/>
      <c r="E140" s="221"/>
      <c r="G140" s="111"/>
      <c r="H140" s="111"/>
      <c r="I140" s="111"/>
      <c r="J140" s="111"/>
      <c r="K140" s="111"/>
      <c r="L140" s="111"/>
      <c r="M140" s="111"/>
    </row>
    <row r="141" spans="1:13" s="222" customFormat="1" ht="15.75" x14ac:dyDescent="0.25">
      <c r="A141" s="111"/>
      <c r="B141" s="111"/>
      <c r="C141" s="109"/>
      <c r="D141" s="198"/>
      <c r="E141" s="221"/>
      <c r="G141" s="111"/>
      <c r="H141" s="111"/>
      <c r="I141" s="111"/>
      <c r="J141" s="111"/>
      <c r="K141" s="111"/>
      <c r="L141" s="111"/>
      <c r="M141" s="111"/>
    </row>
    <row r="142" spans="1:13" s="222" customFormat="1" ht="15.75" x14ac:dyDescent="0.25">
      <c r="A142" s="111"/>
      <c r="B142" s="111"/>
      <c r="C142" s="109"/>
      <c r="D142" s="198"/>
      <c r="E142" s="221"/>
      <c r="G142" s="111"/>
      <c r="H142" s="111"/>
      <c r="I142" s="111"/>
      <c r="J142" s="111"/>
      <c r="K142" s="111"/>
      <c r="L142" s="111"/>
      <c r="M142" s="111"/>
    </row>
    <row r="143" spans="1:13" s="222" customFormat="1" ht="15.75" x14ac:dyDescent="0.25">
      <c r="A143" s="111"/>
      <c r="B143" s="111"/>
      <c r="C143" s="109"/>
      <c r="D143" s="198"/>
      <c r="E143" s="221"/>
      <c r="G143" s="111"/>
      <c r="H143" s="111"/>
      <c r="I143" s="111"/>
      <c r="J143" s="111"/>
      <c r="K143" s="111"/>
      <c r="L143" s="111"/>
      <c r="M143" s="111"/>
    </row>
    <row r="144" spans="1:13" s="222" customFormat="1" x14ac:dyDescent="0.25">
      <c r="A144" s="111"/>
      <c r="B144" s="111"/>
      <c r="C144" s="109"/>
      <c r="D144" s="223"/>
      <c r="E144" s="221"/>
      <c r="G144" s="111"/>
      <c r="H144" s="111"/>
      <c r="I144" s="111"/>
      <c r="J144" s="111"/>
      <c r="K144" s="111"/>
      <c r="L144" s="111"/>
      <c r="M144" s="111"/>
    </row>
    <row r="145" spans="1:13" s="222" customFormat="1" ht="15.75" x14ac:dyDescent="0.25">
      <c r="A145" s="111"/>
      <c r="B145" s="111"/>
      <c r="C145" s="109"/>
      <c r="D145" s="198"/>
      <c r="E145" s="221"/>
      <c r="G145" s="111"/>
      <c r="H145" s="111"/>
      <c r="I145" s="111"/>
      <c r="J145" s="111"/>
      <c r="K145" s="111"/>
      <c r="L145" s="111"/>
      <c r="M145" s="111"/>
    </row>
    <row r="146" spans="1:13" s="222" customFormat="1" ht="15.75" x14ac:dyDescent="0.25">
      <c r="A146" s="111"/>
      <c r="B146" s="111"/>
      <c r="C146" s="109"/>
      <c r="D146" s="198"/>
      <c r="E146" s="221"/>
      <c r="G146" s="111"/>
      <c r="H146" s="111"/>
      <c r="I146" s="111"/>
      <c r="J146" s="111"/>
      <c r="K146" s="111"/>
      <c r="L146" s="111"/>
      <c r="M146" s="111"/>
    </row>
    <row r="147" spans="1:13" s="222" customFormat="1" ht="15.75" x14ac:dyDescent="0.25">
      <c r="A147" s="111"/>
      <c r="B147" s="111"/>
      <c r="C147" s="109"/>
      <c r="D147" s="198"/>
      <c r="E147" s="221"/>
      <c r="G147" s="111"/>
      <c r="H147" s="111"/>
      <c r="I147" s="111"/>
      <c r="J147" s="111"/>
      <c r="K147" s="111"/>
      <c r="L147" s="111"/>
      <c r="M147" s="111"/>
    </row>
    <row r="148" spans="1:13" s="222" customFormat="1" x14ac:dyDescent="0.25">
      <c r="A148" s="111"/>
      <c r="B148" s="111"/>
      <c r="C148" s="109"/>
      <c r="D148" s="223"/>
      <c r="E148" s="221"/>
      <c r="G148" s="111"/>
      <c r="H148" s="111"/>
      <c r="I148" s="111"/>
      <c r="J148" s="111"/>
      <c r="K148" s="111"/>
      <c r="L148" s="111"/>
      <c r="M148" s="111"/>
    </row>
    <row r="149" spans="1:13" x14ac:dyDescent="0.25">
      <c r="C149" s="109"/>
      <c r="D149" s="220"/>
      <c r="E149" s="221"/>
    </row>
    <row r="150" spans="1:13" x14ac:dyDescent="0.25">
      <c r="C150" s="109"/>
      <c r="D150" s="220"/>
      <c r="E150" s="221"/>
    </row>
    <row r="151" spans="1:13" x14ac:dyDescent="0.25">
      <c r="C151" s="109"/>
      <c r="D151" s="220"/>
      <c r="E151" s="221"/>
    </row>
    <row r="152" spans="1:13" x14ac:dyDescent="0.25">
      <c r="C152" s="109"/>
      <c r="D152" s="220"/>
      <c r="E152" s="221"/>
    </row>
    <row r="153" spans="1:13" x14ac:dyDescent="0.25">
      <c r="C153" s="109"/>
      <c r="D153" s="220"/>
      <c r="E153" s="221"/>
    </row>
  </sheetData>
  <mergeCells count="1">
    <mergeCell ref="C1:F1"/>
  </mergeCells>
  <pageMargins left="0.25" right="0.25" top="0.75" bottom="0.75" header="0.3" footer="0.3"/>
  <pageSetup paperSize="8" scale="63" fitToHeight="0" orientation="portrait" r:id="rId1"/>
  <rowBreaks count="3" manualBreakCount="3">
    <brk id="27" max="5" man="1"/>
    <brk id="61" max="5" man="1"/>
    <brk id="9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RESUM</vt:lpstr>
      <vt:lpstr>LOT 1</vt:lpstr>
      <vt:lpstr>LOT 1 - Millores</vt:lpstr>
      <vt:lpstr>'LOT 1'!Área_de_impresión</vt:lpstr>
      <vt:lpstr>'LOT 1 - Millores'!Área_de_impresión</vt:lpstr>
      <vt:lpstr>'LOT 1'!Títulos_a_imprimir</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Lalana Cruz, Raquel</dc:creator>
  <cp:lastModifiedBy>Lalana Cruz, Raquel</cp:lastModifiedBy>
  <dcterms:created xsi:type="dcterms:W3CDTF">2025-06-03T10:33:44Z</dcterms:created>
  <dcterms:modified xsi:type="dcterms:W3CDTF">2025-06-17T10:22:05Z</dcterms:modified>
</cp:coreProperties>
</file>