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WORD6\6.OBRES I URBANISME\6.3.Obres d'infraestructura\6.3.2. Canalització d'aigües i pous\2025\Aportació d'aigua potable a la CATIVERA\"/>
    </mc:Choice>
  </mc:AlternateContent>
  <xr:revisionPtr revIDLastSave="0" documentId="13_ncr:1_{833949C8-EA5A-4CF5-8285-EDFBC89C32A8}" xr6:coauthVersionLast="47" xr6:coauthVersionMax="47" xr10:uidLastSave="{00000000-0000-0000-0000-000000000000}"/>
  <bookViews>
    <workbookView xWindow="22932" yWindow="-108" windowWidth="23256" windowHeight="14016" xr2:uid="{39B43A45-C894-4E2B-ACBE-C359DAA021A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1" l="1"/>
  <c r="A31" i="1" s="1"/>
  <c r="A32" i="1" s="1"/>
  <c r="F29" i="1" l="1"/>
  <c r="F23" i="1"/>
  <c r="F31" i="1"/>
  <c r="A20" i="1"/>
  <c r="A21" i="1" s="1"/>
  <c r="A22" i="1" s="1"/>
  <c r="A23" i="1" s="1"/>
  <c r="A24" i="1" s="1"/>
  <c r="A25" i="1" s="1"/>
  <c r="A10" i="1"/>
  <c r="A11" i="1" s="1"/>
  <c r="A12" i="1" s="1"/>
  <c r="A13" i="1" s="1"/>
  <c r="A14" i="1" s="1"/>
  <c r="A15" i="1" s="1"/>
  <c r="F36" i="1"/>
  <c r="F38" i="1" s="1"/>
  <c r="D46" i="1" s="1"/>
  <c r="E15" i="1"/>
  <c r="F15" i="1" s="1"/>
  <c r="E32" i="1"/>
  <c r="F32" i="1" s="1"/>
  <c r="E30" i="1"/>
  <c r="F30" i="1" s="1"/>
  <c r="F13" i="1"/>
  <c r="D11" i="1"/>
  <c r="F11" i="1" s="1"/>
  <c r="D12" i="1"/>
  <c r="F12" i="1" s="1"/>
  <c r="D10" i="1"/>
  <c r="F10" i="1" s="1"/>
  <c r="D9" i="1"/>
  <c r="F9" i="1" s="1"/>
  <c r="D22" i="1"/>
  <c r="F22" i="1" s="1"/>
  <c r="F27" i="1" s="1"/>
  <c r="D44" i="1" s="1"/>
  <c r="F14" i="1"/>
  <c r="F5" i="1"/>
  <c r="F7" i="1" s="1"/>
  <c r="D42" i="1" s="1"/>
  <c r="F34" i="1" l="1"/>
  <c r="D45" i="1" s="1"/>
  <c r="F17" i="1"/>
  <c r="D43" i="1" s="1"/>
  <c r="D48" i="1" l="1"/>
  <c r="D50" i="1" s="1"/>
  <c r="D53" i="1"/>
  <c r="D52" i="1"/>
  <c r="D54" i="1" l="1"/>
  <c r="D56" i="1" s="1"/>
  <c r="D57" i="1" s="1"/>
</calcChain>
</file>

<file path=xl/sharedStrings.xml><?xml version="1.0" encoding="utf-8"?>
<sst xmlns="http://schemas.openxmlformats.org/spreadsheetml/2006/main" count="70" uniqueCount="56">
  <si>
    <t>Partida</t>
  </si>
  <si>
    <t>Descripció</t>
  </si>
  <si>
    <t>Quantitat</t>
  </si>
  <si>
    <t>Preu unitari</t>
  </si>
  <si>
    <t>Total</t>
  </si>
  <si>
    <t>Unitat</t>
  </si>
  <si>
    <t>ml</t>
  </si>
  <si>
    <t>Ud.</t>
  </si>
  <si>
    <t>Ud</t>
  </si>
  <si>
    <t>Conjunt de sondes de nivell màxim i mínim a muntar al dipòsit regulador. Inclou cablejat fins el relé de nivell. Inclou instal.lació.</t>
  </si>
  <si>
    <t>Canal blanca PVC amb tapa de 40x60mm de superfície. Inclou instal.lació.</t>
  </si>
  <si>
    <t>Repàs i piconatge de sòl de rasa de entre 0,4 i 1,5 m d'amplada, amb compactació del 95% PM.</t>
  </si>
  <si>
    <t>Deposició controlada a dipòsit autoritzat de residus de terra inerts amb una densitat 1,6 t/m3, procedents d'excavació, amb codi 170504 segons la Llista Europea de Residus (ORDEN MAM/304/2002). Inclòs cànon d'abocament</t>
  </si>
  <si>
    <t>m3</t>
  </si>
  <si>
    <t>m2</t>
  </si>
  <si>
    <t>Repàs i piconatge de sòl de rasa de menys de 0,6 metres d'amplada, amb compactació del 95% PM.</t>
  </si>
  <si>
    <t>Reblert de rases amb sorra 0/5 mm amb mitjans mecànics, i compactació al 95% del Proctor Modificat
amb mitjans mecànics.</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</si>
  <si>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canal o safata</t>
  </si>
  <si>
    <t>m</t>
  </si>
  <si>
    <t>Rebliment de rasa de més de 0,4 m d'amplada amb sauló garbellat d'aportació, formant llit de 10 cm de gruix i fins 10 cm per sobre de la generatriu superior de la canonada.</t>
  </si>
  <si>
    <t>Banda contínua de plàstic de color blau, de 30 cm d'amplada, col·locada al llarg de la rasa, a 20 cm per sobre de la canonada.</t>
  </si>
  <si>
    <t>Canalització amb tub corbable corrugat de polietilè de 90 mm de diàmetre nominal, de doble capa, i
reblert de rasa amb terres seleccionades.</t>
  </si>
  <si>
    <t>Banda contínua de plàstic de color groc, de 30 cm d'amplada, col·locada al llarg de la rasa, a 20 cm per sobre de la canonada.</t>
  </si>
  <si>
    <t>Pericó de 57x57x125 cm, amb parets de 10 cm de gruix de formigó en massa HM - 20 / B / 20 / X0 amb una quantitat de ciment de 200 kg/m3 i relació aigua ciment =&lt; 0.6 i solera de maó calat, sobre llit de sorra. Inclou marc i tapa de fosa dúctil de 100x100cm classe B-125.</t>
  </si>
  <si>
    <t>Tub de polietilè de designació PE 100, diàmetre nominal DN 110, pressió nominal PN 16 (SDR 11), subministrat en rotlle, fabricació segons norma UNE-EN 12201-2, inclosa la part proporcional d'accessoris d'unió per compressió mecànica, de material plàstic, col·locat al fons de la rasa, sense afectació per presència de serveis en la rasa, sense presència d'estrebada, amb grau de dificultat mitjà</t>
  </si>
  <si>
    <t>Perforació mecànica de pou d'aigua potable amb camisa.</t>
  </si>
  <si>
    <t>POU DE LA CATIVERA</t>
  </si>
  <si>
    <t>CAPÍTOL 1: PERFORACIÓ</t>
  </si>
  <si>
    <t>Total CAPÍTOL 1</t>
  </si>
  <si>
    <t>Excavació de rasa de fins a 2 m de fondària per tub de polietilè de 110m de diàmetre, en terreny compacte (SPT 20-50), i amb presència de serveis existents, realitzada amb retroexcavadora i amb les terres deixades a la vora. Inclosa part proporcional per excavació manual en presència d'altres serveis.</t>
  </si>
  <si>
    <t>Excavació de rasa per cablejat elèctric en presència de serveis de menys de 0,6 metres d'amplada i fins a 2 m de fondària, en qualsevol tipus de terreny, fins i tot en roca, realitzada amb mitjans mecànics i manuals, i amb les terres carregades sobre camió. Inclòs minat per sota de serveis existents, en cas de ser necessari.</t>
  </si>
  <si>
    <t>CAPÍTOL 2: INSTAL.LACIÓ HIDRAÙLICA DE LA BOMBA</t>
  </si>
  <si>
    <t>Total CAPÍTOL 2</t>
  </si>
  <si>
    <t>Total CAPÍTOL 3</t>
  </si>
  <si>
    <t>CAPÍTOL 3: INSTAL.LACIÓ ELÈCTRICA DE LA BOMBA</t>
  </si>
  <si>
    <t>Total CAPÍTOL 4</t>
  </si>
  <si>
    <t>CAPÍTOL 5: GESTIÓ DE RESIDUS</t>
  </si>
  <si>
    <t>Total CAPÍTOL 5</t>
  </si>
  <si>
    <t>PRESSUPOST PER CAPÍTOLS</t>
  </si>
  <si>
    <t>CAPÍTOL 1</t>
  </si>
  <si>
    <t>CAPÍTOL 2</t>
  </si>
  <si>
    <t>CAPÍTOL 3</t>
  </si>
  <si>
    <t>CAPÍTOL 4</t>
  </si>
  <si>
    <t>CAPÍTOL 5</t>
  </si>
  <si>
    <t>TOTAL</t>
  </si>
  <si>
    <t>PREU D'EXECUCIÓ MATERIAL (PEM)</t>
  </si>
  <si>
    <t>Despeses generals (DG) = 13%</t>
  </si>
  <si>
    <t>Benefici industrial (BI) = 6%</t>
  </si>
  <si>
    <t>PREU D'EXECUCIÓ PER CONTRACTE (PEC)</t>
  </si>
  <si>
    <t>IVA (21%)</t>
  </si>
  <si>
    <t>PREU BASE DE LICITACIÓ (IVA INCLÒS)</t>
  </si>
  <si>
    <t>CAPÍTOL 4: QUADRE ELÈCTRIC DE LA BOMBA. SONDES DE NIVELL DIPÒSIT. SONDES DE NIVELL POU.</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</si>
  <si>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canal o safata</t>
  </si>
  <si>
    <t>Migració del quadre de control del pou existent a la sala de control del dipòsit regulador. Inclou muntage i adaptació a la nova bomba, material auxiliar per completar el muntatge del quadre (cablejat, ferrulat, terminals, crimpat, elements de fixació d'aquest en superfície...), així com la connexió del quadre a la posada a terra del dipòsot. Totalment acabat i en funcionament.</t>
  </si>
  <si>
    <t>Conjunt de sondes de nivell màxim i mínim del pou de 175m. Inclou cablejat fins el relé de nivell. Totalment instal.lades i en servei.</t>
  </si>
  <si>
    <t>Bomba submergible trifàsica Grundfoss o equivalent de 20CV amb una capacitat d'elevació de 24m3/h a 325 m.c.a. Inclou instal.lació i posada en servei.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</si>
</sst>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 x14ac:knownFonts="1">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s>
  <borders count="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44" fontId="0" fillId="0" borderId="0" xfId="0" applyNumberFormat="1"/>
    <xf numFmtId="0" fontId="0" fillId="0" borderId="0" xfId="0" applyAlignment="1">
      <alignment wrapText="1"/>
    </xf>
    <xf numFmtId="2" fontId="0" fillId="0" borderId="0" xfId="0" applyNumberFormat="1"/>
    <xf numFmtId="0" fontId="0" fillId="0" borderId="0" xfId="0" applyAlignment="1">
      <alignment horizontal="center"/>
    </xf>
    <xf numFmtId="2" fontId="0" fillId="0" borderId="2" xfId="0" applyNumberFormat="1" applyBorder="1"/>
    <xf numFmtId="0" fontId="0" fillId="0" borderId="3" xfId="0" applyBorder="1"/>
    <xf numFmtId="44" fontId="0" fillId="0" borderId="4" xfId="0" applyNumberFormat="1" applyBorder="1"/>
    <xf numFmtId="2" fontId="0" fillId="0" borderId="4" xfId="0" applyNumberFormat="1" applyBorder="1"/>
    <xf numFmtId="0" fontId="1" fillId="0" borderId="5" xfId="0" applyFont="1" applyBorder="1"/>
    <xf numFmtId="44" fontId="1" fillId="0" borderId="6" xfId="0" applyNumberFormat="1" applyFont="1" applyBorder="1"/>
    <xf numFmtId="0" fontId="0" fillId="2" borderId="3" xfId="0" applyFill="1" applyBorder="1"/>
    <xf numFmtId="44" fontId="0" fillId="2" borderId="4" xfId="0" applyNumberFormat="1" applyFill="1" applyBorder="1"/>
    <xf numFmtId="0" fontId="0" fillId="3" borderId="3" xfId="0" applyFill="1" applyBorder="1"/>
    <xf numFmtId="44" fontId="0" fillId="3" borderId="4" xfId="0" applyNumberFormat="1" applyFill="1" applyBorder="1"/>
    <xf numFmtId="0" fontId="0" fillId="4" borderId="3" xfId="0" applyFill="1" applyBorder="1"/>
    <xf numFmtId="44" fontId="0" fillId="4" borderId="4" xfId="0" applyNumberFormat="1" applyFill="1" applyBorder="1"/>
    <xf numFmtId="0" fontId="0" fillId="6" borderId="3" xfId="0" applyFill="1" applyBorder="1"/>
    <xf numFmtId="44" fontId="0" fillId="6" borderId="4" xfId="0" applyNumberFormat="1" applyFill="1" applyBorder="1"/>
    <xf numFmtId="0" fontId="0" fillId="5" borderId="3" xfId="0" applyFill="1" applyBorder="1"/>
    <xf numFmtId="44" fontId="0" fillId="5" borderId="4" xfId="0" applyNumberFormat="1" applyFill="1" applyBorder="1"/>
    <xf numFmtId="0" fontId="1" fillId="0" borderId="0" xfId="0" applyFont="1" applyAlignment="1">
      <alignment horizontal="center"/>
    </xf>
    <xf numFmtId="0" fontId="1" fillId="2" borderId="0" xfId="0" applyFont="1" applyFill="1"/>
    <xf numFmtId="44" fontId="1" fillId="2" borderId="0" xfId="0" applyNumberFormat="1" applyFont="1" applyFill="1"/>
    <xf numFmtId="0" fontId="1" fillId="3" borderId="0" xfId="0" applyFont="1" applyFill="1"/>
    <xf numFmtId="44" fontId="1" fillId="3" borderId="0" xfId="0" applyNumberFormat="1" applyFont="1" applyFill="1"/>
    <xf numFmtId="0" fontId="1" fillId="4" borderId="0" xfId="0" applyFont="1" applyFill="1"/>
    <xf numFmtId="44" fontId="1" fillId="4" borderId="0" xfId="0" applyNumberFormat="1" applyFont="1" applyFill="1"/>
    <xf numFmtId="0" fontId="1" fillId="5" borderId="0" xfId="0" applyFont="1" applyFill="1"/>
    <xf numFmtId="44" fontId="1" fillId="5" borderId="0" xfId="0" applyNumberFormat="1" applyFont="1" applyFill="1"/>
    <xf numFmtId="0" fontId="1" fillId="6" borderId="0" xfId="0" applyFont="1" applyFill="1" applyAlignment="1">
      <alignment wrapText="1"/>
    </xf>
    <xf numFmtId="44" fontId="1" fillId="6" borderId="0" xfId="0" applyNumberFormat="1" applyFont="1" applyFill="1"/>
    <xf numFmtId="0" fontId="1" fillId="0" borderId="3" xfId="0" applyFont="1" applyBorder="1"/>
    <xf numFmtId="44" fontId="1" fillId="0" borderId="4" xfId="0" applyNumberFormat="1" applyFont="1" applyBorder="1"/>
    <xf numFmtId="0" fontId="1" fillId="0" borderId="1" xfId="0" applyFont="1" applyBorder="1"/>
    <xf numFmtId="0" fontId="1" fillId="2" borderId="0" xfId="0" applyFont="1" applyFill="1" applyAlignment="1">
      <alignment horizontal="center"/>
    </xf>
    <xf numFmtId="0" fontId="1" fillId="3" borderId="0" xfId="0" applyFont="1" applyFill="1" applyAlignment="1">
      <alignment horizontal="center"/>
    </xf>
    <xf numFmtId="0" fontId="1" fillId="4" borderId="0" xfId="0" applyFont="1" applyFill="1" applyAlignment="1">
      <alignment horizontal="center"/>
    </xf>
    <xf numFmtId="0" fontId="1" fillId="5" borderId="0" xfId="0" applyFont="1" applyFill="1" applyAlignment="1">
      <alignment horizontal="center"/>
    </xf>
    <xf numFmtId="0" fontId="1" fillId="6"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A5262-EEA4-4FB8-AA89-E48C0C563D9B}">
  <dimension ref="A1:F57"/>
  <sheetViews>
    <sheetView tabSelected="1" topLeftCell="A34" workbookViewId="0">
      <selection activeCell="A57" sqref="A57:XFD57"/>
    </sheetView>
  </sheetViews>
  <sheetFormatPr baseColWidth="10" defaultRowHeight="15" x14ac:dyDescent="0.25"/>
  <cols>
    <col min="3" max="3" width="92.85546875" bestFit="1" customWidth="1"/>
    <col min="4" max="4" width="12.140625" customWidth="1"/>
    <col min="6" max="6" width="12" bestFit="1" customWidth="1"/>
    <col min="8" max="8" width="12" bestFit="1" customWidth="1"/>
  </cols>
  <sheetData>
    <row r="1" spans="1:6" x14ac:dyDescent="0.25">
      <c r="C1" s="21" t="s">
        <v>26</v>
      </c>
    </row>
    <row r="3" spans="1:6" x14ac:dyDescent="0.25">
      <c r="C3" s="22" t="s">
        <v>27</v>
      </c>
    </row>
    <row r="4" spans="1:6" x14ac:dyDescent="0.25">
      <c r="A4" t="s">
        <v>0</v>
      </c>
      <c r="B4" t="s">
        <v>5</v>
      </c>
      <c r="C4" t="s">
        <v>1</v>
      </c>
      <c r="D4" t="s">
        <v>2</v>
      </c>
      <c r="E4" t="s">
        <v>3</v>
      </c>
      <c r="F4" t="s">
        <v>4</v>
      </c>
    </row>
    <row r="5" spans="1:6" x14ac:dyDescent="0.25">
      <c r="A5">
        <v>1</v>
      </c>
      <c r="B5" t="s">
        <v>18</v>
      </c>
      <c r="C5" t="s">
        <v>25</v>
      </c>
      <c r="D5" s="3">
        <v>175</v>
      </c>
      <c r="E5" s="1">
        <v>223.3</v>
      </c>
      <c r="F5" s="1">
        <f>D5*E5</f>
        <v>39077.5</v>
      </c>
    </row>
    <row r="7" spans="1:6" x14ac:dyDescent="0.25">
      <c r="D7" s="35" t="s">
        <v>28</v>
      </c>
      <c r="E7" s="35"/>
      <c r="F7" s="23">
        <f>F5</f>
        <v>39077.5</v>
      </c>
    </row>
    <row r="8" spans="1:6" x14ac:dyDescent="0.25">
      <c r="C8" s="24" t="s">
        <v>31</v>
      </c>
      <c r="D8" s="4"/>
      <c r="E8" s="4"/>
      <c r="F8" s="1"/>
    </row>
    <row r="9" spans="1:6" ht="45" x14ac:dyDescent="0.25">
      <c r="A9">
        <v>1</v>
      </c>
      <c r="B9" t="s">
        <v>13</v>
      </c>
      <c r="C9" s="2" t="s">
        <v>29</v>
      </c>
      <c r="D9" s="3">
        <f>35*0.4*0.6</f>
        <v>8.4</v>
      </c>
      <c r="E9" s="1">
        <v>15.05</v>
      </c>
      <c r="F9" s="1">
        <f>D9*E9</f>
        <v>126.42000000000002</v>
      </c>
    </row>
    <row r="10" spans="1:6" x14ac:dyDescent="0.25">
      <c r="A10">
        <f>A9+1</f>
        <v>2</v>
      </c>
      <c r="B10" t="s">
        <v>14</v>
      </c>
      <c r="C10" t="s">
        <v>11</v>
      </c>
      <c r="D10" s="3">
        <f>35*0.4</f>
        <v>14</v>
      </c>
      <c r="E10" s="1">
        <v>2.4700000000000002</v>
      </c>
      <c r="F10" s="1">
        <f t="shared" ref="F10:F13" si="0">D10*E10</f>
        <v>34.580000000000005</v>
      </c>
    </row>
    <row r="11" spans="1:6" ht="75" x14ac:dyDescent="0.25">
      <c r="A11">
        <f t="shared" ref="A11:A15" si="1">A10+1</f>
        <v>3</v>
      </c>
      <c r="B11" t="s">
        <v>6</v>
      </c>
      <c r="C11" s="2" t="s">
        <v>24</v>
      </c>
      <c r="D11" s="3">
        <f>150+50</f>
        <v>200</v>
      </c>
      <c r="E11" s="1">
        <v>30.92</v>
      </c>
      <c r="F11" s="1">
        <f t="shared" si="0"/>
        <v>6184</v>
      </c>
    </row>
    <row r="12" spans="1:6" ht="30" x14ac:dyDescent="0.25">
      <c r="A12">
        <f t="shared" si="1"/>
        <v>4</v>
      </c>
      <c r="B12" t="s">
        <v>13</v>
      </c>
      <c r="C12" s="2" t="s">
        <v>19</v>
      </c>
      <c r="D12" s="3">
        <f>35*0.4*0.6</f>
        <v>8.4</v>
      </c>
      <c r="E12" s="1">
        <v>34.67</v>
      </c>
      <c r="F12" s="1">
        <f t="shared" si="0"/>
        <v>291.22800000000001</v>
      </c>
    </row>
    <row r="13" spans="1:6" ht="30" x14ac:dyDescent="0.25">
      <c r="A13">
        <f t="shared" si="1"/>
        <v>5</v>
      </c>
      <c r="B13" t="s">
        <v>6</v>
      </c>
      <c r="C13" s="2" t="s">
        <v>20</v>
      </c>
      <c r="D13" s="3">
        <v>35</v>
      </c>
      <c r="E13" s="1">
        <v>0.28999999999999998</v>
      </c>
      <c r="F13" s="1">
        <f t="shared" si="0"/>
        <v>10.149999999999999</v>
      </c>
    </row>
    <row r="14" spans="1:6" ht="30" x14ac:dyDescent="0.25">
      <c r="A14">
        <f t="shared" si="1"/>
        <v>6</v>
      </c>
      <c r="B14" t="s">
        <v>8</v>
      </c>
      <c r="C14" s="2" t="s">
        <v>55</v>
      </c>
      <c r="D14" s="3">
        <v>1</v>
      </c>
      <c r="E14" s="1">
        <v>3600</v>
      </c>
      <c r="F14" s="1">
        <f>E14*D14</f>
        <v>3600</v>
      </c>
    </row>
    <row r="15" spans="1:6" ht="45" x14ac:dyDescent="0.25">
      <c r="A15">
        <f t="shared" si="1"/>
        <v>7</v>
      </c>
      <c r="B15" t="s">
        <v>8</v>
      </c>
      <c r="C15" s="2" t="s">
        <v>23</v>
      </c>
      <c r="D15" s="3">
        <v>1</v>
      </c>
      <c r="E15" s="1">
        <f xml:space="preserve"> 210.12 + 222.68</f>
        <v>432.8</v>
      </c>
      <c r="F15" s="1">
        <f t="shared" ref="F15" si="2">D15*E15</f>
        <v>432.8</v>
      </c>
    </row>
    <row r="16" spans="1:6" x14ac:dyDescent="0.25">
      <c r="D16" s="3"/>
      <c r="E16" s="1"/>
      <c r="F16" s="1"/>
    </row>
    <row r="17" spans="1:6" x14ac:dyDescent="0.25">
      <c r="D17" s="36" t="s">
        <v>32</v>
      </c>
      <c r="E17" s="36"/>
      <c r="F17" s="25">
        <f>SUM(F9:F16)</f>
        <v>10679.178</v>
      </c>
    </row>
    <row r="18" spans="1:6" x14ac:dyDescent="0.25">
      <c r="C18" s="26" t="s">
        <v>34</v>
      </c>
      <c r="D18" s="3"/>
      <c r="E18" s="1"/>
      <c r="F18" s="1"/>
    </row>
    <row r="19" spans="1:6" ht="60" x14ac:dyDescent="0.25">
      <c r="A19">
        <v>1</v>
      </c>
      <c r="B19" t="s">
        <v>13</v>
      </c>
      <c r="C19" s="2" t="s">
        <v>30</v>
      </c>
      <c r="D19" s="3">
        <v>8.4</v>
      </c>
      <c r="E19" s="1">
        <v>31.26</v>
      </c>
      <c r="F19" s="1">
        <v>262.584</v>
      </c>
    </row>
    <row r="20" spans="1:6" x14ac:dyDescent="0.25">
      <c r="A20">
        <f>A19+1</f>
        <v>2</v>
      </c>
      <c r="B20" t="s">
        <v>14</v>
      </c>
      <c r="C20" t="s">
        <v>15</v>
      </c>
      <c r="D20" s="3">
        <v>14</v>
      </c>
      <c r="E20" s="1">
        <v>7.8</v>
      </c>
      <c r="F20" s="1">
        <v>109.2</v>
      </c>
    </row>
    <row r="21" spans="1:6" ht="30" x14ac:dyDescent="0.25">
      <c r="A21">
        <f t="shared" ref="A21:A25" si="3">A20+1</f>
        <v>3</v>
      </c>
      <c r="B21" t="s">
        <v>18</v>
      </c>
      <c r="C21" s="2" t="s">
        <v>21</v>
      </c>
      <c r="D21" s="3">
        <v>35</v>
      </c>
      <c r="E21" s="1">
        <v>5.6</v>
      </c>
      <c r="F21" s="1">
        <v>196</v>
      </c>
    </row>
    <row r="22" spans="1:6" ht="60" x14ac:dyDescent="0.25">
      <c r="A22">
        <f t="shared" si="3"/>
        <v>4</v>
      </c>
      <c r="B22" t="s">
        <v>18</v>
      </c>
      <c r="C22" s="2" t="s">
        <v>17</v>
      </c>
      <c r="D22" s="3">
        <f>150+50</f>
        <v>200</v>
      </c>
      <c r="E22" s="1">
        <v>12.69</v>
      </c>
      <c r="F22" s="1">
        <f>D22*E22</f>
        <v>2538</v>
      </c>
    </row>
    <row r="23" spans="1:6" ht="60" x14ac:dyDescent="0.25">
      <c r="A23">
        <f t="shared" si="3"/>
        <v>5</v>
      </c>
      <c r="B23" t="s">
        <v>18</v>
      </c>
      <c r="C23" s="2" t="s">
        <v>52</v>
      </c>
      <c r="D23" s="3">
        <v>200</v>
      </c>
      <c r="E23" s="1">
        <v>1.48</v>
      </c>
      <c r="F23" s="1">
        <f>D23*E23</f>
        <v>296</v>
      </c>
    </row>
    <row r="24" spans="1:6" ht="30" x14ac:dyDescent="0.25">
      <c r="A24">
        <f t="shared" si="3"/>
        <v>6</v>
      </c>
      <c r="B24" t="s">
        <v>13</v>
      </c>
      <c r="C24" s="2" t="s">
        <v>16</v>
      </c>
      <c r="D24" s="3">
        <v>8.4</v>
      </c>
      <c r="E24" s="1">
        <v>25.61</v>
      </c>
      <c r="F24" s="1">
        <v>215.124</v>
      </c>
    </row>
    <row r="25" spans="1:6" ht="30" x14ac:dyDescent="0.25">
      <c r="A25">
        <f t="shared" si="3"/>
        <v>7</v>
      </c>
      <c r="B25" t="s">
        <v>18</v>
      </c>
      <c r="C25" s="2" t="s">
        <v>22</v>
      </c>
      <c r="D25" s="3">
        <v>35</v>
      </c>
      <c r="E25" s="1">
        <v>0.28999999999999998</v>
      </c>
      <c r="F25" s="1">
        <v>10.149999999999999</v>
      </c>
    </row>
    <row r="27" spans="1:6" x14ac:dyDescent="0.25">
      <c r="D27" s="37" t="s">
        <v>33</v>
      </c>
      <c r="E27" s="37"/>
      <c r="F27" s="27">
        <f>SUM(F19:F26)</f>
        <v>3627.058</v>
      </c>
    </row>
    <row r="28" spans="1:6" x14ac:dyDescent="0.25">
      <c r="C28" s="28" t="s">
        <v>51</v>
      </c>
      <c r="D28" s="3"/>
      <c r="E28" s="1"/>
      <c r="F28" s="1"/>
    </row>
    <row r="29" spans="1:6" ht="60" x14ac:dyDescent="0.25">
      <c r="A29">
        <v>1</v>
      </c>
      <c r="B29" t="s">
        <v>7</v>
      </c>
      <c r="C29" s="2" t="s">
        <v>53</v>
      </c>
      <c r="D29" s="3">
        <v>1</v>
      </c>
      <c r="E29" s="1">
        <v>1000</v>
      </c>
      <c r="F29" s="1">
        <f>D29*E29</f>
        <v>1000</v>
      </c>
    </row>
    <row r="30" spans="1:6" ht="30" x14ac:dyDescent="0.25">
      <c r="A30">
        <f>A29+1</f>
        <v>2</v>
      </c>
      <c r="B30" t="s">
        <v>7</v>
      </c>
      <c r="C30" s="2" t="s">
        <v>9</v>
      </c>
      <c r="D30" s="3">
        <v>1</v>
      </c>
      <c r="E30" s="1">
        <f>250+131.58</f>
        <v>381.58000000000004</v>
      </c>
      <c r="F30" s="1">
        <f t="shared" ref="F30:F32" si="4">D30*E30</f>
        <v>381.58000000000004</v>
      </c>
    </row>
    <row r="31" spans="1:6" ht="30" x14ac:dyDescent="0.25">
      <c r="A31">
        <f t="shared" ref="A31:A32" si="5">A30+1</f>
        <v>3</v>
      </c>
      <c r="B31" t="s">
        <v>7</v>
      </c>
      <c r="C31" s="2" t="s">
        <v>54</v>
      </c>
      <c r="D31" s="3">
        <v>1</v>
      </c>
      <c r="E31" s="1">
        <v>347.25</v>
      </c>
      <c r="F31" s="1">
        <f t="shared" si="4"/>
        <v>347.25</v>
      </c>
    </row>
    <row r="32" spans="1:6" x14ac:dyDescent="0.25">
      <c r="A32">
        <f t="shared" si="5"/>
        <v>4</v>
      </c>
      <c r="B32" t="s">
        <v>6</v>
      </c>
      <c r="C32" t="s">
        <v>10</v>
      </c>
      <c r="D32" s="3">
        <v>30</v>
      </c>
      <c r="E32" s="1">
        <f>8.97+6.36</f>
        <v>15.330000000000002</v>
      </c>
      <c r="F32" s="1">
        <f t="shared" si="4"/>
        <v>459.90000000000003</v>
      </c>
    </row>
    <row r="33" spans="1:6" x14ac:dyDescent="0.25">
      <c r="D33" s="3"/>
      <c r="E33" s="1"/>
      <c r="F33" s="1"/>
    </row>
    <row r="34" spans="1:6" x14ac:dyDescent="0.25">
      <c r="D34" s="38" t="s">
        <v>35</v>
      </c>
      <c r="E34" s="38"/>
      <c r="F34" s="29">
        <f>SUM(F29:F33)</f>
        <v>2188.73</v>
      </c>
    </row>
    <row r="35" spans="1:6" x14ac:dyDescent="0.25">
      <c r="C35" s="30" t="s">
        <v>36</v>
      </c>
      <c r="D35" s="3"/>
    </row>
    <row r="36" spans="1:6" ht="45" x14ac:dyDescent="0.25">
      <c r="A36">
        <v>1</v>
      </c>
      <c r="B36" t="s">
        <v>13</v>
      </c>
      <c r="C36" s="2" t="s">
        <v>12</v>
      </c>
      <c r="D36" s="3">
        <v>18.850000000000001</v>
      </c>
      <c r="E36" s="1">
        <v>3.78</v>
      </c>
      <c r="F36" s="1">
        <f>D36*E36</f>
        <v>71.253</v>
      </c>
    </row>
    <row r="37" spans="1:6" x14ac:dyDescent="0.25">
      <c r="C37" s="2"/>
      <c r="D37" s="3"/>
    </row>
    <row r="38" spans="1:6" x14ac:dyDescent="0.25">
      <c r="C38" s="2"/>
      <c r="D38" s="39" t="s">
        <v>37</v>
      </c>
      <c r="E38" s="39"/>
      <c r="F38" s="31">
        <f>SUM(F36:F37)</f>
        <v>71.253</v>
      </c>
    </row>
    <row r="39" spans="1:6" x14ac:dyDescent="0.25">
      <c r="D39" s="3"/>
    </row>
    <row r="40" spans="1:6" ht="15.75" thickBot="1" x14ac:dyDescent="0.3">
      <c r="D40" s="3"/>
      <c r="E40" s="1"/>
      <c r="F40" s="1"/>
    </row>
    <row r="41" spans="1:6" x14ac:dyDescent="0.25">
      <c r="C41" s="34" t="s">
        <v>38</v>
      </c>
      <c r="D41" s="5"/>
      <c r="E41" s="1"/>
      <c r="F41" s="1"/>
    </row>
    <row r="42" spans="1:6" x14ac:dyDescent="0.25">
      <c r="C42" s="11" t="s">
        <v>39</v>
      </c>
      <c r="D42" s="12">
        <f>F7</f>
        <v>39077.5</v>
      </c>
      <c r="E42" s="1"/>
      <c r="F42" s="1"/>
    </row>
    <row r="43" spans="1:6" x14ac:dyDescent="0.25">
      <c r="C43" s="13" t="s">
        <v>40</v>
      </c>
      <c r="D43" s="14">
        <f>F17</f>
        <v>10679.178</v>
      </c>
      <c r="E43" s="1"/>
      <c r="F43" s="1"/>
    </row>
    <row r="44" spans="1:6" x14ac:dyDescent="0.25">
      <c r="C44" s="15" t="s">
        <v>41</v>
      </c>
      <c r="D44" s="16">
        <f>F27</f>
        <v>3627.058</v>
      </c>
      <c r="E44" s="1"/>
      <c r="F44" s="1"/>
    </row>
    <row r="45" spans="1:6" x14ac:dyDescent="0.25">
      <c r="C45" s="19" t="s">
        <v>42</v>
      </c>
      <c r="D45" s="20">
        <f>F34</f>
        <v>2188.73</v>
      </c>
      <c r="E45" s="1"/>
      <c r="F45" s="1"/>
    </row>
    <row r="46" spans="1:6" x14ac:dyDescent="0.25">
      <c r="C46" s="17" t="s">
        <v>43</v>
      </c>
      <c r="D46" s="18">
        <f>F38</f>
        <v>71.253</v>
      </c>
      <c r="E46" s="1"/>
      <c r="F46" s="1"/>
    </row>
    <row r="47" spans="1:6" x14ac:dyDescent="0.25">
      <c r="C47" s="6"/>
      <c r="D47" s="8"/>
      <c r="E47" s="1"/>
      <c r="F47" s="1"/>
    </row>
    <row r="48" spans="1:6" x14ac:dyDescent="0.25">
      <c r="C48" s="6" t="s">
        <v>44</v>
      </c>
      <c r="D48" s="7">
        <f>SUM(D42:D47)</f>
        <v>55643.718999999997</v>
      </c>
      <c r="E48" s="1"/>
      <c r="F48" s="1"/>
    </row>
    <row r="49" spans="3:6" x14ac:dyDescent="0.25">
      <c r="C49" s="6"/>
      <c r="D49" s="8"/>
      <c r="E49" s="1"/>
      <c r="F49" s="1"/>
    </row>
    <row r="50" spans="3:6" x14ac:dyDescent="0.25">
      <c r="C50" s="32" t="s">
        <v>45</v>
      </c>
      <c r="D50" s="33">
        <f>D48</f>
        <v>55643.718999999997</v>
      </c>
      <c r="E50" s="1"/>
      <c r="F50" s="1"/>
    </row>
    <row r="51" spans="3:6" x14ac:dyDescent="0.25">
      <c r="C51" s="6"/>
      <c r="D51" s="8"/>
      <c r="E51" s="1"/>
      <c r="F51" s="1"/>
    </row>
    <row r="52" spans="3:6" x14ac:dyDescent="0.25">
      <c r="C52" s="6" t="s">
        <v>46</v>
      </c>
      <c r="D52" s="7">
        <f>D50*0.13</f>
        <v>7233.6834699999999</v>
      </c>
      <c r="E52" s="1"/>
      <c r="F52" s="1"/>
    </row>
    <row r="53" spans="3:6" x14ac:dyDescent="0.25">
      <c r="C53" s="6" t="s">
        <v>47</v>
      </c>
      <c r="D53" s="7">
        <f>D50*0.06</f>
        <v>3338.6231399999997</v>
      </c>
      <c r="F53" s="1"/>
    </row>
    <row r="54" spans="3:6" x14ac:dyDescent="0.25">
      <c r="C54" s="32" t="s">
        <v>48</v>
      </c>
      <c r="D54" s="33">
        <f>D50+D52+D53</f>
        <v>66216.025609999997</v>
      </c>
    </row>
    <row r="55" spans="3:6" x14ac:dyDescent="0.25">
      <c r="C55" s="6"/>
      <c r="D55" s="8"/>
    </row>
    <row r="56" spans="3:6" x14ac:dyDescent="0.25">
      <c r="C56" s="6" t="s">
        <v>49</v>
      </c>
      <c r="D56" s="7">
        <f>D54*0.21</f>
        <v>13905.365378099999</v>
      </c>
    </row>
    <row r="57" spans="3:6" ht="15.75" thickBot="1" x14ac:dyDescent="0.3">
      <c r="C57" s="9" t="s">
        <v>50</v>
      </c>
      <c r="D57" s="10">
        <f>D54+D56</f>
        <v>80121.3909881</v>
      </c>
    </row>
  </sheetData>
  <mergeCells count="5">
    <mergeCell ref="D7:E7"/>
    <mergeCell ref="D17:E17"/>
    <mergeCell ref="D27:E27"/>
    <mergeCell ref="D34:E34"/>
    <mergeCell ref="D38:E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7E09D2488B5DE4E809AC163619E4B08" ma:contentTypeVersion="1" ma:contentTypeDescription="Crear nuevo documento." ma:contentTypeScope="" ma:versionID="5e430e46be70bd330a986f188bf4b702">
  <xsd:schema xmlns:xsd="http://www.w3.org/2001/XMLSchema" xmlns:xs="http://www.w3.org/2001/XMLSchema" xmlns:p="http://schemas.microsoft.com/office/2006/metadata/properties" xmlns:ns3="e35388cd-5442-42eb-87a1-4d1feeff4248" targetNamespace="http://schemas.microsoft.com/office/2006/metadata/properties" ma:root="true" ma:fieldsID="aee269b13fcbd9b5cdff34abb1062c23" ns3:_="">
    <xsd:import namespace="e35388cd-5442-42eb-87a1-4d1feeff4248"/>
    <xsd:element name="properties">
      <xsd:complexType>
        <xsd:sequence>
          <xsd:element name="documentManagement">
            <xsd:complexType>
              <xsd:all>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388cd-5442-42eb-87a1-4d1feeff4248"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76ECDB-804E-441E-A788-D2621A66AE97}">
  <ds:schemaRefs>
    <ds:schemaRef ds:uri="http://schemas.microsoft.com/sharepoint/v3/contenttype/forms"/>
  </ds:schemaRefs>
</ds:datastoreItem>
</file>

<file path=customXml/itemProps2.xml><?xml version="1.0" encoding="utf-8"?>
<ds:datastoreItem xmlns:ds="http://schemas.openxmlformats.org/officeDocument/2006/customXml" ds:itemID="{1D03F147-C0B5-42A0-971F-919912A71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388cd-5442-42eb-87a1-4d1feeff42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85571B-972E-4004-AA3F-47CC76815436}">
  <ds:schemaRefs>
    <ds:schemaRef ds:uri="http://schemas.openxmlformats.org/package/2006/metadata/core-properties"/>
    <ds:schemaRef ds:uri="http://schemas.microsoft.com/office/2006/documentManagement/types"/>
    <ds:schemaRef ds:uri="e35388cd-5442-42eb-87a1-4d1feeff4248"/>
    <ds:schemaRef ds:uri="http://www.w3.org/XML/1998/namespace"/>
    <ds:schemaRef ds:uri="http://purl.org/dc/terms/"/>
    <ds:schemaRef ds:uri="http://purl.org/dc/elements/1.1/"/>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Bermudez</dc:creator>
  <cp:lastModifiedBy>Miguel Bermudez</cp:lastModifiedBy>
  <dcterms:created xsi:type="dcterms:W3CDTF">2025-06-12T10:41:41Z</dcterms:created>
  <dcterms:modified xsi:type="dcterms:W3CDTF">2025-06-26T09:35:57Z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0x01010007E09D2488B5DE4E809AC163619E4B08</vt:lpwstr>
  </property>
</Properties>
</file>