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PASTES I CONSERVES PAPIOL\"/>
    </mc:Choice>
  </mc:AlternateContent>
  <bookViews>
    <workbookView xWindow="28680" yWindow="-75" windowWidth="29040" windowHeight="15720"/>
  </bookViews>
  <sheets>
    <sheet name="ANNEX 2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E68" i="1"/>
  <c r="K68" i="1" s="1"/>
  <c r="E67" i="1"/>
  <c r="E66" i="1"/>
  <c r="K66" i="1" s="1"/>
  <c r="E65" i="1"/>
  <c r="F65" i="1" s="1"/>
  <c r="H65" i="1" s="1"/>
  <c r="I65" i="1" s="1"/>
  <c r="E64" i="1"/>
  <c r="F64" i="1" s="1"/>
  <c r="H64" i="1" s="1"/>
  <c r="I64" i="1" s="1"/>
  <c r="E63" i="1"/>
  <c r="F63" i="1" s="1"/>
  <c r="H63" i="1" s="1"/>
  <c r="I63" i="1" s="1"/>
  <c r="E62" i="1"/>
  <c r="F62" i="1" s="1"/>
  <c r="H62" i="1" s="1"/>
  <c r="I62" i="1" s="1"/>
  <c r="E61" i="1"/>
  <c r="F61" i="1" s="1"/>
  <c r="H61" i="1" s="1"/>
  <c r="I61" i="1" s="1"/>
  <c r="E60" i="1"/>
  <c r="K60" i="1" s="1"/>
  <c r="E59" i="1"/>
  <c r="F59" i="1" s="1"/>
  <c r="H59" i="1" s="1"/>
  <c r="I59" i="1" s="1"/>
  <c r="E58" i="1"/>
  <c r="F58" i="1" s="1"/>
  <c r="H58" i="1" s="1"/>
  <c r="I58" i="1" s="1"/>
  <c r="E57" i="1"/>
  <c r="F57" i="1" s="1"/>
  <c r="H57" i="1" s="1"/>
  <c r="I57" i="1" s="1"/>
  <c r="E56" i="1"/>
  <c r="K56" i="1" s="1"/>
  <c r="M56" i="1" s="1"/>
  <c r="N56" i="1" s="1"/>
  <c r="E55" i="1"/>
  <c r="K55" i="1" s="1"/>
  <c r="M55" i="1" s="1"/>
  <c r="N55" i="1" s="1"/>
  <c r="E54" i="1"/>
  <c r="K54" i="1" s="1"/>
  <c r="M54" i="1" s="1"/>
  <c r="N54" i="1" s="1"/>
  <c r="E53" i="1"/>
  <c r="F53" i="1" s="1"/>
  <c r="H53" i="1" s="1"/>
  <c r="I53" i="1" s="1"/>
  <c r="E52" i="1"/>
  <c r="F52" i="1" s="1"/>
  <c r="H52" i="1" s="1"/>
  <c r="I52" i="1" s="1"/>
  <c r="E51" i="1"/>
  <c r="F51" i="1" s="1"/>
  <c r="H51" i="1" s="1"/>
  <c r="I51" i="1" s="1"/>
  <c r="E50" i="1"/>
  <c r="F50" i="1" s="1"/>
  <c r="H50" i="1" s="1"/>
  <c r="I50" i="1" s="1"/>
  <c r="E49" i="1"/>
  <c r="F49" i="1" s="1"/>
  <c r="H49" i="1" s="1"/>
  <c r="I49" i="1" s="1"/>
  <c r="E48" i="1"/>
  <c r="F48" i="1" s="1"/>
  <c r="H48" i="1" s="1"/>
  <c r="I48" i="1" s="1"/>
  <c r="E47" i="1"/>
  <c r="K47" i="1" s="1"/>
  <c r="E46" i="1"/>
  <c r="K46" i="1" s="1"/>
  <c r="E45" i="1"/>
  <c r="K45" i="1" s="1"/>
  <c r="E44" i="1"/>
  <c r="K44" i="1" s="1"/>
  <c r="E43" i="1"/>
  <c r="K43" i="1" s="1"/>
  <c r="E42" i="1"/>
  <c r="K42" i="1" s="1"/>
  <c r="E41" i="1"/>
  <c r="K41" i="1" s="1"/>
  <c r="E40" i="1"/>
  <c r="K40" i="1" s="1"/>
  <c r="E39" i="1"/>
  <c r="K39" i="1" s="1"/>
  <c r="E38" i="1"/>
  <c r="K38" i="1" s="1"/>
  <c r="E37" i="1"/>
  <c r="K37" i="1" s="1"/>
  <c r="E36" i="1"/>
  <c r="K36" i="1" s="1"/>
  <c r="E35" i="1"/>
  <c r="K35" i="1" s="1"/>
  <c r="E34" i="1"/>
  <c r="K34" i="1" s="1"/>
  <c r="E33" i="1"/>
  <c r="K33" i="1" s="1"/>
  <c r="E32" i="1"/>
  <c r="K32" i="1" s="1"/>
  <c r="E31" i="1"/>
  <c r="K31" i="1" s="1"/>
  <c r="E30" i="1"/>
  <c r="K30" i="1" s="1"/>
  <c r="E29" i="1"/>
  <c r="K29" i="1" s="1"/>
  <c r="E28" i="1"/>
  <c r="F28" i="1" s="1"/>
  <c r="H28" i="1" s="1"/>
  <c r="I28" i="1" s="1"/>
  <c r="E27" i="1"/>
  <c r="F27" i="1" s="1"/>
  <c r="H27" i="1" s="1"/>
  <c r="I27" i="1" s="1"/>
  <c r="E26" i="1"/>
  <c r="F26" i="1" s="1"/>
  <c r="H26" i="1" s="1"/>
  <c r="I26" i="1" s="1"/>
  <c r="E25" i="1"/>
  <c r="K25" i="1" s="1"/>
  <c r="E24" i="1"/>
  <c r="K24" i="1" s="1"/>
  <c r="E23" i="1"/>
  <c r="K23" i="1" s="1"/>
  <c r="E22" i="1"/>
  <c r="K22" i="1" s="1"/>
  <c r="E21" i="1"/>
  <c r="K21" i="1" s="1"/>
  <c r="E20" i="1"/>
  <c r="K20" i="1" s="1"/>
  <c r="E19" i="1"/>
  <c r="K19" i="1" s="1"/>
  <c r="F54" i="1"/>
  <c r="H54" i="1" s="1"/>
  <c r="I54" i="1" s="1"/>
  <c r="F55" i="1"/>
  <c r="H55" i="1" s="1"/>
  <c r="I55" i="1" s="1"/>
  <c r="F56" i="1"/>
  <c r="H56" i="1" s="1"/>
  <c r="I56" i="1" s="1"/>
  <c r="K65" i="1" l="1"/>
  <c r="K64" i="1"/>
  <c r="M64" i="1" s="1"/>
  <c r="N64" i="1" s="1"/>
  <c r="K63" i="1"/>
  <c r="M63" i="1" s="1"/>
  <c r="N63" i="1" s="1"/>
  <c r="K53" i="1"/>
  <c r="M53" i="1" s="1"/>
  <c r="N53" i="1" s="1"/>
  <c r="K52" i="1"/>
  <c r="M52" i="1" s="1"/>
  <c r="N52" i="1" s="1"/>
  <c r="K28" i="1"/>
  <c r="K57" i="1"/>
  <c r="M57" i="1" s="1"/>
  <c r="N57" i="1" s="1"/>
  <c r="K51" i="1"/>
  <c r="M51" i="1" s="1"/>
  <c r="N51" i="1" s="1"/>
  <c r="K27" i="1"/>
  <c r="M27" i="1" s="1"/>
  <c r="N27" i="1" s="1"/>
  <c r="K62" i="1"/>
  <c r="M62" i="1" s="1"/>
  <c r="N62" i="1" s="1"/>
  <c r="K50" i="1"/>
  <c r="M50" i="1" s="1"/>
  <c r="N50" i="1" s="1"/>
  <c r="K26" i="1"/>
  <c r="M26" i="1" s="1"/>
  <c r="N26" i="1" s="1"/>
  <c r="K61" i="1"/>
  <c r="M61" i="1" s="1"/>
  <c r="N61" i="1" s="1"/>
  <c r="K49" i="1"/>
  <c r="M49" i="1" s="1"/>
  <c r="N49" i="1" s="1"/>
  <c r="K48" i="1"/>
  <c r="M48" i="1" s="1"/>
  <c r="N48" i="1" s="1"/>
  <c r="K59" i="1"/>
  <c r="M59" i="1" s="1"/>
  <c r="N59" i="1" s="1"/>
  <c r="K58" i="1"/>
  <c r="M58" i="1" s="1"/>
  <c r="N58" i="1" s="1"/>
  <c r="M60" i="1"/>
  <c r="N60" i="1" s="1"/>
  <c r="F60" i="1"/>
  <c r="H60" i="1" s="1"/>
  <c r="I60" i="1" s="1"/>
  <c r="M20" i="1"/>
  <c r="N20" i="1" s="1"/>
  <c r="F20" i="1"/>
  <c r="H20" i="1" s="1"/>
  <c r="I20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66" i="1"/>
  <c r="H66" i="1" s="1"/>
  <c r="I66" i="1" s="1"/>
  <c r="F67" i="1"/>
  <c r="H67" i="1" s="1"/>
  <c r="I67" i="1" s="1"/>
  <c r="F68" i="1"/>
  <c r="H68" i="1" s="1"/>
  <c r="I68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19" i="1"/>
  <c r="M43" i="1"/>
  <c r="N43" i="1" s="1"/>
  <c r="M44" i="1"/>
  <c r="N44" i="1" s="1"/>
  <c r="K69" i="1" l="1"/>
  <c r="K70" i="1" s="1"/>
  <c r="F69" i="1"/>
  <c r="F70" i="1" s="1"/>
  <c r="H19" i="1"/>
  <c r="M21" i="1"/>
  <c r="N21" i="1" s="1"/>
  <c r="M22" i="1"/>
  <c r="N22" i="1" s="1"/>
  <c r="M23" i="1"/>
  <c r="N23" i="1" s="1"/>
  <c r="M24" i="1"/>
  <c r="N24" i="1" s="1"/>
  <c r="M25" i="1"/>
  <c r="N25" i="1" s="1"/>
  <c r="M28" i="1"/>
  <c r="N28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5" i="1"/>
  <c r="N45" i="1" s="1"/>
  <c r="M46" i="1"/>
  <c r="N46" i="1" s="1"/>
  <c r="M47" i="1"/>
  <c r="N47" i="1" s="1"/>
  <c r="M65" i="1"/>
  <c r="N65" i="1" s="1"/>
  <c r="M66" i="1"/>
  <c r="N66" i="1" s="1"/>
  <c r="M67" i="1"/>
  <c r="N67" i="1" s="1"/>
  <c r="M68" i="1"/>
  <c r="N68" i="1" s="1"/>
  <c r="M29" i="1" l="1"/>
  <c r="N29" i="1" s="1"/>
  <c r="M19" i="1"/>
  <c r="M69" i="1" l="1"/>
  <c r="M70" i="1" s="1"/>
  <c r="N19" i="1"/>
  <c r="N69" i="1" s="1"/>
  <c r="N70" i="1" s="1"/>
  <c r="H69" i="1" l="1"/>
  <c r="H70" i="1" l="1"/>
  <c r="I19" i="1"/>
  <c r="I69" i="1" l="1"/>
  <c r="I70" i="1" s="1"/>
  <c r="E6" i="1" s="1"/>
  <c r="C6" i="1"/>
  <c r="D6" i="1"/>
  <c r="J7" i="1"/>
  <c r="K7" i="1"/>
  <c r="L7" i="1"/>
</calcChain>
</file>

<file path=xl/sharedStrings.xml><?xml version="1.0" encoding="utf-8"?>
<sst xmlns="http://schemas.openxmlformats.org/spreadsheetml/2006/main" count="170" uniqueCount="112">
  <si>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</si>
  <si>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</si>
  <si>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</si>
  <si>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</si>
  <si>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</si>
  <si>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</si>
  <si>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</si>
  <si>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</si>
  <si>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</si>
  <si>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</si>
  <si>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</si>
  <si>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</si>
  <si>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</si>
  <si>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</si>
  <si>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</si>
  <si>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</si>
  <si>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El Papiol</t>
  </si>
  <si>
    <t>Annex 2: Categoria 3 Conserves i pastes,  Sub. Categoria 6</t>
  </si>
  <si>
    <t>CENTRE PERNIL LLESCAT (envàs fins a 500grms)</t>
  </si>
  <si>
    <t>CHOPPED GALL D'INDI PEÇA SENCERA (70% pit de gall d'indi)  (envàs fins a 500grms)</t>
  </si>
  <si>
    <t>FUET TALLAT (90% Carn de porc)  (envàs fins a 500grms)</t>
  </si>
  <si>
    <t>LLONGANISSA LLESCAT (90% Carn de porc)  (envàs fins a 500grms)</t>
  </si>
  <si>
    <t>PERNIL CUIT EXT LLESCAT  (envàs fins a 500grms)</t>
  </si>
  <si>
    <t>XORIçO VELA LLESCAT  (envàs fins a 500grms)</t>
  </si>
  <si>
    <t>A10201</t>
  </si>
  <si>
    <t>COCA DE BESCUIT</t>
  </si>
  <si>
    <t>A10203</t>
  </si>
  <si>
    <t>GALETES MARIA (envàs fins a 1kg)</t>
  </si>
  <si>
    <t>A10214</t>
  </si>
  <si>
    <t>OLIVES VERDES FARC ANXOVA  (Envàs fins 600gr)</t>
  </si>
  <si>
    <t>A10217</t>
  </si>
  <si>
    <t>PATATAS XIPS FREGIDES AMB OLI D'OLIVA</t>
  </si>
  <si>
    <t>A10237</t>
  </si>
  <si>
    <t>CAFÈ MOLT DESCAFEINAT (Envàs fins a 500grms)</t>
  </si>
  <si>
    <t>A10242</t>
  </si>
  <si>
    <t>EDULCORANT EN POLS</t>
  </si>
  <si>
    <t>A10253</t>
  </si>
  <si>
    <t>MARGARINA VEGETAL (Envàs fins 250gr)</t>
  </si>
  <si>
    <t>A10257</t>
  </si>
  <si>
    <t>PA DE MOTLLE BLANC 11X11</t>
  </si>
  <si>
    <t>A10271</t>
  </si>
  <si>
    <t>SUCRE BLANC (Envàs fins a 1kg)</t>
  </si>
  <si>
    <t>A10312</t>
  </si>
  <si>
    <t>CACAU SOLUBLE  SENSE SUCRE</t>
  </si>
  <si>
    <t>A10329</t>
  </si>
  <si>
    <t>GALETES SENSE GLUTEN I SENSE SUCRE (envàs fins 1kg)</t>
  </si>
  <si>
    <t>A10335</t>
  </si>
  <si>
    <t>GELATINA S/SUCRE 4 GUSTOS</t>
  </si>
  <si>
    <t>A10347</t>
  </si>
  <si>
    <t>MELMELADA DE MADUIXA SENSE SUCRE (envàs fins 500grms)</t>
  </si>
  <si>
    <t>A10350</t>
  </si>
  <si>
    <t>MELMELADA DE PRÉSSEC SENSE SUCRE (envàs fins 500grms)</t>
  </si>
  <si>
    <t>A10355</t>
  </si>
  <si>
    <t>NEULES ARTESANES</t>
  </si>
  <si>
    <t>A10358</t>
  </si>
  <si>
    <t>POLVORONS ASSORTIMENT</t>
  </si>
  <si>
    <t>A10370</t>
  </si>
  <si>
    <t>TORRÓ ALACANT SUPREMA</t>
  </si>
  <si>
    <t>A10372</t>
  </si>
  <si>
    <t>TORRÓ CREMA CREMADA SENSE SUCRE</t>
  </si>
  <si>
    <t>A10373</t>
  </si>
  <si>
    <t>TORRÓ EN PORCIONS S/SUCRE TOU</t>
  </si>
  <si>
    <t>A10376</t>
  </si>
  <si>
    <t>TORRÓ PORCIONS XOCOLATA CRUIXENT S/SUCRE</t>
  </si>
  <si>
    <t>A10504</t>
  </si>
  <si>
    <t>XOCOLATA EN POLS A LA TASSA S/GLUTEN</t>
  </si>
  <si>
    <t>A10385</t>
  </si>
  <si>
    <t>XOCOLATA NEGRA SENSE SUCRE</t>
  </si>
  <si>
    <t>A10408</t>
  </si>
  <si>
    <t>FORMATGE CURAT TALLAT (envàs fins 500grms)</t>
  </si>
  <si>
    <t>A10409</t>
  </si>
  <si>
    <t>FORMATGE EDAM LLESCAT (envàs fins a 500grms)</t>
  </si>
  <si>
    <t>A10435</t>
  </si>
  <si>
    <t>INFUSIÓ CAMAMILLA (100sobres)</t>
  </si>
  <si>
    <t>A10438</t>
  </si>
  <si>
    <t>INFUSIÓ POLIOL MENTA (100sobres)</t>
  </si>
  <si>
    <t>A10440</t>
  </si>
  <si>
    <t>INFUSIÓ TIL.LA (100sobres)</t>
  </si>
  <si>
    <t>A10453</t>
  </si>
  <si>
    <t>OLI OLIVA VERGE EXTRA (envàs fins a 1L)</t>
  </si>
  <si>
    <t>IOGURT NATURAL</t>
  </si>
  <si>
    <t>IOGURT SABORS</t>
  </si>
  <si>
    <t>FLAM</t>
  </si>
  <si>
    <t>CREMA CATALANA</t>
  </si>
  <si>
    <t>IOGURT NATURAL SENSE LACTOSA</t>
  </si>
  <si>
    <t>PA TORRAT BISCOTTE SENSE GLUTEN (envàs fins a 500grms)</t>
  </si>
  <si>
    <t>COCA SANT JOAN CREMA SENSE FARCIR</t>
  </si>
  <si>
    <t>A10211</t>
  </si>
  <si>
    <t>GALETES SALADES MINI (Envàs fins a 500grms)</t>
  </si>
  <si>
    <t>A10343</t>
  </si>
  <si>
    <t>MELINDROS TOUS</t>
  </si>
  <si>
    <t>A10313</t>
  </si>
  <si>
    <t>CARAMELS SENSE SUCRE</t>
  </si>
  <si>
    <t>A10492</t>
  </si>
  <si>
    <t>COCO RATLLAT</t>
  </si>
  <si>
    <t>A10428</t>
  </si>
  <si>
    <t>AMETLLA MÒLTA</t>
  </si>
  <si>
    <t>A10456</t>
  </si>
  <si>
    <t>FARINA DE BLAT (Envàs fins a 1kg)</t>
  </si>
  <si>
    <t>A10337</t>
  </si>
  <si>
    <t>LLEVAT</t>
  </si>
  <si>
    <t>A10392</t>
  </si>
  <si>
    <t>CANYELLA MÒLTA (envàs fins 100grms)</t>
  </si>
  <si>
    <t>A10434</t>
  </si>
  <si>
    <t>PINYONS PELATS (envàs fins a 100grms)</t>
  </si>
  <si>
    <t>CONSERVES I PASTES</t>
  </si>
  <si>
    <t>kg</t>
  </si>
  <si>
    <t>caixa 100 sobres</t>
  </si>
  <si>
    <t>caixa 48uts</t>
  </si>
  <si>
    <t>unitat 125grms</t>
  </si>
  <si>
    <t>Unitat de mesura</t>
  </si>
  <si>
    <t>L'empresa licitadora únicament haurà d'omplir la columna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</si>
</sst>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9" fontId="0" fillId="6" borderId="1" xfId="2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9" fontId="5" fillId="10" borderId="1" xfId="2" applyFont="1" applyFill="1" applyBorder="1" applyAlignment="1" applyProtection="1">
      <alignment horizontal="center" vertical="center"/>
      <protection locked="0"/>
    </xf>
    <xf numFmtId="44" fontId="0" fillId="0" borderId="0" xfId="1" applyFon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44" fontId="7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0" fillId="0" borderId="0" xfId="0" applyNumberFormat="1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0" fontId="5" fillId="9" borderId="5" xfId="3" applyFont="1" applyFill="1" applyBorder="1" applyAlignment="1" applyProtection="1">
      <alignment horizontal="center" vertical="center" wrapText="1"/>
      <protection locked="0"/>
    </xf>
    <xf numFmtId="9" fontId="3" fillId="9" borderId="5" xfId="2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 applyAlignment="1">
      <alignment horizontal="center"/>
    </xf>
    <xf numFmtId="44" fontId="0" fillId="0" borderId="0" xfId="0" applyNumberFormat="1" applyAlignment="1" applyProtection="1">
      <alignment horizontal="center"/>
      <protection locked="0"/>
    </xf>
    <xf numFmtId="44" fontId="5" fillId="0" borderId="0" xfId="1" applyFont="1" applyProtection="1">
      <protection locked="0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6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0" fillId="6" borderId="1" xfId="1" applyFont="1" applyFill="1" applyBorder="1" applyAlignment="1">
      <alignment horizontal="center" vertical="center"/>
    </xf>
    <xf numFmtId="44" fontId="0" fillId="6" borderId="5" xfId="1" applyFont="1" applyFill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>
      <alignment horizontal="left" vertical="center"/>
    </xf>
    <xf numFmtId="49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9" borderId="1" xfId="3" applyFont="1" applyFill="1" applyBorder="1" applyAlignment="1" applyProtection="1">
      <alignment horizontal="center" vertical="center" wrapText="1"/>
      <protection locked="0"/>
    </xf>
    <xf numFmtId="0" fontId="3" fillId="9" borderId="5" xfId="3" applyFont="1" applyFill="1" applyBorder="1" applyAlignment="1" applyProtection="1">
      <alignment horizontal="center" vertical="center" wrapText="1"/>
      <protection locked="0"/>
    </xf>
    <xf numFmtId="44" fontId="3" fillId="9" borderId="5" xfId="1" applyFont="1" applyFill="1" applyBorder="1" applyAlignment="1" applyProtection="1">
      <alignment horizontal="center" vertical="center" wrapText="1"/>
      <protection locked="0"/>
    </xf>
    <xf numFmtId="0" fontId="5" fillId="10" borderId="1" xfId="3" applyFont="1" applyFill="1" applyBorder="1" applyAlignment="1" applyProtection="1">
      <alignment horizontal="center" vertical="center"/>
      <protection locked="0"/>
    </xf>
    <xf numFmtId="9" fontId="5" fillId="10" borderId="7" xfId="2" applyFont="1" applyFill="1" applyBorder="1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 vertical="center"/>
      <protection locked="0"/>
    </xf>
    <xf numFmtId="44" fontId="6" fillId="5" borderId="1" xfId="1" applyFont="1" applyFill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44" fontId="7" fillId="0" borderId="0" xfId="1" applyFont="1" applyAlignment="1">
      <alignment horizontal="center" vertical="center" wrapText="1"/>
    </xf>
    <xf numFmtId="44" fontId="5" fillId="10" borderId="6" xfId="1" applyFont="1" applyFill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5" borderId="1" xfId="0" applyNumberFormat="1" applyFill="1" applyBorder="1" applyProtection="1">
      <protection locked="0"/>
    </xf>
    <xf numFmtId="44" fontId="0" fillId="5" borderId="1" xfId="1" applyFont="1" applyFill="1" applyBorder="1" applyProtection="1">
      <protection locked="0"/>
    </xf>
    <xf numFmtId="44" fontId="0" fillId="5" borderId="1" xfId="1" applyFont="1" applyFill="1" applyBorder="1" applyAlignment="1" applyProtection="1">
      <alignment horizontal="center" vertical="center"/>
      <protection locked="0"/>
    </xf>
    <xf numFmtId="44" fontId="5" fillId="11" borderId="8" xfId="0" applyNumberFormat="1" applyFont="1" applyFill="1" applyBorder="1"/>
    <xf numFmtId="44" fontId="5" fillId="11" borderId="8" xfId="1" applyFont="1" applyFill="1" applyBorder="1"/>
    <xf numFmtId="44" fontId="0" fillId="3" borderId="8" xfId="1" applyFont="1" applyFill="1" applyBorder="1" applyAlignment="1" applyProtection="1">
      <alignment horizontal="center" vertical="center"/>
      <protection locked="0"/>
    </xf>
    <xf numFmtId="44" fontId="0" fillId="3" borderId="8" xfId="0" applyNumberFormat="1" applyFill="1" applyBorder="1" applyProtection="1">
      <protection locked="0"/>
    </xf>
    <xf numFmtId="44" fontId="0" fillId="3" borderId="8" xfId="0" applyNumberFormat="1" applyFill="1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/>
    </xf>
    <xf numFmtId="44" fontId="0" fillId="6" borderId="11" xfId="0" applyNumberFormat="1" applyFill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44" fontId="0" fillId="6" borderId="11" xfId="1" applyFont="1" applyFill="1" applyBorder="1" applyAlignment="1">
      <alignment horizontal="center" vertical="center"/>
    </xf>
    <xf numFmtId="44" fontId="0" fillId="6" borderId="12" xfId="1" applyFont="1" applyFill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 wrapText="1"/>
    </xf>
    <xf numFmtId="9" fontId="0" fillId="6" borderId="11" xfId="2" applyFont="1" applyFill="1" applyBorder="1" applyAlignment="1" applyProtection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9" fillId="0" borderId="0" xfId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11" borderId="8" xfId="0" applyFont="1" applyFill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2" fillId="2" borderId="1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8" borderId="2" xfId="0" applyFont="1" applyFill="1" applyBorder="1" applyAlignment="1" applyProtection="1">
      <alignment horizontal="center"/>
      <protection locked="0"/>
    </xf>
    <xf numFmtId="0" fontId="5" fillId="8" borderId="3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6" xfId="3" applyFont="1" applyFill="1" applyBorder="1" applyAlignment="1" applyProtection="1">
      <alignment horizontal="center"/>
      <protection locked="0"/>
    </xf>
    <xf numFmtId="0" fontId="5" fillId="8" borderId="1" xfId="3" applyFont="1" applyFill="1" applyBorder="1" applyAlignment="1" applyProtection="1">
      <alignment horizontal="center"/>
      <protection locked="0"/>
    </xf>
    <xf numFmtId="0" fontId="5" fillId="8" borderId="7" xfId="3" applyFont="1" applyFill="1" applyBorder="1" applyAlignment="1" applyProtection="1">
      <alignment horizontal="center"/>
      <protection locked="0"/>
    </xf>
    <xf numFmtId="0" fontId="2" fillId="7" borderId="0" xfId="3" applyFont="1" applyFill="1" applyAlignment="1" applyProtection="1">
      <alignment horizontal="center"/>
      <protection locked="0"/>
    </xf>
    <xf numFmtId="0" fontId="2" fillId="7" borderId="9" xfId="3" applyFont="1" applyFill="1" applyBorder="1" applyAlignment="1" applyProtection="1">
      <alignment horizontal="center"/>
      <protection locked="0"/>
    </xf>
    <xf numFmtId="0" fontId="2" fillId="2" borderId="0" xfId="3" applyFont="1" applyFill="1" applyAlignment="1" applyProtection="1">
      <alignment horizontal="center"/>
      <protection locked="0"/>
    </xf>
    <xf numFmtId="0" fontId="2" fillId="2" borderId="9" xfId="3" applyFont="1" applyFill="1" applyBorder="1" applyAlignment="1" applyProtection="1">
      <alignment horizontal="center"/>
      <protection locked="0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2">
    <dxf>
      <font>
        <b/>
        <i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8</xdr:row>
      <xdr:rowOff>171203</xdr:rowOff>
    </xdr:from>
    <xdr:to>
      <xdr:col>8</xdr:col>
      <xdr:colOff>701040</xdr:colOff>
      <xdr:row>11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1647578"/>
          <a:ext cx="533400" cy="4860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%20Sda%20Conserves%20i%20pastes%20El%20Papi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licitació"/>
      <sheetName val="preus unitaris"/>
      <sheetName val="consums 2024"/>
      <sheetName val="calcul preu"/>
      <sheetName val="Hoja2"/>
      <sheetName val="Hoja3"/>
    </sheetNames>
    <sheetDataSet>
      <sheetData sheetId="0"/>
      <sheetData sheetId="1">
        <row r="1">
          <cell r="A1" t="str">
            <v>Codi article</v>
          </cell>
          <cell r="B1" t="str">
            <v>DESCRIPCIÓ</v>
          </cell>
          <cell r="C1" t="str">
            <v>Quantitat</v>
          </cell>
          <cell r="D1" t="str">
            <v>Preu sense iva</v>
          </cell>
        </row>
        <row r="2">
          <cell r="A2">
            <v>101553</v>
          </cell>
          <cell r="B2" t="str">
            <v>CENTRE PERNIL LLESCAT (envàs fins a 500grms)</v>
          </cell>
          <cell r="C2">
            <v>15</v>
          </cell>
          <cell r="D2">
            <v>15.200000000000001</v>
          </cell>
        </row>
        <row r="3">
          <cell r="A3">
            <v>101557</v>
          </cell>
          <cell r="B3" t="str">
            <v>CHOPPED GALL D'INDI PEÇA SENCERA (70% pit de gall d'indi)  (envàs fins a 500grms)</v>
          </cell>
          <cell r="C3">
            <v>15</v>
          </cell>
          <cell r="D3">
            <v>6.7</v>
          </cell>
        </row>
        <row r="4">
          <cell r="A4">
            <v>101561</v>
          </cell>
          <cell r="B4" t="str">
            <v>FUET TALLAT (90% Carn de porc)  (envàs fins a 500grms)</v>
          </cell>
          <cell r="C4">
            <v>15</v>
          </cell>
          <cell r="D4">
            <v>13.350000000000001</v>
          </cell>
        </row>
        <row r="5">
          <cell r="A5">
            <v>101562</v>
          </cell>
          <cell r="B5" t="str">
            <v>LLONGANISSA LLESCAT (90% Carn de porc)  (envàs fins a 500grms)</v>
          </cell>
          <cell r="C5">
            <v>15</v>
          </cell>
          <cell r="D5">
            <v>10.5</v>
          </cell>
        </row>
        <row r="6">
          <cell r="A6">
            <v>101569</v>
          </cell>
          <cell r="B6" t="str">
            <v>PERNIL CUIT EXT LLESCAT  (envàs fins a 500grms)</v>
          </cell>
          <cell r="C6">
            <v>15</v>
          </cell>
          <cell r="D6">
            <v>9.0500000000000007</v>
          </cell>
        </row>
        <row r="7">
          <cell r="A7">
            <v>101578</v>
          </cell>
          <cell r="B7" t="str">
            <v>XORIçO VELA LLESCAT  (envàs fins a 500grms)</v>
          </cell>
          <cell r="C7">
            <v>2</v>
          </cell>
          <cell r="D7">
            <v>9.7000000000000011</v>
          </cell>
        </row>
        <row r="8">
          <cell r="A8" t="str">
            <v>A10201</v>
          </cell>
          <cell r="B8" t="str">
            <v>COCA DE BESCUIT</v>
          </cell>
          <cell r="C8">
            <v>18</v>
          </cell>
          <cell r="D8">
            <v>7.0500000000000007</v>
          </cell>
        </row>
        <row r="9">
          <cell r="A9" t="str">
            <v>A10203</v>
          </cell>
          <cell r="B9" t="str">
            <v>GALETES MARIA (envàs fins a 1kg)</v>
          </cell>
          <cell r="C9">
            <v>75</v>
          </cell>
          <cell r="D9">
            <v>2.4000000000000004</v>
          </cell>
        </row>
        <row r="10">
          <cell r="A10" t="str">
            <v>A10214</v>
          </cell>
          <cell r="B10" t="str">
            <v>OLIVES VERDES FARC ANXOVA  (Envàs fins 600gr)</v>
          </cell>
          <cell r="C10">
            <v>15</v>
          </cell>
          <cell r="D10">
            <v>6.7</v>
          </cell>
        </row>
        <row r="11">
          <cell r="A11" t="str">
            <v>A10217</v>
          </cell>
          <cell r="B11" t="str">
            <v>PATATAS XIPS FREGIDES AMB OLI D'OLIVA</v>
          </cell>
          <cell r="C11">
            <v>15</v>
          </cell>
          <cell r="D11">
            <v>5.45</v>
          </cell>
        </row>
        <row r="12">
          <cell r="A12" t="str">
            <v>A10237</v>
          </cell>
          <cell r="B12" t="str">
            <v>CAFÈ MOLT DESCAFEINAT (Envàs fins a 500grms)</v>
          </cell>
          <cell r="C12">
            <v>30</v>
          </cell>
          <cell r="D12">
            <v>15.5</v>
          </cell>
        </row>
        <row r="13">
          <cell r="A13" t="str">
            <v>A10242</v>
          </cell>
          <cell r="B13" t="str">
            <v>EDULCORANT EN POLS</v>
          </cell>
          <cell r="C13">
            <v>10</v>
          </cell>
          <cell r="D13">
            <v>2.15</v>
          </cell>
        </row>
        <row r="14">
          <cell r="A14" t="str">
            <v>A10253</v>
          </cell>
          <cell r="B14" t="str">
            <v>MARGARINA VEGETAL (Envàs fins 250gr)</v>
          </cell>
          <cell r="C14">
            <v>10</v>
          </cell>
          <cell r="D14">
            <v>5.6000000000000005</v>
          </cell>
        </row>
        <row r="15">
          <cell r="A15" t="str">
            <v>A10257</v>
          </cell>
          <cell r="B15" t="str">
            <v>PA DE MOTLLE BLANC 11X11</v>
          </cell>
          <cell r="C15">
            <v>30</v>
          </cell>
          <cell r="D15">
            <v>1.85</v>
          </cell>
        </row>
        <row r="16">
          <cell r="A16" t="str">
            <v>A10271</v>
          </cell>
          <cell r="B16" t="str">
            <v>SUCRE BLANC (Envàs fins a 1kg)</v>
          </cell>
          <cell r="C16">
            <v>30</v>
          </cell>
          <cell r="D16">
            <v>1.1500000000000001</v>
          </cell>
        </row>
        <row r="17">
          <cell r="A17" t="str">
            <v>A10312</v>
          </cell>
          <cell r="B17" t="str">
            <v>CACAU SOLUBLE  SENSE SUCRE</v>
          </cell>
          <cell r="C17">
            <v>10</v>
          </cell>
          <cell r="D17">
            <v>7.45</v>
          </cell>
        </row>
        <row r="18">
          <cell r="A18" t="str">
            <v>A10329</v>
          </cell>
          <cell r="B18" t="str">
            <v>GALETES SENSE GLUTEN I SENSE SUCRE (envàs fins 1kg)</v>
          </cell>
          <cell r="C18">
            <v>8</v>
          </cell>
          <cell r="D18">
            <v>7.45</v>
          </cell>
        </row>
        <row r="19">
          <cell r="A19" t="str">
            <v>A10335</v>
          </cell>
          <cell r="B19" t="str">
            <v>GELATINA S/SUCRE 4 GUSTOS</v>
          </cell>
          <cell r="C19">
            <v>10</v>
          </cell>
          <cell r="D19">
            <v>9.4500000000000011</v>
          </cell>
        </row>
        <row r="20">
          <cell r="A20" t="str">
            <v>A10347</v>
          </cell>
          <cell r="B20" t="str">
            <v>MELMELADA DE MADUIXA SENSE SUCRE (envàs fins 500grms)</v>
          </cell>
          <cell r="C20">
            <v>10</v>
          </cell>
          <cell r="D20">
            <v>5</v>
          </cell>
        </row>
        <row r="21">
          <cell r="A21" t="str">
            <v>A10350</v>
          </cell>
          <cell r="B21" t="str">
            <v>MELMELADA DE PRÉSSEC SENSE SUCRE (envàs fins 500grms)</v>
          </cell>
          <cell r="C21">
            <v>12</v>
          </cell>
          <cell r="D21">
            <v>5</v>
          </cell>
        </row>
        <row r="22">
          <cell r="A22" t="str">
            <v>A10355</v>
          </cell>
          <cell r="B22" t="str">
            <v>NEULES ARTESANES</v>
          </cell>
          <cell r="C22">
            <v>6</v>
          </cell>
          <cell r="D22">
            <v>9.5500000000000007</v>
          </cell>
        </row>
        <row r="23">
          <cell r="A23" t="str">
            <v>A10358</v>
          </cell>
          <cell r="B23" t="str">
            <v>POLVORONS ASSORTIMENT</v>
          </cell>
          <cell r="C23">
            <v>2</v>
          </cell>
          <cell r="D23">
            <v>4.45</v>
          </cell>
        </row>
        <row r="24">
          <cell r="A24" t="str">
            <v>A10370</v>
          </cell>
          <cell r="B24" t="str">
            <v>TORRÓ ALACANT SUPREMA</v>
          </cell>
          <cell r="C24">
            <v>4</v>
          </cell>
          <cell r="D24">
            <v>10.55</v>
          </cell>
        </row>
        <row r="25">
          <cell r="A25" t="str">
            <v>A10372</v>
          </cell>
          <cell r="B25" t="str">
            <v>TORRÓ CREMA CREMADA SENSE SUCRE</v>
          </cell>
          <cell r="C25">
            <v>4</v>
          </cell>
          <cell r="D25">
            <v>13.5</v>
          </cell>
        </row>
        <row r="26">
          <cell r="A26" t="str">
            <v>A10373</v>
          </cell>
          <cell r="B26" t="str">
            <v>TORRÓ EN PORCIONS S/SUCRE TOU</v>
          </cell>
          <cell r="C26">
            <v>2</v>
          </cell>
          <cell r="D26">
            <v>19.25</v>
          </cell>
        </row>
        <row r="27">
          <cell r="A27" t="str">
            <v>A10376</v>
          </cell>
          <cell r="B27" t="str">
            <v>TORRÓ PORCIONS XOCOLATA CRUIXENT S/SUCRE</v>
          </cell>
          <cell r="C27">
            <v>2</v>
          </cell>
          <cell r="D27">
            <v>21.5</v>
          </cell>
        </row>
        <row r="28">
          <cell r="A28" t="str">
            <v>A10504</v>
          </cell>
          <cell r="B28" t="str">
            <v>XOCOLATA EN POLS A LA TASSA S/GLUTEN</v>
          </cell>
          <cell r="C28">
            <v>3</v>
          </cell>
          <cell r="D28">
            <v>5.15</v>
          </cell>
        </row>
        <row r="29">
          <cell r="A29" t="str">
            <v>A10385</v>
          </cell>
          <cell r="B29" t="str">
            <v>XOCOLATA NEGRA SENSE SUCRE</v>
          </cell>
          <cell r="C29">
            <v>2</v>
          </cell>
          <cell r="D29">
            <v>17.45</v>
          </cell>
        </row>
        <row r="30">
          <cell r="A30" t="str">
            <v>A10408</v>
          </cell>
          <cell r="B30" t="str">
            <v>FORMATGE CURAT TALLAT (envàs fins 500grms)</v>
          </cell>
          <cell r="C30">
            <v>5</v>
          </cell>
          <cell r="D30">
            <v>12</v>
          </cell>
        </row>
        <row r="31">
          <cell r="A31" t="str">
            <v>A10409</v>
          </cell>
          <cell r="B31" t="str">
            <v>FORMATGE EDAM LLESCAT (envàs fins a 500grms)</v>
          </cell>
          <cell r="C31">
            <v>25</v>
          </cell>
          <cell r="D31">
            <v>7.8500000000000005</v>
          </cell>
        </row>
        <row r="32">
          <cell r="A32" t="str">
            <v>A10435</v>
          </cell>
          <cell r="B32" t="str">
            <v>INFUSIÓ CAMAMILLA (100sobres)</v>
          </cell>
          <cell r="C32">
            <v>15</v>
          </cell>
          <cell r="D32">
            <v>2.5</v>
          </cell>
        </row>
        <row r="33">
          <cell r="A33" t="str">
            <v>A10438</v>
          </cell>
          <cell r="B33" t="str">
            <v>INFUSIÓ POLIOL MENTA (100sobres)</v>
          </cell>
          <cell r="C33">
            <v>24</v>
          </cell>
          <cell r="D33">
            <v>2.6</v>
          </cell>
        </row>
        <row r="34">
          <cell r="A34" t="str">
            <v>A10440</v>
          </cell>
          <cell r="B34" t="str">
            <v>INFUSIÓ TIL.LA (100sobres)</v>
          </cell>
          <cell r="C34">
            <v>15</v>
          </cell>
          <cell r="D34">
            <v>3.2</v>
          </cell>
        </row>
        <row r="35">
          <cell r="A35" t="str">
            <v>A10453</v>
          </cell>
          <cell r="B35" t="str">
            <v>OLI OLIVA VERGE EXTRA (envàs fins a 1L)</v>
          </cell>
          <cell r="C35">
            <v>15</v>
          </cell>
          <cell r="D35">
            <v>7.8000000000000007</v>
          </cell>
        </row>
        <row r="36">
          <cell r="A36">
            <v>101588</v>
          </cell>
          <cell r="B36" t="str">
            <v>IOGURT NATURAL</v>
          </cell>
          <cell r="C36">
            <v>800</v>
          </cell>
          <cell r="D36">
            <v>0.25</v>
          </cell>
        </row>
        <row r="37">
          <cell r="A37">
            <v>101591</v>
          </cell>
          <cell r="B37" t="str">
            <v>IOGURT SABORS</v>
          </cell>
          <cell r="C37">
            <v>800</v>
          </cell>
          <cell r="D37">
            <v>0.25</v>
          </cell>
        </row>
        <row r="38">
          <cell r="A38">
            <v>101590</v>
          </cell>
          <cell r="B38" t="str">
            <v>FLAM</v>
          </cell>
          <cell r="C38">
            <v>300</v>
          </cell>
          <cell r="D38">
            <v>0.25</v>
          </cell>
        </row>
        <row r="39">
          <cell r="A39">
            <v>101589</v>
          </cell>
          <cell r="B39" t="str">
            <v>CREMA CATALANA</v>
          </cell>
          <cell r="C39">
            <v>300</v>
          </cell>
          <cell r="D39">
            <v>0.30000000000000004</v>
          </cell>
        </row>
        <row r="40">
          <cell r="A40">
            <v>101603</v>
          </cell>
          <cell r="B40" t="str">
            <v>IOGURT NATURAL SENSE LACTOSA</v>
          </cell>
          <cell r="C40">
            <v>300</v>
          </cell>
          <cell r="D40">
            <v>0.35000000000000003</v>
          </cell>
        </row>
        <row r="41">
          <cell r="A41">
            <v>103323</v>
          </cell>
          <cell r="B41" t="str">
            <v>PA TORRAT BISCOTTE SENSE GLUTEN (envàs fins a 500grms)</v>
          </cell>
          <cell r="C41">
            <v>5</v>
          </cell>
          <cell r="D41">
            <v>21</v>
          </cell>
        </row>
        <row r="42">
          <cell r="A42">
            <v>101261</v>
          </cell>
          <cell r="B42" t="str">
            <v>COCA SANT JOAN CREMA SENSE FARCIR</v>
          </cell>
          <cell r="C42">
            <v>5</v>
          </cell>
          <cell r="D42">
            <v>18.45</v>
          </cell>
        </row>
        <row r="43">
          <cell r="A43" t="str">
            <v>A10211</v>
          </cell>
          <cell r="B43" t="str">
            <v>GALETES SALADES MINI (Envàs fins a 500grms)</v>
          </cell>
          <cell r="C43">
            <v>5</v>
          </cell>
          <cell r="D43">
            <v>7.75</v>
          </cell>
        </row>
        <row r="44">
          <cell r="A44" t="str">
            <v>A10343</v>
          </cell>
          <cell r="B44" t="str">
            <v>MELINDROS TOUS</v>
          </cell>
          <cell r="C44">
            <v>5</v>
          </cell>
          <cell r="D44">
            <v>7.15</v>
          </cell>
        </row>
        <row r="45">
          <cell r="A45" t="str">
            <v>A10313</v>
          </cell>
          <cell r="B45" t="str">
            <v>CARAMELS SENSE SUCRE</v>
          </cell>
          <cell r="C45">
            <v>5</v>
          </cell>
          <cell r="D45">
            <v>13.3</v>
          </cell>
        </row>
        <row r="46">
          <cell r="A46" t="str">
            <v>A10492</v>
          </cell>
          <cell r="B46" t="str">
            <v>COCO RATLLAT</v>
          </cell>
          <cell r="C46">
            <v>5</v>
          </cell>
          <cell r="D46">
            <v>6.2</v>
          </cell>
        </row>
        <row r="47">
          <cell r="A47" t="str">
            <v>A10428</v>
          </cell>
          <cell r="B47" t="str">
            <v>AMETLLA MÒLTA</v>
          </cell>
          <cell r="C47">
            <v>5</v>
          </cell>
          <cell r="D47">
            <v>11</v>
          </cell>
        </row>
        <row r="48">
          <cell r="A48" t="str">
            <v>A10456</v>
          </cell>
          <cell r="B48" t="str">
            <v>FARINA DE BLAT (Envàs fins a 1kg)</v>
          </cell>
          <cell r="C48">
            <v>5</v>
          </cell>
          <cell r="D48">
            <v>1</v>
          </cell>
        </row>
        <row r="49">
          <cell r="A49" t="str">
            <v>A10337</v>
          </cell>
          <cell r="B49" t="str">
            <v>LLEVAT</v>
          </cell>
          <cell r="C49">
            <v>5</v>
          </cell>
          <cell r="D49">
            <v>6.6000000000000005</v>
          </cell>
        </row>
        <row r="50">
          <cell r="A50" t="str">
            <v>A10392</v>
          </cell>
          <cell r="B50" t="str">
            <v>CANYELLA MÒLTA (envàs fins 100grms)</v>
          </cell>
          <cell r="C50">
            <v>2</v>
          </cell>
          <cell r="D50">
            <v>11.3</v>
          </cell>
        </row>
        <row r="51">
          <cell r="A51" t="str">
            <v>A10434</v>
          </cell>
          <cell r="B51" t="str">
            <v>PINYONS PELATS (envàs fins a 100grms)</v>
          </cell>
          <cell r="C51">
            <v>5</v>
          </cell>
          <cell r="D51">
            <v>32.800000000000004</v>
          </cell>
        </row>
        <row r="52">
          <cell r="D52">
            <v>4435.9000000000005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0"/>
  <sheetViews>
    <sheetView tabSelected="1" zoomScaleNormal="100" workbookViewId="0">
      <selection activeCell="J19" sqref="J19:J25"/>
    </sheetView>
  </sheetViews>
  <sheetFormatPr baseColWidth="10" defaultColWidth="11.42578125" defaultRowHeight="15" x14ac:dyDescent="0.25"/>
  <cols>
    <col min="1" max="1" width="11.42578125" style="20"/>
    <col min="2" max="2" width="73.42578125" style="36" bestFit="1" customWidth="1"/>
    <col min="3" max="3" width="11.7109375" style="2" customWidth="1"/>
    <col min="4" max="4" width="11.85546875" style="3" customWidth="1"/>
    <col min="5" max="5" width="11.85546875" style="4" customWidth="1"/>
    <col min="6" max="7" width="11.85546875" style="2" customWidth="1"/>
    <col min="8" max="9" width="11.85546875" style="9" customWidth="1"/>
    <col min="10" max="10" width="18.7109375" style="44" customWidth="1"/>
    <col min="11" max="12" width="22.7109375" style="2" customWidth="1"/>
    <col min="13" max="14" width="14.85546875" style="2" bestFit="1" customWidth="1"/>
    <col min="15" max="15" width="22.85546875" style="2" customWidth="1"/>
    <col min="16" max="16384" width="11.42578125" style="2"/>
  </cols>
  <sheetData>
    <row r="2" spans="1:16" x14ac:dyDescent="0.25">
      <c r="B2" s="71" t="s">
        <v>17</v>
      </c>
      <c r="C2" s="71"/>
      <c r="D2" s="71"/>
      <c r="E2" s="71"/>
      <c r="F2" s="71"/>
      <c r="G2" s="71"/>
      <c r="H2" s="71"/>
    </row>
    <row r="4" spans="1:16" x14ac:dyDescent="0.25">
      <c r="C4" s="74" t="s">
        <v>16</v>
      </c>
      <c r="D4" s="74"/>
      <c r="E4" s="74"/>
      <c r="J4" s="75" t="s">
        <v>105</v>
      </c>
      <c r="K4" s="75"/>
      <c r="L4" s="75"/>
    </row>
    <row r="5" spans="1:16" x14ac:dyDescent="0.25">
      <c r="C5" s="12" t="s">
        <v>0</v>
      </c>
      <c r="D5" s="12" t="s">
        <v>1</v>
      </c>
      <c r="E5" s="12" t="s">
        <v>2</v>
      </c>
      <c r="J5" s="76" t="s">
        <v>16</v>
      </c>
      <c r="K5" s="76"/>
      <c r="L5" s="76"/>
      <c r="N5" s="5"/>
      <c r="O5" s="5"/>
    </row>
    <row r="6" spans="1:16" ht="15.75" customHeight="1" x14ac:dyDescent="0.25">
      <c r="C6" s="13">
        <f>F70</f>
        <v>4435.9000000000005</v>
      </c>
      <c r="D6" s="13">
        <f>H70</f>
        <v>275.435</v>
      </c>
      <c r="E6" s="13">
        <f>I70</f>
        <v>3743.0349999999994</v>
      </c>
      <c r="J6" s="45" t="s">
        <v>3</v>
      </c>
      <c r="K6" s="14" t="s">
        <v>1</v>
      </c>
      <c r="L6" s="14" t="s">
        <v>2</v>
      </c>
    </row>
    <row r="7" spans="1:16" x14ac:dyDescent="0.25">
      <c r="J7" s="46">
        <f>+K70</f>
        <v>0</v>
      </c>
      <c r="K7" s="15">
        <f>+M70</f>
        <v>0</v>
      </c>
      <c r="L7" s="15">
        <f>N70</f>
        <v>0</v>
      </c>
    </row>
    <row r="8" spans="1:16" ht="15" customHeight="1" x14ac:dyDescent="0.25">
      <c r="C8" s="77"/>
      <c r="D8" s="77"/>
      <c r="E8" s="77"/>
      <c r="G8" s="19"/>
      <c r="J8" s="47"/>
      <c r="K8" s="17"/>
      <c r="L8" s="17"/>
    </row>
    <row r="9" spans="1:16" x14ac:dyDescent="0.25">
      <c r="C9" s="16"/>
      <c r="D9" s="16"/>
      <c r="E9" s="16"/>
    </row>
    <row r="10" spans="1:16" x14ac:dyDescent="0.25">
      <c r="C10" s="17"/>
      <c r="D10" s="17"/>
      <c r="E10" s="17"/>
      <c r="J10" s="79" t="s">
        <v>111</v>
      </c>
      <c r="K10" s="79"/>
      <c r="L10" s="79"/>
      <c r="M10" s="79"/>
      <c r="N10" s="79"/>
      <c r="O10" s="79"/>
      <c r="P10" s="79"/>
    </row>
    <row r="11" spans="1:16" ht="15.75" x14ac:dyDescent="0.25">
      <c r="C11" s="18"/>
      <c r="D11" s="23"/>
      <c r="E11" s="18"/>
      <c r="J11" s="70" t="s">
        <v>13</v>
      </c>
      <c r="K11" s="7"/>
      <c r="L11" s="7"/>
      <c r="M11" s="7"/>
      <c r="N11" s="7"/>
      <c r="O11" s="7"/>
      <c r="P11" s="7"/>
    </row>
    <row r="12" spans="1:16" x14ac:dyDescent="0.25">
      <c r="C12" s="6"/>
      <c r="D12" s="24"/>
      <c r="E12" s="6"/>
      <c r="J12" s="78" t="s">
        <v>14</v>
      </c>
      <c r="K12" s="78"/>
      <c r="L12" s="78"/>
      <c r="M12" s="78"/>
      <c r="N12" s="78"/>
    </row>
    <row r="13" spans="1:16" x14ac:dyDescent="0.25">
      <c r="D13" s="4"/>
      <c r="E13" s="2"/>
      <c r="J13" s="78"/>
      <c r="K13" s="78"/>
      <c r="L13" s="78"/>
      <c r="M13" s="78"/>
      <c r="N13" s="78"/>
    </row>
    <row r="14" spans="1:16" x14ac:dyDescent="0.25">
      <c r="D14" s="4"/>
      <c r="E14" s="2"/>
    </row>
    <row r="15" spans="1:16" ht="15.75" thickBot="1" x14ac:dyDescent="0.3"/>
    <row r="16" spans="1:16" ht="15.75" customHeight="1" x14ac:dyDescent="0.25">
      <c r="A16" s="86" t="s">
        <v>105</v>
      </c>
      <c r="B16" s="86"/>
      <c r="C16" s="86"/>
      <c r="D16" s="86"/>
      <c r="E16" s="86"/>
      <c r="F16" s="86"/>
      <c r="G16" s="86"/>
      <c r="H16" s="86"/>
      <c r="I16" s="87"/>
      <c r="J16" s="80" t="s">
        <v>4</v>
      </c>
      <c r="K16" s="81"/>
      <c r="L16" s="81"/>
      <c r="M16" s="81"/>
      <c r="N16" s="82"/>
    </row>
    <row r="17" spans="1:14" x14ac:dyDescent="0.25">
      <c r="A17" s="88" t="s">
        <v>16</v>
      </c>
      <c r="B17" s="88"/>
      <c r="C17" s="88"/>
      <c r="D17" s="88"/>
      <c r="E17" s="88"/>
      <c r="F17" s="88"/>
      <c r="G17" s="88"/>
      <c r="H17" s="88"/>
      <c r="I17" s="89"/>
      <c r="J17" s="83" t="s">
        <v>16</v>
      </c>
      <c r="K17" s="84"/>
      <c r="L17" s="84"/>
      <c r="M17" s="84"/>
      <c r="N17" s="85"/>
    </row>
    <row r="18" spans="1:14" ht="30" x14ac:dyDescent="0.25">
      <c r="A18" s="38" t="s">
        <v>5</v>
      </c>
      <c r="B18" s="39" t="s">
        <v>6</v>
      </c>
      <c r="C18" s="39" t="s">
        <v>110</v>
      </c>
      <c r="D18" s="21" t="s">
        <v>7</v>
      </c>
      <c r="E18" s="40" t="s">
        <v>8</v>
      </c>
      <c r="F18" s="40" t="s">
        <v>9</v>
      </c>
      <c r="G18" s="22" t="s">
        <v>1</v>
      </c>
      <c r="H18" s="41" t="s">
        <v>10</v>
      </c>
      <c r="I18" s="41" t="s">
        <v>11</v>
      </c>
      <c r="J18" s="48" t="s">
        <v>12</v>
      </c>
      <c r="K18" s="42" t="s">
        <v>9</v>
      </c>
      <c r="L18" s="8" t="s">
        <v>1</v>
      </c>
      <c r="M18" s="8" t="s">
        <v>10</v>
      </c>
      <c r="N18" s="43" t="s">
        <v>11</v>
      </c>
    </row>
    <row r="19" spans="1:14" x14ac:dyDescent="0.25">
      <c r="A19" s="28">
        <v>101553</v>
      </c>
      <c r="B19" s="37" t="s">
        <v>18</v>
      </c>
      <c r="C19" s="29" t="s">
        <v>106</v>
      </c>
      <c r="D19" s="28">
        <v>15</v>
      </c>
      <c r="E19" s="30">
        <f>VLOOKUP(A19,'[1]preus unitaris'!A:D,4,FALSE)</f>
        <v>15.200000000000001</v>
      </c>
      <c r="F19" s="31">
        <f>+D19*E19</f>
        <v>228.00000000000003</v>
      </c>
      <c r="G19" s="32">
        <v>0.1</v>
      </c>
      <c r="H19" s="33">
        <f>F19*G19</f>
        <v>22.800000000000004</v>
      </c>
      <c r="I19" s="34">
        <f>H19+F19</f>
        <v>250.80000000000004</v>
      </c>
      <c r="J19" s="49"/>
      <c r="K19" s="27" t="str">
        <f>IF(J19&gt;E19,"PREU SUPERIOR AL DEMANAT",IF(J19=0,"FALTA PREU",IF(J19="","FALTA PREU",ROUND(J19*D19,2))))</f>
        <v>FALTA PREU</v>
      </c>
      <c r="L19" s="1">
        <v>0.1</v>
      </c>
      <c r="M19" s="26" t="str">
        <f>IFERROR(K19*L19,"REVISAR PREU")</f>
        <v>REVISAR PREU</v>
      </c>
      <c r="N19" s="35" t="str">
        <f>IFERROR(M19+K19,"REVISAR PREU")</f>
        <v>REVISAR PREU</v>
      </c>
    </row>
    <row r="20" spans="1:14" x14ac:dyDescent="0.25">
      <c r="A20" s="28">
        <v>101557</v>
      </c>
      <c r="B20" s="37" t="s">
        <v>19</v>
      </c>
      <c r="C20" s="29" t="s">
        <v>106</v>
      </c>
      <c r="D20" s="28">
        <v>15</v>
      </c>
      <c r="E20" s="30">
        <f>VLOOKUP(A20,'[1]preus unitaris'!A:D,4,FALSE)</f>
        <v>6.7</v>
      </c>
      <c r="F20" s="31">
        <f>+D20*E20</f>
        <v>100.5</v>
      </c>
      <c r="G20" s="32">
        <v>0.1</v>
      </c>
      <c r="H20" s="33">
        <f t="shared" ref="H20:H68" si="0">F20*G20</f>
        <v>10.050000000000001</v>
      </c>
      <c r="I20" s="34">
        <f t="shared" ref="I20:I68" si="1">H20+F20</f>
        <v>110.55</v>
      </c>
      <c r="J20" s="49"/>
      <c r="K20" s="27" t="str">
        <f t="shared" ref="K20:K68" si="2">IF(J20&gt;E20,"PREU SUPERIOR AL DEMANAT",IF(J20=0,"FALTA PREU",IF(J20="","FALTA PREU",ROUND(J20*D20,2))))</f>
        <v>FALTA PREU</v>
      </c>
      <c r="L20" s="1">
        <v>0.1</v>
      </c>
      <c r="M20" s="26" t="str">
        <f>IFERROR(K20*L20,"REVISAR PREU")</f>
        <v>REVISAR PREU</v>
      </c>
      <c r="N20" s="35" t="str">
        <f>IFERROR(M20+K20,"REVISAR PREU")</f>
        <v>REVISAR PREU</v>
      </c>
    </row>
    <row r="21" spans="1:14" x14ac:dyDescent="0.25">
      <c r="A21" s="28">
        <v>101561</v>
      </c>
      <c r="B21" s="37" t="s">
        <v>20</v>
      </c>
      <c r="C21" s="29" t="s">
        <v>106</v>
      </c>
      <c r="D21" s="28">
        <v>15</v>
      </c>
      <c r="E21" s="30">
        <f>VLOOKUP(A21,'[1]preus unitaris'!A:D,4,FALSE)</f>
        <v>13.350000000000001</v>
      </c>
      <c r="F21" s="31">
        <f t="shared" ref="F21:F68" si="3">+D21*E21</f>
        <v>200.25000000000003</v>
      </c>
      <c r="G21" s="32">
        <v>0.1</v>
      </c>
      <c r="H21" s="33">
        <f t="shared" si="0"/>
        <v>20.025000000000006</v>
      </c>
      <c r="I21" s="34">
        <f t="shared" si="1"/>
        <v>220.27500000000003</v>
      </c>
      <c r="J21" s="49"/>
      <c r="K21" s="27" t="str">
        <f t="shared" si="2"/>
        <v>FALTA PREU</v>
      </c>
      <c r="L21" s="1">
        <v>0.1</v>
      </c>
      <c r="M21" s="26" t="str">
        <f t="shared" ref="M21:M68" si="4">IFERROR(K21*L21,"REVISAR PREU")</f>
        <v>REVISAR PREU</v>
      </c>
      <c r="N21" s="35" t="str">
        <f t="shared" ref="N21:N68" si="5">IFERROR(M21+K21,"REVISAR PREU")</f>
        <v>REVISAR PREU</v>
      </c>
    </row>
    <row r="22" spans="1:14" x14ac:dyDescent="0.25">
      <c r="A22" s="28">
        <v>101562</v>
      </c>
      <c r="B22" s="37" t="s">
        <v>21</v>
      </c>
      <c r="C22" s="29" t="s">
        <v>106</v>
      </c>
      <c r="D22" s="28">
        <v>15</v>
      </c>
      <c r="E22" s="30">
        <f>VLOOKUP(A22,'[1]preus unitaris'!A:D,4,FALSE)</f>
        <v>10.5</v>
      </c>
      <c r="F22" s="31">
        <f t="shared" si="3"/>
        <v>157.5</v>
      </c>
      <c r="G22" s="32">
        <v>0.1</v>
      </c>
      <c r="H22" s="33">
        <f t="shared" si="0"/>
        <v>15.75</v>
      </c>
      <c r="I22" s="34">
        <f t="shared" si="1"/>
        <v>173.25</v>
      </c>
      <c r="J22" s="49"/>
      <c r="K22" s="27" t="str">
        <f t="shared" si="2"/>
        <v>FALTA PREU</v>
      </c>
      <c r="L22" s="1">
        <v>0.1</v>
      </c>
      <c r="M22" s="26" t="str">
        <f t="shared" si="4"/>
        <v>REVISAR PREU</v>
      </c>
      <c r="N22" s="35" t="str">
        <f t="shared" si="5"/>
        <v>REVISAR PREU</v>
      </c>
    </row>
    <row r="23" spans="1:14" x14ac:dyDescent="0.25">
      <c r="A23" s="28">
        <v>101569</v>
      </c>
      <c r="B23" s="37" t="s">
        <v>22</v>
      </c>
      <c r="C23" s="29" t="s">
        <v>106</v>
      </c>
      <c r="D23" s="28">
        <v>15</v>
      </c>
      <c r="E23" s="30">
        <f>VLOOKUP(A23,'[1]preus unitaris'!A:D,4,FALSE)</f>
        <v>9.0500000000000007</v>
      </c>
      <c r="F23" s="31">
        <f t="shared" si="3"/>
        <v>135.75</v>
      </c>
      <c r="G23" s="32">
        <v>0.1</v>
      </c>
      <c r="H23" s="33">
        <f t="shared" si="0"/>
        <v>13.575000000000001</v>
      </c>
      <c r="I23" s="34">
        <f t="shared" si="1"/>
        <v>149.32499999999999</v>
      </c>
      <c r="J23" s="49"/>
      <c r="K23" s="27" t="str">
        <f t="shared" si="2"/>
        <v>FALTA PREU</v>
      </c>
      <c r="L23" s="1">
        <v>0.1</v>
      </c>
      <c r="M23" s="26" t="str">
        <f t="shared" si="4"/>
        <v>REVISAR PREU</v>
      </c>
      <c r="N23" s="35" t="str">
        <f t="shared" si="5"/>
        <v>REVISAR PREU</v>
      </c>
    </row>
    <row r="24" spans="1:14" x14ac:dyDescent="0.25">
      <c r="A24" s="28">
        <v>101578</v>
      </c>
      <c r="B24" s="37" t="s">
        <v>23</v>
      </c>
      <c r="C24" s="29" t="s">
        <v>106</v>
      </c>
      <c r="D24" s="28">
        <v>2</v>
      </c>
      <c r="E24" s="30">
        <f>VLOOKUP(A24,'[1]preus unitaris'!A:D,4,FALSE)</f>
        <v>9.7000000000000011</v>
      </c>
      <c r="F24" s="31">
        <f t="shared" si="3"/>
        <v>19.400000000000002</v>
      </c>
      <c r="G24" s="32">
        <v>0.1</v>
      </c>
      <c r="H24" s="33">
        <f t="shared" si="0"/>
        <v>1.9400000000000004</v>
      </c>
      <c r="I24" s="34">
        <f t="shared" si="1"/>
        <v>21.340000000000003</v>
      </c>
      <c r="J24" s="49"/>
      <c r="K24" s="27" t="str">
        <f t="shared" si="2"/>
        <v>FALTA PREU</v>
      </c>
      <c r="L24" s="1">
        <v>0.1</v>
      </c>
      <c r="M24" s="26" t="str">
        <f t="shared" si="4"/>
        <v>REVISAR PREU</v>
      </c>
      <c r="N24" s="35" t="str">
        <f t="shared" si="5"/>
        <v>REVISAR PREU</v>
      </c>
    </row>
    <row r="25" spans="1:14" x14ac:dyDescent="0.25">
      <c r="A25" s="28" t="s">
        <v>24</v>
      </c>
      <c r="B25" s="37" t="s">
        <v>25</v>
      </c>
      <c r="C25" s="29" t="s">
        <v>106</v>
      </c>
      <c r="D25" s="28">
        <v>18</v>
      </c>
      <c r="E25" s="30">
        <f>VLOOKUP(A25,'[1]preus unitaris'!A:D,4,FALSE)</f>
        <v>7.0500000000000007</v>
      </c>
      <c r="F25" s="31">
        <f t="shared" si="3"/>
        <v>126.9</v>
      </c>
      <c r="G25" s="32">
        <v>0.1</v>
      </c>
      <c r="H25" s="33">
        <f t="shared" si="0"/>
        <v>12.690000000000001</v>
      </c>
      <c r="I25" s="34">
        <f t="shared" si="1"/>
        <v>139.59</v>
      </c>
      <c r="J25" s="49"/>
      <c r="K25" s="27" t="str">
        <f t="shared" si="2"/>
        <v>FALTA PREU</v>
      </c>
      <c r="L25" s="1">
        <v>0.1</v>
      </c>
      <c r="M25" s="26" t="str">
        <f t="shared" si="4"/>
        <v>REVISAR PREU</v>
      </c>
      <c r="N25" s="35" t="str">
        <f t="shared" si="5"/>
        <v>REVISAR PREU</v>
      </c>
    </row>
    <row r="26" spans="1:14" x14ac:dyDescent="0.25">
      <c r="A26" s="28" t="s">
        <v>26</v>
      </c>
      <c r="B26" s="37" t="s">
        <v>27</v>
      </c>
      <c r="C26" s="29" t="s">
        <v>106</v>
      </c>
      <c r="D26" s="28">
        <v>75</v>
      </c>
      <c r="E26" s="30">
        <f>VLOOKUP(A26,'[1]preus unitaris'!A:D,4,FALSE)</f>
        <v>2.4000000000000004</v>
      </c>
      <c r="F26" s="31">
        <f t="shared" si="3"/>
        <v>180.00000000000003</v>
      </c>
      <c r="G26" s="32">
        <v>0.1</v>
      </c>
      <c r="H26" s="33">
        <f t="shared" si="0"/>
        <v>18.000000000000004</v>
      </c>
      <c r="I26" s="34">
        <f t="shared" si="1"/>
        <v>198.00000000000003</v>
      </c>
      <c r="J26" s="49"/>
      <c r="K26" s="27" t="str">
        <f t="shared" si="2"/>
        <v>FALTA PREU</v>
      </c>
      <c r="L26" s="1">
        <v>0.1</v>
      </c>
      <c r="M26" s="26" t="str">
        <f t="shared" ref="M26:M27" si="6">IFERROR(K26*L26,"REVISAR PREU")</f>
        <v>REVISAR PREU</v>
      </c>
      <c r="N26" s="35" t="str">
        <f t="shared" ref="N26:N27" si="7">IFERROR(M26+K26,"REVISAR PREU")</f>
        <v>REVISAR PREU</v>
      </c>
    </row>
    <row r="27" spans="1:14" x14ac:dyDescent="0.25">
      <c r="A27" s="28" t="s">
        <v>28</v>
      </c>
      <c r="B27" s="37" t="s">
        <v>29</v>
      </c>
      <c r="C27" s="29" t="s">
        <v>106</v>
      </c>
      <c r="D27" s="28">
        <v>15</v>
      </c>
      <c r="E27" s="30">
        <f>VLOOKUP(A27,'[1]preus unitaris'!A:D,4,FALSE)</f>
        <v>6.7</v>
      </c>
      <c r="F27" s="31">
        <f t="shared" si="3"/>
        <v>100.5</v>
      </c>
      <c r="G27" s="32">
        <v>0.1</v>
      </c>
      <c r="H27" s="33">
        <f t="shared" si="0"/>
        <v>10.050000000000001</v>
      </c>
      <c r="I27" s="34">
        <f t="shared" si="1"/>
        <v>110.55</v>
      </c>
      <c r="J27" s="49"/>
      <c r="K27" s="27" t="str">
        <f t="shared" si="2"/>
        <v>FALTA PREU</v>
      </c>
      <c r="L27" s="1">
        <v>0.1</v>
      </c>
      <c r="M27" s="26" t="str">
        <f t="shared" si="6"/>
        <v>REVISAR PREU</v>
      </c>
      <c r="N27" s="35" t="str">
        <f t="shared" si="7"/>
        <v>REVISAR PREU</v>
      </c>
    </row>
    <row r="28" spans="1:14" x14ac:dyDescent="0.25">
      <c r="A28" s="28" t="s">
        <v>30</v>
      </c>
      <c r="B28" s="37" t="s">
        <v>31</v>
      </c>
      <c r="C28" s="29" t="s">
        <v>106</v>
      </c>
      <c r="D28" s="28">
        <v>15</v>
      </c>
      <c r="E28" s="30">
        <f>VLOOKUP(A28,'[1]preus unitaris'!A:D,4,FALSE)</f>
        <v>5.45</v>
      </c>
      <c r="F28" s="31">
        <f t="shared" si="3"/>
        <v>81.75</v>
      </c>
      <c r="G28" s="32">
        <v>0.1</v>
      </c>
      <c r="H28" s="33">
        <f t="shared" si="0"/>
        <v>8.1750000000000007</v>
      </c>
      <c r="I28" s="34">
        <f t="shared" si="1"/>
        <v>89.924999999999997</v>
      </c>
      <c r="J28" s="49"/>
      <c r="K28" s="27" t="str">
        <f t="shared" si="2"/>
        <v>FALTA PREU</v>
      </c>
      <c r="L28" s="1">
        <v>0.1</v>
      </c>
      <c r="M28" s="26" t="str">
        <f t="shared" si="4"/>
        <v>REVISAR PREU</v>
      </c>
      <c r="N28" s="35" t="str">
        <f t="shared" si="5"/>
        <v>REVISAR PREU</v>
      </c>
    </row>
    <row r="29" spans="1:14" x14ac:dyDescent="0.25">
      <c r="A29" s="28" t="s">
        <v>32</v>
      </c>
      <c r="B29" s="37" t="s">
        <v>33</v>
      </c>
      <c r="C29" s="29" t="s">
        <v>106</v>
      </c>
      <c r="D29" s="28">
        <v>30</v>
      </c>
      <c r="E29" s="30">
        <f>VLOOKUP(A29,'[1]preus unitaris'!A:D,4,FALSE)</f>
        <v>15.5</v>
      </c>
      <c r="F29" s="31">
        <f t="shared" si="3"/>
        <v>465</v>
      </c>
      <c r="G29" s="32">
        <v>0.1</v>
      </c>
      <c r="H29" s="33">
        <f t="shared" si="0"/>
        <v>46.5</v>
      </c>
      <c r="I29" s="34">
        <f t="shared" si="1"/>
        <v>511.5</v>
      </c>
      <c r="J29" s="49"/>
      <c r="K29" s="27" t="str">
        <f t="shared" si="2"/>
        <v>FALTA PREU</v>
      </c>
      <c r="L29" s="1">
        <v>0.1</v>
      </c>
      <c r="M29" s="26" t="str">
        <f t="shared" si="4"/>
        <v>REVISAR PREU</v>
      </c>
      <c r="N29" s="35" t="str">
        <f t="shared" si="5"/>
        <v>REVISAR PREU</v>
      </c>
    </row>
    <row r="30" spans="1:14" ht="30" x14ac:dyDescent="0.25">
      <c r="A30" s="28" t="s">
        <v>34</v>
      </c>
      <c r="B30" s="37" t="s">
        <v>35</v>
      </c>
      <c r="C30" s="29" t="s">
        <v>107</v>
      </c>
      <c r="D30" s="28">
        <v>10</v>
      </c>
      <c r="E30" s="30">
        <f>VLOOKUP(A30,'[1]preus unitaris'!A:D,4,FALSE)</f>
        <v>2.15</v>
      </c>
      <c r="F30" s="31">
        <f t="shared" si="3"/>
        <v>21.5</v>
      </c>
      <c r="G30" s="32">
        <v>0.1</v>
      </c>
      <c r="H30" s="33">
        <f t="shared" si="0"/>
        <v>2.15</v>
      </c>
      <c r="I30" s="34">
        <f t="shared" si="1"/>
        <v>23.65</v>
      </c>
      <c r="J30" s="49"/>
      <c r="K30" s="27" t="str">
        <f t="shared" si="2"/>
        <v>FALTA PREU</v>
      </c>
      <c r="L30" s="1">
        <v>0.1</v>
      </c>
      <c r="M30" s="26" t="str">
        <f t="shared" si="4"/>
        <v>REVISAR PREU</v>
      </c>
      <c r="N30" s="35" t="str">
        <f t="shared" si="5"/>
        <v>REVISAR PREU</v>
      </c>
    </row>
    <row r="31" spans="1:14" x14ac:dyDescent="0.25">
      <c r="A31" s="28" t="s">
        <v>36</v>
      </c>
      <c r="B31" s="37" t="s">
        <v>37</v>
      </c>
      <c r="C31" s="29" t="s">
        <v>106</v>
      </c>
      <c r="D31" s="28">
        <v>10</v>
      </c>
      <c r="E31" s="30">
        <f>VLOOKUP(A31,'[1]preus unitaris'!A:D,4,FALSE)</f>
        <v>5.6000000000000005</v>
      </c>
      <c r="F31" s="31">
        <f t="shared" si="3"/>
        <v>56.000000000000007</v>
      </c>
      <c r="G31" s="32">
        <v>0.1</v>
      </c>
      <c r="H31" s="33">
        <f t="shared" si="0"/>
        <v>5.6000000000000014</v>
      </c>
      <c r="I31" s="34">
        <f t="shared" si="1"/>
        <v>61.600000000000009</v>
      </c>
      <c r="J31" s="49"/>
      <c r="K31" s="27" t="str">
        <f t="shared" si="2"/>
        <v>FALTA PREU</v>
      </c>
      <c r="L31" s="1">
        <v>0.1</v>
      </c>
      <c r="M31" s="26" t="str">
        <f t="shared" si="4"/>
        <v>REVISAR PREU</v>
      </c>
      <c r="N31" s="35" t="str">
        <f t="shared" si="5"/>
        <v>REVISAR PREU</v>
      </c>
    </row>
    <row r="32" spans="1:14" x14ac:dyDescent="0.25">
      <c r="A32" s="28" t="s">
        <v>38</v>
      </c>
      <c r="B32" s="37" t="s">
        <v>39</v>
      </c>
      <c r="C32" s="29" t="s">
        <v>106</v>
      </c>
      <c r="D32" s="28">
        <v>30</v>
      </c>
      <c r="E32" s="30">
        <f>VLOOKUP(A32,'[1]preus unitaris'!A:D,4,FALSE)</f>
        <v>1.85</v>
      </c>
      <c r="F32" s="31">
        <f t="shared" si="3"/>
        <v>55.5</v>
      </c>
      <c r="G32" s="32">
        <v>0.04</v>
      </c>
      <c r="H32" s="33">
        <f t="shared" si="0"/>
        <v>2.2200000000000002</v>
      </c>
      <c r="I32" s="34">
        <f t="shared" si="1"/>
        <v>57.72</v>
      </c>
      <c r="J32" s="49"/>
      <c r="K32" s="27" t="str">
        <f t="shared" si="2"/>
        <v>FALTA PREU</v>
      </c>
      <c r="L32" s="1">
        <v>0.04</v>
      </c>
      <c r="M32" s="26" t="str">
        <f t="shared" si="4"/>
        <v>REVISAR PREU</v>
      </c>
      <c r="N32" s="35" t="str">
        <f t="shared" si="5"/>
        <v>REVISAR PREU</v>
      </c>
    </row>
    <row r="33" spans="1:14" x14ac:dyDescent="0.25">
      <c r="A33" s="28" t="s">
        <v>40</v>
      </c>
      <c r="B33" s="37" t="s">
        <v>41</v>
      </c>
      <c r="C33" s="29" t="s">
        <v>106</v>
      </c>
      <c r="D33" s="28">
        <v>30</v>
      </c>
      <c r="E33" s="30">
        <f>VLOOKUP(A33,'[1]preus unitaris'!A:D,4,FALSE)</f>
        <v>1.1500000000000001</v>
      </c>
      <c r="F33" s="31">
        <f t="shared" si="3"/>
        <v>34.500000000000007</v>
      </c>
      <c r="G33" s="32">
        <v>0.1</v>
      </c>
      <c r="H33" s="33">
        <f t="shared" si="0"/>
        <v>3.4500000000000011</v>
      </c>
      <c r="I33" s="34">
        <f t="shared" si="1"/>
        <v>37.95000000000001</v>
      </c>
      <c r="J33" s="49"/>
      <c r="K33" s="27" t="str">
        <f t="shared" si="2"/>
        <v>FALTA PREU</v>
      </c>
      <c r="L33" s="1">
        <v>0.1</v>
      </c>
      <c r="M33" s="26" t="str">
        <f t="shared" si="4"/>
        <v>REVISAR PREU</v>
      </c>
      <c r="N33" s="35" t="str">
        <f t="shared" si="5"/>
        <v>REVISAR PREU</v>
      </c>
    </row>
    <row r="34" spans="1:14" x14ac:dyDescent="0.25">
      <c r="A34" s="28" t="s">
        <v>42</v>
      </c>
      <c r="B34" s="37" t="s">
        <v>43</v>
      </c>
      <c r="C34" s="29" t="s">
        <v>106</v>
      </c>
      <c r="D34" s="28">
        <v>10</v>
      </c>
      <c r="E34" s="30">
        <f>VLOOKUP(A34,'[1]preus unitaris'!A:D,4,FALSE)</f>
        <v>7.45</v>
      </c>
      <c r="F34" s="31">
        <f t="shared" si="3"/>
        <v>74.5</v>
      </c>
      <c r="G34" s="32">
        <v>0.1</v>
      </c>
      <c r="H34" s="33">
        <f t="shared" si="0"/>
        <v>7.45</v>
      </c>
      <c r="I34" s="34">
        <f t="shared" si="1"/>
        <v>81.95</v>
      </c>
      <c r="J34" s="49"/>
      <c r="K34" s="27" t="str">
        <f t="shared" si="2"/>
        <v>FALTA PREU</v>
      </c>
      <c r="L34" s="1">
        <v>0.1</v>
      </c>
      <c r="M34" s="26" t="str">
        <f t="shared" si="4"/>
        <v>REVISAR PREU</v>
      </c>
      <c r="N34" s="35" t="str">
        <f t="shared" si="5"/>
        <v>REVISAR PREU</v>
      </c>
    </row>
    <row r="35" spans="1:14" x14ac:dyDescent="0.25">
      <c r="A35" s="28" t="s">
        <v>44</v>
      </c>
      <c r="B35" s="37" t="s">
        <v>45</v>
      </c>
      <c r="C35" s="29" t="s">
        <v>106</v>
      </c>
      <c r="D35" s="28">
        <v>8</v>
      </c>
      <c r="E35" s="30">
        <f>VLOOKUP(A35,'[1]preus unitaris'!A:D,4,FALSE)</f>
        <v>7.45</v>
      </c>
      <c r="F35" s="31">
        <f t="shared" si="3"/>
        <v>59.6</v>
      </c>
      <c r="G35" s="32">
        <v>0.1</v>
      </c>
      <c r="H35" s="33">
        <f t="shared" si="0"/>
        <v>5.9600000000000009</v>
      </c>
      <c r="I35" s="34">
        <f t="shared" si="1"/>
        <v>65.56</v>
      </c>
      <c r="J35" s="49"/>
      <c r="K35" s="27" t="str">
        <f t="shared" si="2"/>
        <v>FALTA PREU</v>
      </c>
      <c r="L35" s="1">
        <v>0.1</v>
      </c>
      <c r="M35" s="26" t="str">
        <f t="shared" si="4"/>
        <v>REVISAR PREU</v>
      </c>
      <c r="N35" s="35" t="str">
        <f t="shared" si="5"/>
        <v>REVISAR PREU</v>
      </c>
    </row>
    <row r="36" spans="1:14" x14ac:dyDescent="0.25">
      <c r="A36" s="28" t="s">
        <v>46</v>
      </c>
      <c r="B36" s="37" t="s">
        <v>47</v>
      </c>
      <c r="C36" s="29" t="s">
        <v>108</v>
      </c>
      <c r="D36" s="28">
        <v>10</v>
      </c>
      <c r="E36" s="30">
        <f>VLOOKUP(A36,'[1]preus unitaris'!A:D,4,FALSE)</f>
        <v>9.4500000000000011</v>
      </c>
      <c r="F36" s="31">
        <f t="shared" si="3"/>
        <v>94.500000000000014</v>
      </c>
      <c r="G36" s="32">
        <v>0.1</v>
      </c>
      <c r="H36" s="33">
        <f t="shared" si="0"/>
        <v>9.4500000000000011</v>
      </c>
      <c r="I36" s="34">
        <f t="shared" si="1"/>
        <v>103.95000000000002</v>
      </c>
      <c r="J36" s="49"/>
      <c r="K36" s="27" t="str">
        <f t="shared" si="2"/>
        <v>FALTA PREU</v>
      </c>
      <c r="L36" s="1">
        <v>0.1</v>
      </c>
      <c r="M36" s="26" t="str">
        <f t="shared" si="4"/>
        <v>REVISAR PREU</v>
      </c>
      <c r="N36" s="35" t="str">
        <f t="shared" si="5"/>
        <v>REVISAR PREU</v>
      </c>
    </row>
    <row r="37" spans="1:14" x14ac:dyDescent="0.25">
      <c r="A37" s="28" t="s">
        <v>48</v>
      </c>
      <c r="B37" s="37" t="s">
        <v>49</v>
      </c>
      <c r="C37" s="29" t="s">
        <v>106</v>
      </c>
      <c r="D37" s="28">
        <v>10</v>
      </c>
      <c r="E37" s="30">
        <f>VLOOKUP(A37,'[1]preus unitaris'!A:D,4,FALSE)</f>
        <v>5</v>
      </c>
      <c r="F37" s="31">
        <f t="shared" si="3"/>
        <v>50</v>
      </c>
      <c r="G37" s="32">
        <v>0.1</v>
      </c>
      <c r="H37" s="33">
        <f t="shared" si="0"/>
        <v>5</v>
      </c>
      <c r="I37" s="34">
        <f t="shared" si="1"/>
        <v>55</v>
      </c>
      <c r="J37" s="49"/>
      <c r="K37" s="27" t="str">
        <f t="shared" si="2"/>
        <v>FALTA PREU</v>
      </c>
      <c r="L37" s="1">
        <v>0.1</v>
      </c>
      <c r="M37" s="26" t="str">
        <f t="shared" si="4"/>
        <v>REVISAR PREU</v>
      </c>
      <c r="N37" s="35" t="str">
        <f t="shared" si="5"/>
        <v>REVISAR PREU</v>
      </c>
    </row>
    <row r="38" spans="1:14" x14ac:dyDescent="0.25">
      <c r="A38" s="28" t="s">
        <v>50</v>
      </c>
      <c r="B38" s="37" t="s">
        <v>51</v>
      </c>
      <c r="C38" s="29" t="s">
        <v>106</v>
      </c>
      <c r="D38" s="28">
        <v>12</v>
      </c>
      <c r="E38" s="30">
        <f>VLOOKUP(A38,'[1]preus unitaris'!A:D,4,FALSE)</f>
        <v>5</v>
      </c>
      <c r="F38" s="31">
        <f t="shared" si="3"/>
        <v>60</v>
      </c>
      <c r="G38" s="32">
        <v>0.1</v>
      </c>
      <c r="H38" s="33">
        <f t="shared" si="0"/>
        <v>6</v>
      </c>
      <c r="I38" s="34">
        <f t="shared" si="1"/>
        <v>66</v>
      </c>
      <c r="J38" s="49"/>
      <c r="K38" s="27" t="str">
        <f t="shared" si="2"/>
        <v>FALTA PREU</v>
      </c>
      <c r="L38" s="1">
        <v>0.1</v>
      </c>
      <c r="M38" s="26" t="str">
        <f t="shared" si="4"/>
        <v>REVISAR PREU</v>
      </c>
      <c r="N38" s="35" t="str">
        <f t="shared" si="5"/>
        <v>REVISAR PREU</v>
      </c>
    </row>
    <row r="39" spans="1:14" x14ac:dyDescent="0.25">
      <c r="A39" s="28" t="s">
        <v>52</v>
      </c>
      <c r="B39" s="37" t="s">
        <v>53</v>
      </c>
      <c r="C39" s="29" t="s">
        <v>106</v>
      </c>
      <c r="D39" s="28">
        <v>6</v>
      </c>
      <c r="E39" s="30">
        <f>VLOOKUP(A39,'[1]preus unitaris'!A:D,4,FALSE)</f>
        <v>9.5500000000000007</v>
      </c>
      <c r="F39" s="31">
        <f t="shared" si="3"/>
        <v>57.300000000000004</v>
      </c>
      <c r="G39" s="32">
        <v>0.1</v>
      </c>
      <c r="H39" s="33">
        <f t="shared" si="0"/>
        <v>5.73</v>
      </c>
      <c r="I39" s="34">
        <f t="shared" si="1"/>
        <v>63.03</v>
      </c>
      <c r="J39" s="49"/>
      <c r="K39" s="27" t="str">
        <f t="shared" si="2"/>
        <v>FALTA PREU</v>
      </c>
      <c r="L39" s="1">
        <v>0.1</v>
      </c>
      <c r="M39" s="26" t="str">
        <f t="shared" si="4"/>
        <v>REVISAR PREU</v>
      </c>
      <c r="N39" s="35" t="str">
        <f t="shared" si="5"/>
        <v>REVISAR PREU</v>
      </c>
    </row>
    <row r="40" spans="1:14" x14ac:dyDescent="0.25">
      <c r="A40" s="28" t="s">
        <v>54</v>
      </c>
      <c r="B40" s="37" t="s">
        <v>55</v>
      </c>
      <c r="C40" s="29" t="s">
        <v>106</v>
      </c>
      <c r="D40" s="28">
        <v>2</v>
      </c>
      <c r="E40" s="30">
        <f>VLOOKUP(A40,'[1]preus unitaris'!A:D,4,FALSE)</f>
        <v>4.45</v>
      </c>
      <c r="F40" s="31">
        <f t="shared" si="3"/>
        <v>8.9</v>
      </c>
      <c r="G40" s="32">
        <v>0.1</v>
      </c>
      <c r="H40" s="33">
        <f t="shared" si="0"/>
        <v>0.89000000000000012</v>
      </c>
      <c r="I40" s="34">
        <f t="shared" si="1"/>
        <v>9.7900000000000009</v>
      </c>
      <c r="J40" s="49"/>
      <c r="K40" s="27" t="str">
        <f t="shared" si="2"/>
        <v>FALTA PREU</v>
      </c>
      <c r="L40" s="1">
        <v>0.1</v>
      </c>
      <c r="M40" s="26" t="str">
        <f t="shared" si="4"/>
        <v>REVISAR PREU</v>
      </c>
      <c r="N40" s="35" t="str">
        <f t="shared" si="5"/>
        <v>REVISAR PREU</v>
      </c>
    </row>
    <row r="41" spans="1:14" x14ac:dyDescent="0.25">
      <c r="A41" s="28" t="s">
        <v>56</v>
      </c>
      <c r="B41" s="37" t="s">
        <v>57</v>
      </c>
      <c r="C41" s="29" t="s">
        <v>106</v>
      </c>
      <c r="D41" s="28">
        <v>4</v>
      </c>
      <c r="E41" s="30">
        <f>VLOOKUP(A41,'[1]preus unitaris'!A:D,4,FALSE)</f>
        <v>10.55</v>
      </c>
      <c r="F41" s="31">
        <f t="shared" si="3"/>
        <v>42.2</v>
      </c>
      <c r="G41" s="32">
        <v>0.1</v>
      </c>
      <c r="H41" s="33">
        <f t="shared" si="0"/>
        <v>4.2200000000000006</v>
      </c>
      <c r="I41" s="34">
        <f t="shared" si="1"/>
        <v>46.42</v>
      </c>
      <c r="J41" s="49"/>
      <c r="K41" s="27" t="str">
        <f t="shared" si="2"/>
        <v>FALTA PREU</v>
      </c>
      <c r="L41" s="1">
        <v>0.1</v>
      </c>
      <c r="M41" s="26" t="str">
        <f t="shared" si="4"/>
        <v>REVISAR PREU</v>
      </c>
      <c r="N41" s="35" t="str">
        <f t="shared" si="5"/>
        <v>REVISAR PREU</v>
      </c>
    </row>
    <row r="42" spans="1:14" x14ac:dyDescent="0.25">
      <c r="A42" s="28" t="s">
        <v>58</v>
      </c>
      <c r="B42" s="37" t="s">
        <v>59</v>
      </c>
      <c r="C42" s="29" t="s">
        <v>106</v>
      </c>
      <c r="D42" s="28">
        <v>4</v>
      </c>
      <c r="E42" s="30">
        <f>VLOOKUP(A42,'[1]preus unitaris'!A:D,4,FALSE)</f>
        <v>13.5</v>
      </c>
      <c r="F42" s="31">
        <f t="shared" si="3"/>
        <v>54</v>
      </c>
      <c r="G42" s="32">
        <v>0.1</v>
      </c>
      <c r="H42" s="33">
        <f t="shared" si="0"/>
        <v>5.4</v>
      </c>
      <c r="I42" s="34">
        <f t="shared" si="1"/>
        <v>59.4</v>
      </c>
      <c r="J42" s="49"/>
      <c r="K42" s="27" t="str">
        <f t="shared" si="2"/>
        <v>FALTA PREU</v>
      </c>
      <c r="L42" s="1">
        <v>0.1</v>
      </c>
      <c r="M42" s="26" t="str">
        <f t="shared" si="4"/>
        <v>REVISAR PREU</v>
      </c>
      <c r="N42" s="35" t="str">
        <f t="shared" si="5"/>
        <v>REVISAR PREU</v>
      </c>
    </row>
    <row r="43" spans="1:14" x14ac:dyDescent="0.25">
      <c r="A43" s="28" t="s">
        <v>60</v>
      </c>
      <c r="B43" s="37" t="s">
        <v>61</v>
      </c>
      <c r="C43" s="29" t="s">
        <v>106</v>
      </c>
      <c r="D43" s="28">
        <v>2</v>
      </c>
      <c r="E43" s="30">
        <f>VLOOKUP(A43,'[1]preus unitaris'!A:D,4,FALSE)</f>
        <v>19.25</v>
      </c>
      <c r="F43" s="31">
        <f t="shared" si="3"/>
        <v>38.5</v>
      </c>
      <c r="G43" s="32">
        <v>0.1</v>
      </c>
      <c r="H43" s="33">
        <f t="shared" si="0"/>
        <v>3.85</v>
      </c>
      <c r="I43" s="34">
        <f t="shared" si="1"/>
        <v>42.35</v>
      </c>
      <c r="J43" s="49"/>
      <c r="K43" s="27" t="str">
        <f t="shared" si="2"/>
        <v>FALTA PREU</v>
      </c>
      <c r="L43" s="1">
        <v>0.1</v>
      </c>
      <c r="M43" s="26" t="str">
        <f t="shared" ref="M43:M44" si="8">IFERROR(K43*L43,"REVISAR PREU")</f>
        <v>REVISAR PREU</v>
      </c>
      <c r="N43" s="35" t="str">
        <f t="shared" ref="N43:N44" si="9">IFERROR(M43+K43,"REVISAR PREU")</f>
        <v>REVISAR PREU</v>
      </c>
    </row>
    <row r="44" spans="1:14" x14ac:dyDescent="0.25">
      <c r="A44" s="28" t="s">
        <v>62</v>
      </c>
      <c r="B44" s="37" t="s">
        <v>63</v>
      </c>
      <c r="C44" s="29" t="s">
        <v>106</v>
      </c>
      <c r="D44" s="28">
        <v>2</v>
      </c>
      <c r="E44" s="30">
        <f>VLOOKUP(A44,'[1]preus unitaris'!A:D,4,FALSE)</f>
        <v>21.5</v>
      </c>
      <c r="F44" s="31">
        <f t="shared" si="3"/>
        <v>43</v>
      </c>
      <c r="G44" s="32">
        <v>0.1</v>
      </c>
      <c r="H44" s="33">
        <f t="shared" si="0"/>
        <v>4.3</v>
      </c>
      <c r="I44" s="34">
        <f t="shared" si="1"/>
        <v>47.3</v>
      </c>
      <c r="J44" s="49"/>
      <c r="K44" s="27" t="str">
        <f t="shared" si="2"/>
        <v>FALTA PREU</v>
      </c>
      <c r="L44" s="1">
        <v>0.1</v>
      </c>
      <c r="M44" s="26" t="str">
        <f t="shared" si="8"/>
        <v>REVISAR PREU</v>
      </c>
      <c r="N44" s="35" t="str">
        <f t="shared" si="9"/>
        <v>REVISAR PREU</v>
      </c>
    </row>
    <row r="45" spans="1:14" x14ac:dyDescent="0.25">
      <c r="A45" s="28" t="s">
        <v>64</v>
      </c>
      <c r="B45" s="37" t="s">
        <v>65</v>
      </c>
      <c r="C45" s="29" t="s">
        <v>106</v>
      </c>
      <c r="D45" s="28">
        <v>3</v>
      </c>
      <c r="E45" s="30">
        <f>VLOOKUP(A45,'[1]preus unitaris'!A:D,4,FALSE)</f>
        <v>5.15</v>
      </c>
      <c r="F45" s="31">
        <f t="shared" si="3"/>
        <v>15.450000000000001</v>
      </c>
      <c r="G45" s="32">
        <v>0.1</v>
      </c>
      <c r="H45" s="33">
        <f t="shared" si="0"/>
        <v>1.5450000000000002</v>
      </c>
      <c r="I45" s="34">
        <f t="shared" si="1"/>
        <v>16.995000000000001</v>
      </c>
      <c r="J45" s="49"/>
      <c r="K45" s="27" t="str">
        <f t="shared" si="2"/>
        <v>FALTA PREU</v>
      </c>
      <c r="L45" s="1">
        <v>0.1</v>
      </c>
      <c r="M45" s="26" t="str">
        <f t="shared" si="4"/>
        <v>REVISAR PREU</v>
      </c>
      <c r="N45" s="35" t="str">
        <f t="shared" si="5"/>
        <v>REVISAR PREU</v>
      </c>
    </row>
    <row r="46" spans="1:14" x14ac:dyDescent="0.25">
      <c r="A46" s="28" t="s">
        <v>66</v>
      </c>
      <c r="B46" s="37" t="s">
        <v>67</v>
      </c>
      <c r="C46" s="29" t="s">
        <v>106</v>
      </c>
      <c r="D46" s="28">
        <v>2</v>
      </c>
      <c r="E46" s="30">
        <f>VLOOKUP(A46,'[1]preus unitaris'!A:D,4,FALSE)</f>
        <v>17.45</v>
      </c>
      <c r="F46" s="31">
        <f t="shared" si="3"/>
        <v>34.9</v>
      </c>
      <c r="G46" s="32">
        <v>0.1</v>
      </c>
      <c r="H46" s="33">
        <f t="shared" si="0"/>
        <v>3.49</v>
      </c>
      <c r="I46" s="34">
        <f t="shared" si="1"/>
        <v>38.39</v>
      </c>
      <c r="J46" s="49"/>
      <c r="K46" s="27" t="str">
        <f t="shared" si="2"/>
        <v>FALTA PREU</v>
      </c>
      <c r="L46" s="1">
        <v>0.1</v>
      </c>
      <c r="M46" s="26" t="str">
        <f t="shared" si="4"/>
        <v>REVISAR PREU</v>
      </c>
      <c r="N46" s="35" t="str">
        <f t="shared" si="5"/>
        <v>REVISAR PREU</v>
      </c>
    </row>
    <row r="47" spans="1:14" x14ac:dyDescent="0.25">
      <c r="A47" s="28" t="s">
        <v>68</v>
      </c>
      <c r="B47" s="37" t="s">
        <v>69</v>
      </c>
      <c r="C47" s="29" t="s">
        <v>106</v>
      </c>
      <c r="D47" s="28">
        <v>5</v>
      </c>
      <c r="E47" s="30">
        <f>VLOOKUP(A47,'[1]preus unitaris'!A:D,4,FALSE)</f>
        <v>12</v>
      </c>
      <c r="F47" s="31">
        <f t="shared" si="3"/>
        <v>60</v>
      </c>
      <c r="G47" s="32">
        <v>0.04</v>
      </c>
      <c r="H47" s="33">
        <f t="shared" si="0"/>
        <v>2.4</v>
      </c>
      <c r="I47" s="34">
        <f t="shared" si="1"/>
        <v>62.4</v>
      </c>
      <c r="J47" s="49"/>
      <c r="K47" s="27" t="str">
        <f t="shared" si="2"/>
        <v>FALTA PREU</v>
      </c>
      <c r="L47" s="1">
        <v>0.04</v>
      </c>
      <c r="M47" s="26" t="str">
        <f t="shared" si="4"/>
        <v>REVISAR PREU</v>
      </c>
      <c r="N47" s="35" t="str">
        <f t="shared" si="5"/>
        <v>REVISAR PREU</v>
      </c>
    </row>
    <row r="48" spans="1:14" x14ac:dyDescent="0.25">
      <c r="A48" s="28" t="s">
        <v>70</v>
      </c>
      <c r="B48" s="37" t="s">
        <v>71</v>
      </c>
      <c r="C48" s="29" t="s">
        <v>106</v>
      </c>
      <c r="D48" s="28">
        <v>25</v>
      </c>
      <c r="E48" s="30">
        <f>VLOOKUP(A48,'[1]preus unitaris'!A:D,4,FALSE)</f>
        <v>7.8500000000000005</v>
      </c>
      <c r="F48" s="31">
        <f t="shared" si="3"/>
        <v>196.25</v>
      </c>
      <c r="G48" s="32">
        <v>0.04</v>
      </c>
      <c r="H48" s="33">
        <f t="shared" si="0"/>
        <v>7.8500000000000005</v>
      </c>
      <c r="I48" s="34">
        <f t="shared" si="1"/>
        <v>204.1</v>
      </c>
      <c r="J48" s="49"/>
      <c r="K48" s="27" t="str">
        <f t="shared" si="2"/>
        <v>FALTA PREU</v>
      </c>
      <c r="L48" s="1">
        <v>0.04</v>
      </c>
      <c r="M48" s="26" t="str">
        <f t="shared" ref="M48:M64" si="10">IFERROR(K48*L48,"REVISAR PREU")</f>
        <v>REVISAR PREU</v>
      </c>
      <c r="N48" s="35" t="str">
        <f t="shared" ref="N48:N64" si="11">IFERROR(M48+K48,"REVISAR PREU")</f>
        <v>REVISAR PREU</v>
      </c>
    </row>
    <row r="49" spans="1:14" ht="30" x14ac:dyDescent="0.25">
      <c r="A49" s="28" t="s">
        <v>72</v>
      </c>
      <c r="B49" s="37" t="s">
        <v>73</v>
      </c>
      <c r="C49" s="29" t="s">
        <v>107</v>
      </c>
      <c r="D49" s="28">
        <v>15</v>
      </c>
      <c r="E49" s="30">
        <f>VLOOKUP(A49,'[1]preus unitaris'!A:D,4,FALSE)</f>
        <v>2.5</v>
      </c>
      <c r="F49" s="31">
        <f t="shared" si="3"/>
        <v>37.5</v>
      </c>
      <c r="G49" s="32">
        <v>0.1</v>
      </c>
      <c r="H49" s="33">
        <f t="shared" si="0"/>
        <v>3.75</v>
      </c>
      <c r="I49" s="34">
        <f t="shared" si="1"/>
        <v>41.25</v>
      </c>
      <c r="J49" s="49"/>
      <c r="K49" s="27" t="str">
        <f t="shared" si="2"/>
        <v>FALTA PREU</v>
      </c>
      <c r="L49" s="1">
        <v>0.1</v>
      </c>
      <c r="M49" s="26" t="str">
        <f t="shared" si="10"/>
        <v>REVISAR PREU</v>
      </c>
      <c r="N49" s="35" t="str">
        <f t="shared" si="11"/>
        <v>REVISAR PREU</v>
      </c>
    </row>
    <row r="50" spans="1:14" ht="30" x14ac:dyDescent="0.25">
      <c r="A50" s="28" t="s">
        <v>74</v>
      </c>
      <c r="B50" s="37" t="s">
        <v>75</v>
      </c>
      <c r="C50" s="29" t="s">
        <v>107</v>
      </c>
      <c r="D50" s="28">
        <v>24</v>
      </c>
      <c r="E50" s="30">
        <f>VLOOKUP(A50,'[1]preus unitaris'!A:D,4,FALSE)</f>
        <v>2.6</v>
      </c>
      <c r="F50" s="31">
        <f t="shared" si="3"/>
        <v>62.400000000000006</v>
      </c>
      <c r="G50" s="32">
        <v>0.1</v>
      </c>
      <c r="H50" s="33">
        <f t="shared" si="0"/>
        <v>6.2400000000000011</v>
      </c>
      <c r="I50" s="34">
        <f t="shared" si="1"/>
        <v>68.64</v>
      </c>
      <c r="J50" s="49"/>
      <c r="K50" s="27" t="str">
        <f t="shared" si="2"/>
        <v>FALTA PREU</v>
      </c>
      <c r="L50" s="1">
        <v>0.1</v>
      </c>
      <c r="M50" s="26" t="str">
        <f t="shared" si="10"/>
        <v>REVISAR PREU</v>
      </c>
      <c r="N50" s="35" t="str">
        <f t="shared" si="11"/>
        <v>REVISAR PREU</v>
      </c>
    </row>
    <row r="51" spans="1:14" ht="30" x14ac:dyDescent="0.25">
      <c r="A51" s="28" t="s">
        <v>76</v>
      </c>
      <c r="B51" s="37" t="s">
        <v>77</v>
      </c>
      <c r="C51" s="29" t="s">
        <v>107</v>
      </c>
      <c r="D51" s="28">
        <v>15</v>
      </c>
      <c r="E51" s="30">
        <f>VLOOKUP(A51,'[1]preus unitaris'!A:D,4,FALSE)</f>
        <v>3.2</v>
      </c>
      <c r="F51" s="31">
        <f t="shared" si="3"/>
        <v>48</v>
      </c>
      <c r="G51" s="32">
        <v>0.1</v>
      </c>
      <c r="H51" s="33">
        <f t="shared" si="0"/>
        <v>4.8000000000000007</v>
      </c>
      <c r="I51" s="34">
        <f t="shared" si="1"/>
        <v>52.8</v>
      </c>
      <c r="J51" s="49"/>
      <c r="K51" s="27" t="str">
        <f t="shared" si="2"/>
        <v>FALTA PREU</v>
      </c>
      <c r="L51" s="1">
        <v>0.1</v>
      </c>
      <c r="M51" s="26" t="str">
        <f t="shared" si="10"/>
        <v>REVISAR PREU</v>
      </c>
      <c r="N51" s="35" t="str">
        <f t="shared" si="11"/>
        <v>REVISAR PREU</v>
      </c>
    </row>
    <row r="52" spans="1:14" x14ac:dyDescent="0.25">
      <c r="A52" s="28" t="s">
        <v>78</v>
      </c>
      <c r="B52" s="37" t="s">
        <v>79</v>
      </c>
      <c r="C52" s="29" t="s">
        <v>106</v>
      </c>
      <c r="D52" s="28">
        <v>15</v>
      </c>
      <c r="E52" s="30">
        <f>VLOOKUP(A52,'[1]preus unitaris'!A:D,4,FALSE)</f>
        <v>7.8000000000000007</v>
      </c>
      <c r="F52" s="31">
        <f t="shared" si="3"/>
        <v>117.00000000000001</v>
      </c>
      <c r="G52" s="32">
        <v>0.04</v>
      </c>
      <c r="H52" s="33">
        <f t="shared" si="0"/>
        <v>4.6800000000000006</v>
      </c>
      <c r="I52" s="34">
        <f t="shared" si="1"/>
        <v>121.68000000000002</v>
      </c>
      <c r="J52" s="49"/>
      <c r="K52" s="27" t="str">
        <f t="shared" si="2"/>
        <v>FALTA PREU</v>
      </c>
      <c r="L52" s="1">
        <v>0.04</v>
      </c>
      <c r="M52" s="26" t="str">
        <f t="shared" si="10"/>
        <v>REVISAR PREU</v>
      </c>
      <c r="N52" s="35" t="str">
        <f t="shared" si="11"/>
        <v>REVISAR PREU</v>
      </c>
    </row>
    <row r="53" spans="1:14" ht="30" x14ac:dyDescent="0.25">
      <c r="A53" s="28">
        <v>101588</v>
      </c>
      <c r="B53" s="37" t="s">
        <v>80</v>
      </c>
      <c r="C53" s="29" t="s">
        <v>109</v>
      </c>
      <c r="D53" s="28">
        <v>800</v>
      </c>
      <c r="E53" s="30">
        <f>VLOOKUP(A53,'[1]preus unitaris'!A:D,4,FALSE)</f>
        <v>0.25</v>
      </c>
      <c r="F53" s="31">
        <f t="shared" si="3"/>
        <v>200</v>
      </c>
      <c r="G53" s="32">
        <v>0.04</v>
      </c>
      <c r="H53" s="33">
        <f t="shared" si="0"/>
        <v>8</v>
      </c>
      <c r="I53" s="34">
        <f t="shared" si="1"/>
        <v>208</v>
      </c>
      <c r="J53" s="49"/>
      <c r="K53" s="27" t="str">
        <f t="shared" si="2"/>
        <v>FALTA PREU</v>
      </c>
      <c r="L53" s="1">
        <v>0.04</v>
      </c>
      <c r="M53" s="26" t="str">
        <f t="shared" si="10"/>
        <v>REVISAR PREU</v>
      </c>
      <c r="N53" s="35" t="str">
        <f t="shared" si="11"/>
        <v>REVISAR PREU</v>
      </c>
    </row>
    <row r="54" spans="1:14" ht="30" x14ac:dyDescent="0.25">
      <c r="A54" s="28">
        <v>101591</v>
      </c>
      <c r="B54" s="37" t="s">
        <v>81</v>
      </c>
      <c r="C54" s="29" t="s">
        <v>109</v>
      </c>
      <c r="D54" s="28">
        <v>800</v>
      </c>
      <c r="E54" s="30">
        <f>VLOOKUP(A54,'[1]preus unitaris'!A:D,4,FALSE)</f>
        <v>0.25</v>
      </c>
      <c r="F54" s="31">
        <f t="shared" si="3"/>
        <v>200</v>
      </c>
      <c r="G54" s="32">
        <v>0.04</v>
      </c>
      <c r="H54" s="33">
        <f t="shared" si="0"/>
        <v>8</v>
      </c>
      <c r="I54" s="34">
        <f t="shared" si="1"/>
        <v>208</v>
      </c>
      <c r="J54" s="49"/>
      <c r="K54" s="27" t="str">
        <f t="shared" si="2"/>
        <v>FALTA PREU</v>
      </c>
      <c r="L54" s="1">
        <v>0.04</v>
      </c>
      <c r="M54" s="26" t="str">
        <f t="shared" si="10"/>
        <v>REVISAR PREU</v>
      </c>
      <c r="N54" s="35" t="str">
        <f t="shared" si="11"/>
        <v>REVISAR PREU</v>
      </c>
    </row>
    <row r="55" spans="1:14" ht="30" x14ac:dyDescent="0.25">
      <c r="A55" s="28">
        <v>101590</v>
      </c>
      <c r="B55" s="37" t="s">
        <v>82</v>
      </c>
      <c r="C55" s="29" t="s">
        <v>109</v>
      </c>
      <c r="D55" s="28">
        <v>300</v>
      </c>
      <c r="E55" s="30">
        <f>VLOOKUP(A55,'[1]preus unitaris'!A:D,4,FALSE)</f>
        <v>0.25</v>
      </c>
      <c r="F55" s="31">
        <f t="shared" si="3"/>
        <v>75</v>
      </c>
      <c r="G55" s="32">
        <v>0.1</v>
      </c>
      <c r="H55" s="33">
        <f t="shared" si="0"/>
        <v>7.5</v>
      </c>
      <c r="I55" s="34">
        <f t="shared" si="1"/>
        <v>82.5</v>
      </c>
      <c r="J55" s="49"/>
      <c r="K55" s="27" t="str">
        <f t="shared" si="2"/>
        <v>FALTA PREU</v>
      </c>
      <c r="L55" s="1">
        <v>0.1</v>
      </c>
      <c r="M55" s="26" t="str">
        <f t="shared" si="10"/>
        <v>REVISAR PREU</v>
      </c>
      <c r="N55" s="35" t="str">
        <f t="shared" si="11"/>
        <v>REVISAR PREU</v>
      </c>
    </row>
    <row r="56" spans="1:14" ht="30" x14ac:dyDescent="0.25">
      <c r="A56" s="28">
        <v>101589</v>
      </c>
      <c r="B56" s="37" t="s">
        <v>83</v>
      </c>
      <c r="C56" s="29" t="s">
        <v>109</v>
      </c>
      <c r="D56" s="28">
        <v>300</v>
      </c>
      <c r="E56" s="30">
        <f>VLOOKUP(A56,'[1]preus unitaris'!A:D,4,FALSE)</f>
        <v>0.30000000000000004</v>
      </c>
      <c r="F56" s="31">
        <f t="shared" si="3"/>
        <v>90.000000000000014</v>
      </c>
      <c r="G56" s="32">
        <v>0.1</v>
      </c>
      <c r="H56" s="33">
        <f t="shared" si="0"/>
        <v>9.0000000000000018</v>
      </c>
      <c r="I56" s="34">
        <f t="shared" si="1"/>
        <v>99.000000000000014</v>
      </c>
      <c r="J56" s="49"/>
      <c r="K56" s="27" t="str">
        <f t="shared" si="2"/>
        <v>FALTA PREU</v>
      </c>
      <c r="L56" s="1">
        <v>0.1</v>
      </c>
      <c r="M56" s="26" t="str">
        <f t="shared" si="10"/>
        <v>REVISAR PREU</v>
      </c>
      <c r="N56" s="35" t="str">
        <f t="shared" si="11"/>
        <v>REVISAR PREU</v>
      </c>
    </row>
    <row r="57" spans="1:14" ht="30" x14ac:dyDescent="0.25">
      <c r="A57" s="28">
        <v>101603</v>
      </c>
      <c r="B57" s="37" t="s">
        <v>84</v>
      </c>
      <c r="C57" s="29" t="s">
        <v>109</v>
      </c>
      <c r="D57" s="28">
        <v>300</v>
      </c>
      <c r="E57" s="30">
        <f>VLOOKUP(A57,'[1]preus unitaris'!A:D,4,FALSE)</f>
        <v>0.35000000000000003</v>
      </c>
      <c r="F57" s="31">
        <f t="shared" si="3"/>
        <v>105.00000000000001</v>
      </c>
      <c r="G57" s="32">
        <v>0.04</v>
      </c>
      <c r="H57" s="33">
        <f t="shared" si="0"/>
        <v>4.2000000000000011</v>
      </c>
      <c r="I57" s="34">
        <f t="shared" si="1"/>
        <v>109.20000000000002</v>
      </c>
      <c r="J57" s="49"/>
      <c r="K57" s="27" t="str">
        <f t="shared" si="2"/>
        <v>FALTA PREU</v>
      </c>
      <c r="L57" s="1">
        <v>0.04</v>
      </c>
      <c r="M57" s="26" t="str">
        <f t="shared" si="10"/>
        <v>REVISAR PREU</v>
      </c>
      <c r="N57" s="35" t="str">
        <f t="shared" si="11"/>
        <v>REVISAR PREU</v>
      </c>
    </row>
    <row r="58" spans="1:14" x14ac:dyDescent="0.25">
      <c r="A58" s="28">
        <v>103323</v>
      </c>
      <c r="B58" s="37" t="s">
        <v>85</v>
      </c>
      <c r="C58" s="29" t="s">
        <v>106</v>
      </c>
      <c r="D58" s="28">
        <v>5</v>
      </c>
      <c r="E58" s="30">
        <f>VLOOKUP(A58,'[1]preus unitaris'!A:D,4,FALSE)</f>
        <v>21</v>
      </c>
      <c r="F58" s="31">
        <f t="shared" si="3"/>
        <v>105</v>
      </c>
      <c r="G58" s="32">
        <v>0.1</v>
      </c>
      <c r="H58" s="33">
        <f t="shared" si="0"/>
        <v>10.5</v>
      </c>
      <c r="I58" s="34">
        <f t="shared" si="1"/>
        <v>115.5</v>
      </c>
      <c r="J58" s="49"/>
      <c r="K58" s="27" t="str">
        <f t="shared" si="2"/>
        <v>FALTA PREU</v>
      </c>
      <c r="L58" s="1">
        <v>0.1</v>
      </c>
      <c r="M58" s="26" t="str">
        <f t="shared" si="10"/>
        <v>REVISAR PREU</v>
      </c>
      <c r="N58" s="35" t="str">
        <f t="shared" si="11"/>
        <v>REVISAR PREU</v>
      </c>
    </row>
    <row r="59" spans="1:14" x14ac:dyDescent="0.25">
      <c r="A59" s="28">
        <v>101261</v>
      </c>
      <c r="B59" s="37" t="s">
        <v>86</v>
      </c>
      <c r="C59" s="29" t="s">
        <v>106</v>
      </c>
      <c r="D59" s="28">
        <v>5</v>
      </c>
      <c r="E59" s="30">
        <f>VLOOKUP(A59,'[1]preus unitaris'!A:D,4,FALSE)</f>
        <v>18.45</v>
      </c>
      <c r="F59" s="31">
        <f t="shared" si="3"/>
        <v>92.25</v>
      </c>
      <c r="G59" s="32">
        <v>0.1</v>
      </c>
      <c r="H59" s="33">
        <f t="shared" si="0"/>
        <v>9.2249999999999996</v>
      </c>
      <c r="I59" s="34">
        <f t="shared" si="1"/>
        <v>101.47499999999999</v>
      </c>
      <c r="J59" s="49"/>
      <c r="K59" s="27" t="str">
        <f t="shared" si="2"/>
        <v>FALTA PREU</v>
      </c>
      <c r="L59" s="1">
        <v>0.1</v>
      </c>
      <c r="M59" s="26" t="str">
        <f t="shared" si="10"/>
        <v>REVISAR PREU</v>
      </c>
      <c r="N59" s="35" t="str">
        <f t="shared" si="11"/>
        <v>REVISAR PREU</v>
      </c>
    </row>
    <row r="60" spans="1:14" x14ac:dyDescent="0.25">
      <c r="A60" s="28" t="s">
        <v>87</v>
      </c>
      <c r="B60" s="37" t="s">
        <v>88</v>
      </c>
      <c r="C60" s="29" t="s">
        <v>106</v>
      </c>
      <c r="D60" s="28">
        <v>5</v>
      </c>
      <c r="E60" s="30">
        <f>VLOOKUP(A60,'[1]preus unitaris'!A:D,4,FALSE)</f>
        <v>7.75</v>
      </c>
      <c r="F60" s="31">
        <f t="shared" si="3"/>
        <v>38.75</v>
      </c>
      <c r="G60" s="32">
        <v>0.1</v>
      </c>
      <c r="H60" s="33">
        <f t="shared" si="0"/>
        <v>3.875</v>
      </c>
      <c r="I60" s="34">
        <f t="shared" si="1"/>
        <v>42.625</v>
      </c>
      <c r="J60" s="49"/>
      <c r="K60" s="27" t="str">
        <f t="shared" si="2"/>
        <v>FALTA PREU</v>
      </c>
      <c r="L60" s="1">
        <v>0.1</v>
      </c>
      <c r="M60" s="26" t="str">
        <f t="shared" si="10"/>
        <v>REVISAR PREU</v>
      </c>
      <c r="N60" s="35" t="str">
        <f t="shared" si="11"/>
        <v>REVISAR PREU</v>
      </c>
    </row>
    <row r="61" spans="1:14" x14ac:dyDescent="0.25">
      <c r="A61" s="28" t="s">
        <v>89</v>
      </c>
      <c r="B61" s="37" t="s">
        <v>90</v>
      </c>
      <c r="C61" s="29" t="s">
        <v>106</v>
      </c>
      <c r="D61" s="28">
        <v>5</v>
      </c>
      <c r="E61" s="30">
        <f>VLOOKUP(A61,'[1]preus unitaris'!A:D,4,FALSE)</f>
        <v>7.15</v>
      </c>
      <c r="F61" s="31">
        <f t="shared" si="3"/>
        <v>35.75</v>
      </c>
      <c r="G61" s="32">
        <v>0.1</v>
      </c>
      <c r="H61" s="33">
        <f t="shared" si="0"/>
        <v>3.5750000000000002</v>
      </c>
      <c r="I61" s="34">
        <f t="shared" si="1"/>
        <v>39.325000000000003</v>
      </c>
      <c r="J61" s="49"/>
      <c r="K61" s="27" t="str">
        <f t="shared" si="2"/>
        <v>FALTA PREU</v>
      </c>
      <c r="L61" s="1">
        <v>0.1</v>
      </c>
      <c r="M61" s="26" t="str">
        <f t="shared" si="10"/>
        <v>REVISAR PREU</v>
      </c>
      <c r="N61" s="35" t="str">
        <f t="shared" si="11"/>
        <v>REVISAR PREU</v>
      </c>
    </row>
    <row r="62" spans="1:14" x14ac:dyDescent="0.25">
      <c r="A62" s="28" t="s">
        <v>91</v>
      </c>
      <c r="B62" s="37" t="s">
        <v>92</v>
      </c>
      <c r="C62" s="29" t="s">
        <v>106</v>
      </c>
      <c r="D62" s="28">
        <v>5</v>
      </c>
      <c r="E62" s="30">
        <f>VLOOKUP(A62,'[1]preus unitaris'!A:D,4,FALSE)</f>
        <v>13.3</v>
      </c>
      <c r="F62" s="31">
        <f t="shared" si="3"/>
        <v>66.5</v>
      </c>
      <c r="G62" s="32">
        <v>0.1</v>
      </c>
      <c r="H62" s="33">
        <f t="shared" si="0"/>
        <v>6.65</v>
      </c>
      <c r="I62" s="34">
        <f t="shared" si="1"/>
        <v>73.150000000000006</v>
      </c>
      <c r="J62" s="49"/>
      <c r="K62" s="27" t="str">
        <f t="shared" si="2"/>
        <v>FALTA PREU</v>
      </c>
      <c r="L62" s="1">
        <v>0.1</v>
      </c>
      <c r="M62" s="26" t="str">
        <f t="shared" si="10"/>
        <v>REVISAR PREU</v>
      </c>
      <c r="N62" s="35" t="str">
        <f t="shared" si="11"/>
        <v>REVISAR PREU</v>
      </c>
    </row>
    <row r="63" spans="1:14" x14ac:dyDescent="0.25">
      <c r="A63" s="28" t="s">
        <v>93</v>
      </c>
      <c r="B63" s="37" t="s">
        <v>94</v>
      </c>
      <c r="C63" s="29" t="s">
        <v>106</v>
      </c>
      <c r="D63" s="28">
        <v>5</v>
      </c>
      <c r="E63" s="30">
        <f>VLOOKUP(A63,'[1]preus unitaris'!A:D,4,FALSE)</f>
        <v>6.2</v>
      </c>
      <c r="F63" s="31">
        <f t="shared" si="3"/>
        <v>31</v>
      </c>
      <c r="G63" s="32">
        <v>0.04</v>
      </c>
      <c r="H63" s="33">
        <f t="shared" si="0"/>
        <v>1.24</v>
      </c>
      <c r="I63" s="34">
        <f t="shared" si="1"/>
        <v>32.24</v>
      </c>
      <c r="J63" s="49"/>
      <c r="K63" s="27" t="str">
        <f t="shared" si="2"/>
        <v>FALTA PREU</v>
      </c>
      <c r="L63" s="1">
        <v>0.04</v>
      </c>
      <c r="M63" s="26" t="str">
        <f t="shared" si="10"/>
        <v>REVISAR PREU</v>
      </c>
      <c r="N63" s="35" t="str">
        <f t="shared" si="11"/>
        <v>REVISAR PREU</v>
      </c>
    </row>
    <row r="64" spans="1:14" x14ac:dyDescent="0.25">
      <c r="A64" s="28" t="s">
        <v>95</v>
      </c>
      <c r="B64" s="37" t="s">
        <v>96</v>
      </c>
      <c r="C64" s="29" t="s">
        <v>106</v>
      </c>
      <c r="D64" s="28">
        <v>5</v>
      </c>
      <c r="E64" s="30">
        <f>VLOOKUP(A64,'[1]preus unitaris'!A:D,4,FALSE)</f>
        <v>11</v>
      </c>
      <c r="F64" s="31">
        <f t="shared" si="3"/>
        <v>55</v>
      </c>
      <c r="G64" s="32">
        <v>0.04</v>
      </c>
      <c r="H64" s="33">
        <f t="shared" si="0"/>
        <v>2.2000000000000002</v>
      </c>
      <c r="I64" s="34">
        <f t="shared" si="1"/>
        <v>57.2</v>
      </c>
      <c r="J64" s="49"/>
      <c r="K64" s="27" t="str">
        <f t="shared" si="2"/>
        <v>FALTA PREU</v>
      </c>
      <c r="L64" s="1">
        <v>0.04</v>
      </c>
      <c r="M64" s="26" t="str">
        <f t="shared" si="10"/>
        <v>REVISAR PREU</v>
      </c>
      <c r="N64" s="35" t="str">
        <f t="shared" si="11"/>
        <v>REVISAR PREU</v>
      </c>
    </row>
    <row r="65" spans="1:14" x14ac:dyDescent="0.25">
      <c r="A65" s="28" t="s">
        <v>97</v>
      </c>
      <c r="B65" s="37" t="s">
        <v>98</v>
      </c>
      <c r="C65" s="29" t="s">
        <v>106</v>
      </c>
      <c r="D65" s="28">
        <v>5</v>
      </c>
      <c r="E65" s="30">
        <f>VLOOKUP(A65,'[1]preus unitaris'!A:D,4,FALSE)</f>
        <v>1</v>
      </c>
      <c r="F65" s="31">
        <f t="shared" si="3"/>
        <v>5</v>
      </c>
      <c r="G65" s="32">
        <v>0.04</v>
      </c>
      <c r="H65" s="33">
        <f t="shared" si="0"/>
        <v>0.2</v>
      </c>
      <c r="I65" s="34">
        <f t="shared" si="1"/>
        <v>5.2</v>
      </c>
      <c r="J65" s="49"/>
      <c r="K65" s="27" t="str">
        <f t="shared" si="2"/>
        <v>FALTA PREU</v>
      </c>
      <c r="L65" s="1">
        <v>0.04</v>
      </c>
      <c r="M65" s="26" t="str">
        <f t="shared" si="4"/>
        <v>REVISAR PREU</v>
      </c>
      <c r="N65" s="35" t="str">
        <f t="shared" si="5"/>
        <v>REVISAR PREU</v>
      </c>
    </row>
    <row r="66" spans="1:14" x14ac:dyDescent="0.25">
      <c r="A66" s="28" t="s">
        <v>99</v>
      </c>
      <c r="B66" s="37" t="s">
        <v>100</v>
      </c>
      <c r="C66" s="29" t="s">
        <v>106</v>
      </c>
      <c r="D66" s="28">
        <v>5</v>
      </c>
      <c r="E66" s="30">
        <f>VLOOKUP(A66,'[1]preus unitaris'!A:D,4,FALSE)</f>
        <v>6.6000000000000005</v>
      </c>
      <c r="F66" s="31">
        <f t="shared" si="3"/>
        <v>33</v>
      </c>
      <c r="G66" s="32">
        <v>0.1</v>
      </c>
      <c r="H66" s="33">
        <f t="shared" si="0"/>
        <v>3.3000000000000003</v>
      </c>
      <c r="I66" s="34">
        <f t="shared" si="1"/>
        <v>36.299999999999997</v>
      </c>
      <c r="J66" s="49"/>
      <c r="K66" s="27" t="str">
        <f t="shared" si="2"/>
        <v>FALTA PREU</v>
      </c>
      <c r="L66" s="1">
        <v>0.1</v>
      </c>
      <c r="M66" s="26" t="str">
        <f t="shared" si="4"/>
        <v>REVISAR PREU</v>
      </c>
      <c r="N66" s="35" t="str">
        <f t="shared" si="5"/>
        <v>REVISAR PREU</v>
      </c>
    </row>
    <row r="67" spans="1:14" x14ac:dyDescent="0.25">
      <c r="A67" s="28" t="s">
        <v>101</v>
      </c>
      <c r="B67" s="37" t="s">
        <v>102</v>
      </c>
      <c r="C67" s="29" t="s">
        <v>106</v>
      </c>
      <c r="D67" s="28">
        <v>2</v>
      </c>
      <c r="E67" s="30">
        <f>VLOOKUP(A67,'[1]preus unitaris'!A:D,4,FALSE)</f>
        <v>11.3</v>
      </c>
      <c r="F67" s="31">
        <f t="shared" si="3"/>
        <v>22.6</v>
      </c>
      <c r="G67" s="32">
        <v>0.1</v>
      </c>
      <c r="H67" s="33">
        <f t="shared" si="0"/>
        <v>2.2600000000000002</v>
      </c>
      <c r="I67" s="34">
        <f t="shared" si="1"/>
        <v>24.860000000000003</v>
      </c>
      <c r="J67" s="49"/>
      <c r="K67" s="27" t="str">
        <f t="shared" si="2"/>
        <v>FALTA PREU</v>
      </c>
      <c r="L67" s="1">
        <v>0.1</v>
      </c>
      <c r="M67" s="26" t="str">
        <f t="shared" si="4"/>
        <v>REVISAR PREU</v>
      </c>
      <c r="N67" s="35" t="str">
        <f t="shared" si="5"/>
        <v>REVISAR PREU</v>
      </c>
    </row>
    <row r="68" spans="1:14" ht="15.75" thickBot="1" x14ac:dyDescent="0.3">
      <c r="A68" s="58" t="s">
        <v>103</v>
      </c>
      <c r="B68" s="59" t="s">
        <v>104</v>
      </c>
      <c r="C68" s="60" t="s">
        <v>106</v>
      </c>
      <c r="D68" s="58">
        <v>5</v>
      </c>
      <c r="E68" s="61">
        <f>VLOOKUP(A68,'[1]preus unitaris'!A:D,4,FALSE)</f>
        <v>32.800000000000004</v>
      </c>
      <c r="F68" s="62">
        <f t="shared" si="3"/>
        <v>164.00000000000003</v>
      </c>
      <c r="G68" s="63">
        <v>0.04</v>
      </c>
      <c r="H68" s="64">
        <f t="shared" si="0"/>
        <v>6.5600000000000014</v>
      </c>
      <c r="I68" s="65">
        <f t="shared" si="1"/>
        <v>170.56000000000003</v>
      </c>
      <c r="J68" s="49"/>
      <c r="K68" s="66" t="str">
        <f t="shared" si="2"/>
        <v>FALTA PREU</v>
      </c>
      <c r="L68" s="67">
        <v>0.04</v>
      </c>
      <c r="M68" s="68" t="str">
        <f t="shared" si="4"/>
        <v>REVISAR PREU</v>
      </c>
      <c r="N68" s="69" t="str">
        <f t="shared" si="5"/>
        <v>REVISAR PREU</v>
      </c>
    </row>
    <row r="69" spans="1:14" x14ac:dyDescent="0.25">
      <c r="A69" s="72" t="s">
        <v>16</v>
      </c>
      <c r="B69" s="72"/>
      <c r="C69" s="72"/>
      <c r="D69" s="72"/>
      <c r="E69" s="72"/>
      <c r="F69" s="53">
        <f>SUM(F19:F68)</f>
        <v>4435.9000000000005</v>
      </c>
      <c r="G69" s="53"/>
      <c r="H69" s="54">
        <f>SUM(H27:H68)</f>
        <v>257.435</v>
      </c>
      <c r="I69" s="54">
        <f>SUM(I27:I68)</f>
        <v>3545.0349999999994</v>
      </c>
      <c r="J69" s="55"/>
      <c r="K69" s="56">
        <f>SUM(K19:K68)</f>
        <v>0</v>
      </c>
      <c r="L69" s="57"/>
      <c r="M69" s="57">
        <f>SUM(M19:M68)</f>
        <v>0</v>
      </c>
      <c r="N69" s="57">
        <f>SUM(N19:N68)</f>
        <v>0</v>
      </c>
    </row>
    <row r="70" spans="1:14" ht="15" customHeight="1" x14ac:dyDescent="0.25">
      <c r="A70" s="73" t="s">
        <v>15</v>
      </c>
      <c r="B70" s="73"/>
      <c r="C70" s="73"/>
      <c r="D70" s="73"/>
      <c r="E70" s="73"/>
      <c r="F70" s="50">
        <f>F69</f>
        <v>4435.9000000000005</v>
      </c>
      <c r="G70" s="50"/>
      <c r="H70" s="51">
        <f>+H26+H69</f>
        <v>275.435</v>
      </c>
      <c r="I70" s="51">
        <f>+I69+I26</f>
        <v>3743.0349999999994</v>
      </c>
      <c r="J70" s="52"/>
      <c r="K70" s="50">
        <f>K69</f>
        <v>0</v>
      </c>
      <c r="L70" s="50"/>
      <c r="M70" s="50">
        <f>M69</f>
        <v>0</v>
      </c>
      <c r="N70" s="50">
        <f>N69</f>
        <v>0</v>
      </c>
    </row>
    <row r="71" spans="1:14" x14ac:dyDescent="0.25">
      <c r="E71" s="9"/>
      <c r="F71" s="6"/>
      <c r="G71" s="10"/>
    </row>
    <row r="72" spans="1:14" x14ac:dyDescent="0.25">
      <c r="E72" s="9"/>
      <c r="F72" s="6"/>
      <c r="G72" s="10"/>
    </row>
    <row r="73" spans="1:14" x14ac:dyDescent="0.25">
      <c r="E73" s="9"/>
      <c r="F73" s="6"/>
      <c r="G73" s="10"/>
    </row>
    <row r="74" spans="1:14" x14ac:dyDescent="0.25">
      <c r="E74" s="9"/>
      <c r="F74" s="6"/>
      <c r="G74" s="10"/>
    </row>
    <row r="75" spans="1:14" x14ac:dyDescent="0.25">
      <c r="E75" s="9"/>
      <c r="F75" s="6"/>
      <c r="G75" s="10"/>
    </row>
    <row r="76" spans="1:14" x14ac:dyDescent="0.25">
      <c r="E76" s="9"/>
      <c r="F76" s="6"/>
      <c r="G76" s="10"/>
    </row>
    <row r="77" spans="1:14" x14ac:dyDescent="0.25">
      <c r="E77" s="9"/>
      <c r="F77" s="6"/>
      <c r="G77" s="10"/>
    </row>
    <row r="78" spans="1:14" x14ac:dyDescent="0.25">
      <c r="E78" s="9"/>
      <c r="F78" s="6"/>
      <c r="G78" s="10"/>
    </row>
    <row r="79" spans="1:14" x14ac:dyDescent="0.25">
      <c r="E79" s="9"/>
      <c r="F79" s="6"/>
      <c r="G79" s="10"/>
    </row>
    <row r="80" spans="1:14" x14ac:dyDescent="0.25">
      <c r="E80" s="9"/>
      <c r="F80" s="6"/>
      <c r="G80" s="10"/>
    </row>
    <row r="81" spans="5:7" x14ac:dyDescent="0.25">
      <c r="E81" s="9"/>
      <c r="F81" s="6"/>
      <c r="G81" s="10"/>
    </row>
    <row r="82" spans="5:7" x14ac:dyDescent="0.25">
      <c r="E82" s="9"/>
      <c r="F82" s="6"/>
      <c r="G82" s="10"/>
    </row>
    <row r="83" spans="5:7" x14ac:dyDescent="0.25">
      <c r="E83" s="9"/>
      <c r="F83" s="6"/>
      <c r="G83" s="10"/>
    </row>
    <row r="84" spans="5:7" x14ac:dyDescent="0.25">
      <c r="E84" s="9"/>
      <c r="F84" s="6"/>
      <c r="G84" s="10"/>
    </row>
    <row r="85" spans="5:7" x14ac:dyDescent="0.25">
      <c r="E85" s="9"/>
      <c r="F85" s="6"/>
      <c r="G85" s="10"/>
    </row>
    <row r="86" spans="5:7" x14ac:dyDescent="0.25">
      <c r="E86" s="9"/>
      <c r="F86" s="6"/>
      <c r="G86" s="10"/>
    </row>
    <row r="87" spans="5:7" x14ac:dyDescent="0.25">
      <c r="E87" s="9"/>
      <c r="F87" s="6"/>
      <c r="G87" s="10"/>
    </row>
    <row r="88" spans="5:7" x14ac:dyDescent="0.25">
      <c r="E88" s="9"/>
      <c r="F88" s="6"/>
      <c r="G88" s="10"/>
    </row>
    <row r="89" spans="5:7" x14ac:dyDescent="0.25">
      <c r="E89" s="9"/>
      <c r="F89" s="6"/>
      <c r="G89" s="10"/>
    </row>
    <row r="90" spans="5:7" x14ac:dyDescent="0.25">
      <c r="E90" s="9"/>
      <c r="F90" s="6"/>
      <c r="G90" s="10"/>
    </row>
    <row r="91" spans="5:7" x14ac:dyDescent="0.25">
      <c r="E91" s="9"/>
      <c r="F91" s="6"/>
      <c r="G91" s="10"/>
    </row>
    <row r="92" spans="5:7" x14ac:dyDescent="0.25">
      <c r="E92" s="9"/>
      <c r="F92" s="6"/>
      <c r="G92" s="10"/>
    </row>
    <row r="93" spans="5:7" x14ac:dyDescent="0.25">
      <c r="E93" s="9"/>
      <c r="F93" s="6"/>
      <c r="G93" s="10"/>
    </row>
    <row r="94" spans="5:7" x14ac:dyDescent="0.25">
      <c r="E94" s="9"/>
      <c r="F94" s="6"/>
      <c r="G94" s="10"/>
    </row>
    <row r="95" spans="5:7" x14ac:dyDescent="0.25">
      <c r="E95" s="9"/>
      <c r="F95" s="6"/>
      <c r="G95" s="10"/>
    </row>
    <row r="96" spans="5:7" x14ac:dyDescent="0.25">
      <c r="E96" s="9"/>
      <c r="F96" s="6"/>
      <c r="G96" s="10"/>
    </row>
    <row r="97" spans="5:9" x14ac:dyDescent="0.25">
      <c r="E97" s="9"/>
      <c r="F97" s="6"/>
      <c r="G97" s="10"/>
    </row>
    <row r="98" spans="5:9" x14ac:dyDescent="0.25">
      <c r="E98" s="9"/>
      <c r="F98" s="6"/>
      <c r="G98" s="10"/>
    </row>
    <row r="99" spans="5:9" x14ac:dyDescent="0.25">
      <c r="E99" s="9"/>
      <c r="F99" s="6"/>
      <c r="G99" s="10"/>
    </row>
    <row r="100" spans="5:9" x14ac:dyDescent="0.25">
      <c r="E100" s="9"/>
      <c r="F100" s="6"/>
      <c r="G100" s="10"/>
    </row>
    <row r="101" spans="5:9" x14ac:dyDescent="0.25">
      <c r="E101" s="9"/>
      <c r="F101" s="6"/>
      <c r="G101" s="10"/>
    </row>
    <row r="102" spans="5:9" x14ac:dyDescent="0.25">
      <c r="E102" s="9"/>
      <c r="F102" s="6"/>
      <c r="G102" s="10"/>
    </row>
    <row r="103" spans="5:9" x14ac:dyDescent="0.25">
      <c r="E103" s="9"/>
      <c r="F103" s="6"/>
      <c r="G103" s="10"/>
    </row>
    <row r="104" spans="5:9" x14ac:dyDescent="0.25">
      <c r="E104" s="9"/>
      <c r="F104" s="6"/>
      <c r="G104" s="10"/>
    </row>
    <row r="105" spans="5:9" x14ac:dyDescent="0.25">
      <c r="E105" s="9"/>
      <c r="F105" s="6"/>
      <c r="G105" s="10"/>
    </row>
    <row r="106" spans="5:9" x14ac:dyDescent="0.25">
      <c r="E106" s="9"/>
      <c r="F106" s="6"/>
      <c r="G106" s="10"/>
    </row>
    <row r="107" spans="5:9" x14ac:dyDescent="0.25">
      <c r="E107" s="9"/>
      <c r="F107" s="6"/>
      <c r="G107" s="10"/>
    </row>
    <row r="108" spans="5:9" x14ac:dyDescent="0.25">
      <c r="E108" s="9"/>
      <c r="F108" s="6"/>
      <c r="G108" s="10"/>
    </row>
    <row r="109" spans="5:9" x14ac:dyDescent="0.25">
      <c r="E109" s="9"/>
      <c r="F109" s="6"/>
      <c r="G109" s="10"/>
    </row>
    <row r="110" spans="5:9" x14ac:dyDescent="0.25">
      <c r="E110" s="9"/>
      <c r="F110" s="11"/>
      <c r="G110" s="11"/>
      <c r="H110" s="25"/>
      <c r="I110" s="25"/>
    </row>
  </sheetData>
  <sheetProtection algorithmName="SHA-512" hashValue="b+hR3k918xuYw/hjr3JUS+FMpq84m9uYoUkmQjsB/yoQoSU5OptVI2t5R9VOdDSzjQrgzHmo74YB2mR2WAn0lQ==" saltValue="neXqx2pu36ZYzWM0iPdbaw==" spinCount="100000" sheet="1" objects="1" scenarios="1" selectLockedCells="1"/>
  <mergeCells count="13">
    <mergeCell ref="B2:H2"/>
    <mergeCell ref="A69:E69"/>
    <mergeCell ref="A70:E70"/>
    <mergeCell ref="C4:E4"/>
    <mergeCell ref="J4:L4"/>
    <mergeCell ref="J5:L5"/>
    <mergeCell ref="C8:E8"/>
    <mergeCell ref="J12:N13"/>
    <mergeCell ref="J10:P10"/>
    <mergeCell ref="J16:N16"/>
    <mergeCell ref="J17:N17"/>
    <mergeCell ref="A16:I16"/>
    <mergeCell ref="A17:I17"/>
  </mergeCells>
  <conditionalFormatting sqref="A19:A68">
    <cfRule type="duplicateValues" dxfId="1" priority="3"/>
  </conditionalFormatting>
  <conditionalFormatting sqref="A19:XFD19 A20:I67 K20:XFD67 J20:J68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Si us plau, reviseu el preu de la columna E i introduiu un valor igual o inferior." sqref="J19:J68">
      <formula1>$J19&lt;=$E19</formula1>
    </dataValidation>
  </dataValidations>
  <pageMargins left="0.7" right="0.7" top="0.75" bottom="0.75" header="0.3" footer="0.3"/>
  <pageSetup paperSize="9" scale="37" orientation="portrait" r:id="rId1"/>
  <ignoredErrors>
    <ignoredError sqref="F70 H70:I70 K69:K70 M70:N7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Elisabeth Mazarico</cp:lastModifiedBy>
  <dcterms:created xsi:type="dcterms:W3CDTF">2022-07-13T13:12:53Z</dcterms:created>
  <dcterms:modified xsi:type="dcterms:W3CDTF">2025-07-10T07:32:34Z</dcterms:modified>
</cp:coreProperties>
</file>