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erra\Documents\VARIS\Vador\Contractació\"/>
    </mc:Choice>
  </mc:AlternateContent>
  <bookViews>
    <workbookView xWindow="0" yWindow="0" windowWidth="19200" windowHeight="11340"/>
  </bookViews>
  <sheets>
    <sheet name="Hoja1" sheetId="1" r:id="rId1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06" i="1" l="1"/>
  <c r="K607" i="1"/>
  <c r="L618" i="1"/>
  <c r="J620" i="1"/>
  <c r="K621" i="1" s="1"/>
  <c r="L613" i="1"/>
  <c r="J615" i="1"/>
  <c r="K616" i="1" s="1"/>
  <c r="L608" i="1"/>
  <c r="J610" i="1"/>
  <c r="K611" i="1" s="1"/>
  <c r="K488" i="1"/>
  <c r="K530" i="1"/>
  <c r="L595" i="1"/>
  <c r="J599" i="1"/>
  <c r="J598" i="1"/>
  <c r="J597" i="1"/>
  <c r="K600" i="1" s="1"/>
  <c r="L587" i="1"/>
  <c r="J592" i="1"/>
  <c r="J591" i="1"/>
  <c r="J590" i="1"/>
  <c r="J589" i="1"/>
  <c r="L578" i="1"/>
  <c r="J584" i="1"/>
  <c r="J583" i="1"/>
  <c r="J582" i="1"/>
  <c r="J581" i="1"/>
  <c r="J580" i="1"/>
  <c r="L571" i="1"/>
  <c r="J575" i="1"/>
  <c r="J574" i="1"/>
  <c r="J573" i="1"/>
  <c r="K576" i="1" s="1"/>
  <c r="K571" i="1" s="1"/>
  <c r="L566" i="1"/>
  <c r="J568" i="1"/>
  <c r="K569" i="1" s="1"/>
  <c r="L560" i="1"/>
  <c r="J563" i="1"/>
  <c r="J562" i="1"/>
  <c r="K564" i="1" s="1"/>
  <c r="L552" i="1"/>
  <c r="J557" i="1"/>
  <c r="J556" i="1"/>
  <c r="J555" i="1"/>
  <c r="K558" i="1" s="1"/>
  <c r="J554" i="1"/>
  <c r="L537" i="1"/>
  <c r="J549" i="1"/>
  <c r="J548" i="1"/>
  <c r="J547" i="1"/>
  <c r="J546" i="1"/>
  <c r="J545" i="1"/>
  <c r="J544" i="1"/>
  <c r="J543" i="1"/>
  <c r="J542" i="1"/>
  <c r="J541" i="1"/>
  <c r="J540" i="1"/>
  <c r="J539" i="1"/>
  <c r="L531" i="1"/>
  <c r="J534" i="1"/>
  <c r="J533" i="1"/>
  <c r="K535" i="1" s="1"/>
  <c r="K489" i="1"/>
  <c r="L523" i="1"/>
  <c r="J525" i="1"/>
  <c r="K526" i="1" s="1"/>
  <c r="L518" i="1"/>
  <c r="J520" i="1"/>
  <c r="K521" i="1" s="1"/>
  <c r="L513" i="1"/>
  <c r="J515" i="1"/>
  <c r="K516" i="1" s="1"/>
  <c r="L508" i="1"/>
  <c r="J510" i="1"/>
  <c r="K511" i="1" s="1"/>
  <c r="L503" i="1"/>
  <c r="J505" i="1"/>
  <c r="K506" i="1" s="1"/>
  <c r="L490" i="1"/>
  <c r="J500" i="1"/>
  <c r="J499" i="1"/>
  <c r="J498" i="1"/>
  <c r="J497" i="1"/>
  <c r="J496" i="1"/>
  <c r="J495" i="1"/>
  <c r="J494" i="1"/>
  <c r="J493" i="1"/>
  <c r="J492" i="1"/>
  <c r="K391" i="1"/>
  <c r="K468" i="1"/>
  <c r="L476" i="1"/>
  <c r="J481" i="1"/>
  <c r="J480" i="1"/>
  <c r="J479" i="1"/>
  <c r="J478" i="1"/>
  <c r="K482" i="1" s="1"/>
  <c r="L469" i="1"/>
  <c r="J473" i="1"/>
  <c r="J472" i="1"/>
  <c r="J471" i="1"/>
  <c r="J470" i="1"/>
  <c r="K474" i="1" s="1"/>
  <c r="K469" i="1" s="1"/>
  <c r="K432" i="1"/>
  <c r="L462" i="1"/>
  <c r="J463" i="1"/>
  <c r="K464" i="1" s="1"/>
  <c r="L457" i="1"/>
  <c r="J459" i="1"/>
  <c r="K460" i="1" s="1"/>
  <c r="L451" i="1"/>
  <c r="J454" i="1"/>
  <c r="J453" i="1"/>
  <c r="K455" i="1" s="1"/>
  <c r="L445" i="1"/>
  <c r="J448" i="1"/>
  <c r="J447" i="1"/>
  <c r="K449" i="1" s="1"/>
  <c r="L441" i="1"/>
  <c r="J442" i="1"/>
  <c r="K443" i="1" s="1"/>
  <c r="L433" i="1"/>
  <c r="J438" i="1"/>
  <c r="K439" i="1" s="1"/>
  <c r="J437" i="1"/>
  <c r="J436" i="1"/>
  <c r="J435" i="1"/>
  <c r="J434" i="1"/>
  <c r="K392" i="1"/>
  <c r="L425" i="1"/>
  <c r="J427" i="1"/>
  <c r="K428" i="1" s="1"/>
  <c r="L419" i="1"/>
  <c r="J422" i="1"/>
  <c r="J421" i="1"/>
  <c r="K423" i="1" s="1"/>
  <c r="K419" i="1" s="1"/>
  <c r="L414" i="1"/>
  <c r="J416" i="1"/>
  <c r="K417" i="1" s="1"/>
  <c r="L407" i="1"/>
  <c r="J411" i="1"/>
  <c r="J410" i="1"/>
  <c r="J409" i="1"/>
  <c r="K412" i="1" s="1"/>
  <c r="L400" i="1"/>
  <c r="J404" i="1"/>
  <c r="J403" i="1"/>
  <c r="J402" i="1"/>
  <c r="L393" i="1"/>
  <c r="J397" i="1"/>
  <c r="J396" i="1"/>
  <c r="J395" i="1"/>
  <c r="K398" i="1" s="1"/>
  <c r="M398" i="1" s="1"/>
  <c r="M393" i="1" s="1"/>
  <c r="K237" i="1"/>
  <c r="K286" i="1"/>
  <c r="L380" i="1"/>
  <c r="J384" i="1"/>
  <c r="J383" i="1"/>
  <c r="J382" i="1"/>
  <c r="K385" i="1" s="1"/>
  <c r="L372" i="1"/>
  <c r="J377" i="1"/>
  <c r="J374" i="1"/>
  <c r="K378" i="1" s="1"/>
  <c r="L364" i="1"/>
  <c r="J369" i="1"/>
  <c r="J368" i="1"/>
  <c r="J367" i="1"/>
  <c r="J366" i="1"/>
  <c r="K370" i="1" s="1"/>
  <c r="L356" i="1"/>
  <c r="J361" i="1"/>
  <c r="J358" i="1"/>
  <c r="K362" i="1" s="1"/>
  <c r="L348" i="1"/>
  <c r="J353" i="1"/>
  <c r="J352" i="1"/>
  <c r="J351" i="1"/>
  <c r="J350" i="1"/>
  <c r="K354" i="1" s="1"/>
  <c r="M354" i="1" s="1"/>
  <c r="M348" i="1" s="1"/>
  <c r="L342" i="1"/>
  <c r="J345" i="1"/>
  <c r="J344" i="1"/>
  <c r="K346" i="1" s="1"/>
  <c r="L335" i="1"/>
  <c r="J339" i="1"/>
  <c r="J338" i="1"/>
  <c r="J337" i="1"/>
  <c r="K340" i="1" s="1"/>
  <c r="K335" i="1" s="1"/>
  <c r="L327" i="1"/>
  <c r="J332" i="1"/>
  <c r="J331" i="1"/>
  <c r="J330" i="1"/>
  <c r="J329" i="1"/>
  <c r="K333" i="1" s="1"/>
  <c r="M333" i="1" s="1"/>
  <c r="M327" i="1" s="1"/>
  <c r="L320" i="1"/>
  <c r="J324" i="1"/>
  <c r="J323" i="1"/>
  <c r="J322" i="1"/>
  <c r="L310" i="1"/>
  <c r="J317" i="1"/>
  <c r="J316" i="1"/>
  <c r="J315" i="1"/>
  <c r="J314" i="1"/>
  <c r="J313" i="1"/>
  <c r="J312" i="1"/>
  <c r="L301" i="1"/>
  <c r="J307" i="1"/>
  <c r="J306" i="1"/>
  <c r="J305" i="1"/>
  <c r="J304" i="1"/>
  <c r="J303" i="1"/>
  <c r="K308" i="1" s="1"/>
  <c r="L295" i="1"/>
  <c r="J298" i="1"/>
  <c r="J297" i="1"/>
  <c r="K299" i="1" s="1"/>
  <c r="L287" i="1"/>
  <c r="J292" i="1"/>
  <c r="J291" i="1"/>
  <c r="J290" i="1"/>
  <c r="J289" i="1"/>
  <c r="K238" i="1"/>
  <c r="L280" i="1"/>
  <c r="J281" i="1"/>
  <c r="K282" i="1" s="1"/>
  <c r="L274" i="1"/>
  <c r="J277" i="1"/>
  <c r="J276" i="1"/>
  <c r="K278" i="1" s="1"/>
  <c r="L269" i="1"/>
  <c r="J271" i="1"/>
  <c r="K272" i="1" s="1"/>
  <c r="L264" i="1"/>
  <c r="J266" i="1"/>
  <c r="K267" i="1" s="1"/>
  <c r="L259" i="1"/>
  <c r="J261" i="1"/>
  <c r="K262" i="1" s="1"/>
  <c r="L249" i="1"/>
  <c r="J256" i="1"/>
  <c r="J255" i="1"/>
  <c r="J254" i="1"/>
  <c r="J253" i="1"/>
  <c r="J252" i="1"/>
  <c r="J251" i="1"/>
  <c r="L244" i="1"/>
  <c r="J246" i="1"/>
  <c r="K247" i="1" s="1"/>
  <c r="L239" i="1"/>
  <c r="J241" i="1"/>
  <c r="K242" i="1" s="1"/>
  <c r="K4" i="1"/>
  <c r="K140" i="1"/>
  <c r="L228" i="1"/>
  <c r="J230" i="1"/>
  <c r="K231" i="1" s="1"/>
  <c r="L222" i="1"/>
  <c r="J225" i="1"/>
  <c r="J224" i="1"/>
  <c r="K226" i="1" s="1"/>
  <c r="L210" i="1"/>
  <c r="J219" i="1"/>
  <c r="J218" i="1"/>
  <c r="J217" i="1"/>
  <c r="J216" i="1"/>
  <c r="J215" i="1"/>
  <c r="J214" i="1"/>
  <c r="J213" i="1"/>
  <c r="J212" i="1"/>
  <c r="L197" i="1"/>
  <c r="J207" i="1"/>
  <c r="J206" i="1"/>
  <c r="J205" i="1"/>
  <c r="J204" i="1"/>
  <c r="J203" i="1"/>
  <c r="J202" i="1"/>
  <c r="J201" i="1"/>
  <c r="J200" i="1"/>
  <c r="J199" i="1"/>
  <c r="K208" i="1" s="1"/>
  <c r="L190" i="1"/>
  <c r="J194" i="1"/>
  <c r="J193" i="1"/>
  <c r="J192" i="1"/>
  <c r="K195" i="1" s="1"/>
  <c r="L183" i="1"/>
  <c r="J187" i="1"/>
  <c r="J186" i="1"/>
  <c r="J185" i="1"/>
  <c r="L170" i="1"/>
  <c r="J180" i="1"/>
  <c r="J179" i="1"/>
  <c r="J178" i="1"/>
  <c r="J177" i="1"/>
  <c r="J176" i="1"/>
  <c r="J175" i="1"/>
  <c r="J174" i="1"/>
  <c r="J173" i="1"/>
  <c r="J172" i="1"/>
  <c r="K181" i="1" s="1"/>
  <c r="L154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L141" i="1"/>
  <c r="J151" i="1"/>
  <c r="J150" i="1"/>
  <c r="J149" i="1"/>
  <c r="J148" i="1"/>
  <c r="J147" i="1"/>
  <c r="J146" i="1"/>
  <c r="J145" i="1"/>
  <c r="J143" i="1"/>
  <c r="K5" i="1"/>
  <c r="L133" i="1"/>
  <c r="J135" i="1"/>
  <c r="K136" i="1" s="1"/>
  <c r="L127" i="1"/>
  <c r="J130" i="1"/>
  <c r="J129" i="1"/>
  <c r="K131" i="1" s="1"/>
  <c r="L122" i="1"/>
  <c r="J124" i="1"/>
  <c r="K125" i="1" s="1"/>
  <c r="L115" i="1"/>
  <c r="J119" i="1"/>
  <c r="J118" i="1"/>
  <c r="J117" i="1"/>
  <c r="K120" i="1" s="1"/>
  <c r="L111" i="1"/>
  <c r="J112" i="1"/>
  <c r="K113" i="1" s="1"/>
  <c r="L106" i="1"/>
  <c r="J108" i="1"/>
  <c r="K109" i="1" s="1"/>
  <c r="L100" i="1"/>
  <c r="J103" i="1"/>
  <c r="K104" i="1" s="1"/>
  <c r="L94" i="1"/>
  <c r="J97" i="1"/>
  <c r="K98" i="1" s="1"/>
  <c r="L88" i="1"/>
  <c r="J91" i="1"/>
  <c r="J90" i="1"/>
  <c r="K92" i="1" s="1"/>
  <c r="L78" i="1"/>
  <c r="J85" i="1"/>
  <c r="J84" i="1"/>
  <c r="J83" i="1"/>
  <c r="J82" i="1"/>
  <c r="J81" i="1"/>
  <c r="J80" i="1"/>
  <c r="K86" i="1" s="1"/>
  <c r="M86" i="1" s="1"/>
  <c r="M78" i="1" s="1"/>
  <c r="L71" i="1"/>
  <c r="J75" i="1"/>
  <c r="J74" i="1"/>
  <c r="J73" i="1"/>
  <c r="K76" i="1" s="1"/>
  <c r="L62" i="1"/>
  <c r="J68" i="1"/>
  <c r="J67" i="1"/>
  <c r="J66" i="1"/>
  <c r="J65" i="1"/>
  <c r="J64" i="1"/>
  <c r="K69" i="1" s="1"/>
  <c r="L50" i="1"/>
  <c r="J59" i="1"/>
  <c r="J58" i="1"/>
  <c r="J57" i="1"/>
  <c r="J56" i="1"/>
  <c r="J55" i="1"/>
  <c r="J54" i="1"/>
  <c r="J53" i="1"/>
  <c r="J52" i="1"/>
  <c r="L40" i="1"/>
  <c r="J47" i="1"/>
  <c r="J46" i="1"/>
  <c r="J45" i="1"/>
  <c r="J44" i="1"/>
  <c r="J43" i="1"/>
  <c r="J42" i="1"/>
  <c r="K48" i="1" s="1"/>
  <c r="L34" i="1"/>
  <c r="J37" i="1"/>
  <c r="J36" i="1"/>
  <c r="K38" i="1" s="1"/>
  <c r="L27" i="1"/>
  <c r="J31" i="1"/>
  <c r="J30" i="1"/>
  <c r="J29" i="1"/>
  <c r="K32" i="1" s="1"/>
  <c r="L19" i="1"/>
  <c r="J24" i="1"/>
  <c r="J22" i="1"/>
  <c r="J21" i="1"/>
  <c r="L6" i="1"/>
  <c r="J16" i="1"/>
  <c r="J15" i="1"/>
  <c r="J14" i="1"/>
  <c r="J13" i="1"/>
  <c r="J12" i="1"/>
  <c r="J11" i="1"/>
  <c r="J10" i="1"/>
  <c r="J9" i="1"/>
  <c r="J8" i="1"/>
  <c r="K17" i="1" s="1"/>
  <c r="M272" i="1" l="1"/>
  <c r="M269" i="1" s="1"/>
  <c r="K269" i="1"/>
  <c r="K593" i="1"/>
  <c r="K318" i="1"/>
  <c r="K152" i="1"/>
  <c r="K141" i="1" s="1"/>
  <c r="K550" i="1"/>
  <c r="K501" i="1"/>
  <c r="K25" i="1"/>
  <c r="K188" i="1"/>
  <c r="K183" i="1" s="1"/>
  <c r="K257" i="1"/>
  <c r="K249" i="1" s="1"/>
  <c r="K325" i="1"/>
  <c r="K320" i="1" s="1"/>
  <c r="K220" i="1"/>
  <c r="M220" i="1" s="1"/>
  <c r="M210" i="1" s="1"/>
  <c r="K293" i="1"/>
  <c r="M293" i="1" s="1"/>
  <c r="M287" i="1" s="1"/>
  <c r="K405" i="1"/>
  <c r="M474" i="1"/>
  <c r="M469" i="1" s="1"/>
  <c r="L484" i="1" s="1"/>
  <c r="K585" i="1"/>
  <c r="M585" i="1" s="1"/>
  <c r="M578" i="1" s="1"/>
  <c r="K490" i="1"/>
  <c r="M501" i="1"/>
  <c r="M490" i="1" s="1"/>
  <c r="M464" i="1"/>
  <c r="M462" i="1" s="1"/>
  <c r="K462" i="1"/>
  <c r="M385" i="1"/>
  <c r="M380" i="1" s="1"/>
  <c r="K380" i="1"/>
  <c r="K513" i="1"/>
  <c r="M516" i="1"/>
  <c r="M513" i="1" s="1"/>
  <c r="M152" i="1"/>
  <c r="M141" i="1" s="1"/>
  <c r="K518" i="1"/>
  <c r="M521" i="1"/>
  <c r="M518" i="1" s="1"/>
  <c r="K342" i="1"/>
  <c r="M346" i="1"/>
  <c r="M342" i="1" s="1"/>
  <c r="M564" i="1"/>
  <c r="M560" i="1" s="1"/>
  <c r="K560" i="1"/>
  <c r="K62" i="1"/>
  <c r="M69" i="1"/>
  <c r="M62" i="1" s="1"/>
  <c r="K106" i="1"/>
  <c r="M109" i="1"/>
  <c r="M106" i="1" s="1"/>
  <c r="K111" i="1"/>
  <c r="M113" i="1"/>
  <c r="M111" i="1" s="1"/>
  <c r="M616" i="1"/>
  <c r="M613" i="1" s="1"/>
  <c r="K613" i="1"/>
  <c r="K71" i="1"/>
  <c r="M76" i="1"/>
  <c r="M71" i="1" s="1"/>
  <c r="M460" i="1"/>
  <c r="M457" i="1" s="1"/>
  <c r="K457" i="1"/>
  <c r="M299" i="1"/>
  <c r="M295" i="1" s="1"/>
  <c r="K295" i="1"/>
  <c r="K88" i="1"/>
  <c r="M92" i="1"/>
  <c r="M88" i="1" s="1"/>
  <c r="K552" i="1"/>
  <c r="M558" i="1"/>
  <c r="M552" i="1" s="1"/>
  <c r="K19" i="1"/>
  <c r="M25" i="1"/>
  <c r="M19" i="1" s="1"/>
  <c r="K94" i="1"/>
  <c r="M98" i="1"/>
  <c r="M94" i="1" s="1"/>
  <c r="K433" i="1"/>
  <c r="M439" i="1"/>
  <c r="M433" i="1" s="1"/>
  <c r="L466" i="1" s="1"/>
  <c r="K531" i="1"/>
  <c r="M535" i="1"/>
  <c r="M531" i="1" s="1"/>
  <c r="K222" i="1"/>
  <c r="M226" i="1"/>
  <c r="M222" i="1" s="1"/>
  <c r="M195" i="1"/>
  <c r="M190" i="1" s="1"/>
  <c r="K190" i="1"/>
  <c r="M621" i="1"/>
  <c r="M618" i="1" s="1"/>
  <c r="K618" i="1"/>
  <c r="M48" i="1"/>
  <c r="M40" i="1" s="1"/>
  <c r="K40" i="1"/>
  <c r="K364" i="1"/>
  <c r="M370" i="1"/>
  <c r="M364" i="1" s="1"/>
  <c r="M131" i="1"/>
  <c r="M127" i="1" s="1"/>
  <c r="K127" i="1"/>
  <c r="M242" i="1"/>
  <c r="M239" i="1" s="1"/>
  <c r="K239" i="1"/>
  <c r="K133" i="1"/>
  <c r="M136" i="1"/>
  <c r="M133" i="1" s="1"/>
  <c r="K170" i="1"/>
  <c r="M181" i="1"/>
  <c r="M170" i="1" s="1"/>
  <c r="K425" i="1"/>
  <c r="M428" i="1"/>
  <c r="M425" i="1" s="1"/>
  <c r="K595" i="1"/>
  <c r="M600" i="1"/>
  <c r="M595" i="1" s="1"/>
  <c r="M262" i="1"/>
  <c r="M259" i="1" s="1"/>
  <c r="K259" i="1"/>
  <c r="K476" i="1"/>
  <c r="M482" i="1"/>
  <c r="M476" i="1" s="1"/>
  <c r="K27" i="1"/>
  <c r="M32" i="1"/>
  <c r="M27" i="1" s="1"/>
  <c r="M443" i="1"/>
  <c r="M441" i="1" s="1"/>
  <c r="K441" i="1"/>
  <c r="K400" i="1"/>
  <c r="M405" i="1"/>
  <c r="M400" i="1" s="1"/>
  <c r="K310" i="1"/>
  <c r="M318" i="1"/>
  <c r="M310" i="1" s="1"/>
  <c r="M278" i="1"/>
  <c r="M274" i="1" s="1"/>
  <c r="K274" i="1"/>
  <c r="M362" i="1"/>
  <c r="M356" i="1" s="1"/>
  <c r="K356" i="1"/>
  <c r="M282" i="1"/>
  <c r="M280" i="1" s="1"/>
  <c r="K280" i="1"/>
  <c r="M340" i="1"/>
  <c r="M335" i="1" s="1"/>
  <c r="M423" i="1"/>
  <c r="M419" i="1" s="1"/>
  <c r="K523" i="1"/>
  <c r="M526" i="1"/>
  <c r="M523" i="1" s="1"/>
  <c r="K78" i="1"/>
  <c r="K372" i="1"/>
  <c r="M378" i="1"/>
  <c r="M372" i="1" s="1"/>
  <c r="K451" i="1"/>
  <c r="M455" i="1"/>
  <c r="M451" i="1" s="1"/>
  <c r="K608" i="1"/>
  <c r="M611" i="1"/>
  <c r="M608" i="1" s="1"/>
  <c r="L623" i="1" s="1"/>
  <c r="K445" i="1"/>
  <c r="M449" i="1"/>
  <c r="M445" i="1" s="1"/>
  <c r="K115" i="1"/>
  <c r="M120" i="1"/>
  <c r="M115" i="1" s="1"/>
  <c r="K122" i="1"/>
  <c r="M125" i="1"/>
  <c r="M122" i="1" s="1"/>
  <c r="K348" i="1"/>
  <c r="K228" i="1"/>
  <c r="M231" i="1"/>
  <c r="M228" i="1" s="1"/>
  <c r="K301" i="1"/>
  <c r="M308" i="1"/>
  <c r="M301" i="1" s="1"/>
  <c r="K566" i="1"/>
  <c r="M569" i="1"/>
  <c r="M566" i="1" s="1"/>
  <c r="K327" i="1"/>
  <c r="K414" i="1"/>
  <c r="M417" i="1"/>
  <c r="M414" i="1" s="1"/>
  <c r="K100" i="1"/>
  <c r="M104" i="1"/>
  <c r="M100" i="1" s="1"/>
  <c r="K60" i="1"/>
  <c r="M576" i="1"/>
  <c r="M571" i="1" s="1"/>
  <c r="K393" i="1"/>
  <c r="K6" i="1"/>
  <c r="M17" i="1"/>
  <c r="M6" i="1" s="1"/>
  <c r="M247" i="1"/>
  <c r="M244" i="1" s="1"/>
  <c r="K244" i="1"/>
  <c r="K587" i="1"/>
  <c r="M593" i="1"/>
  <c r="M587" i="1" s="1"/>
  <c r="K197" i="1"/>
  <c r="M208" i="1"/>
  <c r="M197" i="1" s="1"/>
  <c r="M550" i="1"/>
  <c r="M537" i="1" s="1"/>
  <c r="K537" i="1"/>
  <c r="K168" i="1"/>
  <c r="K264" i="1"/>
  <c r="M267" i="1"/>
  <c r="M264" i="1" s="1"/>
  <c r="K34" i="1"/>
  <c r="M38" i="1"/>
  <c r="M34" i="1" s="1"/>
  <c r="M506" i="1"/>
  <c r="M503" i="1" s="1"/>
  <c r="K503" i="1"/>
  <c r="K508" i="1"/>
  <c r="M511" i="1"/>
  <c r="M508" i="1" s="1"/>
  <c r="K407" i="1"/>
  <c r="M412" i="1"/>
  <c r="M407" i="1" s="1"/>
  <c r="K578" i="1" l="1"/>
  <c r="L430" i="1"/>
  <c r="M325" i="1"/>
  <c r="M320" i="1" s="1"/>
  <c r="K210" i="1"/>
  <c r="M188" i="1"/>
  <c r="M183" i="1" s="1"/>
  <c r="M257" i="1"/>
  <c r="M249" i="1" s="1"/>
  <c r="K287" i="1"/>
  <c r="L392" i="1"/>
  <c r="M430" i="1"/>
  <c r="M392" i="1" s="1"/>
  <c r="L602" i="1"/>
  <c r="L284" i="1"/>
  <c r="L387" i="1"/>
  <c r="K50" i="1"/>
  <c r="M60" i="1"/>
  <c r="M50" i="1" s="1"/>
  <c r="L138" i="1" s="1"/>
  <c r="L528" i="1"/>
  <c r="L468" i="1"/>
  <c r="M484" i="1"/>
  <c r="M468" i="1" s="1"/>
  <c r="L432" i="1"/>
  <c r="M466" i="1"/>
  <c r="M432" i="1" s="1"/>
  <c r="K154" i="1"/>
  <c r="M168" i="1"/>
  <c r="M154" i="1" s="1"/>
  <c r="L607" i="1"/>
  <c r="M623" i="1"/>
  <c r="M607" i="1" s="1"/>
  <c r="L625" i="1" s="1"/>
  <c r="L233" i="1" l="1"/>
  <c r="L140" i="1"/>
  <c r="M233" i="1"/>
  <c r="M140" i="1" s="1"/>
  <c r="L489" i="1"/>
  <c r="M528" i="1"/>
  <c r="M489" i="1" s="1"/>
  <c r="L5" i="1"/>
  <c r="M138" i="1"/>
  <c r="M5" i="1" s="1"/>
  <c r="L235" i="1" s="1"/>
  <c r="M602" i="1"/>
  <c r="M530" i="1" s="1"/>
  <c r="L530" i="1"/>
  <c r="L606" i="1"/>
  <c r="M625" i="1"/>
  <c r="M606" i="1" s="1"/>
  <c r="M387" i="1"/>
  <c r="M286" i="1" s="1"/>
  <c r="L286" i="1"/>
  <c r="L238" i="1"/>
  <c r="M284" i="1"/>
  <c r="M238" i="1" s="1"/>
  <c r="L389" i="1" s="1"/>
  <c r="L486" i="1"/>
  <c r="L237" i="1" l="1"/>
  <c r="M389" i="1"/>
  <c r="M237" i="1" s="1"/>
  <c r="L604" i="1"/>
  <c r="L391" i="1"/>
  <c r="M486" i="1"/>
  <c r="M391" i="1" s="1"/>
  <c r="M235" i="1"/>
  <c r="M4" i="1" s="1"/>
  <c r="L4" i="1"/>
  <c r="M604" i="1" l="1"/>
  <c r="M488" i="1" s="1"/>
  <c r="L627" i="1" s="1"/>
  <c r="M627" i="1" s="1"/>
  <c r="L488" i="1"/>
</calcChain>
</file>

<file path=xl/comments1.xml><?xml version="1.0" encoding="utf-8"?>
<comments xmlns="http://schemas.openxmlformats.org/spreadsheetml/2006/main">
  <authors>
    <author>Josep Cot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Codi únic que n'identifica el concepte. Veure colors en "Entorn de treball: Aparença"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>Naturalesa del concepte o de lentitat (veure menú contextual)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Unitat de amidament a què fa referència el preu unitari. Les unitats de temps afecten els càlculs de durades i recursos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</rPr>
          <t>Text breu que facilita la visualització, la cerca i la impressió del concepte en lloc del text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Descripció curta de la línia d’amidament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Columna A: Número d’unitats iguals de la línia d’amidament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Columna B: Longitud de la línia d’amidament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Columna C: Amplada de la línia d’amidament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Columna D: Alçada de la línia d’amidament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Quantitat
Verd: Referència a una altra partida 
Taronja: Fórmula de amidament 
Blau: Expressió 
Magenta: Calculat a partir de les dimensions 
Negre: Introduït directament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Rendiment o quantitat pressupostada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Preu unitari del concepte al pressupost Vermell: Bloquejat Gris: Anul·lat Magenta: Calculat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Import del pressupost
Magenta: Hi ha ajustaments al producte de quantitat per preu unitari</t>
        </r>
      </text>
    </comment>
  </commentList>
</comments>
</file>

<file path=xl/sharedStrings.xml><?xml version="1.0" encoding="utf-8"?>
<sst xmlns="http://schemas.openxmlformats.org/spreadsheetml/2006/main" count="1101" uniqueCount="490">
  <si>
    <t>carrer Sant Pere i Sant Elm</t>
  </si>
  <si>
    <t>Pressupost</t>
  </si>
  <si>
    <t>Código</t>
  </si>
  <si>
    <t>Nat</t>
  </si>
  <si>
    <t>Ud</t>
  </si>
  <si>
    <t>Resumen</t>
  </si>
  <si>
    <t>Comentario</t>
  </si>
  <si>
    <t>N</t>
  </si>
  <si>
    <t>Longitud</t>
  </si>
  <si>
    <t>Anchura</t>
  </si>
  <si>
    <t>Altura</t>
  </si>
  <si>
    <t>Cantidad</t>
  </si>
  <si>
    <t>CanPres</t>
  </si>
  <si>
    <t>Pres</t>
  </si>
  <si>
    <t>ImpPres</t>
  </si>
  <si>
    <t>01</t>
  </si>
  <si>
    <t>Capítol</t>
  </si>
  <si>
    <t/>
  </si>
  <si>
    <t>DEMOLICIONS, MOVIMENTS DE TERRES</t>
  </si>
  <si>
    <t>011</t>
  </si>
  <si>
    <t>DEMOLICIONS</t>
  </si>
  <si>
    <t>P214W-FEMG</t>
  </si>
  <si>
    <t>Partida</t>
  </si>
  <si>
    <t>m</t>
  </si>
  <si>
    <t>Tall paviment mescla bituminosa h&gt;=15cm</t>
  </si>
  <si>
    <t>Tall en paviment de mescla bituminosa de 15 cm de fondària com a mínim amb màquina tallajunts amb disc de diamant per a paviment, per a delimitar la zona a demolir</t>
  </si>
  <si>
    <t>Activitat 001</t>
  </si>
  <si>
    <t>carrer Sant Pere</t>
  </si>
  <si>
    <t>transversal</t>
  </si>
  <si>
    <t>longitudinal</t>
  </si>
  <si>
    <t>carrer    Maó</t>
  </si>
  <si>
    <t>carrer   Sant Elm</t>
  </si>
  <si>
    <t>altres</t>
  </si>
  <si>
    <t>Total P214W-FEMG</t>
  </si>
  <si>
    <t>P214W-FEME</t>
  </si>
  <si>
    <t>Tall paviment form. h&gt;=10cm</t>
  </si>
  <si>
    <t>Tall en paviment de formigó de 10 cm de fondària com a mínim amb màquina tallajunts amb disc de diamant per a paviment, per a delimitar la zona a demolir</t>
  </si>
  <si>
    <t>SPC-01</t>
  </si>
  <si>
    <t>Carrer Sant Pere</t>
  </si>
  <si>
    <t xml:space="preserve">     "     Sant Elm</t>
  </si>
  <si>
    <t>voravius jardi de pluja c/ LLibertat</t>
  </si>
  <si>
    <t>2</t>
  </si>
  <si>
    <t>escreix</t>
  </si>
  <si>
    <t>Total P214W-FEME</t>
  </si>
  <si>
    <t>P2143-4RQZ</t>
  </si>
  <si>
    <t>m3</t>
  </si>
  <si>
    <t>Enderroc solera form.massa,compres.,càrrega man/mec.</t>
  </si>
  <si>
    <t>Enderroc de solera de formigó en massa, amb compressor i càrrega manual i mecànica de runa sobre camió o contenidor</t>
  </si>
  <si>
    <t xml:space="preserve">     "       Sant Elm</t>
  </si>
  <si>
    <t>Altres</t>
  </si>
  <si>
    <t>Total P2143-4RQZ</t>
  </si>
  <si>
    <t>P2146-I208</t>
  </si>
  <si>
    <t>m2</t>
  </si>
  <si>
    <t>Demol.pavim. llamb.s/form. g fins a 10cm,ampl.fins a 2m,compressor + càrrega cam. manuals,entorn urba s/dif.mob.voreres a&gt; 5m,af</t>
  </si>
  <si>
    <t>Demolició de paviment de llambordins col·locats sobre base de formigó de fins a 10 cm de gruix, inclòs la demolició de la base, d'amplària fins a 2 m, amb compressor i càrrega sobre camió amb mitjans manuals, en entorn urbà sense dificultat de mobilitat, en voreres &gt; 5 m d'amplària o calçada/plataforma única &gt; 12 m d'amplària, amb afectació per serveis o elements de mobiliari urbà, en actuacions d'1 a 10 m2</t>
  </si>
  <si>
    <t>Carrer Maó</t>
  </si>
  <si>
    <t>Total P2146-I208</t>
  </si>
  <si>
    <t>P2146-DJ3F</t>
  </si>
  <si>
    <t>Demol.pavim. panot.s/form. g fins a 10cm,ampl.fins a 2m,compressor + càrrega cam. mec.</t>
  </si>
  <si>
    <t>Demolició de paviment de panots col·locats sobre base de formigó de fins a 10 cm de gruix, inclòs la demolició de la base, d'amplària fins a 2 m, amb compressor i càrrega sobre camió amb mitjans mecànics</t>
  </si>
  <si>
    <t>plaça Sant Pere</t>
  </si>
  <si>
    <t xml:space="preserve">   "         Sant Elm</t>
  </si>
  <si>
    <t xml:space="preserve">   "            "</t>
  </si>
  <si>
    <t xml:space="preserve">   "        Maó</t>
  </si>
  <si>
    <t>Total P2146-DJ3F</t>
  </si>
  <si>
    <t>P2143-4RQR</t>
  </si>
  <si>
    <t>Arrencada pavim. pedra nat.,m.man.aplec p/aprofit.,càrrega manual</t>
  </si>
  <si>
    <t>Arrencada de paviment de pedra natural, amb mitjans manuals, aplec per a posterior aprofitament i càrrega manual de runa sobre camió o contenidor. El material sobrant es portarà a dependències municipals.</t>
  </si>
  <si>
    <t>lloses pedra</t>
  </si>
  <si>
    <t xml:space="preserve">     "      Sant Elm</t>
  </si>
  <si>
    <t>voraviu pedra</t>
  </si>
  <si>
    <t xml:space="preserve">    "      Maó</t>
  </si>
  <si>
    <t>Total P2143-4RQR</t>
  </si>
  <si>
    <t>P2148-HP8M</t>
  </si>
  <si>
    <t>Demolic.vorada sob/form.,compres.+càrrega manual,entorn urba s/dif.mob.voreres a&lt;= 3m,s/afect.serv./mob.urbà,10 a 100m</t>
  </si>
  <si>
    <t>Demolició de vorada, inclòs la base, col·locada sobre formigó, amb compressor i càrrega manual de runa sobre camió o contenidor, en entorn urbà sense dificultat de mobilitat, en voreres &lt;= 3 m d'amplària o calçada/plataforma única &lt;= 7 m d'amplària, sense afectació per serveis o elements de mobiliari urbà, en actuacions de 10 a 100 m</t>
  </si>
  <si>
    <t>voraviu T·3</t>
  </si>
  <si>
    <t xml:space="preserve">     "      Maó</t>
  </si>
  <si>
    <t>Total P2148-HP8M</t>
  </si>
  <si>
    <t>P2147-DJ5S</t>
  </si>
  <si>
    <t>Demol.rigola panot.sob/form.,compressor + carreg.mec.s/camió</t>
  </si>
  <si>
    <t>Demolició de rigola de panots col·locats sobre formigó, inclòs la base, amb compressor i càrrega mecànica sobre camió</t>
  </si>
  <si>
    <t xml:space="preserve">    "       Sant Elm</t>
  </si>
  <si>
    <t>Total P2147-DJ5S</t>
  </si>
  <si>
    <t>P2146-DJ2P</t>
  </si>
  <si>
    <t>Demol.pavim. mescla bituminosa g fins a 15cm,ampl.més de 2m,retro.+mart.trencad. + càrrega cam. mec.</t>
  </si>
  <si>
    <t>Demolició de paviment de mescla bituminosa de fins a 15 cm de gruix, d'amplària més de 2 m amb retroexcavadora amb martell trencador i càrrega sobre camió amb mitjans mecànics</t>
  </si>
  <si>
    <t xml:space="preserve">    "    Maó</t>
  </si>
  <si>
    <t xml:space="preserve">    "    Sant Elm ( a justificar) - fresat</t>
  </si>
  <si>
    <t xml:space="preserve">   "       "        "       parterres</t>
  </si>
  <si>
    <t xml:space="preserve">   "       "        "            "</t>
  </si>
  <si>
    <t>Total P2146-DJ2P</t>
  </si>
  <si>
    <t>P21G5-54CN</t>
  </si>
  <si>
    <t>u</t>
  </si>
  <si>
    <t>Demol.embornal 70x30x85cm,paret 15cm maó,m.mec.+càrrega cam.</t>
  </si>
  <si>
    <t>Demolició d'embornal de 70x30x85 cm, de parets de 15 cm de maó, amb mitjans mecànics i càrrega sobre camió</t>
  </si>
  <si>
    <t>Total P21G5-54CN</t>
  </si>
  <si>
    <t>P2142-4RMJ</t>
  </si>
  <si>
    <t>Repicat arreb.,mort.ciment,m.man.,càrrega manual</t>
  </si>
  <si>
    <t>Repicat d'arrebossat de morter de ciment, amb mitjans manuals i càrrega manual de runa sobre camió o contenidor</t>
  </si>
  <si>
    <t>mur parc can Campassol</t>
  </si>
  <si>
    <t>Total P2142-4RMJ</t>
  </si>
  <si>
    <t>P874-4UBV</t>
  </si>
  <si>
    <t>Neteja parament pedra,raig aig.pres. de 60 fins a 200bar</t>
  </si>
  <si>
    <t>Neteja de parament de pedra, amb raig d'aigua a pressió, de 60 fins a 200 bar</t>
  </si>
  <si>
    <t>Total P874-4UBV</t>
  </si>
  <si>
    <t>01211</t>
  </si>
  <si>
    <t>pa</t>
  </si>
  <si>
    <t>Retirada d'altres elements</t>
  </si>
  <si>
    <t>Enderrocament desenyals, posts, elements urbans, etc. de qualsevol material amb mitjans mecànics o manuals. Càrrega, condicionament de la zona afectada segons criteri de la Direcció Facultativa.Tria i acumulació dels residus a obra amb contenidors, sacs o altres sistemes, càrrega i transport al gestor de residus o centre de reciclatge autoritzat a qualsevol distància, tarifes (taxes, canons i despeses) si s'escau i tota la documentació acreditativa del procés de deposició del residu. Tot inclòs.</t>
  </si>
  <si>
    <t>a justificar</t>
  </si>
  <si>
    <t>Total 01211</t>
  </si>
  <si>
    <t>01212</t>
  </si>
  <si>
    <t>Desmuntatge i actuacions en predis particulars</t>
  </si>
  <si>
    <t>Total 01212</t>
  </si>
  <si>
    <t>P214P-115M0</t>
  </si>
  <si>
    <t>Enderroc mur. maçon.,mà+compress.,càrrega man/mec.,entorn urba s/dif.mob.voreres a&lt;= 3m,afect.serv./mob.urbà,més de 2m3</t>
  </si>
  <si>
    <t>Enderroc de mur de maçoneria, a mà i amb compressor i càrrega manual i mecànica de runa sobre camió, en entorn urbà sense dificultat de mobilitat, en voreres &lt;= 3 m d'amplària o calçada/plataforma única &lt;= 7 m d'amplària, amb afectació per serveis o elements de mobiliari urbà, en actuacions de més de 2 m3</t>
  </si>
  <si>
    <t>tanca parc can Campassol</t>
  </si>
  <si>
    <t>passamurs</t>
  </si>
  <si>
    <t>Total P214P-115M0</t>
  </si>
  <si>
    <t>P4G7-HD7G</t>
  </si>
  <si>
    <t>Rep.esquer.mur romà,pedra g&lt;=1m,extrac.pedres +grapes B500S+reb.mort.sint.+recons.obra pedres</t>
  </si>
  <si>
    <t>Reparació d'esquerda amb mur romà de tres fulls de paredat de pedra de fins a 1 m de gruix, amb extracció de les pedres i del reblert a amdós costats de la zona afectada, col·locació de grapes amb acer en barres corrugades B 500 S de d 10 mm, separades cada 30 cm, reblert amb morter sinétic, reconstrucció de l'obra amb pedres recuperades, agafades amb morter mixt 1:1:7, càrrega manual de runa sobre contenidor i transport a dipòsit autoritzat</t>
  </si>
  <si>
    <t>reparació mur mamposteria repicar de morter</t>
  </si>
  <si>
    <t>Total P4G7-HD7G</t>
  </si>
  <si>
    <t>P2R5-DT0R</t>
  </si>
  <si>
    <t>Transport residus,instal.gestió residus,camió 12t,càrrega mec.,rec.més de 2 i fins a 5km</t>
  </si>
  <si>
    <t>Transport de residus a instal·lació autoritzada de gestió de residus, amb camió de 12 t i temps d'espera per a la càrrega a màquina, amb un recorregut de més de 2 i fins a 5 km</t>
  </si>
  <si>
    <t>runa d'obra</t>
  </si>
  <si>
    <t>40% esponjament</t>
  </si>
  <si>
    <t>Total P2R5-DT0R</t>
  </si>
  <si>
    <t>P2RA-EU2Q</t>
  </si>
  <si>
    <t>Disposició controlada centre reciclatge,residus form. inerts,1,45t/m3,LER 17 01 01</t>
  </si>
  <si>
    <t>Disposició controlada en centre de reciclatge de residus de formigó inerts amb una densitat 1,45 t/m3, procedents de construcció o demolició, amb codi 17 01 01 segons la Llista Europea de Residus</t>
  </si>
  <si>
    <t>runa transportada</t>
  </si>
  <si>
    <t>Total P2RA-EU2Q</t>
  </si>
  <si>
    <t>Total 011</t>
  </si>
  <si>
    <t>012</t>
  </si>
  <si>
    <t>MOVIMENT DE TERRES</t>
  </si>
  <si>
    <t>P2214-AYNX</t>
  </si>
  <si>
    <t>Excav.p/caixa pav.,terreny tràns.(SPT &gt;50),pala carreg.+escar.,+càrr.indir. s/camió</t>
  </si>
  <si>
    <t>Excavació per a caixa de paviment en terreny de trànsit (SPT &gt;50), realitzada amb pala carregadora amb escarificadora i càrrega indirecta sobre camió</t>
  </si>
  <si>
    <t>seccions carrer</t>
  </si>
  <si>
    <t>1.2</t>
  </si>
  <si>
    <t>parterres</t>
  </si>
  <si>
    <t>jardi de pluja</t>
  </si>
  <si>
    <t xml:space="preserve">    "         "</t>
  </si>
  <si>
    <t>carrer Maó</t>
  </si>
  <si>
    <t>carrer Sant Elm - parterres</t>
  </si>
  <si>
    <t xml:space="preserve">     "             "               "</t>
  </si>
  <si>
    <t>Total P2214-AYNX</t>
  </si>
  <si>
    <t>P221B-EL79</t>
  </si>
  <si>
    <t>Excav.rasa/pou,hfins a 2m,terreny tràns.(SPT &gt;50),retro. de combustible,+terres deix.vora</t>
  </si>
  <si>
    <t>Excavació de rasa i pou de fins a 2 m de fondària, en terreny de sòls de trànsit (SPT &gt;50), realitzada amb retroexcavadora de combustible i amb les terres deixades a la vora</t>
  </si>
  <si>
    <t>Passatubs BT</t>
  </si>
  <si>
    <t>Xarxa pluvials</t>
  </si>
  <si>
    <t>Embornals</t>
  </si>
  <si>
    <t>Reg</t>
  </si>
  <si>
    <t>Plaça  Sant Pere</t>
  </si>
  <si>
    <t>Pou drenatge</t>
  </si>
  <si>
    <t>Total P221B-EL79</t>
  </si>
  <si>
    <t>P2255-DPGI</t>
  </si>
  <si>
    <t>Rebliment+picon.rasa,ampl.fins a 0,6m,mat.adeq.excav.,gfins a 25cm,picó vibrant de combustible,90%PM</t>
  </si>
  <si>
    <t>Rebliment i piconatge de rasa d'amplària fins a 0,6 m, amb material adequat de la pròpia excavació, en tongades de gruix de fins a 25 cm, utilitzant picó vibrant de combustible, amb compactació del 90% PM</t>
  </si>
  <si>
    <t>Plaça Sant Pere</t>
  </si>
  <si>
    <t>descomptar instal.lacion 10%</t>
  </si>
  <si>
    <t>Total P2255-DPGI</t>
  </si>
  <si>
    <t>P2241-52SL</t>
  </si>
  <si>
    <t>Repàs+picon.caixa paviment,90%PM</t>
  </si>
  <si>
    <t>Repàs i piconatge de caixa de paviment, amb compactació del 90% PM</t>
  </si>
  <si>
    <t xml:space="preserve">    "      Sant Elm</t>
  </si>
  <si>
    <t>Total P2241-52SL</t>
  </si>
  <si>
    <t>BV1G-0127</t>
  </si>
  <si>
    <t>Ass.picon.mèt.Proc.modif. most.sòl</t>
  </si>
  <si>
    <t>Assaig de piconatge pel mètode del Proctor modificat d'una mostra de sòl, segons la norma UNE 103501</t>
  </si>
  <si>
    <t>Carrer Sant Elm</t>
  </si>
  <si>
    <t>Total BV1G-0127</t>
  </si>
  <si>
    <t>P2253-5479</t>
  </si>
  <si>
    <t>Reblert rasa/pou grava drenatge pedra calc.,&lt;=25cm</t>
  </si>
  <si>
    <t>Reblert de rasa o pou amb graves per a drenatge de pedra calcària, en tongades de 25 cm com a màxim</t>
  </si>
  <si>
    <t>pou drenatge carrer Sant Pere</t>
  </si>
  <si>
    <t>Total P2253-5479</t>
  </si>
  <si>
    <t>P9BE-H9CQ</t>
  </si>
  <si>
    <t>Paviment còdols,palet riera 40-60 mm,col.</t>
  </si>
  <si>
    <t>Paviment de còdols amb palet de riera de 40 a 60 mm, col·locat</t>
  </si>
  <si>
    <t>Total P9BE-H9CQ</t>
  </si>
  <si>
    <t>P2R4-IZ7T</t>
  </si>
  <si>
    <t>Càrrega mec.+transp.terres contaminades,instal.gestió residus,camió 7t,rec.més de 2 i fins a 5km</t>
  </si>
  <si>
    <t>Càrrega amb mitjans mecànics i transport de terres contaminades a instal·lació autoritzada de gestió de residus, amb camió de 7 t, amb un recorregut de més de 2 i fins a 5 km</t>
  </si>
  <si>
    <t>terres obra</t>
  </si>
  <si>
    <t>30% esponjament</t>
  </si>
  <si>
    <t>Total P2R4-IZ7T</t>
  </si>
  <si>
    <t>P2RB-HIFS</t>
  </si>
  <si>
    <t>Disposició de terres no cont. de densitat aparent 1,6 t/m3, a VNME</t>
  </si>
  <si>
    <t>Disposició de terres no contaminades de densitat aparent 1,6 t/m3, a valoritzador de materials naturals excavats amb codi VNME</t>
  </si>
  <si>
    <t>terres dipositades</t>
  </si>
  <si>
    <t>Total P2RB-HIFS</t>
  </si>
  <si>
    <t>Total 012</t>
  </si>
  <si>
    <t>Total 01</t>
  </si>
  <si>
    <t>02</t>
  </si>
  <si>
    <t>OBRA DE FABRICA I PAVIMENTS</t>
  </si>
  <si>
    <t>021</t>
  </si>
  <si>
    <t>OBRES FABRICA</t>
  </si>
  <si>
    <t>0215</t>
  </si>
  <si>
    <t>reposició paviments i aplacats de particulars</t>
  </si>
  <si>
    <t>Inclou totes les feines necessàries per a la reposició del material existent  tant de material com d'execució</t>
  </si>
  <si>
    <t>Total 0215</t>
  </si>
  <si>
    <t>P966-H97N</t>
  </si>
  <si>
    <t>Vorada recta acer corten,8x300mm,incl.elem.ancoratge soldats,col. form.no estructural HNE-15/P/40</t>
  </si>
  <si>
    <t>Vorada recta d'acer corten, de 8 mm de gruix i 300 mm d'alçària, inclosos els elements metàl·lics d'ancoratge soldats a la xapa, col·locada sobre base de formigó d'ús no estructural HNE-15/P/40 de resistència a compressió 15 N/mm2, consistència plàstica i grandària màxima del granulat 40 mm</t>
  </si>
  <si>
    <t>finestra tanca parc</t>
  </si>
  <si>
    <t>Total P966-H97N</t>
  </si>
  <si>
    <t>P966-H97L</t>
  </si>
  <si>
    <t>Vorada recta acer galvanitzat,10x200mm,incl.elem.ancoratge soldats,col. form.no estructural HNE-15/P/40</t>
  </si>
  <si>
    <t>Vorada recta d'acer galvanitzat, de 10 mm de gruix i 200 mm d'alçària, inclosos els elements metàl·lics d'ancoratge soldats a la xapa, col·locada sobre base de formigó d'ús no estructural HNE-15/P/40 de resistència a compressió 15 N/mm2, consistència plàstica i grandària màxima del granulat 40 mm</t>
  </si>
  <si>
    <t>parterres carrer Sant Pere</t>
  </si>
  <si>
    <t xml:space="preserve">     "              "            "</t>
  </si>
  <si>
    <t>parterre carrer maó</t>
  </si>
  <si>
    <t>parterres carrer Sant Elm</t>
  </si>
  <si>
    <t xml:space="preserve">      "            "           "</t>
  </si>
  <si>
    <t>Total P966-H97L</t>
  </si>
  <si>
    <t>PB33-609G</t>
  </si>
  <si>
    <t>Reixa perf.acer,passam.travess.brènd./10 a 12cm,morter de ciment 1:4</t>
  </si>
  <si>
    <t>Reixa de perfils d'acer amb passamans, travessers i brèndoles cada 10 a 12 cm, ancorada amb morter de ciment 1:4</t>
  </si>
  <si>
    <t>reixa finestra parc</t>
  </si>
  <si>
    <t>Total PB33-609G</t>
  </si>
  <si>
    <t>P894-4V8Y</t>
  </si>
  <si>
    <t>Pintat barana/reixa acer barrots sep.10cm,esmalt poliuretà,2imprimació antioxidant+2acab.</t>
  </si>
  <si>
    <t>Pintat de barana i reixa d'acer de barrots separats 10 cm, amb esmalt de poliuretà, amb dues capes d'imprimació antioxidant i 2 d'acabat</t>
  </si>
  <si>
    <t>Total P894-4V8Y</t>
  </si>
  <si>
    <t>PD5J-43FK</t>
  </si>
  <si>
    <t>Lámina drenante nodular PEAD,un geotextil,un geotextil,h.nód=8mm,,r.compr.=150kN/m2,fij.mec.,vert.</t>
  </si>
  <si>
    <t>Lámina drenante nodular de polietileno de alta densidad, con un geotextil de polipropileno adherido en una de sus caras, con nódulos de 8 mm de altura aproximada y una resistencia a la compresión aproximada de 150 kN/m2, fijada mecánicamente sobre paramento vertical</t>
  </si>
  <si>
    <t>Total PD5J-43FK</t>
  </si>
  <si>
    <t>P4E4-Z5RS</t>
  </si>
  <si>
    <t>Paret estructural,1cara,g=20cm,bloc foradat morter cimentR-6,llis 400x200x200mm,+hidrofugants,c.vista,gris,col. morter pòrtland+</t>
  </si>
  <si>
    <t>Paret estructural d'una cara vista, de 20 cm de gruix, de bloc foradat de morter de ciment R-6, llis, de 400x200x200 mm, amb components hidrofugants, de cara vista, gris, categoria I segons norma UNE-EN 771-3, col·locat amb ciment pòrtland amb filler calcari CEM II/B-L 32,5 R segons UNE-EN 197-1, en sacs i amb una resistència a compressió de la paret de 3 N/mm2 amb traves i brancals massissats amb formigonament per a fàbrica de blocs de morter de ciment, amb formigó per armar HA - 30 / B / 20 / XC4 + XS1 amb una quantitat de ciment de 350 kg/m3 i relació aigua ciment =&lt; 0.5, col·locat manualment i armat amb acer en barres corrugades elaborat a l'obra B500S de límit elàstic &gt;= 500 N/mm2 per a l'armadura de parets de blocs de morter de ciment, m2 de superfície realment executada sense incloure cèrcols ni llindes</t>
  </si>
  <si>
    <t>suport pilones en zona de jardi de pluja</t>
  </si>
  <si>
    <t>Total P4E4-Z5RS</t>
  </si>
  <si>
    <t>0219</t>
  </si>
  <si>
    <t>altres feines a justificar</t>
  </si>
  <si>
    <t>relacionades amb obres de fàbrica</t>
  </si>
  <si>
    <t>Total 0219</t>
  </si>
  <si>
    <t>Total 021</t>
  </si>
  <si>
    <t>022</t>
  </si>
  <si>
    <t>PAVIMENTS</t>
  </si>
  <si>
    <t>P976-U54K</t>
  </si>
  <si>
    <t>Rigola ampl.=20cm,peça DC form. blanc 20x20x8cm,p/rigo.,col.mort.s/form.no estructural</t>
  </si>
  <si>
    <t>Rigola de 20 cm d'amplària de peça doble capa de formigó color blanc, de 20x20x8 cm, per a rigoles, col·locades amb morter sobre base de formigó d'ús no estructural i rejuntades amb beurada de ciment</t>
  </si>
  <si>
    <t xml:space="preserve">    "       Maó</t>
  </si>
  <si>
    <t>Total P976-U54K</t>
  </si>
  <si>
    <t>P967-E9Z5</t>
  </si>
  <si>
    <t>Peça form.vora. T3, DC,C3 (28x17cm),B,H,T(R-5MPa),form.no est. HNE-15/P/40 h=20 a 25cm,rejunt. mort.ram paleta</t>
  </si>
  <si>
    <t>Peça recta de formigó per a vorades model T3, doble capa, amb secció normalitzada de calçada C3 28x17 cm, segons UNE 127340, de classe climàtica B, classe resistent a l'abrasió H i classe resistent a flexió T (R-5 MPa) segons UNE-EN 1340, col·locada sobre base de formigó no estructural HNE-15/P/40 de 20 a 25 cm d'alçària, i rejuntat amb morter per a ram de paleta</t>
  </si>
  <si>
    <t>carrer  Sant Elm</t>
  </si>
  <si>
    <t>Total P967-E9Z5</t>
  </si>
  <si>
    <t>P931-10ROU</t>
  </si>
  <si>
    <t>Base formigó de formigó en massa,20%granulats reciclat form., HRM - 20 / B / 20 / X0 quant.ciment 200kg/m3, aigua/ciment =&lt; 0.6,</t>
  </si>
  <si>
    <t>Base de formigó de formigó en massa, amb 20% de granulats de material reciclat de formigons, HRM - 20 / B / 20 / X0 amb una quantitat de ciment de 200 kg/m3 i relació aigua ciment =&lt; 0.6, abocat des de camió amb estesa i vibratge manual, amb acabat reglejat</t>
  </si>
  <si>
    <t>mesurat sobre plànol</t>
  </si>
  <si>
    <t xml:space="preserve">     "     Maó</t>
  </si>
  <si>
    <t>carrer Sant Elm</t>
  </si>
  <si>
    <t>Total P931-10ROU</t>
  </si>
  <si>
    <t>P9F3-H856</t>
  </si>
  <si>
    <t>Paviment vibratzo,60x40x5 cm. acabat text pètria, mort.,1:6 rej.sorra</t>
  </si>
  <si>
    <t>Paviment de peces de formigó vibrat i premsat, amb acabat de la cara exterior grabat, amb textura pètria, de forma rectangular de 60x40 cm i 5 cm de gruix, col·locat a truc de maceta amb morter de ciment 1:6 de 3 cm de gruix i rejuntades amb sorra tamissada</t>
  </si>
  <si>
    <t>Total P9F3-H856</t>
  </si>
  <si>
    <t>P9E1-DMT1</t>
  </si>
  <si>
    <t>Paviment panot vorera gris,20x20x4cm,preu alt,col.est.sorra-cim.200kg/m3</t>
  </si>
  <si>
    <t>Paviment de panot per a vorera gris de 20x20x4 cm, classe 1a, preu alt, col·locat a l'estesa amb sorra-ciment de 200 kg/m3 de ciment pòrtland i beurada de ciment pòrtland</t>
  </si>
  <si>
    <t>Total P9E1-DMT1</t>
  </si>
  <si>
    <t>P9F4-HYYA</t>
  </si>
  <si>
    <t>Pavim.peça monocapa form. 10x20cmx8cm, DRENANT, p/paviment,sob/sorra,5cm rebl.junts sorr.fina,comp.pav.,entorn urba dif.mob.</t>
  </si>
  <si>
    <t>Paviment de peça rectangular de formigó MONOCAPA, gris, de 10x20 cm i 8 cm de gruix, preu superior, per a paviment, sobre llit de sorra de 5 cm de gruix, amb rebliment de junts amb sorra fina i compactació del paviment acabat, en entorn urbà amb dificultat de mobilitat, en voreres &lt;= 3 m d'amplària o calçada/plataforma única &lt;= 7 m d'amplària, amb afectació per serveis o elements de mobiliari urbà, en actuacions d'1 a 10 m2</t>
  </si>
  <si>
    <t>ACQUA PAVE DE breinco o similar</t>
  </si>
  <si>
    <t>Total P9F4-HYYA</t>
  </si>
  <si>
    <t>P9F1-4XEI</t>
  </si>
  <si>
    <t>Paviment llamb.irreg.c.rectes g=10cm,preu sup.,col.mort.1:6</t>
  </si>
  <si>
    <t>Paviment de llambordins de formigó de forma irregular amb cares rectes, de gruix 10 cm, preu superior, col·locats amb morter de ciment 1:6</t>
  </si>
  <si>
    <t xml:space="preserve">     "        Maó</t>
  </si>
  <si>
    <t>Total P9F1-4XEI</t>
  </si>
  <si>
    <t>P9HC-HOSA</t>
  </si>
  <si>
    <t>Desplaçament+munt.+desmunt. d'equip estesa/fresat, mescla bitum.calent</t>
  </si>
  <si>
    <t>Desplaçament, muntatge i desmuntatge a obra d'equip d'estesa i fresat de mescla bituminosa en calent</t>
  </si>
  <si>
    <t xml:space="preserve">      "       Sant Elm</t>
  </si>
  <si>
    <t>Total P9HC-HOSA</t>
  </si>
  <si>
    <t>P9L1-E97Z</t>
  </si>
  <si>
    <t>Reg imprim.,emul.bitum.catiònica C50BF4 IMP, 1kg/m2</t>
  </si>
  <si>
    <t>Reg d'imprimació amb emulsió bituminosa catiònica tipus C50BF4 IMP, amb dotació 1 kg/m2</t>
  </si>
  <si>
    <t>Total P9L1-E97Z</t>
  </si>
  <si>
    <t>P9H5-E86G</t>
  </si>
  <si>
    <t>t</t>
  </si>
  <si>
    <t>Paviment mesc.bit.AC 16 surf B 35/50D,granul.calcari est-compact.</t>
  </si>
  <si>
    <t>Paviment de mescla bituminosa contínua en calent tipus AC 16 surf B 35/50 D, amb betum asfàltic de penetració, de granulometria densa per a capa de trànsit i granulat calcari, estesa i compactada</t>
  </si>
  <si>
    <t>veure seccions</t>
  </si>
  <si>
    <t>2.4</t>
  </si>
  <si>
    <t>Total P9H5-E86G</t>
  </si>
  <si>
    <t>P9L1-E97M</t>
  </si>
  <si>
    <t>Reg adher.,emul.bitum.catiònica+polímers termoadh. C60BP3/BP2 TER, 0,6kg/m2</t>
  </si>
  <si>
    <t>Reg d'adherència amb emulsió bituminosa catiònica modificada amb polímers termoadherent tipus C60BP3/BP2 TER, amb dotació 0,6 kg/m2</t>
  </si>
  <si>
    <t>Total P9L1-E97M</t>
  </si>
  <si>
    <t>P9H5-E86E</t>
  </si>
  <si>
    <t>Paviment mesc.bit.AC 11 surf B 35/50D,temp.baixa,granul.calcari est-compact.</t>
  </si>
  <si>
    <t>Paviment de mescla bituminosa contínua en calent tipus AC 11 surf B 35/50 D de temperatura baixa, amb betum asfàltic de penetració, de granulometria densa per a capa de trànsit i granulat calcari, estesa i compactada</t>
  </si>
  <si>
    <t>Total P9H5-E86E</t>
  </si>
  <si>
    <t>P9ZE-HBRT</t>
  </si>
  <si>
    <t>Desmuntatge / col.p/nova rasant marc+tapa pous morter polimèric</t>
  </si>
  <si>
    <t>Desmuntatge i col·locació per a situar en nova rasant, de marc i tapa de pous de clavegueres en obres de recobriment asfàltic, amb morter polimèric de ciment amb resines sintètiques i fibres</t>
  </si>
  <si>
    <t>tapes clavegueram</t>
  </si>
  <si>
    <t xml:space="preserve">      "     Sant Elm</t>
  </si>
  <si>
    <t>Total P9ZE-HBRT</t>
  </si>
  <si>
    <t>Total 022</t>
  </si>
  <si>
    <t>Total 02</t>
  </si>
  <si>
    <t>03</t>
  </si>
  <si>
    <t>INFRASTRUCTURA</t>
  </si>
  <si>
    <t>031</t>
  </si>
  <si>
    <t>XARXA CLAVEGUERAM</t>
  </si>
  <si>
    <t>PD73-HY6B</t>
  </si>
  <si>
    <t>Claveguera tub de paret estructurada, amb paret interna llisa i externa corrugada, de polietilè HDPE, ø315</t>
  </si>
  <si>
    <t>Claveguera amb tub de paret estructurada, amb paret interna llisa i externa corrugada, de polietilè HDPE, tipus B, àrea aplicació U, de diàmetre nominal exterior 315 mm, de rigidesa anular SN 8 kN/m2, segons la norma UNE-EN 13476-3, unió de maniguets, amb grau de dificultat mitja i col·locat al fons de la rasa, en entorn urbà amb dificultat de mobilitat, en voreres &lt;= 3 m d'amplària o calçada/plataforma única &lt;= 7 m d'amplària, amb afectació per serveis o elements de mobiliari urbà, en actuacions d'1 a 10 m</t>
  </si>
  <si>
    <t>negres - reposició</t>
  </si>
  <si>
    <t>Total PD73-HY6B</t>
  </si>
  <si>
    <t>PD73-I2PN</t>
  </si>
  <si>
    <t>Claveguera tub de paret estructurada, amb paret interna llisa i externa corrugada, de polietilè HDPE,ø200</t>
  </si>
  <si>
    <t>Claveguera amb tub de paret estructurada, amb paret interna llisa i externa corrugada, de polietilè HDPE, tipus B, àrea aplicació U, de diàmetre nominal exterior 200 mm, de rigidesa anular SN 8 kN/m2, segons la norma UNE-EN 13476-3, unió de maniguets, amb grau de dificultat mitja i col·locat al fons de la rasa, en entorn urbà amb dificultat de mobilitat, en voreres &lt;= 3 m d'amplària o calçada/plataforma única &lt;= 7 m d'amplària, amb afectació per serveis o elements de mobiliari urbà, en actuacions d'1 a 10 m</t>
  </si>
  <si>
    <t>Total PD73-I2PN</t>
  </si>
  <si>
    <t>PD55-HP6C</t>
  </si>
  <si>
    <t>Caixa p/embor.70x30x85cm,paret 10cm HM-20/P/20/I,solera 10cm HM-20/P/20/I,entorn urba dif.mob.voreres a&lt;= 3m,afect.serv./mob.urb</t>
  </si>
  <si>
    <t>Caixa per a embornal de 70x30x85 cm, amb parets de 10 cm de gruix de formigó HM-20/P/20/I sobre solera de 10 cm de formigó HM-20/P/20/I, en entorn urbà amb dificultat de mobilitat, en voreres &lt;= 3 m d'amplària o calçada/plataforma única &lt;= 7 m d'amplària, amb afectació per serveis o elements de mobiliari urbà, en actuacions d'1 a 5 u</t>
  </si>
  <si>
    <t xml:space="preserve">     "   Sant Elm</t>
  </si>
  <si>
    <t>Total PD55-HP6C</t>
  </si>
  <si>
    <t>PD06-VO3T</t>
  </si>
  <si>
    <t>Pou reg.form.pref.,d=100cm+h=1,6m,+solerad/form.no estructural HNE-20/B/20,g=15cm,+bastiment quadr.,fos.dúctil,p/pou reg.+tapa a</t>
  </si>
  <si>
    <t>Pou de registre de formigó prefabricat circular de diàmetre 100 cm i 1,6 m de fondària, amb solera de formigó d'ús no estructural HNE-20/B/20 de resistència a compressió 20 N/mm2, consistència tova i grandària màxima del granulat 20 mm de 15 cm de gruix amb mitja canya, i part proporcional de peces especials, bastiment quadrat de fosa dúctil per a pou de registre i tapa abatible, pas lliure de 810 mm de diàmetre i classe D400 segons norma UNE-EN 124 col·locat amb morter i graons de polipropilè armat</t>
  </si>
  <si>
    <t>Total PD06-VO3T</t>
  </si>
  <si>
    <t>PDBF-DFWD</t>
  </si>
  <si>
    <t>Bastiment circ.,fos.dúctil,p/pou reg.+tapa abat.pas D=600mm,D400,col.mort.</t>
  </si>
  <si>
    <t>Bastiment circular de fosa dúctil per a pou de registre i tapa abatible, pas lliure de 600 mm de diàmetre i classe D400 segons norma UNE-EN 124 col·locat amb morter</t>
  </si>
  <si>
    <t>Total PDBF-DFWD</t>
  </si>
  <si>
    <t>FD7Z0140</t>
  </si>
  <si>
    <t>Connexió particulars a  xarxa</t>
  </si>
  <si>
    <t>Connexió particulars a  xarxa existent. Tot inclòs completament acabat.</t>
  </si>
  <si>
    <t>Total FD7Z0140</t>
  </si>
  <si>
    <t>Total 031</t>
  </si>
  <si>
    <t>032</t>
  </si>
  <si>
    <t>XARXA AIGUA</t>
  </si>
  <si>
    <t>0321</t>
  </si>
  <si>
    <t>adaptar registres existents a nova rasant</t>
  </si>
  <si>
    <t>veure topogràfic</t>
  </si>
  <si>
    <t>aigua potable</t>
  </si>
  <si>
    <t>Total 0321</t>
  </si>
  <si>
    <t>0322</t>
  </si>
  <si>
    <t>reparacions xarxa aigua</t>
  </si>
  <si>
    <t>Total 0322</t>
  </si>
  <si>
    <t>FFB26355</t>
  </si>
  <si>
    <t>Tub PE 40,DN=32mm,PN=6bar,sèrie SDR 11,UNE-EN 12201-2,dific.mig,accessorisplàst.,,col.fons rasa</t>
  </si>
  <si>
    <t>Tub de polietilè de designació PE 40, de 32 mm de diàmetre nominal, de 6 bar de pressió nominal, sèrie SDR 11, UNE-EN 12201-2, connectat a pressió, amb grau de dificultat mig, utilitzant accessoris de plàstic, i col·locat al fons de la rasa</t>
  </si>
  <si>
    <t>Spc0010</t>
  </si>
  <si>
    <t>Total FFB26355</t>
  </si>
  <si>
    <t>FDGZU010</t>
  </si>
  <si>
    <t>Banda cont.plàstic,color,30cm,col·locada llarg rasa,20cm sobre canonada,p/malla senyalitzadora</t>
  </si>
  <si>
    <t>Banda contínua de plàstic de color blau per a aigua potable i lila per a ús terciari, de 30 cm d'amplària, col·locada al llarg de la rasa a 20 cm per sobre de la canonada, per a malla senyalitzadora</t>
  </si>
  <si>
    <t>sobre conduccions</t>
  </si>
  <si>
    <t>aigua freàtica (lila)</t>
  </si>
  <si>
    <t>Total FDGZU010</t>
  </si>
  <si>
    <t>FJS4000B</t>
  </si>
  <si>
    <t>Brollador, inundador compensat 1404</t>
  </si>
  <si>
    <t>Brollador, model 1404 de 227l/h, inundador compensat, inclou subministrament, instal·lació, col·locació amb colze articulat, muntatge dins de tub de PVC protegit amb morter, i part proporcional de peces de connexió. Tot inclòs completament acabat.</t>
  </si>
  <si>
    <t>arbres</t>
  </si>
  <si>
    <t>Total FJS4000B</t>
  </si>
  <si>
    <t>1001</t>
  </si>
  <si>
    <t>Altres feines reg</t>
  </si>
  <si>
    <t>Total 1001</t>
  </si>
  <si>
    <t>Total 032</t>
  </si>
  <si>
    <t>033</t>
  </si>
  <si>
    <t>ALTRES XARXES</t>
  </si>
  <si>
    <t>gas</t>
  </si>
  <si>
    <t>altres serveis</t>
  </si>
  <si>
    <t>PG2N-EUFR</t>
  </si>
  <si>
    <t>Tub corbable corrugat PVC,DN=160mm,15J,250N,canal.sot.</t>
  </si>
  <si>
    <t>Tub corbable corrugat de PVC, de 160 mm de diàmetre nominal, aïllant i no propagador de la flama, resistència a l'impacte de 15 J, resistència a compressió de 250 N, muntat com a canalització soterrada</t>
  </si>
  <si>
    <t>passatubs endesa creuaments</t>
  </si>
  <si>
    <t>Total PG2N-EUFR</t>
  </si>
  <si>
    <t>Total 033</t>
  </si>
  <si>
    <t>Total 03</t>
  </si>
  <si>
    <t>04</t>
  </si>
  <si>
    <t>ACABATS</t>
  </si>
  <si>
    <t>041</t>
  </si>
  <si>
    <t>JARDINERIA</t>
  </si>
  <si>
    <t>PR4H2-94UZ</t>
  </si>
  <si>
    <t>Subministrament arbustiva varia en contenidor 2l</t>
  </si>
  <si>
    <t>Subministrament d'arbustives vàries  en contenidor de 2 l</t>
  </si>
  <si>
    <t>Actividad ACT0010</t>
  </si>
  <si>
    <t>densitat 2ut/m2</t>
  </si>
  <si>
    <t>Total PR4H2-94UZ</t>
  </si>
  <si>
    <t>PR61-8ZHQ</t>
  </si>
  <si>
    <t>Plant.arbust/arbre petit,cont.=1.5 a 3l,urbanització,30x30x30cm,m.man.,pend.inferior al 35%,subst.100% p/sorra-comp.</t>
  </si>
  <si>
    <t>Plantació d'arbust o arbre de petit format en contenidor de 1.5 a 3 l en obres d'urbanització, excavació de clot de plantació de 30x30x30 cm amb mitjans manuals, en un pendent inferior al 35 %, reblert del clot amb substitució total de terra de l'excavació per sorra rentada i compost (70%-30%), primer reg i càrrega de les terres sobrants a camió</t>
  </si>
  <si>
    <t>arbustives</t>
  </si>
  <si>
    <t>Total PR61-8ZHQ</t>
  </si>
  <si>
    <t>PR420-8U2S</t>
  </si>
  <si>
    <t>Subministrament Celtis australis perím= 16 a 18 cm, pa terra D&gt;=0,510075cm,h&gt;=0,3570525cm s/NTJ</t>
  </si>
  <si>
    <t>Subministrament de Celtis australisde perímetre de 16 a 18 cm, amb pa de terra de diàmetre mínim 0,510075 cm i profunditat mínima 0,3570525 cm segons fórmules NTJ</t>
  </si>
  <si>
    <t>Total PR420-8U2S</t>
  </si>
  <si>
    <t>PR450-8WSJ</t>
  </si>
  <si>
    <t>Subministrament Quercus ilex perím=14 a 16 cm, contenidor 35l</t>
  </si>
  <si>
    <t>Subministrament de Quercus ilex de perímetre de 14 a 16 cm, en contenidor de 35 l</t>
  </si>
  <si>
    <t>Total PR450-8WSJ</t>
  </si>
  <si>
    <t>PR60-8Y44</t>
  </si>
  <si>
    <t>Plant.planifoli,pa terra/conten.,perím=18 a 25cm,100x100x60cm,m.mec.,pend.inferior al 25%,subst.100% p/sorra-comp.</t>
  </si>
  <si>
    <t>Plantació d'arbre planifoli amb pa de terra o contenidor, de 18 a 25 cm de perímetre de tronc a 1 m d'alçària (a partir del coll de l'arrel), excavació de clot de plantació de 100x100x60 cm amb mitjans mecànics, en un pendent inferior al 25 %, reblert del clot amb substitució total de terra de l'excavació per sorra rentada i compost (70%-30%), primer reg i càrrega de les terres sobrants a camió</t>
  </si>
  <si>
    <t>Total PR60-8Y44</t>
  </si>
  <si>
    <t>PRZ0-9058</t>
  </si>
  <si>
    <t>Aspratge doble arbre,2rolls,D=12cm,llarg. 3m,clav.30cm,2abraçadores regul.</t>
  </si>
  <si>
    <t>Aspratge doble d'arbre mitjançant 2 rolls de fusta de pi tractada en autoclau de secció circular, de 12 cm de diàmetre i 3 m de llargària, clavat al fons del forat de plantació 30 cm, i amb 2 abraçadores regulables de goma o cautxú</t>
  </si>
  <si>
    <t>Total PRZ0-9058</t>
  </si>
  <si>
    <t>Total 041</t>
  </si>
  <si>
    <t>042</t>
  </si>
  <si>
    <t>SENYALITZACIÓ</t>
  </si>
  <si>
    <t>PBZB-HOF8</t>
  </si>
  <si>
    <t>Equip reposició senyalit. horitzontal+marques vials horari lab.diürn + senyalit.treballs+esborrat</t>
  </si>
  <si>
    <t>Equip de reposició de senyalització horitzontal i marques vials en horari laborable diürn, inclòs senyalització dels treballs i esborrat mitjançant fresat</t>
  </si>
  <si>
    <t>Total PBZB-HOF8</t>
  </si>
  <si>
    <t>PBA2-HZ0X</t>
  </si>
  <si>
    <t>Marca vial superficial P-R, plástic en fred 2 comp., màq.manual,entorn urba dif.mob.voreres a&lt;= 3m,afect.serv./mob.urbà,1 a 10m2</t>
  </si>
  <si>
    <t>Pintat sobre paviment de marca vial superficial per a ús permanent i retrorreflectant en sec, tipus P-R, amb plàstic d'aplicació en fred de dos components de color blanc i microesferes de vidre, aplicada amb màquina d'accionament manual, en entorn urbà amb dificultat de mobilitat, en voreres &lt;= 3 m d'amplària o calçada/plataforma única &lt;= 7 m d'amplària, amb afectació per serveis o elements de mobiliari urbà, en actuacions d'1 a 10 m2</t>
  </si>
  <si>
    <t>Passos zebra</t>
  </si>
  <si>
    <t xml:space="preserve">        "     Sant Elm</t>
  </si>
  <si>
    <t xml:space="preserve">       "    Maó</t>
  </si>
  <si>
    <t>STOP</t>
  </si>
  <si>
    <t>30</t>
  </si>
  <si>
    <t>Total PBA2-HZ0X</t>
  </si>
  <si>
    <t>PBA3-DXOD</t>
  </si>
  <si>
    <t>Marca vial long.discontínua P-R, 15cm, 1/2, plástic en fred 2 comp., polvorització</t>
  </si>
  <si>
    <t>Pintat sobre paviment de marca vial longitudinal discontínua per a ús permanent i retrorreflectant en sec, tipus P-R, de 15 cm d'amplària i 1/2 de relació pintat/no pintat, amb plàstic d'aplicació en fred de dos components de color blanc i microesferes de vidre, aplicada mecànicament mitjançant polvorització</t>
  </si>
  <si>
    <t>Bandes reductores velocitat</t>
  </si>
  <si>
    <t>Total PBA3-DXOD</t>
  </si>
  <si>
    <t>P21B0-HBQS</t>
  </si>
  <si>
    <t>Desm.p/subst. placa senyal.vertical, s &lt;= 0,5 m2, h &lt;= 3 m,m.man.</t>
  </si>
  <si>
    <t>Desmuntatge per a substitució de placa de senyalització vertical muntada sobre suport de peu o sobre paraments verticals, superfície fins a 0,5 m2, a una alçària de 3 m com a màxim amb mitjans manuals i càrrega manual de runa sobre camió o contenidor</t>
  </si>
  <si>
    <t>Total P21B0-HBQS</t>
  </si>
  <si>
    <t>PBBH-DVF6</t>
  </si>
  <si>
    <t>Placa triangular p/senyal.tràn. alumini anoditzat,70cm,pintura n/reflectora, fix.mec.</t>
  </si>
  <si>
    <t>Placa triangular per a senyals de trànsit, d'alumini anoditzat, de 70 cm de costat, acabada amb pintura no reflectora, fixada mecànicament</t>
  </si>
  <si>
    <t>R-1</t>
  </si>
  <si>
    <t>Total PBBH-DVF6</t>
  </si>
  <si>
    <t>PBB9-DTK7</t>
  </si>
  <si>
    <t>Placa complementària p/senyal.tràn. alumini anoditzat, 40x20cm, làm. retrorrefl.cl. RA2, fix.senyal</t>
  </si>
  <si>
    <t>Placa complementària per a senyals de trànsit, d'alumini anoditzat, de 40x20 cm, acabada amb làmina retrorreflectora classe RA2, fixada al senyal</t>
  </si>
  <si>
    <t>ambdós costats</t>
  </si>
  <si>
    <t>Total PBB9-DTK7</t>
  </si>
  <si>
    <t>PBBF-DUJO</t>
  </si>
  <si>
    <t>Placa circ. p/senyal.tràn. alumini anoditzat d=50cm làm. retrorrefl. cl. RA1 fix.mec.</t>
  </si>
  <si>
    <t>Placa circular per a senyals de trànsit, d'alumini anoditzat, de 50 cm de, acabada amb làmina retrorreflectora classe RA1, fixada mecànicament</t>
  </si>
  <si>
    <t>R-301  30</t>
  </si>
  <si>
    <t>R-400 a</t>
  </si>
  <si>
    <t>R-403 b</t>
  </si>
  <si>
    <t>Total PBBF-DUJO</t>
  </si>
  <si>
    <t>PBBB-DVIQ</t>
  </si>
  <si>
    <t>Placa inform. p/senyal.tràn.,alumini anoditzat 40x40cm pintura n/reflectora, fix.mec.</t>
  </si>
  <si>
    <t>Placa informativa per a senyals de trànsit d'alumini anoditzat, de 40x40 cm, acabada amb pintura no reflectora, fixada mecànicament</t>
  </si>
  <si>
    <t>S-13 Pas zebra</t>
  </si>
  <si>
    <t>Total PBBB-DVIQ</t>
  </si>
  <si>
    <t>PQ47-SSIZ</t>
  </si>
  <si>
    <t>Pilona plàstic mixt,D= 100mm h=865mm + cinta reflect.,col.encasta.pavim.,entorn urba s/dif.mob.voreres a&lt;= 3m,s/afect.serv./mob.</t>
  </si>
  <si>
    <t>Pilona de plàstic mixt de 100 mm de diàmetre, 1000 mm d'alçària total i 865 mm d'alçària aparent amb cinta reflectant, col·locada encastada al paviment, en entorn urbà sense dificultat de mobilitat, en voreres &lt;= 3 m d'amplària o calçada/plataforma única &lt;= 7 m d'amplària, sense afectació per serveis o elements de mobiliari urbà, en actuacions d'1 a 5 u</t>
  </si>
  <si>
    <t>Total PQ47-SSIZ</t>
  </si>
  <si>
    <t>Total 042</t>
  </si>
  <si>
    <t>Total 04</t>
  </si>
  <si>
    <t>05</t>
  </si>
  <si>
    <t>VARIS</t>
  </si>
  <si>
    <t>051</t>
  </si>
  <si>
    <t>G1100001</t>
  </si>
  <si>
    <t>Imprevistos a justificar</t>
  </si>
  <si>
    <t>Imprevistos a justificar corresponent al 4% del pressupost total d'execució</t>
  </si>
  <si>
    <t>Total G1100001</t>
  </si>
  <si>
    <t>G1100002</t>
  </si>
  <si>
    <t>seguiment programa control de qualitat</t>
  </si>
  <si>
    <t>seguiment del programa de control de qualitat establert en projecte</t>
  </si>
  <si>
    <t>provetes, proctors, altres</t>
  </si>
  <si>
    <t>Total G1100002</t>
  </si>
  <si>
    <t>G1100003</t>
  </si>
  <si>
    <t>seguiment pla de seguretat i salut</t>
  </si>
  <si>
    <t>seguiment mesures establertes en el pla de seguretat i salut</t>
  </si>
  <si>
    <t>a justificar  2% del pressupost</t>
  </si>
  <si>
    <t>Total G1100003</t>
  </si>
  <si>
    <t>Total 051</t>
  </si>
  <si>
    <t>Total 05</t>
  </si>
  <si>
    <t>Total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</si>
</sst>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?????????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8"/>
      <color rgb="FFFF40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4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ED2B7"/>
        <bgColor indexed="64"/>
      </patternFill>
    </fill>
    <fill>
      <patternFill patternType="solid">
        <fgColor rgb="FFCADAC4"/>
        <bgColor indexed="64"/>
      </patternFill>
    </fill>
    <fill>
      <patternFill patternType="solid">
        <fgColor rgb="FFFFEDDB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5" fillId="2" borderId="0" xfId="0" applyNumberFormat="1" applyFont="1" applyFill="1" applyAlignment="1">
      <alignment vertical="top"/>
    </xf>
    <xf numFmtId="49" fontId="6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3" fontId="7" fillId="2" borderId="0" xfId="0" applyNumberFormat="1" applyFont="1" applyFill="1" applyAlignment="1">
      <alignment vertical="top"/>
    </xf>
    <xf numFmtId="4" fontId="7" fillId="2" borderId="0" xfId="0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49" fontId="6" fillId="3" borderId="0" xfId="0" applyNumberFormat="1" applyFont="1" applyFill="1" applyAlignment="1">
      <alignment vertical="top"/>
    </xf>
    <xf numFmtId="0" fontId="5" fillId="3" borderId="0" xfId="0" applyFont="1" applyFill="1" applyAlignment="1">
      <alignment vertical="top"/>
    </xf>
    <xf numFmtId="4" fontId="7" fillId="3" borderId="0" xfId="0" applyNumberFormat="1" applyFont="1" applyFill="1" applyAlignment="1">
      <alignment vertical="top"/>
    </xf>
    <xf numFmtId="49" fontId="8" fillId="4" borderId="0" xfId="0" applyNumberFormat="1" applyFont="1" applyFill="1" applyAlignment="1">
      <alignment vertical="top"/>
    </xf>
    <xf numFmtId="49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4" fontId="9" fillId="0" borderId="0" xfId="0" applyNumberFormat="1" applyFont="1" applyAlignment="1">
      <alignment vertical="top"/>
    </xf>
    <xf numFmtId="164" fontId="8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0" fontId="8" fillId="5" borderId="0" xfId="0" applyFont="1" applyFill="1" applyAlignment="1">
      <alignment vertical="top"/>
    </xf>
    <xf numFmtId="3" fontId="8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49" fontId="5" fillId="2" borderId="0" xfId="0" applyNumberFormat="1" applyFont="1" applyFill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49" fontId="8" fillId="0" borderId="0" xfId="0" applyNumberFormat="1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28"/>
  <sheetViews>
    <sheetView tabSelected="1" workbookViewId="0">
      <pane xSplit="4" ySplit="3" topLeftCell="E596" activePane="bottomRight" state="frozen"/>
      <selection pane="topRight" activeCell="E1" sqref="E1"/>
      <selection pane="bottomLeft" activeCell="A4" sqref="A4"/>
      <selection pane="bottomRight" activeCell="E394" sqref="E394"/>
    </sheetView>
  </sheetViews>
  <sheetFormatPr baseColWidth="10" defaultRowHeight="15" x14ac:dyDescent="0.25"/>
  <cols>
    <col min="1" max="1" width="10.42578125" customWidth="1"/>
    <col min="2" max="2" width="6" customWidth="1"/>
    <col min="3" max="3" width="13.42578125" bestFit="1" customWidth="1"/>
    <col min="4" max="4" width="32.85546875" customWidth="1"/>
    <col min="5" max="5" width="32.7109375" bestFit="1" customWidth="1"/>
    <col min="6" max="6" width="12.5703125" bestFit="1" customWidth="1"/>
    <col min="7" max="7" width="8.5703125" customWidth="1"/>
    <col min="8" max="8" width="8.140625" customWidth="1"/>
    <col min="9" max="9" width="6.5703125" customWidth="1"/>
    <col min="10" max="10" width="14.140625" bestFit="1" customWidth="1"/>
    <col min="11" max="11" width="7.85546875" customWidth="1"/>
    <col min="12" max="13" width="8.7109375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.75" x14ac:dyDescent="0.2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4" t="s">
        <v>2</v>
      </c>
      <c r="B3" s="4" t="s">
        <v>3</v>
      </c>
      <c r="C3" s="4" t="s">
        <v>4</v>
      </c>
      <c r="D3" s="2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3" x14ac:dyDescent="0.25">
      <c r="A4" s="5" t="s">
        <v>15</v>
      </c>
      <c r="B4" s="6" t="s">
        <v>16</v>
      </c>
      <c r="C4" s="5" t="s">
        <v>17</v>
      </c>
      <c r="D4" s="25" t="s">
        <v>18</v>
      </c>
      <c r="E4" s="7"/>
      <c r="F4" s="7"/>
      <c r="G4" s="7"/>
      <c r="H4" s="7"/>
      <c r="I4" s="7"/>
      <c r="J4" s="7"/>
      <c r="K4" s="8">
        <f>K235</f>
        <v>1</v>
      </c>
      <c r="L4" s="9">
        <f>L235</f>
        <v>55274.15</v>
      </c>
      <c r="M4" s="9">
        <f>M235</f>
        <v>55274.15</v>
      </c>
    </row>
    <row r="5" spans="1:13" x14ac:dyDescent="0.25">
      <c r="A5" s="10" t="s">
        <v>19</v>
      </c>
      <c r="B5" s="11" t="s">
        <v>16</v>
      </c>
      <c r="C5" s="10" t="s">
        <v>17</v>
      </c>
      <c r="D5" s="26" t="s">
        <v>20</v>
      </c>
      <c r="E5" s="12"/>
      <c r="F5" s="12"/>
      <c r="G5" s="12"/>
      <c r="H5" s="12"/>
      <c r="I5" s="12"/>
      <c r="J5" s="12"/>
      <c r="K5" s="13">
        <f>K138</f>
        <v>1</v>
      </c>
      <c r="L5" s="13">
        <f>L138</f>
        <v>33297.730000000003</v>
      </c>
      <c r="M5" s="13">
        <f>M138</f>
        <v>33297.730000000003</v>
      </c>
    </row>
    <row r="6" spans="1:13" x14ac:dyDescent="0.25">
      <c r="A6" s="14" t="s">
        <v>21</v>
      </c>
      <c r="B6" s="15" t="s">
        <v>22</v>
      </c>
      <c r="C6" s="15" t="s">
        <v>23</v>
      </c>
      <c r="D6" s="27" t="s">
        <v>24</v>
      </c>
      <c r="E6" s="16"/>
      <c r="F6" s="16"/>
      <c r="G6" s="16"/>
      <c r="H6" s="16"/>
      <c r="I6" s="16"/>
      <c r="J6" s="16"/>
      <c r="K6" s="17">
        <f>K17</f>
        <v>550</v>
      </c>
      <c r="L6" s="17">
        <f>L17</f>
        <v>5.42</v>
      </c>
      <c r="M6" s="17">
        <f>M17</f>
        <v>2981</v>
      </c>
    </row>
    <row r="7" spans="1:13" ht="45" x14ac:dyDescent="0.25">
      <c r="A7" s="16"/>
      <c r="B7" s="16"/>
      <c r="C7" s="16"/>
      <c r="D7" s="27" t="s">
        <v>25</v>
      </c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5">
      <c r="A8" s="16"/>
      <c r="B8" s="16"/>
      <c r="C8" s="15" t="s">
        <v>26</v>
      </c>
      <c r="D8" s="28"/>
      <c r="E8" s="15" t="s">
        <v>27</v>
      </c>
      <c r="F8" s="18"/>
      <c r="G8" s="19"/>
      <c r="H8" s="19"/>
      <c r="I8" s="19"/>
      <c r="J8" s="17">
        <f t="shared" ref="J8:J16" si="0">OR(F8&lt;&gt;0,G8&lt;&gt;0,H8&lt;&gt;0,I8&lt;&gt;0)*(F8 + (F8 = 0))*(G8 + (G8 = 0))*(H8 + (H8 = 0))*(I8 + (I8 = 0))</f>
        <v>0</v>
      </c>
      <c r="K8" s="16"/>
      <c r="L8" s="16"/>
      <c r="M8" s="16"/>
    </row>
    <row r="9" spans="1:13" x14ac:dyDescent="0.25">
      <c r="A9" s="16"/>
      <c r="B9" s="16"/>
      <c r="C9" s="15" t="s">
        <v>26</v>
      </c>
      <c r="D9" s="28"/>
      <c r="E9" s="15" t="s">
        <v>28</v>
      </c>
      <c r="F9" s="18">
        <v>1</v>
      </c>
      <c r="G9" s="19">
        <v>16</v>
      </c>
      <c r="H9" s="19">
        <v>0</v>
      </c>
      <c r="I9" s="19">
        <v>0</v>
      </c>
      <c r="J9" s="17">
        <f t="shared" si="0"/>
        <v>16</v>
      </c>
      <c r="K9" s="16"/>
      <c r="L9" s="16"/>
      <c r="M9" s="16"/>
    </row>
    <row r="10" spans="1:13" x14ac:dyDescent="0.25">
      <c r="A10" s="16"/>
      <c r="B10" s="16"/>
      <c r="C10" s="15" t="s">
        <v>26</v>
      </c>
      <c r="D10" s="28"/>
      <c r="E10" s="15" t="s">
        <v>29</v>
      </c>
      <c r="F10" s="18">
        <v>2</v>
      </c>
      <c r="G10" s="19">
        <v>200</v>
      </c>
      <c r="H10" s="19">
        <v>0</v>
      </c>
      <c r="I10" s="19">
        <v>0</v>
      </c>
      <c r="J10" s="17">
        <f t="shared" si="0"/>
        <v>400</v>
      </c>
      <c r="K10" s="16"/>
      <c r="L10" s="16"/>
      <c r="M10" s="16"/>
    </row>
    <row r="11" spans="1:13" x14ac:dyDescent="0.25">
      <c r="A11" s="16"/>
      <c r="B11" s="16"/>
      <c r="C11" s="15" t="s">
        <v>26</v>
      </c>
      <c r="D11" s="28"/>
      <c r="E11" s="15" t="s">
        <v>30</v>
      </c>
      <c r="F11" s="18"/>
      <c r="G11" s="19"/>
      <c r="H11" s="19"/>
      <c r="I11" s="19"/>
      <c r="J11" s="17">
        <f t="shared" si="0"/>
        <v>0</v>
      </c>
      <c r="K11" s="16"/>
      <c r="L11" s="16"/>
      <c r="M11" s="16"/>
    </row>
    <row r="12" spans="1:13" x14ac:dyDescent="0.25">
      <c r="A12" s="16"/>
      <c r="B12" s="16"/>
      <c r="C12" s="15" t="s">
        <v>26</v>
      </c>
      <c r="D12" s="28"/>
      <c r="E12" s="15" t="s">
        <v>28</v>
      </c>
      <c r="F12" s="18">
        <v>1</v>
      </c>
      <c r="G12" s="19">
        <v>11</v>
      </c>
      <c r="H12" s="19">
        <v>0</v>
      </c>
      <c r="I12" s="19">
        <v>0</v>
      </c>
      <c r="J12" s="17">
        <f t="shared" si="0"/>
        <v>11</v>
      </c>
      <c r="K12" s="16"/>
      <c r="L12" s="16"/>
      <c r="M12" s="16"/>
    </row>
    <row r="13" spans="1:13" x14ac:dyDescent="0.25">
      <c r="A13" s="16"/>
      <c r="B13" s="16"/>
      <c r="C13" s="15" t="s">
        <v>26</v>
      </c>
      <c r="D13" s="28"/>
      <c r="E13" s="15" t="s">
        <v>31</v>
      </c>
      <c r="F13" s="18"/>
      <c r="G13" s="19"/>
      <c r="H13" s="19"/>
      <c r="I13" s="19"/>
      <c r="J13" s="17">
        <f t="shared" si="0"/>
        <v>0</v>
      </c>
      <c r="K13" s="16"/>
      <c r="L13" s="16"/>
      <c r="M13" s="16"/>
    </row>
    <row r="14" spans="1:13" x14ac:dyDescent="0.25">
      <c r="A14" s="16"/>
      <c r="B14" s="16"/>
      <c r="C14" s="15" t="s">
        <v>26</v>
      </c>
      <c r="D14" s="28"/>
      <c r="E14" s="15" t="s">
        <v>28</v>
      </c>
      <c r="F14" s="18">
        <v>1</v>
      </c>
      <c r="G14" s="19">
        <v>12</v>
      </c>
      <c r="H14" s="19">
        <v>0</v>
      </c>
      <c r="I14" s="19">
        <v>0</v>
      </c>
      <c r="J14" s="17">
        <f t="shared" si="0"/>
        <v>12</v>
      </c>
      <c r="K14" s="16"/>
      <c r="L14" s="16"/>
      <c r="M14" s="16"/>
    </row>
    <row r="15" spans="1:13" x14ac:dyDescent="0.25">
      <c r="A15" s="16"/>
      <c r="B15" s="16"/>
      <c r="C15" s="15" t="s">
        <v>26</v>
      </c>
      <c r="D15" s="28"/>
      <c r="E15" s="15" t="s">
        <v>29</v>
      </c>
      <c r="F15" s="18">
        <v>1</v>
      </c>
      <c r="G15" s="19">
        <v>100</v>
      </c>
      <c r="H15" s="19">
        <v>0</v>
      </c>
      <c r="I15" s="19">
        <v>0</v>
      </c>
      <c r="J15" s="17">
        <f t="shared" si="0"/>
        <v>100</v>
      </c>
      <c r="K15" s="16"/>
      <c r="L15" s="16"/>
      <c r="M15" s="16"/>
    </row>
    <row r="16" spans="1:13" x14ac:dyDescent="0.25">
      <c r="A16" s="16"/>
      <c r="B16" s="16"/>
      <c r="C16" s="15" t="s">
        <v>26</v>
      </c>
      <c r="D16" s="28"/>
      <c r="E16" s="15" t="s">
        <v>32</v>
      </c>
      <c r="F16" s="18">
        <v>1</v>
      </c>
      <c r="G16" s="19">
        <v>11</v>
      </c>
      <c r="H16" s="19">
        <v>0</v>
      </c>
      <c r="I16" s="19">
        <v>0</v>
      </c>
      <c r="J16" s="17">
        <f t="shared" si="0"/>
        <v>11</v>
      </c>
      <c r="K16" s="16"/>
      <c r="L16" s="16"/>
      <c r="M16" s="16"/>
    </row>
    <row r="17" spans="1:13" x14ac:dyDescent="0.25">
      <c r="A17" s="16"/>
      <c r="B17" s="16"/>
      <c r="C17" s="16"/>
      <c r="D17" s="28"/>
      <c r="E17" s="16"/>
      <c r="F17" s="16"/>
      <c r="G17" s="16"/>
      <c r="H17" s="16"/>
      <c r="I17" s="16"/>
      <c r="J17" s="20" t="s">
        <v>33</v>
      </c>
      <c r="K17" s="21">
        <f>SUM(J8:J16)</f>
        <v>550</v>
      </c>
      <c r="L17" s="19">
        <v>5.42</v>
      </c>
      <c r="M17" s="21">
        <f>ROUND(K17*L17,2)</f>
        <v>2981</v>
      </c>
    </row>
    <row r="18" spans="1:13" ht="0.95" customHeight="1" x14ac:dyDescent="0.25">
      <c r="A18" s="22"/>
      <c r="B18" s="22"/>
      <c r="C18" s="22"/>
      <c r="D18" s="29"/>
      <c r="E18" s="22"/>
      <c r="F18" s="22"/>
      <c r="G18" s="22"/>
      <c r="H18" s="22"/>
      <c r="I18" s="22"/>
      <c r="J18" s="22"/>
      <c r="K18" s="22"/>
      <c r="L18" s="22"/>
      <c r="M18" s="22"/>
    </row>
    <row r="19" spans="1:13" x14ac:dyDescent="0.25">
      <c r="A19" s="14" t="s">
        <v>34</v>
      </c>
      <c r="B19" s="15" t="s">
        <v>22</v>
      </c>
      <c r="C19" s="15" t="s">
        <v>23</v>
      </c>
      <c r="D19" s="27" t="s">
        <v>35</v>
      </c>
      <c r="E19" s="16"/>
      <c r="F19" s="16"/>
      <c r="G19" s="16"/>
      <c r="H19" s="16"/>
      <c r="I19" s="16"/>
      <c r="J19" s="16"/>
      <c r="K19" s="17">
        <f>K25</f>
        <v>20</v>
      </c>
      <c r="L19" s="17">
        <f>L25</f>
        <v>6.37</v>
      </c>
      <c r="M19" s="17">
        <f>M25</f>
        <v>127.4</v>
      </c>
    </row>
    <row r="20" spans="1:13" ht="45" x14ac:dyDescent="0.25">
      <c r="A20" s="16"/>
      <c r="B20" s="16"/>
      <c r="C20" s="16"/>
      <c r="D20" s="27" t="s">
        <v>36</v>
      </c>
      <c r="E20" s="16"/>
      <c r="F20" s="16"/>
      <c r="G20" s="16"/>
      <c r="H20" s="16"/>
      <c r="I20" s="16"/>
      <c r="J20" s="16"/>
      <c r="K20" s="16"/>
      <c r="L20" s="16"/>
      <c r="M20" s="16"/>
    </row>
    <row r="21" spans="1:13" x14ac:dyDescent="0.25">
      <c r="A21" s="16"/>
      <c r="B21" s="16"/>
      <c r="C21" s="15" t="s">
        <v>37</v>
      </c>
      <c r="D21" s="28"/>
      <c r="E21" s="15" t="s">
        <v>38</v>
      </c>
      <c r="F21" s="18">
        <v>1</v>
      </c>
      <c r="G21" s="19">
        <v>9</v>
      </c>
      <c r="H21" s="19">
        <v>0</v>
      </c>
      <c r="I21" s="19">
        <v>0</v>
      </c>
      <c r="J21" s="17">
        <f>OR(F21&lt;&gt;0,G21&lt;&gt;0,H21&lt;&gt;0,I21&lt;&gt;0)*(F21 + (F21 = 0))*(G21 + (G21 = 0))*(H21 + (H21 = 0))*(I21 + (I21 = 0))</f>
        <v>9</v>
      </c>
      <c r="K21" s="16"/>
      <c r="L21" s="16"/>
      <c r="M21" s="16"/>
    </row>
    <row r="22" spans="1:13" x14ac:dyDescent="0.25">
      <c r="A22" s="16"/>
      <c r="B22" s="16"/>
      <c r="C22" s="15" t="s">
        <v>26</v>
      </c>
      <c r="D22" s="28"/>
      <c r="E22" s="15" t="s">
        <v>39</v>
      </c>
      <c r="F22" s="18">
        <v>1</v>
      </c>
      <c r="G22" s="19">
        <v>4</v>
      </c>
      <c r="H22" s="19">
        <v>0</v>
      </c>
      <c r="I22" s="19">
        <v>0</v>
      </c>
      <c r="J22" s="17">
        <f>OR(F22&lt;&gt;0,G22&lt;&gt;0,H22&lt;&gt;0,I22&lt;&gt;0)*(F22 + (F22 = 0))*(G22 + (G22 = 0))*(H22 + (H22 = 0))*(I22 + (I22 = 0))</f>
        <v>4</v>
      </c>
      <c r="K22" s="16"/>
      <c r="L22" s="16"/>
      <c r="M22" s="16"/>
    </row>
    <row r="23" spans="1:13" x14ac:dyDescent="0.25">
      <c r="A23" s="16"/>
      <c r="B23" s="16"/>
      <c r="C23" s="15" t="s">
        <v>26</v>
      </c>
      <c r="D23" s="28"/>
      <c r="E23" s="15" t="s">
        <v>40</v>
      </c>
      <c r="F23" s="18">
        <v>4</v>
      </c>
      <c r="G23" s="19">
        <v>0.15</v>
      </c>
      <c r="H23" s="19">
        <v>0</v>
      </c>
      <c r="I23" s="19">
        <v>0</v>
      </c>
      <c r="J23" s="19">
        <v>1.2</v>
      </c>
      <c r="K23" s="15" t="s">
        <v>41</v>
      </c>
      <c r="L23" s="16"/>
      <c r="M23" s="16"/>
    </row>
    <row r="24" spans="1:13" x14ac:dyDescent="0.25">
      <c r="A24" s="16"/>
      <c r="B24" s="16"/>
      <c r="C24" s="15" t="s">
        <v>37</v>
      </c>
      <c r="D24" s="28"/>
      <c r="E24" s="15" t="s">
        <v>42</v>
      </c>
      <c r="F24" s="18">
        <v>1</v>
      </c>
      <c r="G24" s="19">
        <v>5.8</v>
      </c>
      <c r="H24" s="19">
        <v>0</v>
      </c>
      <c r="I24" s="19">
        <v>0</v>
      </c>
      <c r="J24" s="17">
        <f>OR(F24&lt;&gt;0,G24&lt;&gt;0,H24&lt;&gt;0,I24&lt;&gt;0)*(F24 + (F24 = 0))*(G24 + (G24 = 0))*(H24 + (H24 = 0))*(I24 + (I24 = 0))</f>
        <v>5.8</v>
      </c>
      <c r="K24" s="16"/>
      <c r="L24" s="16"/>
      <c r="M24" s="16"/>
    </row>
    <row r="25" spans="1:13" x14ac:dyDescent="0.25">
      <c r="A25" s="16"/>
      <c r="B25" s="16"/>
      <c r="C25" s="16"/>
      <c r="D25" s="28"/>
      <c r="E25" s="16"/>
      <c r="F25" s="16"/>
      <c r="G25" s="16"/>
      <c r="H25" s="16"/>
      <c r="I25" s="16"/>
      <c r="J25" s="20" t="s">
        <v>43</v>
      </c>
      <c r="K25" s="21">
        <f>SUM(J21:J24)*1</f>
        <v>20</v>
      </c>
      <c r="L25" s="19">
        <v>6.37</v>
      </c>
      <c r="M25" s="21">
        <f>ROUND(K25*L25,2)</f>
        <v>127.4</v>
      </c>
    </row>
    <row r="26" spans="1:13" ht="0.95" customHeight="1" x14ac:dyDescent="0.25">
      <c r="A26" s="22"/>
      <c r="B26" s="22"/>
      <c r="C26" s="22"/>
      <c r="D26" s="29"/>
      <c r="E26" s="22"/>
      <c r="F26" s="22"/>
      <c r="G26" s="22"/>
      <c r="H26" s="22"/>
      <c r="I26" s="22"/>
      <c r="J26" s="22"/>
      <c r="K26" s="22"/>
      <c r="L26" s="22"/>
      <c r="M26" s="22"/>
    </row>
    <row r="27" spans="1:13" ht="22.5" x14ac:dyDescent="0.25">
      <c r="A27" s="14" t="s">
        <v>44</v>
      </c>
      <c r="B27" s="15" t="s">
        <v>22</v>
      </c>
      <c r="C27" s="15" t="s">
        <v>45</v>
      </c>
      <c r="D27" s="27" t="s">
        <v>46</v>
      </c>
      <c r="E27" s="16"/>
      <c r="F27" s="16"/>
      <c r="G27" s="16"/>
      <c r="H27" s="16"/>
      <c r="I27" s="16"/>
      <c r="J27" s="16"/>
      <c r="K27" s="17">
        <f>K32</f>
        <v>4</v>
      </c>
      <c r="L27" s="17">
        <f>L32</f>
        <v>147.75</v>
      </c>
      <c r="M27" s="17">
        <f>M32</f>
        <v>591</v>
      </c>
    </row>
    <row r="28" spans="1:13" ht="33.75" x14ac:dyDescent="0.25">
      <c r="A28" s="16"/>
      <c r="B28" s="16"/>
      <c r="C28" s="16"/>
      <c r="D28" s="27" t="s">
        <v>47</v>
      </c>
      <c r="E28" s="16"/>
      <c r="F28" s="16"/>
      <c r="G28" s="16"/>
      <c r="H28" s="16"/>
      <c r="I28" s="16"/>
      <c r="J28" s="16"/>
      <c r="K28" s="16"/>
      <c r="L28" s="16"/>
      <c r="M28" s="16"/>
    </row>
    <row r="29" spans="1:13" x14ac:dyDescent="0.25">
      <c r="A29" s="16"/>
      <c r="B29" s="16"/>
      <c r="C29" s="15" t="s">
        <v>26</v>
      </c>
      <c r="D29" s="28"/>
      <c r="E29" s="15" t="s">
        <v>38</v>
      </c>
      <c r="F29" s="18">
        <v>1</v>
      </c>
      <c r="G29" s="19">
        <v>13</v>
      </c>
      <c r="H29" s="19">
        <v>0.75</v>
      </c>
      <c r="I29" s="19">
        <v>0.12</v>
      </c>
      <c r="J29" s="17">
        <f>OR(F29&lt;&gt;0,G29&lt;&gt;0,H29&lt;&gt;0,I29&lt;&gt;0)*(F29 + (F29 = 0))*(G29 + (G29 = 0))*(H29 + (H29 = 0))*(I29 + (I29 = 0))</f>
        <v>1.17</v>
      </c>
      <c r="K29" s="16"/>
      <c r="L29" s="16"/>
      <c r="M29" s="16"/>
    </row>
    <row r="30" spans="1:13" x14ac:dyDescent="0.25">
      <c r="A30" s="16"/>
      <c r="B30" s="16"/>
      <c r="C30" s="15" t="s">
        <v>26</v>
      </c>
      <c r="D30" s="28"/>
      <c r="E30" s="15" t="s">
        <v>48</v>
      </c>
      <c r="F30" s="18">
        <v>1</v>
      </c>
      <c r="G30" s="19">
        <v>14</v>
      </c>
      <c r="H30" s="19">
        <v>0.76</v>
      </c>
      <c r="I30" s="19">
        <v>0.12</v>
      </c>
      <c r="J30" s="17">
        <f>OR(F30&lt;&gt;0,G30&lt;&gt;0,H30&lt;&gt;0,I30&lt;&gt;0)*(F30 + (F30 = 0))*(G30 + (G30 = 0))*(H30 + (H30 = 0))*(I30 + (I30 = 0))</f>
        <v>1.28</v>
      </c>
      <c r="K30" s="16"/>
      <c r="L30" s="16"/>
      <c r="M30" s="16"/>
    </row>
    <row r="31" spans="1:13" x14ac:dyDescent="0.25">
      <c r="A31" s="16"/>
      <c r="B31" s="16"/>
      <c r="C31" s="15" t="s">
        <v>26</v>
      </c>
      <c r="D31" s="28"/>
      <c r="E31" s="15" t="s">
        <v>49</v>
      </c>
      <c r="F31" s="18">
        <v>1</v>
      </c>
      <c r="G31" s="19">
        <v>1.55</v>
      </c>
      <c r="H31" s="19">
        <v>0</v>
      </c>
      <c r="I31" s="19">
        <v>0</v>
      </c>
      <c r="J31" s="17">
        <f>OR(F31&lt;&gt;0,G31&lt;&gt;0,H31&lt;&gt;0,I31&lt;&gt;0)*(F31 + (F31 = 0))*(G31 + (G31 = 0))*(H31 + (H31 = 0))*(I31 + (I31 = 0))</f>
        <v>1.55</v>
      </c>
      <c r="K31" s="16"/>
      <c r="L31" s="16"/>
      <c r="M31" s="16"/>
    </row>
    <row r="32" spans="1:13" x14ac:dyDescent="0.25">
      <c r="A32" s="16"/>
      <c r="B32" s="16"/>
      <c r="C32" s="16"/>
      <c r="D32" s="28"/>
      <c r="E32" s="16"/>
      <c r="F32" s="16"/>
      <c r="G32" s="16"/>
      <c r="H32" s="16"/>
      <c r="I32" s="16"/>
      <c r="J32" s="20" t="s">
        <v>50</v>
      </c>
      <c r="K32" s="21">
        <f>SUM(J29:J31)</f>
        <v>4</v>
      </c>
      <c r="L32" s="19">
        <v>147.75</v>
      </c>
      <c r="M32" s="21">
        <f>ROUND(K32*L32,2)</f>
        <v>591</v>
      </c>
    </row>
    <row r="33" spans="1:13" ht="0.95" customHeight="1" x14ac:dyDescent="0.25">
      <c r="A33" s="22"/>
      <c r="B33" s="22"/>
      <c r="C33" s="22"/>
      <c r="D33" s="29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45" x14ac:dyDescent="0.25">
      <c r="A34" s="14" t="s">
        <v>51</v>
      </c>
      <c r="B34" s="15" t="s">
        <v>22</v>
      </c>
      <c r="C34" s="15" t="s">
        <v>52</v>
      </c>
      <c r="D34" s="27" t="s">
        <v>53</v>
      </c>
      <c r="E34" s="16"/>
      <c r="F34" s="16"/>
      <c r="G34" s="16"/>
      <c r="H34" s="16"/>
      <c r="I34" s="16"/>
      <c r="J34" s="16"/>
      <c r="K34" s="17">
        <f>K38</f>
        <v>10</v>
      </c>
      <c r="L34" s="17">
        <f>L38</f>
        <v>36.340000000000003</v>
      </c>
      <c r="M34" s="17">
        <f>M38</f>
        <v>363.4</v>
      </c>
    </row>
    <row r="35" spans="1:13" ht="112.5" x14ac:dyDescent="0.25">
      <c r="A35" s="16"/>
      <c r="B35" s="16"/>
      <c r="C35" s="16"/>
      <c r="D35" s="27" t="s">
        <v>54</v>
      </c>
      <c r="E35" s="16"/>
      <c r="F35" s="16"/>
      <c r="G35" s="16"/>
      <c r="H35" s="16"/>
      <c r="I35" s="16"/>
      <c r="J35" s="16"/>
      <c r="K35" s="16"/>
      <c r="L35" s="16"/>
      <c r="M35" s="16"/>
    </row>
    <row r="36" spans="1:13" x14ac:dyDescent="0.25">
      <c r="A36" s="16"/>
      <c r="B36" s="16"/>
      <c r="C36" s="15" t="s">
        <v>26</v>
      </c>
      <c r="D36" s="28"/>
      <c r="E36" s="15" t="s">
        <v>55</v>
      </c>
      <c r="F36" s="18">
        <v>1</v>
      </c>
      <c r="G36" s="19">
        <v>10</v>
      </c>
      <c r="H36" s="19">
        <v>0.9</v>
      </c>
      <c r="I36" s="19">
        <v>0</v>
      </c>
      <c r="J36" s="17">
        <f>OR(F36&lt;&gt;0,G36&lt;&gt;0,H36&lt;&gt;0,I36&lt;&gt;0)*(F36 + (F36 = 0))*(G36 + (G36 = 0))*(H36 + (H36 = 0))*(I36 + (I36 = 0))</f>
        <v>9</v>
      </c>
      <c r="K36" s="16"/>
      <c r="L36" s="16"/>
      <c r="M36" s="16"/>
    </row>
    <row r="37" spans="1:13" x14ac:dyDescent="0.25">
      <c r="A37" s="16"/>
      <c r="B37" s="16"/>
      <c r="C37" s="15" t="s">
        <v>26</v>
      </c>
      <c r="D37" s="28"/>
      <c r="E37" s="15" t="s">
        <v>42</v>
      </c>
      <c r="F37" s="18">
        <v>1</v>
      </c>
      <c r="G37" s="19">
        <v>1</v>
      </c>
      <c r="H37" s="19">
        <v>0</v>
      </c>
      <c r="I37" s="19">
        <v>0</v>
      </c>
      <c r="J37" s="17">
        <f>OR(F37&lt;&gt;0,G37&lt;&gt;0,H37&lt;&gt;0,I37&lt;&gt;0)*(F37 + (F37 = 0))*(G37 + (G37 = 0))*(H37 + (H37 = 0))*(I37 + (I37 = 0))</f>
        <v>1</v>
      </c>
      <c r="K37" s="16"/>
      <c r="L37" s="16"/>
      <c r="M37" s="16"/>
    </row>
    <row r="38" spans="1:13" x14ac:dyDescent="0.25">
      <c r="A38" s="16"/>
      <c r="B38" s="16"/>
      <c r="C38" s="16"/>
      <c r="D38" s="28"/>
      <c r="E38" s="16"/>
      <c r="F38" s="16"/>
      <c r="G38" s="16"/>
      <c r="H38" s="16"/>
      <c r="I38" s="16"/>
      <c r="J38" s="20" t="s">
        <v>56</v>
      </c>
      <c r="K38" s="21">
        <f>SUM(J36:J37)</f>
        <v>10</v>
      </c>
      <c r="L38" s="19">
        <v>36.340000000000003</v>
      </c>
      <c r="M38" s="21">
        <f>ROUND(K38*L38,2)</f>
        <v>363.4</v>
      </c>
    </row>
    <row r="39" spans="1:13" ht="0.95" customHeight="1" x14ac:dyDescent="0.25">
      <c r="A39" s="22"/>
      <c r="B39" s="22"/>
      <c r="C39" s="22"/>
      <c r="D39" s="29"/>
      <c r="E39" s="22"/>
      <c r="F39" s="22"/>
      <c r="G39" s="22"/>
      <c r="H39" s="22"/>
      <c r="I39" s="22"/>
      <c r="J39" s="22"/>
      <c r="K39" s="22"/>
      <c r="L39" s="22"/>
      <c r="M39" s="22"/>
    </row>
    <row r="40" spans="1:13" ht="33.75" x14ac:dyDescent="0.25">
      <c r="A40" s="14" t="s">
        <v>57</v>
      </c>
      <c r="B40" s="15" t="s">
        <v>22</v>
      </c>
      <c r="C40" s="15" t="s">
        <v>52</v>
      </c>
      <c r="D40" s="27" t="s">
        <v>58</v>
      </c>
      <c r="E40" s="16"/>
      <c r="F40" s="16"/>
      <c r="G40" s="16"/>
      <c r="H40" s="16"/>
      <c r="I40" s="16"/>
      <c r="J40" s="16"/>
      <c r="K40" s="17">
        <f>K48</f>
        <v>565</v>
      </c>
      <c r="L40" s="17">
        <f>L48</f>
        <v>10.91</v>
      </c>
      <c r="M40" s="17">
        <f>M48</f>
        <v>6164.15</v>
      </c>
    </row>
    <row r="41" spans="1:13" ht="56.25" x14ac:dyDescent="0.25">
      <c r="A41" s="16"/>
      <c r="B41" s="16"/>
      <c r="C41" s="16"/>
      <c r="D41" s="27" t="s">
        <v>59</v>
      </c>
      <c r="E41" s="16"/>
      <c r="F41" s="16"/>
      <c r="G41" s="16"/>
      <c r="H41" s="16"/>
      <c r="I41" s="16"/>
      <c r="J41" s="16"/>
      <c r="K41" s="16"/>
      <c r="L41" s="16"/>
      <c r="M41" s="16"/>
    </row>
    <row r="42" spans="1:13" x14ac:dyDescent="0.25">
      <c r="A42" s="16"/>
      <c r="B42" s="16"/>
      <c r="C42" s="15" t="s">
        <v>26</v>
      </c>
      <c r="D42" s="28"/>
      <c r="E42" s="15" t="s">
        <v>38</v>
      </c>
      <c r="F42" s="18">
        <v>1</v>
      </c>
      <c r="G42" s="19">
        <v>250</v>
      </c>
      <c r="H42" s="19">
        <v>0.75</v>
      </c>
      <c r="I42" s="19">
        <v>0</v>
      </c>
      <c r="J42" s="17">
        <f t="shared" ref="J42:J47" si="1">OR(F42&lt;&gt;0,G42&lt;&gt;0,H42&lt;&gt;0,I42&lt;&gt;0)*(F42 + (F42 = 0))*(G42 + (G42 = 0))*(H42 + (H42 = 0))*(I42 + (I42 = 0))</f>
        <v>187.5</v>
      </c>
      <c r="K42" s="16"/>
      <c r="L42" s="16"/>
      <c r="M42" s="16"/>
    </row>
    <row r="43" spans="1:13" x14ac:dyDescent="0.25">
      <c r="A43" s="16"/>
      <c r="B43" s="16"/>
      <c r="C43" s="15" t="s">
        <v>26</v>
      </c>
      <c r="D43" s="28"/>
      <c r="E43" s="15" t="s">
        <v>60</v>
      </c>
      <c r="F43" s="18">
        <v>1</v>
      </c>
      <c r="G43" s="19">
        <v>110</v>
      </c>
      <c r="H43" s="19">
        <v>0</v>
      </c>
      <c r="I43" s="19">
        <v>0</v>
      </c>
      <c r="J43" s="17">
        <f t="shared" si="1"/>
        <v>110</v>
      </c>
      <c r="K43" s="16"/>
      <c r="L43" s="16"/>
      <c r="M43" s="16"/>
    </row>
    <row r="44" spans="1:13" x14ac:dyDescent="0.25">
      <c r="A44" s="16"/>
      <c r="B44" s="16"/>
      <c r="C44" s="15" t="s">
        <v>26</v>
      </c>
      <c r="D44" s="28"/>
      <c r="E44" s="15" t="s">
        <v>61</v>
      </c>
      <c r="F44" s="18">
        <v>1</v>
      </c>
      <c r="G44" s="19">
        <v>230</v>
      </c>
      <c r="H44" s="19">
        <v>0.75</v>
      </c>
      <c r="I44" s="19">
        <v>0</v>
      </c>
      <c r="J44" s="17">
        <f t="shared" si="1"/>
        <v>172.5</v>
      </c>
      <c r="K44" s="16"/>
      <c r="L44" s="16"/>
      <c r="M44" s="16"/>
    </row>
    <row r="45" spans="1:13" x14ac:dyDescent="0.25">
      <c r="A45" s="16"/>
      <c r="B45" s="16"/>
      <c r="C45" s="15" t="s">
        <v>26</v>
      </c>
      <c r="D45" s="28"/>
      <c r="E45" s="15" t="s">
        <v>62</v>
      </c>
      <c r="F45" s="18">
        <v>1</v>
      </c>
      <c r="G45" s="19">
        <v>25</v>
      </c>
      <c r="H45" s="19">
        <v>1.5</v>
      </c>
      <c r="I45" s="19">
        <v>0</v>
      </c>
      <c r="J45" s="17">
        <f t="shared" si="1"/>
        <v>37.5</v>
      </c>
      <c r="K45" s="16"/>
      <c r="L45" s="16"/>
      <c r="M45" s="16"/>
    </row>
    <row r="46" spans="1:13" x14ac:dyDescent="0.25">
      <c r="A46" s="16"/>
      <c r="B46" s="16"/>
      <c r="C46" s="15" t="s">
        <v>26</v>
      </c>
      <c r="D46" s="28"/>
      <c r="E46" s="15" t="s">
        <v>63</v>
      </c>
      <c r="F46" s="18">
        <v>1</v>
      </c>
      <c r="G46" s="19">
        <v>55</v>
      </c>
      <c r="H46" s="19">
        <v>0.65</v>
      </c>
      <c r="I46" s="19">
        <v>0</v>
      </c>
      <c r="J46" s="17">
        <f t="shared" si="1"/>
        <v>35.75</v>
      </c>
      <c r="K46" s="16"/>
      <c r="L46" s="16"/>
      <c r="M46" s="16"/>
    </row>
    <row r="47" spans="1:13" x14ac:dyDescent="0.25">
      <c r="A47" s="16"/>
      <c r="B47" s="16"/>
      <c r="C47" s="15" t="s">
        <v>26</v>
      </c>
      <c r="D47" s="28"/>
      <c r="E47" s="15" t="s">
        <v>42</v>
      </c>
      <c r="F47" s="18">
        <v>1</v>
      </c>
      <c r="G47" s="19">
        <v>21.75</v>
      </c>
      <c r="H47" s="19">
        <v>0</v>
      </c>
      <c r="I47" s="19">
        <v>0</v>
      </c>
      <c r="J47" s="17">
        <f t="shared" si="1"/>
        <v>21.75</v>
      </c>
      <c r="K47" s="16"/>
      <c r="L47" s="16"/>
      <c r="M47" s="16"/>
    </row>
    <row r="48" spans="1:13" x14ac:dyDescent="0.25">
      <c r="A48" s="16"/>
      <c r="B48" s="16"/>
      <c r="C48" s="16"/>
      <c r="D48" s="28"/>
      <c r="E48" s="16"/>
      <c r="F48" s="16"/>
      <c r="G48" s="16"/>
      <c r="H48" s="16"/>
      <c r="I48" s="16"/>
      <c r="J48" s="20" t="s">
        <v>64</v>
      </c>
      <c r="K48" s="21">
        <f>SUM(J42:J47)</f>
        <v>565</v>
      </c>
      <c r="L48" s="19">
        <v>10.91</v>
      </c>
      <c r="M48" s="21">
        <f>ROUND(K48*L48,2)</f>
        <v>6164.15</v>
      </c>
    </row>
    <row r="49" spans="1:13" ht="0.95" customHeight="1" x14ac:dyDescent="0.25">
      <c r="A49" s="22"/>
      <c r="B49" s="22"/>
      <c r="C49" s="22"/>
      <c r="D49" s="29"/>
      <c r="E49" s="22"/>
      <c r="F49" s="22"/>
      <c r="G49" s="22"/>
      <c r="H49" s="22"/>
      <c r="I49" s="22"/>
      <c r="J49" s="22"/>
      <c r="K49" s="22"/>
      <c r="L49" s="22"/>
      <c r="M49" s="22"/>
    </row>
    <row r="50" spans="1:13" ht="22.5" x14ac:dyDescent="0.25">
      <c r="A50" s="14" t="s">
        <v>65</v>
      </c>
      <c r="B50" s="15" t="s">
        <v>22</v>
      </c>
      <c r="C50" s="15" t="s">
        <v>52</v>
      </c>
      <c r="D50" s="27" t="s">
        <v>66</v>
      </c>
      <c r="E50" s="16"/>
      <c r="F50" s="16"/>
      <c r="G50" s="16"/>
      <c r="H50" s="16"/>
      <c r="I50" s="16"/>
      <c r="J50" s="16"/>
      <c r="K50" s="17">
        <f>K60</f>
        <v>200</v>
      </c>
      <c r="L50" s="17">
        <f>L60</f>
        <v>12.12</v>
      </c>
      <c r="M50" s="17">
        <f>M60</f>
        <v>2424</v>
      </c>
    </row>
    <row r="51" spans="1:13" ht="56.25" x14ac:dyDescent="0.25">
      <c r="A51" s="16"/>
      <c r="B51" s="16"/>
      <c r="C51" s="16"/>
      <c r="D51" s="27" t="s">
        <v>67</v>
      </c>
      <c r="E51" s="16"/>
      <c r="F51" s="16"/>
      <c r="G51" s="16"/>
      <c r="H51" s="16"/>
      <c r="I51" s="16"/>
      <c r="J51" s="16"/>
      <c r="K51" s="16"/>
      <c r="L51" s="16"/>
      <c r="M51" s="16"/>
    </row>
    <row r="52" spans="1:13" x14ac:dyDescent="0.25">
      <c r="A52" s="16"/>
      <c r="B52" s="16"/>
      <c r="C52" s="15" t="s">
        <v>26</v>
      </c>
      <c r="D52" s="28"/>
      <c r="E52" s="15" t="s">
        <v>68</v>
      </c>
      <c r="F52" s="18"/>
      <c r="G52" s="19"/>
      <c r="H52" s="19"/>
      <c r="I52" s="19"/>
      <c r="J52" s="17">
        <f t="shared" ref="J52:J59" si="2">OR(F52&lt;&gt;0,G52&lt;&gt;0,H52&lt;&gt;0,I52&lt;&gt;0)*(F52 + (F52 = 0))*(G52 + (G52 = 0))*(H52 + (H52 = 0))*(I52 + (I52 = 0))</f>
        <v>0</v>
      </c>
      <c r="K52" s="16"/>
      <c r="L52" s="16"/>
      <c r="M52" s="16"/>
    </row>
    <row r="53" spans="1:13" x14ac:dyDescent="0.25">
      <c r="A53" s="16"/>
      <c r="B53" s="16"/>
      <c r="C53" s="15" t="s">
        <v>26</v>
      </c>
      <c r="D53" s="28"/>
      <c r="E53" s="15" t="s">
        <v>27</v>
      </c>
      <c r="F53" s="18">
        <v>1</v>
      </c>
      <c r="G53" s="19">
        <v>113</v>
      </c>
      <c r="H53" s="19">
        <v>0.9</v>
      </c>
      <c r="I53" s="19">
        <v>0</v>
      </c>
      <c r="J53" s="17">
        <f t="shared" si="2"/>
        <v>101.7</v>
      </c>
      <c r="K53" s="16"/>
      <c r="L53" s="16"/>
      <c r="M53" s="16"/>
    </row>
    <row r="54" spans="1:13" x14ac:dyDescent="0.25">
      <c r="A54" s="16"/>
      <c r="B54" s="16"/>
      <c r="C54" s="15" t="s">
        <v>26</v>
      </c>
      <c r="D54" s="28"/>
      <c r="E54" s="15" t="s">
        <v>69</v>
      </c>
      <c r="F54" s="18">
        <v>1</v>
      </c>
      <c r="G54" s="19">
        <v>47</v>
      </c>
      <c r="H54" s="19">
        <v>0.9</v>
      </c>
      <c r="I54" s="19">
        <v>0</v>
      </c>
      <c r="J54" s="17">
        <f t="shared" si="2"/>
        <v>42.3</v>
      </c>
      <c r="K54" s="16"/>
      <c r="L54" s="16"/>
      <c r="M54" s="16"/>
    </row>
    <row r="55" spans="1:13" x14ac:dyDescent="0.25">
      <c r="A55" s="16"/>
      <c r="B55" s="16"/>
      <c r="C55" s="15" t="s">
        <v>26</v>
      </c>
      <c r="D55" s="28"/>
      <c r="E55" s="15" t="s">
        <v>70</v>
      </c>
      <c r="F55" s="18"/>
      <c r="G55" s="19"/>
      <c r="H55" s="19"/>
      <c r="I55" s="19"/>
      <c r="J55" s="17">
        <f t="shared" si="2"/>
        <v>0</v>
      </c>
      <c r="K55" s="16"/>
      <c r="L55" s="16"/>
      <c r="M55" s="16"/>
    </row>
    <row r="56" spans="1:13" x14ac:dyDescent="0.25">
      <c r="A56" s="16"/>
      <c r="B56" s="16"/>
      <c r="C56" s="15" t="s">
        <v>26</v>
      </c>
      <c r="D56" s="28"/>
      <c r="E56" s="15" t="s">
        <v>27</v>
      </c>
      <c r="F56" s="18">
        <v>1</v>
      </c>
      <c r="G56" s="19">
        <v>207</v>
      </c>
      <c r="H56" s="19">
        <v>0.15</v>
      </c>
      <c r="I56" s="19">
        <v>0</v>
      </c>
      <c r="J56" s="17">
        <f t="shared" si="2"/>
        <v>31.05</v>
      </c>
      <c r="K56" s="16"/>
      <c r="L56" s="16"/>
      <c r="M56" s="16"/>
    </row>
    <row r="57" spans="1:13" x14ac:dyDescent="0.25">
      <c r="A57" s="16"/>
      <c r="B57" s="16"/>
      <c r="C57" s="15" t="s">
        <v>26</v>
      </c>
      <c r="D57" s="28"/>
      <c r="E57" s="15" t="s">
        <v>39</v>
      </c>
      <c r="F57" s="18">
        <v>1</v>
      </c>
      <c r="G57" s="19">
        <v>52</v>
      </c>
      <c r="H57" s="19">
        <v>0.15</v>
      </c>
      <c r="I57" s="19">
        <v>0</v>
      </c>
      <c r="J57" s="17">
        <f t="shared" si="2"/>
        <v>7.8</v>
      </c>
      <c r="K57" s="16"/>
      <c r="L57" s="16"/>
      <c r="M57" s="16"/>
    </row>
    <row r="58" spans="1:13" x14ac:dyDescent="0.25">
      <c r="A58" s="16"/>
      <c r="B58" s="16"/>
      <c r="C58" s="15" t="s">
        <v>26</v>
      </c>
      <c r="D58" s="28"/>
      <c r="E58" s="15" t="s">
        <v>71</v>
      </c>
      <c r="F58" s="18">
        <v>1</v>
      </c>
      <c r="G58" s="19">
        <v>48</v>
      </c>
      <c r="H58" s="19">
        <v>0.15</v>
      </c>
      <c r="I58" s="19">
        <v>0</v>
      </c>
      <c r="J58" s="17">
        <f t="shared" si="2"/>
        <v>7.2</v>
      </c>
      <c r="K58" s="16"/>
      <c r="L58" s="16"/>
      <c r="M58" s="16"/>
    </row>
    <row r="59" spans="1:13" x14ac:dyDescent="0.25">
      <c r="A59" s="16"/>
      <c r="B59" s="16"/>
      <c r="C59" s="15" t="s">
        <v>26</v>
      </c>
      <c r="D59" s="28"/>
      <c r="E59" s="15" t="s">
        <v>42</v>
      </c>
      <c r="F59" s="18">
        <v>1</v>
      </c>
      <c r="G59" s="19">
        <v>9.9499999999999993</v>
      </c>
      <c r="H59" s="19">
        <v>0</v>
      </c>
      <c r="I59" s="19">
        <v>0</v>
      </c>
      <c r="J59" s="17">
        <f t="shared" si="2"/>
        <v>9.9499999999999993</v>
      </c>
      <c r="K59" s="16"/>
      <c r="L59" s="16"/>
      <c r="M59" s="16"/>
    </row>
    <row r="60" spans="1:13" x14ac:dyDescent="0.25">
      <c r="A60" s="16"/>
      <c r="B60" s="16"/>
      <c r="C60" s="16"/>
      <c r="D60" s="28"/>
      <c r="E60" s="16"/>
      <c r="F60" s="16"/>
      <c r="G60" s="16"/>
      <c r="H60" s="16"/>
      <c r="I60" s="16"/>
      <c r="J60" s="20" t="s">
        <v>72</v>
      </c>
      <c r="K60" s="21">
        <f>SUM(J52:J59)</f>
        <v>200</v>
      </c>
      <c r="L60" s="19">
        <v>12.12</v>
      </c>
      <c r="M60" s="21">
        <f>ROUND(K60*L60,2)</f>
        <v>2424</v>
      </c>
    </row>
    <row r="61" spans="1:13" ht="0.95" customHeight="1" x14ac:dyDescent="0.25">
      <c r="A61" s="22"/>
      <c r="B61" s="22"/>
      <c r="C61" s="22"/>
      <c r="D61" s="29"/>
      <c r="E61" s="22"/>
      <c r="F61" s="22"/>
      <c r="G61" s="22"/>
      <c r="H61" s="22"/>
      <c r="I61" s="22"/>
      <c r="J61" s="22"/>
      <c r="K61" s="22"/>
      <c r="L61" s="22"/>
      <c r="M61" s="22"/>
    </row>
    <row r="62" spans="1:13" ht="33.75" x14ac:dyDescent="0.25">
      <c r="A62" s="14" t="s">
        <v>73</v>
      </c>
      <c r="B62" s="15" t="s">
        <v>22</v>
      </c>
      <c r="C62" s="15" t="s">
        <v>23</v>
      </c>
      <c r="D62" s="27" t="s">
        <v>74</v>
      </c>
      <c r="E62" s="16"/>
      <c r="F62" s="16"/>
      <c r="G62" s="16"/>
      <c r="H62" s="16"/>
      <c r="I62" s="16"/>
      <c r="J62" s="16"/>
      <c r="K62" s="17">
        <f>K69</f>
        <v>460</v>
      </c>
      <c r="L62" s="17">
        <f>L69</f>
        <v>9.6</v>
      </c>
      <c r="M62" s="17">
        <f>M69</f>
        <v>4416</v>
      </c>
    </row>
    <row r="63" spans="1:13" ht="90" x14ac:dyDescent="0.25">
      <c r="A63" s="16"/>
      <c r="B63" s="16"/>
      <c r="C63" s="16"/>
      <c r="D63" s="27" t="s">
        <v>75</v>
      </c>
      <c r="E63" s="16"/>
      <c r="F63" s="16"/>
      <c r="G63" s="16"/>
      <c r="H63" s="16"/>
      <c r="I63" s="16"/>
      <c r="J63" s="16"/>
      <c r="K63" s="16"/>
      <c r="L63" s="16"/>
      <c r="M63" s="16"/>
    </row>
    <row r="64" spans="1:13" x14ac:dyDescent="0.25">
      <c r="A64" s="16"/>
      <c r="B64" s="16"/>
      <c r="C64" s="15" t="s">
        <v>26</v>
      </c>
      <c r="D64" s="28"/>
      <c r="E64" s="15" t="s">
        <v>76</v>
      </c>
      <c r="F64" s="18"/>
      <c r="G64" s="19"/>
      <c r="H64" s="19"/>
      <c r="I64" s="19"/>
      <c r="J64" s="17">
        <f>OR(F64&lt;&gt;0,G64&lt;&gt;0,H64&lt;&gt;0,I64&lt;&gt;0)*(F64 + (F64 = 0))*(G64 + (G64 = 0))*(H64 + (H64 = 0))*(I64 + (I64 = 0))</f>
        <v>0</v>
      </c>
      <c r="K64" s="16"/>
      <c r="L64" s="16"/>
      <c r="M64" s="16"/>
    </row>
    <row r="65" spans="1:13" x14ac:dyDescent="0.25">
      <c r="A65" s="16"/>
      <c r="B65" s="16"/>
      <c r="C65" s="15" t="s">
        <v>26</v>
      </c>
      <c r="D65" s="28"/>
      <c r="E65" s="15" t="s">
        <v>27</v>
      </c>
      <c r="F65" s="18">
        <v>1</v>
      </c>
      <c r="G65" s="19">
        <v>62</v>
      </c>
      <c r="H65" s="19">
        <v>0</v>
      </c>
      <c r="I65" s="19">
        <v>0</v>
      </c>
      <c r="J65" s="17">
        <f>OR(F65&lt;&gt;0,G65&lt;&gt;0,H65&lt;&gt;0,I65&lt;&gt;0)*(F65 + (F65 = 0))*(G65 + (G65 = 0))*(H65 + (H65 = 0))*(I65 + (I65 = 0))</f>
        <v>62</v>
      </c>
      <c r="K65" s="16"/>
      <c r="L65" s="16"/>
      <c r="M65" s="16"/>
    </row>
    <row r="66" spans="1:13" x14ac:dyDescent="0.25">
      <c r="A66" s="16"/>
      <c r="B66" s="16"/>
      <c r="C66" s="15" t="s">
        <v>26</v>
      </c>
      <c r="D66" s="28"/>
      <c r="E66" s="15" t="s">
        <v>69</v>
      </c>
      <c r="F66" s="18">
        <v>1</v>
      </c>
      <c r="G66" s="19">
        <v>376</v>
      </c>
      <c r="H66" s="19">
        <v>0</v>
      </c>
      <c r="I66" s="19">
        <v>0</v>
      </c>
      <c r="J66" s="17">
        <f>OR(F66&lt;&gt;0,G66&lt;&gt;0,H66&lt;&gt;0,I66&lt;&gt;0)*(F66 + (F66 = 0))*(G66 + (G66 = 0))*(H66 + (H66 = 0))*(I66 + (I66 = 0))</f>
        <v>376</v>
      </c>
      <c r="K66" s="16"/>
      <c r="L66" s="16"/>
      <c r="M66" s="16"/>
    </row>
    <row r="67" spans="1:13" x14ac:dyDescent="0.25">
      <c r="A67" s="16"/>
      <c r="B67" s="16"/>
      <c r="C67" s="15" t="s">
        <v>26</v>
      </c>
      <c r="D67" s="28"/>
      <c r="E67" s="15" t="s">
        <v>77</v>
      </c>
      <c r="F67" s="18">
        <v>1</v>
      </c>
      <c r="G67" s="19">
        <v>6</v>
      </c>
      <c r="H67" s="19">
        <v>0</v>
      </c>
      <c r="I67" s="19">
        <v>0</v>
      </c>
      <c r="J67" s="17">
        <f>OR(F67&lt;&gt;0,G67&lt;&gt;0,H67&lt;&gt;0,I67&lt;&gt;0)*(F67 + (F67 = 0))*(G67 + (G67 = 0))*(H67 + (H67 = 0))*(I67 + (I67 = 0))</f>
        <v>6</v>
      </c>
      <c r="K67" s="16"/>
      <c r="L67" s="16"/>
      <c r="M67" s="16"/>
    </row>
    <row r="68" spans="1:13" x14ac:dyDescent="0.25">
      <c r="A68" s="16"/>
      <c r="B68" s="16"/>
      <c r="C68" s="15" t="s">
        <v>26</v>
      </c>
      <c r="D68" s="28"/>
      <c r="E68" s="15" t="s">
        <v>42</v>
      </c>
      <c r="F68" s="18">
        <v>1</v>
      </c>
      <c r="G68" s="19">
        <v>16</v>
      </c>
      <c r="H68" s="19">
        <v>0</v>
      </c>
      <c r="I68" s="19">
        <v>0</v>
      </c>
      <c r="J68" s="17">
        <f>OR(F68&lt;&gt;0,G68&lt;&gt;0,H68&lt;&gt;0,I68&lt;&gt;0)*(F68 + (F68 = 0))*(G68 + (G68 = 0))*(H68 + (H68 = 0))*(I68 + (I68 = 0))</f>
        <v>16</v>
      </c>
      <c r="K68" s="16"/>
      <c r="L68" s="16"/>
      <c r="M68" s="16"/>
    </row>
    <row r="69" spans="1:13" x14ac:dyDescent="0.25">
      <c r="A69" s="16"/>
      <c r="B69" s="16"/>
      <c r="C69" s="16"/>
      <c r="D69" s="28"/>
      <c r="E69" s="16"/>
      <c r="F69" s="16"/>
      <c r="G69" s="16"/>
      <c r="H69" s="16"/>
      <c r="I69" s="16"/>
      <c r="J69" s="20" t="s">
        <v>78</v>
      </c>
      <c r="K69" s="21">
        <f>SUM(J64:J68)</f>
        <v>460</v>
      </c>
      <c r="L69" s="19">
        <v>9.6</v>
      </c>
      <c r="M69" s="21">
        <f>ROUND(K69*L69,2)</f>
        <v>4416</v>
      </c>
    </row>
    <row r="70" spans="1:13" ht="0.95" customHeight="1" x14ac:dyDescent="0.25">
      <c r="A70" s="22"/>
      <c r="B70" s="22"/>
      <c r="C70" s="22"/>
      <c r="D70" s="29"/>
      <c r="E70" s="22"/>
      <c r="F70" s="22"/>
      <c r="G70" s="22"/>
      <c r="H70" s="22"/>
      <c r="I70" s="22"/>
      <c r="J70" s="22"/>
      <c r="K70" s="22"/>
      <c r="L70" s="22"/>
      <c r="M70" s="22"/>
    </row>
    <row r="71" spans="1:13" ht="22.5" x14ac:dyDescent="0.25">
      <c r="A71" s="14" t="s">
        <v>79</v>
      </c>
      <c r="B71" s="15" t="s">
        <v>22</v>
      </c>
      <c r="C71" s="15" t="s">
        <v>23</v>
      </c>
      <c r="D71" s="27" t="s">
        <v>80</v>
      </c>
      <c r="E71" s="16"/>
      <c r="F71" s="16"/>
      <c r="G71" s="16"/>
      <c r="H71" s="16"/>
      <c r="I71" s="16"/>
      <c r="J71" s="16"/>
      <c r="K71" s="17">
        <f>K76</f>
        <v>10</v>
      </c>
      <c r="L71" s="17">
        <f>L76</f>
        <v>4.8899999999999997</v>
      </c>
      <c r="M71" s="17">
        <f>M76</f>
        <v>48.9</v>
      </c>
    </row>
    <row r="72" spans="1:13" ht="33.75" x14ac:dyDescent="0.25">
      <c r="A72" s="16"/>
      <c r="B72" s="16"/>
      <c r="C72" s="16"/>
      <c r="D72" s="27" t="s">
        <v>81</v>
      </c>
      <c r="E72" s="16"/>
      <c r="F72" s="16"/>
      <c r="G72" s="16"/>
      <c r="H72" s="16"/>
      <c r="I72" s="16"/>
      <c r="J72" s="16"/>
      <c r="K72" s="16"/>
      <c r="L72" s="16"/>
      <c r="M72" s="16"/>
    </row>
    <row r="73" spans="1:13" x14ac:dyDescent="0.25">
      <c r="A73" s="16"/>
      <c r="B73" s="16"/>
      <c r="C73" s="15" t="s">
        <v>26</v>
      </c>
      <c r="D73" s="28"/>
      <c r="E73" s="15" t="s">
        <v>27</v>
      </c>
      <c r="F73" s="18">
        <v>1</v>
      </c>
      <c r="G73" s="19">
        <v>4</v>
      </c>
      <c r="H73" s="19">
        <v>0</v>
      </c>
      <c r="I73" s="19">
        <v>0</v>
      </c>
      <c r="J73" s="17">
        <f>OR(F73&lt;&gt;0,G73&lt;&gt;0,H73&lt;&gt;0,I73&lt;&gt;0)*(F73 + (F73 = 0))*(G73 + (G73 = 0))*(H73 + (H73 = 0))*(I73 + (I73 = 0))</f>
        <v>4</v>
      </c>
      <c r="K73" s="16"/>
      <c r="L73" s="16"/>
      <c r="M73" s="16"/>
    </row>
    <row r="74" spans="1:13" x14ac:dyDescent="0.25">
      <c r="A74" s="16"/>
      <c r="B74" s="16"/>
      <c r="C74" s="15" t="s">
        <v>26</v>
      </c>
      <c r="D74" s="28"/>
      <c r="E74" s="15" t="s">
        <v>82</v>
      </c>
      <c r="F74" s="18">
        <v>1</v>
      </c>
      <c r="G74" s="19">
        <v>4</v>
      </c>
      <c r="H74" s="19">
        <v>0</v>
      </c>
      <c r="I74" s="19">
        <v>0</v>
      </c>
      <c r="J74" s="17">
        <f>OR(F74&lt;&gt;0,G74&lt;&gt;0,H74&lt;&gt;0,I74&lt;&gt;0)*(F74 + (F74 = 0))*(G74 + (G74 = 0))*(H74 + (H74 = 0))*(I74 + (I74 = 0))</f>
        <v>4</v>
      </c>
      <c r="K74" s="16"/>
      <c r="L74" s="16"/>
      <c r="M74" s="16"/>
    </row>
    <row r="75" spans="1:13" x14ac:dyDescent="0.25">
      <c r="A75" s="16"/>
      <c r="B75" s="16"/>
      <c r="C75" s="15" t="s">
        <v>26</v>
      </c>
      <c r="D75" s="28"/>
      <c r="E75" s="15" t="s">
        <v>42</v>
      </c>
      <c r="F75" s="18">
        <v>1</v>
      </c>
      <c r="G75" s="19">
        <v>2</v>
      </c>
      <c r="H75" s="19">
        <v>0</v>
      </c>
      <c r="I75" s="19">
        <v>0</v>
      </c>
      <c r="J75" s="17">
        <f>OR(F75&lt;&gt;0,G75&lt;&gt;0,H75&lt;&gt;0,I75&lt;&gt;0)*(F75 + (F75 = 0))*(G75 + (G75 = 0))*(H75 + (H75 = 0))*(I75 + (I75 = 0))</f>
        <v>2</v>
      </c>
      <c r="K75" s="16"/>
      <c r="L75" s="16"/>
      <c r="M75" s="16"/>
    </row>
    <row r="76" spans="1:13" x14ac:dyDescent="0.25">
      <c r="A76" s="16"/>
      <c r="B76" s="16"/>
      <c r="C76" s="16"/>
      <c r="D76" s="28"/>
      <c r="E76" s="16"/>
      <c r="F76" s="16"/>
      <c r="G76" s="16"/>
      <c r="H76" s="16"/>
      <c r="I76" s="16"/>
      <c r="J76" s="20" t="s">
        <v>83</v>
      </c>
      <c r="K76" s="21">
        <f>SUM(J73:J75)</f>
        <v>10</v>
      </c>
      <c r="L76" s="19">
        <v>4.8899999999999997</v>
      </c>
      <c r="M76" s="21">
        <f>ROUND(K76*L76,2)</f>
        <v>48.9</v>
      </c>
    </row>
    <row r="77" spans="1:13" ht="0.95" customHeight="1" x14ac:dyDescent="0.25">
      <c r="A77" s="22"/>
      <c r="B77" s="22"/>
      <c r="C77" s="22"/>
      <c r="D77" s="29"/>
      <c r="E77" s="22"/>
      <c r="F77" s="22"/>
      <c r="G77" s="22"/>
      <c r="H77" s="22"/>
      <c r="I77" s="22"/>
      <c r="J77" s="22"/>
      <c r="K77" s="22"/>
      <c r="L77" s="22"/>
      <c r="M77" s="22"/>
    </row>
    <row r="78" spans="1:13" ht="33.75" x14ac:dyDescent="0.25">
      <c r="A78" s="14" t="s">
        <v>84</v>
      </c>
      <c r="B78" s="15" t="s">
        <v>22</v>
      </c>
      <c r="C78" s="15" t="s">
        <v>52</v>
      </c>
      <c r="D78" s="27" t="s">
        <v>85</v>
      </c>
      <c r="E78" s="16"/>
      <c r="F78" s="16"/>
      <c r="G78" s="16"/>
      <c r="H78" s="16"/>
      <c r="I78" s="16"/>
      <c r="J78" s="16"/>
      <c r="K78" s="17">
        <f>K86</f>
        <v>1400</v>
      </c>
      <c r="L78" s="17">
        <f>L86</f>
        <v>3.25</v>
      </c>
      <c r="M78" s="17">
        <f>M86</f>
        <v>4550</v>
      </c>
    </row>
    <row r="79" spans="1:13" ht="45" x14ac:dyDescent="0.25">
      <c r="A79" s="16"/>
      <c r="B79" s="16"/>
      <c r="C79" s="16"/>
      <c r="D79" s="27" t="s">
        <v>86</v>
      </c>
      <c r="E79" s="16"/>
      <c r="F79" s="16"/>
      <c r="G79" s="16"/>
      <c r="H79" s="16"/>
      <c r="I79" s="16"/>
      <c r="J79" s="16"/>
      <c r="K79" s="16"/>
      <c r="L79" s="16"/>
      <c r="M79" s="16"/>
    </row>
    <row r="80" spans="1:13" x14ac:dyDescent="0.25">
      <c r="A80" s="16"/>
      <c r="B80" s="16"/>
      <c r="C80" s="15" t="s">
        <v>26</v>
      </c>
      <c r="D80" s="28"/>
      <c r="E80" s="15" t="s">
        <v>27</v>
      </c>
      <c r="F80" s="18">
        <v>1</v>
      </c>
      <c r="G80" s="19">
        <v>190</v>
      </c>
      <c r="H80" s="19">
        <v>5.2</v>
      </c>
      <c r="I80" s="19">
        <v>0</v>
      </c>
      <c r="J80" s="17">
        <f t="shared" ref="J80:J85" si="3">OR(F80&lt;&gt;0,G80&lt;&gt;0,H80&lt;&gt;0,I80&lt;&gt;0)*(F80 + (F80 = 0))*(G80 + (G80 = 0))*(H80 + (H80 = 0))*(I80 + (I80 = 0))</f>
        <v>988</v>
      </c>
      <c r="K80" s="16"/>
      <c r="L80" s="16"/>
      <c r="M80" s="16"/>
    </row>
    <row r="81" spans="1:13" x14ac:dyDescent="0.25">
      <c r="A81" s="16"/>
      <c r="B81" s="16"/>
      <c r="C81" s="15" t="s">
        <v>26</v>
      </c>
      <c r="D81" s="28"/>
      <c r="E81" s="15" t="s">
        <v>87</v>
      </c>
      <c r="F81" s="18">
        <v>1</v>
      </c>
      <c r="G81" s="19">
        <v>24</v>
      </c>
      <c r="H81" s="19">
        <v>3.6</v>
      </c>
      <c r="I81" s="19">
        <v>0</v>
      </c>
      <c r="J81" s="17">
        <f t="shared" si="3"/>
        <v>86.4</v>
      </c>
      <c r="K81" s="16"/>
      <c r="L81" s="16"/>
      <c r="M81" s="16"/>
    </row>
    <row r="82" spans="1:13" x14ac:dyDescent="0.25">
      <c r="A82" s="16"/>
      <c r="B82" s="16"/>
      <c r="C82" s="15" t="s">
        <v>26</v>
      </c>
      <c r="D82" s="28"/>
      <c r="E82" s="15" t="s">
        <v>88</v>
      </c>
      <c r="F82" s="18">
        <v>1</v>
      </c>
      <c r="G82" s="19">
        <v>120</v>
      </c>
      <c r="H82" s="19">
        <v>2</v>
      </c>
      <c r="I82" s="19">
        <v>0</v>
      </c>
      <c r="J82" s="17">
        <f t="shared" si="3"/>
        <v>240</v>
      </c>
      <c r="K82" s="16"/>
      <c r="L82" s="16"/>
      <c r="M82" s="16"/>
    </row>
    <row r="83" spans="1:13" x14ac:dyDescent="0.25">
      <c r="A83" s="16"/>
      <c r="B83" s="16"/>
      <c r="C83" s="15" t="s">
        <v>26</v>
      </c>
      <c r="D83" s="28"/>
      <c r="E83" s="15" t="s">
        <v>89</v>
      </c>
      <c r="F83" s="18">
        <v>9</v>
      </c>
      <c r="G83" s="19">
        <v>4.2</v>
      </c>
      <c r="H83" s="19">
        <v>1</v>
      </c>
      <c r="I83" s="19">
        <v>0</v>
      </c>
      <c r="J83" s="17">
        <f t="shared" si="3"/>
        <v>37.799999999999997</v>
      </c>
      <c r="K83" s="16"/>
      <c r="L83" s="16"/>
      <c r="M83" s="16"/>
    </row>
    <row r="84" spans="1:13" x14ac:dyDescent="0.25">
      <c r="A84" s="16"/>
      <c r="B84" s="16"/>
      <c r="C84" s="15" t="s">
        <v>26</v>
      </c>
      <c r="D84" s="28"/>
      <c r="E84" s="15" t="s">
        <v>90</v>
      </c>
      <c r="F84" s="18">
        <v>1</v>
      </c>
      <c r="G84" s="19">
        <v>11</v>
      </c>
      <c r="H84" s="19">
        <v>0</v>
      </c>
      <c r="I84" s="19">
        <v>0</v>
      </c>
      <c r="J84" s="17">
        <f t="shared" si="3"/>
        <v>11</v>
      </c>
      <c r="K84" s="16"/>
      <c r="L84" s="16"/>
      <c r="M84" s="16"/>
    </row>
    <row r="85" spans="1:13" x14ac:dyDescent="0.25">
      <c r="A85" s="16"/>
      <c r="B85" s="16"/>
      <c r="C85" s="15" t="s">
        <v>26</v>
      </c>
      <c r="D85" s="28"/>
      <c r="E85" s="15" t="s">
        <v>32</v>
      </c>
      <c r="F85" s="18">
        <v>1</v>
      </c>
      <c r="G85" s="19">
        <v>36.799999999999997</v>
      </c>
      <c r="H85" s="19">
        <v>0</v>
      </c>
      <c r="I85" s="19">
        <v>0</v>
      </c>
      <c r="J85" s="17">
        <f t="shared" si="3"/>
        <v>36.799999999999997</v>
      </c>
      <c r="K85" s="16"/>
      <c r="L85" s="16"/>
      <c r="M85" s="16"/>
    </row>
    <row r="86" spans="1:13" x14ac:dyDescent="0.25">
      <c r="A86" s="16"/>
      <c r="B86" s="16"/>
      <c r="C86" s="16"/>
      <c r="D86" s="28"/>
      <c r="E86" s="16"/>
      <c r="F86" s="16"/>
      <c r="G86" s="16"/>
      <c r="H86" s="16"/>
      <c r="I86" s="16"/>
      <c r="J86" s="20" t="s">
        <v>91</v>
      </c>
      <c r="K86" s="21">
        <f>SUM(J80:J85)</f>
        <v>1400</v>
      </c>
      <c r="L86" s="19">
        <v>3.25</v>
      </c>
      <c r="M86" s="21">
        <f>ROUND(K86*L86,2)</f>
        <v>4550</v>
      </c>
    </row>
    <row r="87" spans="1:13" ht="0.95" customHeight="1" x14ac:dyDescent="0.25">
      <c r="A87" s="22"/>
      <c r="B87" s="22"/>
      <c r="C87" s="22"/>
      <c r="D87" s="29"/>
      <c r="E87" s="22"/>
      <c r="F87" s="22"/>
      <c r="G87" s="22"/>
      <c r="H87" s="22"/>
      <c r="I87" s="22"/>
      <c r="J87" s="22"/>
      <c r="K87" s="22"/>
      <c r="L87" s="22"/>
      <c r="M87" s="22"/>
    </row>
    <row r="88" spans="1:13" ht="22.5" x14ac:dyDescent="0.25">
      <c r="A88" s="14" t="s">
        <v>92</v>
      </c>
      <c r="B88" s="15" t="s">
        <v>22</v>
      </c>
      <c r="C88" s="15" t="s">
        <v>93</v>
      </c>
      <c r="D88" s="27" t="s">
        <v>94</v>
      </c>
      <c r="E88" s="16"/>
      <c r="F88" s="16"/>
      <c r="G88" s="16"/>
      <c r="H88" s="16"/>
      <c r="I88" s="16"/>
      <c r="J88" s="16"/>
      <c r="K88" s="17">
        <f>K92</f>
        <v>7</v>
      </c>
      <c r="L88" s="17">
        <f>L92</f>
        <v>5.27</v>
      </c>
      <c r="M88" s="17">
        <f>M92</f>
        <v>36.89</v>
      </c>
    </row>
    <row r="89" spans="1:13" ht="33.75" x14ac:dyDescent="0.25">
      <c r="A89" s="16"/>
      <c r="B89" s="16"/>
      <c r="C89" s="16"/>
      <c r="D89" s="27" t="s">
        <v>95</v>
      </c>
      <c r="E89" s="16"/>
      <c r="F89" s="16"/>
      <c r="G89" s="16"/>
      <c r="H89" s="16"/>
      <c r="I89" s="16"/>
      <c r="J89" s="16"/>
      <c r="K89" s="16"/>
      <c r="L89" s="16"/>
      <c r="M89" s="16"/>
    </row>
    <row r="90" spans="1:13" x14ac:dyDescent="0.25">
      <c r="A90" s="16"/>
      <c r="B90" s="16"/>
      <c r="C90" s="15" t="s">
        <v>26</v>
      </c>
      <c r="D90" s="28"/>
      <c r="E90" s="15" t="s">
        <v>27</v>
      </c>
      <c r="F90" s="18">
        <v>2</v>
      </c>
      <c r="G90" s="19">
        <v>0</v>
      </c>
      <c r="H90" s="19">
        <v>0</v>
      </c>
      <c r="I90" s="19">
        <v>0</v>
      </c>
      <c r="J90" s="17">
        <f>OR(F90&lt;&gt;0,G90&lt;&gt;0,H90&lt;&gt;0,I90&lt;&gt;0)*(F90 + (F90 = 0))*(G90 + (G90 = 0))*(H90 + (H90 = 0))*(I90 + (I90 = 0))</f>
        <v>2</v>
      </c>
      <c r="K90" s="16"/>
      <c r="L90" s="16"/>
      <c r="M90" s="16"/>
    </row>
    <row r="91" spans="1:13" x14ac:dyDescent="0.25">
      <c r="A91" s="16"/>
      <c r="B91" s="16"/>
      <c r="C91" s="15" t="s">
        <v>26</v>
      </c>
      <c r="D91" s="28"/>
      <c r="E91" s="15" t="s">
        <v>69</v>
      </c>
      <c r="F91" s="18">
        <v>5</v>
      </c>
      <c r="G91" s="19">
        <v>0</v>
      </c>
      <c r="H91" s="19">
        <v>0</v>
      </c>
      <c r="I91" s="19">
        <v>0</v>
      </c>
      <c r="J91" s="17">
        <f>OR(F91&lt;&gt;0,G91&lt;&gt;0,H91&lt;&gt;0,I91&lt;&gt;0)*(F91 + (F91 = 0))*(G91 + (G91 = 0))*(H91 + (H91 = 0))*(I91 + (I91 = 0))</f>
        <v>5</v>
      </c>
      <c r="K91" s="16"/>
      <c r="L91" s="16"/>
      <c r="M91" s="16"/>
    </row>
    <row r="92" spans="1:13" x14ac:dyDescent="0.25">
      <c r="A92" s="16"/>
      <c r="B92" s="16"/>
      <c r="C92" s="16"/>
      <c r="D92" s="28"/>
      <c r="E92" s="16"/>
      <c r="F92" s="16"/>
      <c r="G92" s="16"/>
      <c r="H92" s="16"/>
      <c r="I92" s="16"/>
      <c r="J92" s="20" t="s">
        <v>96</v>
      </c>
      <c r="K92" s="21">
        <f>SUM(J90:J91)</f>
        <v>7</v>
      </c>
      <c r="L92" s="19">
        <v>5.27</v>
      </c>
      <c r="M92" s="21">
        <f>ROUND(K92*L92,2)</f>
        <v>36.89</v>
      </c>
    </row>
    <row r="93" spans="1:13" ht="0.95" customHeight="1" x14ac:dyDescent="0.25">
      <c r="A93" s="22"/>
      <c r="B93" s="22"/>
      <c r="C93" s="22"/>
      <c r="D93" s="29"/>
      <c r="E93" s="22"/>
      <c r="F93" s="22"/>
      <c r="G93" s="22"/>
      <c r="H93" s="22"/>
      <c r="I93" s="22"/>
      <c r="J93" s="22"/>
      <c r="K93" s="22"/>
      <c r="L93" s="22"/>
      <c r="M93" s="22"/>
    </row>
    <row r="94" spans="1:13" ht="22.5" x14ac:dyDescent="0.25">
      <c r="A94" s="14" t="s">
        <v>97</v>
      </c>
      <c r="B94" s="15" t="s">
        <v>22</v>
      </c>
      <c r="C94" s="15" t="s">
        <v>52</v>
      </c>
      <c r="D94" s="27" t="s">
        <v>98</v>
      </c>
      <c r="E94" s="16"/>
      <c r="F94" s="16"/>
      <c r="G94" s="16"/>
      <c r="H94" s="16"/>
      <c r="I94" s="16"/>
      <c r="J94" s="16"/>
      <c r="K94" s="17">
        <f>K98</f>
        <v>60</v>
      </c>
      <c r="L94" s="17">
        <f>L98</f>
        <v>13.5</v>
      </c>
      <c r="M94" s="17">
        <f>M98</f>
        <v>810</v>
      </c>
    </row>
    <row r="95" spans="1:13" ht="33.75" x14ac:dyDescent="0.25">
      <c r="A95" s="16"/>
      <c r="B95" s="16"/>
      <c r="C95" s="16"/>
      <c r="D95" s="27" t="s">
        <v>99</v>
      </c>
      <c r="E95" s="16"/>
      <c r="F95" s="16"/>
      <c r="G95" s="16"/>
      <c r="H95" s="16"/>
      <c r="I95" s="16"/>
      <c r="J95" s="16"/>
      <c r="K95" s="16"/>
      <c r="L95" s="16"/>
      <c r="M95" s="16"/>
    </row>
    <row r="96" spans="1:13" x14ac:dyDescent="0.25">
      <c r="A96" s="16"/>
      <c r="B96" s="16"/>
      <c r="C96" s="15" t="s">
        <v>26</v>
      </c>
      <c r="D96" s="28"/>
      <c r="E96" s="15" t="s">
        <v>100</v>
      </c>
      <c r="F96" s="18">
        <v>1</v>
      </c>
      <c r="G96" s="19">
        <v>3</v>
      </c>
      <c r="H96" s="19">
        <v>3</v>
      </c>
      <c r="I96" s="19">
        <v>3</v>
      </c>
      <c r="J96" s="19">
        <v>54</v>
      </c>
      <c r="K96" s="15" t="s">
        <v>41</v>
      </c>
      <c r="L96" s="16"/>
      <c r="M96" s="16"/>
    </row>
    <row r="97" spans="1:13" x14ac:dyDescent="0.25">
      <c r="A97" s="16"/>
      <c r="B97" s="16"/>
      <c r="C97" s="15" t="s">
        <v>26</v>
      </c>
      <c r="D97" s="28"/>
      <c r="E97" s="15" t="s">
        <v>42</v>
      </c>
      <c r="F97" s="18">
        <v>1</v>
      </c>
      <c r="G97" s="19">
        <v>6</v>
      </c>
      <c r="H97" s="19">
        <v>0</v>
      </c>
      <c r="I97" s="19">
        <v>0</v>
      </c>
      <c r="J97" s="17">
        <f>OR(F97&lt;&gt;0,G97&lt;&gt;0,H97&lt;&gt;0,I97&lt;&gt;0)*(F97 + (F97 = 0))*(G97 + (G97 = 0))*(H97 + (H97 = 0))*(I97 + (I97 = 0))</f>
        <v>6</v>
      </c>
      <c r="K97" s="16"/>
      <c r="L97" s="16"/>
      <c r="M97" s="16"/>
    </row>
    <row r="98" spans="1:13" x14ac:dyDescent="0.25">
      <c r="A98" s="16"/>
      <c r="B98" s="16"/>
      <c r="C98" s="16"/>
      <c r="D98" s="28"/>
      <c r="E98" s="16"/>
      <c r="F98" s="16"/>
      <c r="G98" s="16"/>
      <c r="H98" s="16"/>
      <c r="I98" s="16"/>
      <c r="J98" s="20" t="s">
        <v>101</v>
      </c>
      <c r="K98" s="21">
        <f>SUM(J96:J97)</f>
        <v>60</v>
      </c>
      <c r="L98" s="19">
        <v>13.5</v>
      </c>
      <c r="M98" s="21">
        <f>ROUND(K98*L98,2)</f>
        <v>810</v>
      </c>
    </row>
    <row r="99" spans="1:13" ht="0.95" customHeight="1" x14ac:dyDescent="0.25">
      <c r="A99" s="22"/>
      <c r="B99" s="22"/>
      <c r="C99" s="22"/>
      <c r="D99" s="29"/>
      <c r="E99" s="22"/>
      <c r="F99" s="22"/>
      <c r="G99" s="22"/>
      <c r="H99" s="22"/>
      <c r="I99" s="22"/>
      <c r="J99" s="22"/>
      <c r="K99" s="22"/>
      <c r="L99" s="22"/>
      <c r="M99" s="22"/>
    </row>
    <row r="100" spans="1:13" ht="22.5" x14ac:dyDescent="0.25">
      <c r="A100" s="14" t="s">
        <v>102</v>
      </c>
      <c r="B100" s="15" t="s">
        <v>22</v>
      </c>
      <c r="C100" s="15" t="s">
        <v>52</v>
      </c>
      <c r="D100" s="27" t="s">
        <v>103</v>
      </c>
      <c r="E100" s="16"/>
      <c r="F100" s="16"/>
      <c r="G100" s="16"/>
      <c r="H100" s="16"/>
      <c r="I100" s="16"/>
      <c r="J100" s="16"/>
      <c r="K100" s="17">
        <f>K104</f>
        <v>60</v>
      </c>
      <c r="L100" s="17">
        <f>L104</f>
        <v>6.71</v>
      </c>
      <c r="M100" s="17">
        <f>M104</f>
        <v>402.6</v>
      </c>
    </row>
    <row r="101" spans="1:13" ht="22.5" x14ac:dyDescent="0.25">
      <c r="A101" s="16"/>
      <c r="B101" s="16"/>
      <c r="C101" s="16"/>
      <c r="D101" s="27" t="s">
        <v>104</v>
      </c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3" x14ac:dyDescent="0.25">
      <c r="A102" s="16"/>
      <c r="B102" s="16"/>
      <c r="C102" s="15" t="s">
        <v>26</v>
      </c>
      <c r="D102" s="28"/>
      <c r="E102" s="15" t="s">
        <v>100</v>
      </c>
      <c r="F102" s="18">
        <v>1</v>
      </c>
      <c r="G102" s="19">
        <v>3</v>
      </c>
      <c r="H102" s="19">
        <v>3</v>
      </c>
      <c r="I102" s="19">
        <v>3</v>
      </c>
      <c r="J102" s="19">
        <v>54</v>
      </c>
      <c r="K102" s="15" t="s">
        <v>41</v>
      </c>
      <c r="L102" s="16"/>
      <c r="M102" s="16"/>
    </row>
    <row r="103" spans="1:13" x14ac:dyDescent="0.25">
      <c r="A103" s="16"/>
      <c r="B103" s="16"/>
      <c r="C103" s="15" t="s">
        <v>26</v>
      </c>
      <c r="D103" s="28"/>
      <c r="E103" s="15" t="s">
        <v>42</v>
      </c>
      <c r="F103" s="18">
        <v>1</v>
      </c>
      <c r="G103" s="19">
        <v>6</v>
      </c>
      <c r="H103" s="19">
        <v>0</v>
      </c>
      <c r="I103" s="19">
        <v>0</v>
      </c>
      <c r="J103" s="17">
        <f>OR(F103&lt;&gt;0,G103&lt;&gt;0,H103&lt;&gt;0,I103&lt;&gt;0)*(F103 + (F103 = 0))*(G103 + (G103 = 0))*(H103 + (H103 = 0))*(I103 + (I103 = 0))</f>
        <v>6</v>
      </c>
      <c r="K103" s="16"/>
      <c r="L103" s="16"/>
      <c r="M103" s="16"/>
    </row>
    <row r="104" spans="1:13" x14ac:dyDescent="0.25">
      <c r="A104" s="16"/>
      <c r="B104" s="16"/>
      <c r="C104" s="16"/>
      <c r="D104" s="28"/>
      <c r="E104" s="16"/>
      <c r="F104" s="16"/>
      <c r="G104" s="16"/>
      <c r="H104" s="16"/>
      <c r="I104" s="16"/>
      <c r="J104" s="20" t="s">
        <v>105</v>
      </c>
      <c r="K104" s="21">
        <f>SUM(J102:J103)</f>
        <v>60</v>
      </c>
      <c r="L104" s="19">
        <v>6.71</v>
      </c>
      <c r="M104" s="21">
        <f>ROUND(K104*L104,2)</f>
        <v>402.6</v>
      </c>
    </row>
    <row r="105" spans="1:13" ht="0.95" customHeight="1" x14ac:dyDescent="0.25">
      <c r="A105" s="22"/>
      <c r="B105" s="22"/>
      <c r="C105" s="22"/>
      <c r="D105" s="29"/>
      <c r="E105" s="22"/>
      <c r="F105" s="22"/>
      <c r="G105" s="22"/>
      <c r="H105" s="22"/>
      <c r="I105" s="22"/>
      <c r="J105" s="22"/>
      <c r="K105" s="22"/>
      <c r="L105" s="22"/>
      <c r="M105" s="22"/>
    </row>
    <row r="106" spans="1:13" x14ac:dyDescent="0.25">
      <c r="A106" s="14" t="s">
        <v>106</v>
      </c>
      <c r="B106" s="15" t="s">
        <v>22</v>
      </c>
      <c r="C106" s="15" t="s">
        <v>107</v>
      </c>
      <c r="D106" s="27" t="s">
        <v>108</v>
      </c>
      <c r="E106" s="16"/>
      <c r="F106" s="16"/>
      <c r="G106" s="16"/>
      <c r="H106" s="16"/>
      <c r="I106" s="16"/>
      <c r="J106" s="16"/>
      <c r="K106" s="17">
        <f>K109</f>
        <v>1</v>
      </c>
      <c r="L106" s="17">
        <f>L109</f>
        <v>900</v>
      </c>
      <c r="M106" s="17">
        <f>M109</f>
        <v>900</v>
      </c>
    </row>
    <row r="107" spans="1:13" ht="135" x14ac:dyDescent="0.25">
      <c r="A107" s="16"/>
      <c r="B107" s="16"/>
      <c r="C107" s="16"/>
      <c r="D107" s="27" t="s">
        <v>109</v>
      </c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3" x14ac:dyDescent="0.25">
      <c r="A108" s="16"/>
      <c r="B108" s="16"/>
      <c r="C108" s="15" t="s">
        <v>37</v>
      </c>
      <c r="D108" s="28"/>
      <c r="E108" s="15" t="s">
        <v>110</v>
      </c>
      <c r="F108" s="18">
        <v>1</v>
      </c>
      <c r="G108" s="19">
        <v>0</v>
      </c>
      <c r="H108" s="19">
        <v>0</v>
      </c>
      <c r="I108" s="19">
        <v>0</v>
      </c>
      <c r="J108" s="17">
        <f>OR(F108&lt;&gt;0,G108&lt;&gt;0,H108&lt;&gt;0,I108&lt;&gt;0)*(F108 + (F108 = 0))*(G108 + (G108 = 0))*(H108 + (H108 = 0))*(I108 + (I108 = 0))</f>
        <v>1</v>
      </c>
      <c r="K108" s="16"/>
      <c r="L108" s="16"/>
      <c r="M108" s="16"/>
    </row>
    <row r="109" spans="1:13" x14ac:dyDescent="0.25">
      <c r="A109" s="16"/>
      <c r="B109" s="16"/>
      <c r="C109" s="16"/>
      <c r="D109" s="28"/>
      <c r="E109" s="16"/>
      <c r="F109" s="16"/>
      <c r="G109" s="16"/>
      <c r="H109" s="16"/>
      <c r="I109" s="16"/>
      <c r="J109" s="20" t="s">
        <v>111</v>
      </c>
      <c r="K109" s="21">
        <f>J108*1</f>
        <v>1</v>
      </c>
      <c r="L109" s="19">
        <v>900</v>
      </c>
      <c r="M109" s="21">
        <f>ROUND(K109*L109,2)</f>
        <v>900</v>
      </c>
    </row>
    <row r="110" spans="1:13" ht="0.95" customHeight="1" x14ac:dyDescent="0.25">
      <c r="A110" s="22"/>
      <c r="B110" s="22"/>
      <c r="C110" s="22"/>
      <c r="D110" s="29"/>
      <c r="E110" s="22"/>
      <c r="F110" s="22"/>
      <c r="G110" s="22"/>
      <c r="H110" s="22"/>
      <c r="I110" s="22"/>
      <c r="J110" s="22"/>
      <c r="K110" s="22"/>
      <c r="L110" s="22"/>
      <c r="M110" s="22"/>
    </row>
    <row r="111" spans="1:13" ht="22.5" x14ac:dyDescent="0.25">
      <c r="A111" s="14" t="s">
        <v>112</v>
      </c>
      <c r="B111" s="15" t="s">
        <v>22</v>
      </c>
      <c r="C111" s="15" t="s">
        <v>107</v>
      </c>
      <c r="D111" s="27" t="s">
        <v>113</v>
      </c>
      <c r="E111" s="16"/>
      <c r="F111" s="16"/>
      <c r="G111" s="16"/>
      <c r="H111" s="16"/>
      <c r="I111" s="16"/>
      <c r="J111" s="16"/>
      <c r="K111" s="17">
        <f>K113</f>
        <v>1</v>
      </c>
      <c r="L111" s="17">
        <f>L113</f>
        <v>1200</v>
      </c>
      <c r="M111" s="17">
        <f>M113</f>
        <v>1200</v>
      </c>
    </row>
    <row r="112" spans="1:13" x14ac:dyDescent="0.25">
      <c r="A112" s="16"/>
      <c r="B112" s="16"/>
      <c r="C112" s="15" t="s">
        <v>37</v>
      </c>
      <c r="D112" s="28"/>
      <c r="E112" s="15" t="s">
        <v>110</v>
      </c>
      <c r="F112" s="18">
        <v>1</v>
      </c>
      <c r="G112" s="19">
        <v>0</v>
      </c>
      <c r="H112" s="19">
        <v>0</v>
      </c>
      <c r="I112" s="19">
        <v>0</v>
      </c>
      <c r="J112" s="17">
        <f>OR(F112&lt;&gt;0,G112&lt;&gt;0,H112&lt;&gt;0,I112&lt;&gt;0)*(F112 + (F112 = 0))*(G112 + (G112 = 0))*(H112 + (H112 = 0))*(I112 + (I112 = 0))</f>
        <v>1</v>
      </c>
      <c r="K112" s="16"/>
      <c r="L112" s="16"/>
      <c r="M112" s="16"/>
    </row>
    <row r="113" spans="1:13" x14ac:dyDescent="0.25">
      <c r="A113" s="16"/>
      <c r="B113" s="16"/>
      <c r="C113" s="16"/>
      <c r="D113" s="28"/>
      <c r="E113" s="16"/>
      <c r="F113" s="16"/>
      <c r="G113" s="16"/>
      <c r="H113" s="16"/>
      <c r="I113" s="16"/>
      <c r="J113" s="20" t="s">
        <v>114</v>
      </c>
      <c r="K113" s="21">
        <f>J112*1</f>
        <v>1</v>
      </c>
      <c r="L113" s="19">
        <v>1200</v>
      </c>
      <c r="M113" s="21">
        <f>ROUND(K113*L113,2)</f>
        <v>1200</v>
      </c>
    </row>
    <row r="114" spans="1:13" ht="0.95" customHeight="1" x14ac:dyDescent="0.25">
      <c r="A114" s="22"/>
      <c r="B114" s="22"/>
      <c r="C114" s="22"/>
      <c r="D114" s="29"/>
      <c r="E114" s="22"/>
      <c r="F114" s="22"/>
      <c r="G114" s="22"/>
      <c r="H114" s="22"/>
      <c r="I114" s="22"/>
      <c r="J114" s="22"/>
      <c r="K114" s="22"/>
      <c r="L114" s="22"/>
      <c r="M114" s="22"/>
    </row>
    <row r="115" spans="1:13" ht="33.75" x14ac:dyDescent="0.25">
      <c r="A115" s="14" t="s">
        <v>115</v>
      </c>
      <c r="B115" s="15" t="s">
        <v>22</v>
      </c>
      <c r="C115" s="15" t="s">
        <v>45</v>
      </c>
      <c r="D115" s="27" t="s">
        <v>116</v>
      </c>
      <c r="E115" s="16"/>
      <c r="F115" s="16"/>
      <c r="G115" s="16"/>
      <c r="H115" s="16"/>
      <c r="I115" s="16"/>
      <c r="J115" s="16"/>
      <c r="K115" s="17">
        <f>K120</f>
        <v>2.5</v>
      </c>
      <c r="L115" s="17">
        <f>L120</f>
        <v>239.07</v>
      </c>
      <c r="M115" s="17">
        <f>M120</f>
        <v>597.67999999999995</v>
      </c>
    </row>
    <row r="116" spans="1:13" ht="90" x14ac:dyDescent="0.25">
      <c r="A116" s="16"/>
      <c r="B116" s="16"/>
      <c r="C116" s="16"/>
      <c r="D116" s="27" t="s">
        <v>117</v>
      </c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1:13" x14ac:dyDescent="0.25">
      <c r="A117" s="16"/>
      <c r="B117" s="16"/>
      <c r="C117" s="15" t="s">
        <v>26</v>
      </c>
      <c r="D117" s="28"/>
      <c r="E117" s="15" t="s">
        <v>118</v>
      </c>
      <c r="F117" s="18">
        <v>1</v>
      </c>
      <c r="G117" s="19">
        <v>2.5</v>
      </c>
      <c r="H117" s="19">
        <v>0.5</v>
      </c>
      <c r="I117" s="19">
        <v>1.3</v>
      </c>
      <c r="J117" s="17">
        <f>OR(F117&lt;&gt;0,G117&lt;&gt;0,H117&lt;&gt;0,I117&lt;&gt;0)*(F117 + (F117 = 0))*(G117 + (G117 = 0))*(H117 + (H117 = 0))*(I117 + (I117 = 0))</f>
        <v>1.63</v>
      </c>
      <c r="K117" s="16"/>
      <c r="L117" s="16"/>
      <c r="M117" s="16"/>
    </row>
    <row r="118" spans="1:13" x14ac:dyDescent="0.25">
      <c r="A118" s="16"/>
      <c r="B118" s="16"/>
      <c r="C118" s="15" t="s">
        <v>26</v>
      </c>
      <c r="D118" s="28"/>
      <c r="E118" s="15" t="s">
        <v>119</v>
      </c>
      <c r="F118" s="18">
        <v>5</v>
      </c>
      <c r="G118" s="19">
        <v>0.4</v>
      </c>
      <c r="H118" s="19">
        <v>0.5</v>
      </c>
      <c r="I118" s="19">
        <v>0.4</v>
      </c>
      <c r="J118" s="17">
        <f>OR(F118&lt;&gt;0,G118&lt;&gt;0,H118&lt;&gt;0,I118&lt;&gt;0)*(F118 + (F118 = 0))*(G118 + (G118 = 0))*(H118 + (H118 = 0))*(I118 + (I118 = 0))</f>
        <v>0.4</v>
      </c>
      <c r="K118" s="16"/>
      <c r="L118" s="16"/>
      <c r="M118" s="16"/>
    </row>
    <row r="119" spans="1:13" x14ac:dyDescent="0.25">
      <c r="A119" s="16"/>
      <c r="B119" s="16"/>
      <c r="C119" s="15" t="s">
        <v>26</v>
      </c>
      <c r="D119" s="28"/>
      <c r="E119" s="15" t="s">
        <v>42</v>
      </c>
      <c r="F119" s="18">
        <v>1</v>
      </c>
      <c r="G119" s="19">
        <v>0.47</v>
      </c>
      <c r="H119" s="19">
        <v>0</v>
      </c>
      <c r="I119" s="19">
        <v>0</v>
      </c>
      <c r="J119" s="17">
        <f>OR(F119&lt;&gt;0,G119&lt;&gt;0,H119&lt;&gt;0,I119&lt;&gt;0)*(F119 + (F119 = 0))*(G119 + (G119 = 0))*(H119 + (H119 = 0))*(I119 + (I119 = 0))</f>
        <v>0.47</v>
      </c>
      <c r="K119" s="16"/>
      <c r="L119" s="16"/>
      <c r="M119" s="16"/>
    </row>
    <row r="120" spans="1:13" x14ac:dyDescent="0.25">
      <c r="A120" s="16"/>
      <c r="B120" s="16"/>
      <c r="C120" s="16"/>
      <c r="D120" s="28"/>
      <c r="E120" s="16"/>
      <c r="F120" s="16"/>
      <c r="G120" s="16"/>
      <c r="H120" s="16"/>
      <c r="I120" s="16"/>
      <c r="J120" s="20" t="s">
        <v>120</v>
      </c>
      <c r="K120" s="21">
        <f>SUM(J117:J119)</f>
        <v>2.5</v>
      </c>
      <c r="L120" s="19">
        <v>239.07</v>
      </c>
      <c r="M120" s="21">
        <f>ROUND(K120*L120,2)</f>
        <v>597.67999999999995</v>
      </c>
    </row>
    <row r="121" spans="1:13" ht="0.95" customHeight="1" x14ac:dyDescent="0.25">
      <c r="A121" s="22"/>
      <c r="B121" s="22"/>
      <c r="C121" s="22"/>
      <c r="D121" s="29"/>
      <c r="E121" s="22"/>
      <c r="F121" s="22"/>
      <c r="G121" s="22"/>
      <c r="H121" s="22"/>
      <c r="I121" s="22"/>
      <c r="J121" s="22"/>
      <c r="K121" s="22"/>
      <c r="L121" s="22"/>
      <c r="M121" s="22"/>
    </row>
    <row r="122" spans="1:13" ht="33.75" x14ac:dyDescent="0.25">
      <c r="A122" s="14" t="s">
        <v>121</v>
      </c>
      <c r="B122" s="15" t="s">
        <v>22</v>
      </c>
      <c r="C122" s="15" t="s">
        <v>45</v>
      </c>
      <c r="D122" s="27" t="s">
        <v>122</v>
      </c>
      <c r="E122" s="16"/>
      <c r="F122" s="16"/>
      <c r="G122" s="16"/>
      <c r="H122" s="16"/>
      <c r="I122" s="16"/>
      <c r="J122" s="16"/>
      <c r="K122" s="17">
        <f>K125</f>
        <v>1</v>
      </c>
      <c r="L122" s="17">
        <f>L125</f>
        <v>767.31</v>
      </c>
      <c r="M122" s="17">
        <f>M125</f>
        <v>767.31</v>
      </c>
    </row>
    <row r="123" spans="1:13" ht="123.75" x14ac:dyDescent="0.25">
      <c r="A123" s="16"/>
      <c r="B123" s="16"/>
      <c r="C123" s="16"/>
      <c r="D123" s="27" t="s">
        <v>123</v>
      </c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1:13" x14ac:dyDescent="0.25">
      <c r="A124" s="16"/>
      <c r="B124" s="16"/>
      <c r="C124" s="15" t="s">
        <v>26</v>
      </c>
      <c r="D124" s="28"/>
      <c r="E124" s="15" t="s">
        <v>124</v>
      </c>
      <c r="F124" s="18">
        <v>1</v>
      </c>
      <c r="G124" s="19">
        <v>0</v>
      </c>
      <c r="H124" s="19">
        <v>0</v>
      </c>
      <c r="I124" s="19">
        <v>0</v>
      </c>
      <c r="J124" s="17">
        <f>OR(F124&lt;&gt;0,G124&lt;&gt;0,H124&lt;&gt;0,I124&lt;&gt;0)*(F124 + (F124 = 0))*(G124 + (G124 = 0))*(H124 + (H124 = 0))*(I124 + (I124 = 0))</f>
        <v>1</v>
      </c>
      <c r="K124" s="16"/>
      <c r="L124" s="16"/>
      <c r="M124" s="16"/>
    </row>
    <row r="125" spans="1:13" x14ac:dyDescent="0.25">
      <c r="A125" s="16"/>
      <c r="B125" s="16"/>
      <c r="C125" s="16"/>
      <c r="D125" s="28"/>
      <c r="E125" s="16"/>
      <c r="F125" s="16"/>
      <c r="G125" s="16"/>
      <c r="H125" s="16"/>
      <c r="I125" s="16"/>
      <c r="J125" s="20" t="s">
        <v>125</v>
      </c>
      <c r="K125" s="21">
        <f>J124</f>
        <v>1</v>
      </c>
      <c r="L125" s="19">
        <v>767.31</v>
      </c>
      <c r="M125" s="21">
        <f>ROUND(K125*L125,2)</f>
        <v>767.31</v>
      </c>
    </row>
    <row r="126" spans="1:13" ht="0.95" customHeight="1" x14ac:dyDescent="0.25">
      <c r="A126" s="22"/>
      <c r="B126" s="22"/>
      <c r="C126" s="22"/>
      <c r="D126" s="29"/>
      <c r="E126" s="22"/>
      <c r="F126" s="22"/>
      <c r="G126" s="22"/>
      <c r="H126" s="22"/>
      <c r="I126" s="22"/>
      <c r="J126" s="22"/>
      <c r="K126" s="22"/>
      <c r="L126" s="22"/>
      <c r="M126" s="22"/>
    </row>
    <row r="127" spans="1:13" ht="22.5" x14ac:dyDescent="0.25">
      <c r="A127" s="14" t="s">
        <v>126</v>
      </c>
      <c r="B127" s="15" t="s">
        <v>22</v>
      </c>
      <c r="C127" s="15" t="s">
        <v>45</v>
      </c>
      <c r="D127" s="27" t="s">
        <v>127</v>
      </c>
      <c r="E127" s="16"/>
      <c r="F127" s="16"/>
      <c r="G127" s="16"/>
      <c r="H127" s="16"/>
      <c r="I127" s="16"/>
      <c r="J127" s="16"/>
      <c r="K127" s="17">
        <f>K131</f>
        <v>420</v>
      </c>
      <c r="L127" s="17">
        <f>L131</f>
        <v>3.42</v>
      </c>
      <c r="M127" s="17">
        <f>M131</f>
        <v>1436.4</v>
      </c>
    </row>
    <row r="128" spans="1:13" ht="45" x14ac:dyDescent="0.25">
      <c r="A128" s="16"/>
      <c r="B128" s="16"/>
      <c r="C128" s="16"/>
      <c r="D128" s="27" t="s">
        <v>128</v>
      </c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1:13" x14ac:dyDescent="0.25">
      <c r="A129" s="16"/>
      <c r="B129" s="16"/>
      <c r="C129" s="15" t="s">
        <v>26</v>
      </c>
      <c r="D129" s="28"/>
      <c r="E129" s="15" t="s">
        <v>129</v>
      </c>
      <c r="F129" s="18">
        <v>1</v>
      </c>
      <c r="G129" s="19">
        <v>300</v>
      </c>
      <c r="H129" s="19">
        <v>0</v>
      </c>
      <c r="I129" s="19">
        <v>0</v>
      </c>
      <c r="J129" s="17">
        <f>OR(F129&lt;&gt;0,G129&lt;&gt;0,H129&lt;&gt;0,I129&lt;&gt;0)*(F129 + (F129 = 0))*(G129 + (G129 = 0))*(H129 + (H129 = 0))*(I129 + (I129 = 0))</f>
        <v>300</v>
      </c>
      <c r="K129" s="16"/>
      <c r="L129" s="16"/>
      <c r="M129" s="16"/>
    </row>
    <row r="130" spans="1:13" x14ac:dyDescent="0.25">
      <c r="A130" s="16"/>
      <c r="B130" s="16"/>
      <c r="C130" s="15" t="s">
        <v>26</v>
      </c>
      <c r="D130" s="28"/>
      <c r="E130" s="15" t="s">
        <v>130</v>
      </c>
      <c r="F130" s="18">
        <v>1</v>
      </c>
      <c r="G130" s="19">
        <v>120</v>
      </c>
      <c r="H130" s="19">
        <v>0</v>
      </c>
      <c r="I130" s="19">
        <v>0</v>
      </c>
      <c r="J130" s="17">
        <f>OR(F130&lt;&gt;0,G130&lt;&gt;0,H130&lt;&gt;0,I130&lt;&gt;0)*(F130 + (F130 = 0))*(G130 + (G130 = 0))*(H130 + (H130 = 0))*(I130 + (I130 = 0))</f>
        <v>120</v>
      </c>
      <c r="K130" s="16"/>
      <c r="L130" s="16"/>
      <c r="M130" s="16"/>
    </row>
    <row r="131" spans="1:13" x14ac:dyDescent="0.25">
      <c r="A131" s="16"/>
      <c r="B131" s="16"/>
      <c r="C131" s="16"/>
      <c r="D131" s="28"/>
      <c r="E131" s="16"/>
      <c r="F131" s="16"/>
      <c r="G131" s="16"/>
      <c r="H131" s="16"/>
      <c r="I131" s="16"/>
      <c r="J131" s="20" t="s">
        <v>131</v>
      </c>
      <c r="K131" s="21">
        <f>SUM(J129:J130)</f>
        <v>420</v>
      </c>
      <c r="L131" s="19">
        <v>3.42</v>
      </c>
      <c r="M131" s="21">
        <f>ROUND(K131*L131,2)</f>
        <v>1436.4</v>
      </c>
    </row>
    <row r="132" spans="1:13" ht="0.95" customHeight="1" x14ac:dyDescent="0.25">
      <c r="A132" s="22"/>
      <c r="B132" s="22"/>
      <c r="C132" s="22"/>
      <c r="D132" s="29"/>
      <c r="E132" s="22"/>
      <c r="F132" s="22"/>
      <c r="G132" s="22"/>
      <c r="H132" s="22"/>
      <c r="I132" s="22"/>
      <c r="J132" s="22"/>
      <c r="K132" s="22"/>
      <c r="L132" s="22"/>
      <c r="M132" s="22"/>
    </row>
    <row r="133" spans="1:13" ht="33.75" x14ac:dyDescent="0.25">
      <c r="A133" s="14" t="s">
        <v>132</v>
      </c>
      <c r="B133" s="15" t="s">
        <v>22</v>
      </c>
      <c r="C133" s="15" t="s">
        <v>45</v>
      </c>
      <c r="D133" s="27" t="s">
        <v>133</v>
      </c>
      <c r="E133" s="16"/>
      <c r="F133" s="16"/>
      <c r="G133" s="16"/>
      <c r="H133" s="16"/>
      <c r="I133" s="16"/>
      <c r="J133" s="16"/>
      <c r="K133" s="17">
        <f>K136</f>
        <v>420</v>
      </c>
      <c r="L133" s="17">
        <f>L136</f>
        <v>13.05</v>
      </c>
      <c r="M133" s="17">
        <f>M136</f>
        <v>5481</v>
      </c>
    </row>
    <row r="134" spans="1:13" ht="56.25" x14ac:dyDescent="0.25">
      <c r="A134" s="16"/>
      <c r="B134" s="16"/>
      <c r="C134" s="16"/>
      <c r="D134" s="27" t="s">
        <v>134</v>
      </c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1:13" x14ac:dyDescent="0.25">
      <c r="A135" s="16"/>
      <c r="B135" s="16"/>
      <c r="C135" s="15" t="s">
        <v>26</v>
      </c>
      <c r="D135" s="28"/>
      <c r="E135" s="15" t="s">
        <v>135</v>
      </c>
      <c r="F135" s="18">
        <v>1</v>
      </c>
      <c r="G135" s="19">
        <v>420</v>
      </c>
      <c r="H135" s="19">
        <v>0</v>
      </c>
      <c r="I135" s="19">
        <v>0</v>
      </c>
      <c r="J135" s="17">
        <f>OR(F135&lt;&gt;0,G135&lt;&gt;0,H135&lt;&gt;0,I135&lt;&gt;0)*(F135 + (F135 = 0))*(G135 + (G135 = 0))*(H135 + (H135 = 0))*(I135 + (I135 = 0))</f>
        <v>420</v>
      </c>
      <c r="K135" s="16"/>
      <c r="L135" s="16"/>
      <c r="M135" s="16"/>
    </row>
    <row r="136" spans="1:13" x14ac:dyDescent="0.25">
      <c r="A136" s="16"/>
      <c r="B136" s="16"/>
      <c r="C136" s="16"/>
      <c r="D136" s="28"/>
      <c r="E136" s="16"/>
      <c r="F136" s="16"/>
      <c r="G136" s="16"/>
      <c r="H136" s="16"/>
      <c r="I136" s="16"/>
      <c r="J136" s="20" t="s">
        <v>136</v>
      </c>
      <c r="K136" s="21">
        <f>J135</f>
        <v>420</v>
      </c>
      <c r="L136" s="19">
        <v>13.05</v>
      </c>
      <c r="M136" s="21">
        <f>ROUND(K136*L136,2)</f>
        <v>5481</v>
      </c>
    </row>
    <row r="137" spans="1:13" ht="0.95" customHeight="1" x14ac:dyDescent="0.25">
      <c r="A137" s="22"/>
      <c r="B137" s="22"/>
      <c r="C137" s="22"/>
      <c r="D137" s="29"/>
      <c r="E137" s="22"/>
      <c r="F137" s="22"/>
      <c r="G137" s="22"/>
      <c r="H137" s="22"/>
      <c r="I137" s="22"/>
      <c r="J137" s="22"/>
      <c r="K137" s="22"/>
      <c r="L137" s="22"/>
      <c r="M137" s="22"/>
    </row>
    <row r="138" spans="1:13" x14ac:dyDescent="0.25">
      <c r="A138" s="16"/>
      <c r="B138" s="16"/>
      <c r="C138" s="16"/>
      <c r="D138" s="28"/>
      <c r="E138" s="16"/>
      <c r="F138" s="16"/>
      <c r="G138" s="16"/>
      <c r="H138" s="16"/>
      <c r="I138" s="16"/>
      <c r="J138" s="20" t="s">
        <v>137</v>
      </c>
      <c r="K138" s="19">
        <v>1</v>
      </c>
      <c r="L138" s="21">
        <f>M6+M19+M27+M34+M40+M50+M62+M71+M78+M88+M94+M100+M106+M111+M115+M122+M127+M133</f>
        <v>33297.730000000003</v>
      </c>
      <c r="M138" s="21">
        <f>ROUND(K138*L138,2)</f>
        <v>33297.730000000003</v>
      </c>
    </row>
    <row r="139" spans="1:13" ht="0.95" customHeight="1" x14ac:dyDescent="0.25">
      <c r="A139" s="22"/>
      <c r="B139" s="22"/>
      <c r="C139" s="22"/>
      <c r="D139" s="29"/>
      <c r="E139" s="22"/>
      <c r="F139" s="22"/>
      <c r="G139" s="22"/>
      <c r="H139" s="22"/>
      <c r="I139" s="22"/>
      <c r="J139" s="22"/>
      <c r="K139" s="22"/>
      <c r="L139" s="22"/>
      <c r="M139" s="22"/>
    </row>
    <row r="140" spans="1:13" x14ac:dyDescent="0.25">
      <c r="A140" s="10" t="s">
        <v>138</v>
      </c>
      <c r="B140" s="11" t="s">
        <v>16</v>
      </c>
      <c r="C140" s="10" t="s">
        <v>17</v>
      </c>
      <c r="D140" s="26" t="s">
        <v>139</v>
      </c>
      <c r="E140" s="12"/>
      <c r="F140" s="12"/>
      <c r="G140" s="12"/>
      <c r="H140" s="12"/>
      <c r="I140" s="12"/>
      <c r="J140" s="12"/>
      <c r="K140" s="13">
        <f>K233</f>
        <v>1</v>
      </c>
      <c r="L140" s="13">
        <f>L233</f>
        <v>21976.42</v>
      </c>
      <c r="M140" s="13">
        <f>M233</f>
        <v>21976.42</v>
      </c>
    </row>
    <row r="141" spans="1:13" ht="22.5" x14ac:dyDescent="0.25">
      <c r="A141" s="14" t="s">
        <v>140</v>
      </c>
      <c r="B141" s="15" t="s">
        <v>22</v>
      </c>
      <c r="C141" s="15" t="s">
        <v>45</v>
      </c>
      <c r="D141" s="27" t="s">
        <v>141</v>
      </c>
      <c r="E141" s="16"/>
      <c r="F141" s="16"/>
      <c r="G141" s="16"/>
      <c r="H141" s="16"/>
      <c r="I141" s="16"/>
      <c r="J141" s="16"/>
      <c r="K141" s="17">
        <f>K152</f>
        <v>310</v>
      </c>
      <c r="L141" s="17">
        <f>L152</f>
        <v>7.31</v>
      </c>
      <c r="M141" s="17">
        <f>M152</f>
        <v>2266.1</v>
      </c>
    </row>
    <row r="142" spans="1:13" ht="45" x14ac:dyDescent="0.25">
      <c r="A142" s="16"/>
      <c r="B142" s="16"/>
      <c r="C142" s="16"/>
      <c r="D142" s="27" t="s">
        <v>142</v>
      </c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1:13" x14ac:dyDescent="0.25">
      <c r="A143" s="16"/>
      <c r="B143" s="16"/>
      <c r="C143" s="15" t="s">
        <v>26</v>
      </c>
      <c r="D143" s="28"/>
      <c r="E143" s="15" t="s">
        <v>27</v>
      </c>
      <c r="F143" s="18">
        <v>1</v>
      </c>
      <c r="G143" s="19">
        <v>0</v>
      </c>
      <c r="H143" s="19">
        <v>0</v>
      </c>
      <c r="I143" s="19">
        <v>0</v>
      </c>
      <c r="J143" s="17">
        <f>OR(F143&lt;&gt;0,G143&lt;&gt;0,H143&lt;&gt;0,I143&lt;&gt;0)*(F143 + (F143 = 0))*(G143 + (G143 = 0))*(H143 + (H143 = 0))*(I143 + (I143 = 0))</f>
        <v>1</v>
      </c>
      <c r="K143" s="16"/>
      <c r="L143" s="16"/>
      <c r="M143" s="16"/>
    </row>
    <row r="144" spans="1:13" x14ac:dyDescent="0.25">
      <c r="A144" s="16"/>
      <c r="B144" s="16"/>
      <c r="C144" s="15" t="s">
        <v>26</v>
      </c>
      <c r="D144" s="28"/>
      <c r="E144" s="15" t="s">
        <v>143</v>
      </c>
      <c r="F144" s="18">
        <v>1</v>
      </c>
      <c r="G144" s="19">
        <v>95</v>
      </c>
      <c r="H144" s="19">
        <v>0</v>
      </c>
      <c r="I144" s="19">
        <v>0</v>
      </c>
      <c r="J144" s="19">
        <v>114</v>
      </c>
      <c r="K144" s="15" t="s">
        <v>144</v>
      </c>
      <c r="L144" s="16"/>
      <c r="M144" s="16"/>
    </row>
    <row r="145" spans="1:13" x14ac:dyDescent="0.25">
      <c r="A145" s="16"/>
      <c r="B145" s="16"/>
      <c r="C145" s="15" t="s">
        <v>26</v>
      </c>
      <c r="D145" s="28"/>
      <c r="E145" s="15" t="s">
        <v>145</v>
      </c>
      <c r="F145" s="18">
        <v>9</v>
      </c>
      <c r="G145" s="19">
        <v>9</v>
      </c>
      <c r="H145" s="19">
        <v>1.2</v>
      </c>
      <c r="I145" s="19">
        <v>0.3</v>
      </c>
      <c r="J145" s="17">
        <f t="shared" ref="J145:J151" si="4">OR(F145&lt;&gt;0,G145&lt;&gt;0,H145&lt;&gt;0,I145&lt;&gt;0)*(F145 + (F145 = 0))*(G145 + (G145 = 0))*(H145 + (H145 = 0))*(I145 + (I145 = 0))</f>
        <v>29.16</v>
      </c>
      <c r="K145" s="16"/>
      <c r="L145" s="16"/>
      <c r="M145" s="16"/>
    </row>
    <row r="146" spans="1:13" x14ac:dyDescent="0.25">
      <c r="A146" s="16"/>
      <c r="B146" s="16"/>
      <c r="C146" s="15" t="s">
        <v>26</v>
      </c>
      <c r="D146" s="28"/>
      <c r="E146" s="15" t="s">
        <v>146</v>
      </c>
      <c r="F146" s="18">
        <v>1</v>
      </c>
      <c r="G146" s="19">
        <v>17</v>
      </c>
      <c r="H146" s="19">
        <v>2</v>
      </c>
      <c r="I146" s="19">
        <v>0.9</v>
      </c>
      <c r="J146" s="17">
        <f t="shared" si="4"/>
        <v>30.6</v>
      </c>
      <c r="K146" s="16"/>
      <c r="L146" s="16"/>
      <c r="M146" s="16"/>
    </row>
    <row r="147" spans="1:13" x14ac:dyDescent="0.25">
      <c r="A147" s="16"/>
      <c r="B147" s="16"/>
      <c r="C147" s="15" t="s">
        <v>26</v>
      </c>
      <c r="D147" s="28"/>
      <c r="E147" s="15" t="s">
        <v>147</v>
      </c>
      <c r="F147" s="18">
        <v>1</v>
      </c>
      <c r="G147" s="19">
        <v>100</v>
      </c>
      <c r="H147" s="19">
        <v>0</v>
      </c>
      <c r="I147" s="19">
        <v>0.9</v>
      </c>
      <c r="J147" s="17">
        <f t="shared" si="4"/>
        <v>90</v>
      </c>
      <c r="K147" s="16"/>
      <c r="L147" s="16"/>
      <c r="M147" s="16"/>
    </row>
    <row r="148" spans="1:13" x14ac:dyDescent="0.25">
      <c r="A148" s="16"/>
      <c r="B148" s="16"/>
      <c r="C148" s="15" t="s">
        <v>26</v>
      </c>
      <c r="D148" s="28"/>
      <c r="E148" s="15" t="s">
        <v>148</v>
      </c>
      <c r="F148" s="18">
        <v>1</v>
      </c>
      <c r="G148" s="19">
        <v>22</v>
      </c>
      <c r="H148" s="19">
        <v>1</v>
      </c>
      <c r="I148" s="19">
        <v>0.3</v>
      </c>
      <c r="J148" s="17">
        <f t="shared" si="4"/>
        <v>6.6</v>
      </c>
      <c r="K148" s="16"/>
      <c r="L148" s="16"/>
      <c r="M148" s="16"/>
    </row>
    <row r="149" spans="1:13" x14ac:dyDescent="0.25">
      <c r="A149" s="16"/>
      <c r="B149" s="16"/>
      <c r="C149" s="15" t="s">
        <v>26</v>
      </c>
      <c r="D149" s="28"/>
      <c r="E149" s="15" t="s">
        <v>149</v>
      </c>
      <c r="F149" s="18">
        <v>9</v>
      </c>
      <c r="G149" s="19">
        <v>4</v>
      </c>
      <c r="H149" s="19">
        <v>2</v>
      </c>
      <c r="I149" s="19">
        <v>0.3</v>
      </c>
      <c r="J149" s="17">
        <f t="shared" si="4"/>
        <v>21.6</v>
      </c>
      <c r="K149" s="16"/>
      <c r="L149" s="16"/>
      <c r="M149" s="16"/>
    </row>
    <row r="150" spans="1:13" x14ac:dyDescent="0.25">
      <c r="A150" s="16"/>
      <c r="B150" s="16"/>
      <c r="C150" s="15" t="s">
        <v>26</v>
      </c>
      <c r="D150" s="28"/>
      <c r="E150" s="15" t="s">
        <v>150</v>
      </c>
      <c r="F150" s="18">
        <v>1</v>
      </c>
      <c r="G150" s="19">
        <v>11</v>
      </c>
      <c r="H150" s="19">
        <v>0</v>
      </c>
      <c r="I150" s="19">
        <v>0.3</v>
      </c>
      <c r="J150" s="17">
        <f t="shared" si="4"/>
        <v>3.3</v>
      </c>
      <c r="K150" s="16"/>
      <c r="L150" s="16"/>
      <c r="M150" s="16"/>
    </row>
    <row r="151" spans="1:13" x14ac:dyDescent="0.25">
      <c r="A151" s="16"/>
      <c r="B151" s="16"/>
      <c r="C151" s="15" t="s">
        <v>26</v>
      </c>
      <c r="D151" s="28"/>
      <c r="E151" s="15" t="s">
        <v>42</v>
      </c>
      <c r="F151" s="18">
        <v>1</v>
      </c>
      <c r="G151" s="19">
        <v>13.74</v>
      </c>
      <c r="H151" s="19">
        <v>0</v>
      </c>
      <c r="I151" s="19">
        <v>0</v>
      </c>
      <c r="J151" s="17">
        <f t="shared" si="4"/>
        <v>13.74</v>
      </c>
      <c r="K151" s="16"/>
      <c r="L151" s="16"/>
      <c r="M151" s="16"/>
    </row>
    <row r="152" spans="1:13" x14ac:dyDescent="0.25">
      <c r="A152" s="16"/>
      <c r="B152" s="16"/>
      <c r="C152" s="16"/>
      <c r="D152" s="28"/>
      <c r="E152" s="16"/>
      <c r="F152" s="16"/>
      <c r="G152" s="16"/>
      <c r="H152" s="16"/>
      <c r="I152" s="16"/>
      <c r="J152" s="20" t="s">
        <v>151</v>
      </c>
      <c r="K152" s="21">
        <f>SUM(J143:J151)</f>
        <v>310</v>
      </c>
      <c r="L152" s="19">
        <v>7.31</v>
      </c>
      <c r="M152" s="21">
        <f>ROUND(K152*L152,2)</f>
        <v>2266.1</v>
      </c>
    </row>
    <row r="153" spans="1:13" ht="0.95" customHeight="1" x14ac:dyDescent="0.25">
      <c r="A153" s="22"/>
      <c r="B153" s="22"/>
      <c r="C153" s="22"/>
      <c r="D153" s="29"/>
      <c r="E153" s="22"/>
      <c r="F153" s="22"/>
      <c r="G153" s="22"/>
      <c r="H153" s="22"/>
      <c r="I153" s="22"/>
      <c r="J153" s="22"/>
      <c r="K153" s="22"/>
      <c r="L153" s="22"/>
      <c r="M153" s="22"/>
    </row>
    <row r="154" spans="1:13" ht="22.5" x14ac:dyDescent="0.25">
      <c r="A154" s="14" t="s">
        <v>152</v>
      </c>
      <c r="B154" s="15" t="s">
        <v>22</v>
      </c>
      <c r="C154" s="15" t="s">
        <v>45</v>
      </c>
      <c r="D154" s="27" t="s">
        <v>153</v>
      </c>
      <c r="E154" s="16"/>
      <c r="F154" s="16"/>
      <c r="G154" s="16"/>
      <c r="H154" s="16"/>
      <c r="I154" s="16"/>
      <c r="J154" s="16"/>
      <c r="K154" s="17">
        <f>K168</f>
        <v>26.6</v>
      </c>
      <c r="L154" s="17">
        <f>L168</f>
        <v>6.96</v>
      </c>
      <c r="M154" s="17">
        <f>M168</f>
        <v>185.14</v>
      </c>
    </row>
    <row r="155" spans="1:13" ht="56.25" x14ac:dyDescent="0.25">
      <c r="A155" s="16"/>
      <c r="B155" s="16"/>
      <c r="C155" s="16"/>
      <c r="D155" s="27" t="s">
        <v>154</v>
      </c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1:13" x14ac:dyDescent="0.25">
      <c r="A156" s="16"/>
      <c r="B156" s="16"/>
      <c r="C156" s="15" t="s">
        <v>26</v>
      </c>
      <c r="D156" s="28"/>
      <c r="E156" s="15" t="s">
        <v>155</v>
      </c>
      <c r="F156" s="18"/>
      <c r="G156" s="19"/>
      <c r="H156" s="19"/>
      <c r="I156" s="19"/>
      <c r="J156" s="17">
        <f t="shared" ref="J156:J167" si="5">OR(F156&lt;&gt;0,G156&lt;&gt;0,H156&lt;&gt;0,I156&lt;&gt;0)*(F156 + (F156 = 0))*(G156 + (G156 = 0))*(H156 + (H156 = 0))*(I156 + (I156 = 0))</f>
        <v>0</v>
      </c>
      <c r="K156" s="16"/>
      <c r="L156" s="16"/>
      <c r="M156" s="16"/>
    </row>
    <row r="157" spans="1:13" x14ac:dyDescent="0.25">
      <c r="A157" s="16"/>
      <c r="B157" s="16"/>
      <c r="C157" s="15" t="s">
        <v>26</v>
      </c>
      <c r="D157" s="28"/>
      <c r="E157" s="15" t="s">
        <v>38</v>
      </c>
      <c r="F157" s="18">
        <v>1</v>
      </c>
      <c r="G157" s="19">
        <v>18</v>
      </c>
      <c r="H157" s="19">
        <v>0.6</v>
      </c>
      <c r="I157" s="19">
        <v>1</v>
      </c>
      <c r="J157" s="17">
        <f t="shared" si="5"/>
        <v>10.8</v>
      </c>
      <c r="K157" s="16"/>
      <c r="L157" s="16"/>
      <c r="M157" s="16"/>
    </row>
    <row r="158" spans="1:13" x14ac:dyDescent="0.25">
      <c r="A158" s="16"/>
      <c r="B158" s="16"/>
      <c r="C158" s="15" t="s">
        <v>26</v>
      </c>
      <c r="D158" s="28"/>
      <c r="E158" s="15" t="s">
        <v>48</v>
      </c>
      <c r="F158" s="18">
        <v>1</v>
      </c>
      <c r="G158" s="19">
        <v>5</v>
      </c>
      <c r="H158" s="19">
        <v>0.6</v>
      </c>
      <c r="I158" s="19">
        <v>1</v>
      </c>
      <c r="J158" s="17">
        <f t="shared" si="5"/>
        <v>3</v>
      </c>
      <c r="K158" s="16"/>
      <c r="L158" s="16"/>
      <c r="M158" s="16"/>
    </row>
    <row r="159" spans="1:13" x14ac:dyDescent="0.25">
      <c r="A159" s="16"/>
      <c r="B159" s="16"/>
      <c r="C159" s="15" t="s">
        <v>26</v>
      </c>
      <c r="D159" s="28"/>
      <c r="E159" s="15" t="s">
        <v>156</v>
      </c>
      <c r="F159" s="18"/>
      <c r="G159" s="19"/>
      <c r="H159" s="19"/>
      <c r="I159" s="19"/>
      <c r="J159" s="17">
        <f t="shared" si="5"/>
        <v>0</v>
      </c>
      <c r="K159" s="16"/>
      <c r="L159" s="16"/>
      <c r="M159" s="16"/>
    </row>
    <row r="160" spans="1:13" x14ac:dyDescent="0.25">
      <c r="A160" s="16"/>
      <c r="B160" s="16"/>
      <c r="C160" s="15" t="s">
        <v>26</v>
      </c>
      <c r="D160" s="28"/>
      <c r="E160" s="15" t="s">
        <v>55</v>
      </c>
      <c r="F160" s="18">
        <v>1</v>
      </c>
      <c r="G160" s="19">
        <v>3</v>
      </c>
      <c r="H160" s="19">
        <v>0.6</v>
      </c>
      <c r="I160" s="19">
        <v>0.65</v>
      </c>
      <c r="J160" s="17">
        <f t="shared" si="5"/>
        <v>1.17</v>
      </c>
      <c r="K160" s="16"/>
      <c r="L160" s="16"/>
      <c r="M160" s="16"/>
    </row>
    <row r="161" spans="1:13" x14ac:dyDescent="0.25">
      <c r="A161" s="16"/>
      <c r="B161" s="16"/>
      <c r="C161" s="15" t="s">
        <v>26</v>
      </c>
      <c r="D161" s="28"/>
      <c r="E161" s="15" t="s">
        <v>157</v>
      </c>
      <c r="F161" s="18"/>
      <c r="G161" s="19"/>
      <c r="H161" s="19"/>
      <c r="I161" s="19"/>
      <c r="J161" s="17">
        <f t="shared" si="5"/>
        <v>0</v>
      </c>
      <c r="K161" s="16"/>
      <c r="L161" s="16"/>
      <c r="M161" s="16"/>
    </row>
    <row r="162" spans="1:13" x14ac:dyDescent="0.25">
      <c r="A162" s="16"/>
      <c r="B162" s="16"/>
      <c r="C162" s="15" t="s">
        <v>26</v>
      </c>
      <c r="D162" s="28"/>
      <c r="E162" s="15" t="s">
        <v>55</v>
      </c>
      <c r="F162" s="18">
        <v>1</v>
      </c>
      <c r="G162" s="19">
        <v>0.5</v>
      </c>
      <c r="H162" s="19">
        <v>0.4</v>
      </c>
      <c r="I162" s="19">
        <v>0.85</v>
      </c>
      <c r="J162" s="17">
        <f t="shared" si="5"/>
        <v>0.17</v>
      </c>
      <c r="K162" s="16"/>
      <c r="L162" s="16"/>
      <c r="M162" s="16"/>
    </row>
    <row r="163" spans="1:13" x14ac:dyDescent="0.25">
      <c r="A163" s="16"/>
      <c r="B163" s="16"/>
      <c r="C163" s="15" t="s">
        <v>26</v>
      </c>
      <c r="D163" s="28"/>
      <c r="E163" s="15" t="s">
        <v>158</v>
      </c>
      <c r="F163" s="18"/>
      <c r="G163" s="19"/>
      <c r="H163" s="19"/>
      <c r="I163" s="19"/>
      <c r="J163" s="17">
        <f t="shared" si="5"/>
        <v>0</v>
      </c>
      <c r="K163" s="16"/>
      <c r="L163" s="16"/>
      <c r="M163" s="16"/>
    </row>
    <row r="164" spans="1:13" x14ac:dyDescent="0.25">
      <c r="A164" s="16"/>
      <c r="B164" s="16"/>
      <c r="C164" s="15" t="s">
        <v>26</v>
      </c>
      <c r="D164" s="28"/>
      <c r="E164" s="15" t="s">
        <v>159</v>
      </c>
      <c r="F164" s="18">
        <v>1</v>
      </c>
      <c r="G164" s="19">
        <v>15</v>
      </c>
      <c r="H164" s="19">
        <v>0.4</v>
      </c>
      <c r="I164" s="19">
        <v>0.5</v>
      </c>
      <c r="J164" s="17">
        <f t="shared" si="5"/>
        <v>3</v>
      </c>
      <c r="K164" s="16"/>
      <c r="L164" s="16"/>
      <c r="M164" s="16"/>
    </row>
    <row r="165" spans="1:13" x14ac:dyDescent="0.25">
      <c r="A165" s="16"/>
      <c r="B165" s="16"/>
      <c r="C165" s="15" t="s">
        <v>26</v>
      </c>
      <c r="D165" s="28"/>
      <c r="E165" s="15" t="s">
        <v>160</v>
      </c>
      <c r="F165" s="18"/>
      <c r="G165" s="19"/>
      <c r="H165" s="19"/>
      <c r="I165" s="19"/>
      <c r="J165" s="17">
        <f t="shared" si="5"/>
        <v>0</v>
      </c>
      <c r="K165" s="16"/>
      <c r="L165" s="16"/>
      <c r="M165" s="16"/>
    </row>
    <row r="166" spans="1:13" x14ac:dyDescent="0.25">
      <c r="A166" s="16"/>
      <c r="B166" s="16"/>
      <c r="C166" s="15" t="s">
        <v>26</v>
      </c>
      <c r="D166" s="28"/>
      <c r="E166" s="15" t="s">
        <v>38</v>
      </c>
      <c r="F166" s="18">
        <v>1</v>
      </c>
      <c r="G166" s="19">
        <v>1</v>
      </c>
      <c r="H166" s="19">
        <v>1</v>
      </c>
      <c r="I166" s="19">
        <v>1.5</v>
      </c>
      <c r="J166" s="17">
        <f t="shared" si="5"/>
        <v>1.5</v>
      </c>
      <c r="K166" s="16"/>
      <c r="L166" s="16"/>
      <c r="M166" s="16"/>
    </row>
    <row r="167" spans="1:13" x14ac:dyDescent="0.25">
      <c r="A167" s="16"/>
      <c r="B167" s="16"/>
      <c r="C167" s="15" t="s">
        <v>26</v>
      </c>
      <c r="D167" s="28"/>
      <c r="E167" s="15" t="s">
        <v>42</v>
      </c>
      <c r="F167" s="18">
        <v>1</v>
      </c>
      <c r="G167" s="19">
        <v>6.96</v>
      </c>
      <c r="H167" s="19">
        <v>0</v>
      </c>
      <c r="I167" s="19">
        <v>0</v>
      </c>
      <c r="J167" s="17">
        <f t="shared" si="5"/>
        <v>6.96</v>
      </c>
      <c r="K167" s="16"/>
      <c r="L167" s="16"/>
      <c r="M167" s="16"/>
    </row>
    <row r="168" spans="1:13" x14ac:dyDescent="0.25">
      <c r="A168" s="16"/>
      <c r="B168" s="16"/>
      <c r="C168" s="16"/>
      <c r="D168" s="28"/>
      <c r="E168" s="16"/>
      <c r="F168" s="16"/>
      <c r="G168" s="16"/>
      <c r="H168" s="16"/>
      <c r="I168" s="16"/>
      <c r="J168" s="20" t="s">
        <v>161</v>
      </c>
      <c r="K168" s="21">
        <f>SUM(J156:J167)</f>
        <v>26.6</v>
      </c>
      <c r="L168" s="19">
        <v>6.96</v>
      </c>
      <c r="M168" s="21">
        <f>ROUND(K168*L168,2)</f>
        <v>185.14</v>
      </c>
    </row>
    <row r="169" spans="1:13" ht="0.95" customHeight="1" x14ac:dyDescent="0.25">
      <c r="A169" s="22"/>
      <c r="B169" s="22"/>
      <c r="C169" s="22"/>
      <c r="D169" s="29"/>
      <c r="E169" s="22"/>
      <c r="F169" s="22"/>
      <c r="G169" s="22"/>
      <c r="H169" s="22"/>
      <c r="I169" s="22"/>
      <c r="J169" s="22"/>
      <c r="K169" s="22"/>
      <c r="L169" s="22"/>
      <c r="M169" s="22"/>
    </row>
    <row r="170" spans="1:13" ht="33.75" x14ac:dyDescent="0.25">
      <c r="A170" s="14" t="s">
        <v>162</v>
      </c>
      <c r="B170" s="15" t="s">
        <v>22</v>
      </c>
      <c r="C170" s="15" t="s">
        <v>45</v>
      </c>
      <c r="D170" s="27" t="s">
        <v>163</v>
      </c>
      <c r="E170" s="16"/>
      <c r="F170" s="16"/>
      <c r="G170" s="16"/>
      <c r="H170" s="16"/>
      <c r="I170" s="16"/>
      <c r="J170" s="16"/>
      <c r="K170" s="17">
        <f>K181</f>
        <v>12</v>
      </c>
      <c r="L170" s="17">
        <f>L181</f>
        <v>19.579999999999998</v>
      </c>
      <c r="M170" s="17">
        <f>M181</f>
        <v>234.96</v>
      </c>
    </row>
    <row r="171" spans="1:13" ht="56.25" x14ac:dyDescent="0.25">
      <c r="A171" s="16"/>
      <c r="B171" s="16"/>
      <c r="C171" s="16"/>
      <c r="D171" s="27" t="s">
        <v>164</v>
      </c>
      <c r="E171" s="16"/>
      <c r="F171" s="16"/>
      <c r="G171" s="16"/>
      <c r="H171" s="16"/>
      <c r="I171" s="16"/>
      <c r="J171" s="16"/>
      <c r="K171" s="16"/>
      <c r="L171" s="16"/>
      <c r="M171" s="16"/>
    </row>
    <row r="172" spans="1:13" x14ac:dyDescent="0.25">
      <c r="A172" s="16"/>
      <c r="B172" s="16"/>
      <c r="C172" s="15" t="s">
        <v>26</v>
      </c>
      <c r="D172" s="28"/>
      <c r="E172" s="15" t="s">
        <v>155</v>
      </c>
      <c r="F172" s="18"/>
      <c r="G172" s="19"/>
      <c r="H172" s="19"/>
      <c r="I172" s="19"/>
      <c r="J172" s="17">
        <f t="shared" ref="J172:J180" si="6">OR(F172&lt;&gt;0,G172&lt;&gt;0,H172&lt;&gt;0,I172&lt;&gt;0)*(F172 + (F172 = 0))*(G172 + (G172 = 0))*(H172 + (H172 = 0))*(I172 + (I172 = 0))</f>
        <v>0</v>
      </c>
      <c r="K172" s="16"/>
      <c r="L172" s="16"/>
      <c r="M172" s="16"/>
    </row>
    <row r="173" spans="1:13" x14ac:dyDescent="0.25">
      <c r="A173" s="16"/>
      <c r="B173" s="16"/>
      <c r="C173" s="15" t="s">
        <v>26</v>
      </c>
      <c r="D173" s="28"/>
      <c r="E173" s="15" t="s">
        <v>38</v>
      </c>
      <c r="F173" s="18">
        <v>1</v>
      </c>
      <c r="G173" s="19">
        <v>18</v>
      </c>
      <c r="H173" s="19">
        <v>0.6</v>
      </c>
      <c r="I173" s="19">
        <v>1</v>
      </c>
      <c r="J173" s="17">
        <f t="shared" si="6"/>
        <v>10.8</v>
      </c>
      <c r="K173" s="16"/>
      <c r="L173" s="16"/>
      <c r="M173" s="16"/>
    </row>
    <row r="174" spans="1:13" x14ac:dyDescent="0.25">
      <c r="A174" s="16"/>
      <c r="B174" s="16"/>
      <c r="C174" s="15" t="s">
        <v>26</v>
      </c>
      <c r="D174" s="28"/>
      <c r="E174" s="15" t="s">
        <v>48</v>
      </c>
      <c r="F174" s="18">
        <v>1</v>
      </c>
      <c r="G174" s="19">
        <v>5</v>
      </c>
      <c r="H174" s="19">
        <v>0.6</v>
      </c>
      <c r="I174" s="19">
        <v>1</v>
      </c>
      <c r="J174" s="17">
        <f t="shared" si="6"/>
        <v>3</v>
      </c>
      <c r="K174" s="16"/>
      <c r="L174" s="16"/>
      <c r="M174" s="16"/>
    </row>
    <row r="175" spans="1:13" x14ac:dyDescent="0.25">
      <c r="A175" s="16"/>
      <c r="B175" s="16"/>
      <c r="C175" s="15" t="s">
        <v>26</v>
      </c>
      <c r="D175" s="28"/>
      <c r="E175" s="15" t="s">
        <v>156</v>
      </c>
      <c r="F175" s="18"/>
      <c r="G175" s="19"/>
      <c r="H175" s="19"/>
      <c r="I175" s="19"/>
      <c r="J175" s="17">
        <f t="shared" si="6"/>
        <v>0</v>
      </c>
      <c r="K175" s="16"/>
      <c r="L175" s="16"/>
      <c r="M175" s="16"/>
    </row>
    <row r="176" spans="1:13" x14ac:dyDescent="0.25">
      <c r="A176" s="16"/>
      <c r="B176" s="16"/>
      <c r="C176" s="15" t="s">
        <v>26</v>
      </c>
      <c r="D176" s="28"/>
      <c r="E176" s="15" t="s">
        <v>55</v>
      </c>
      <c r="F176" s="18">
        <v>1</v>
      </c>
      <c r="G176" s="19">
        <v>3</v>
      </c>
      <c r="H176" s="19">
        <v>0.6</v>
      </c>
      <c r="I176" s="19">
        <v>0.65</v>
      </c>
      <c r="J176" s="17">
        <f t="shared" si="6"/>
        <v>1.17</v>
      </c>
      <c r="K176" s="16"/>
      <c r="L176" s="16"/>
      <c r="M176" s="16"/>
    </row>
    <row r="177" spans="1:13" x14ac:dyDescent="0.25">
      <c r="A177" s="16"/>
      <c r="B177" s="16"/>
      <c r="C177" s="15" t="s">
        <v>26</v>
      </c>
      <c r="D177" s="28"/>
      <c r="E177" s="15" t="s">
        <v>158</v>
      </c>
      <c r="F177" s="18"/>
      <c r="G177" s="19"/>
      <c r="H177" s="19"/>
      <c r="I177" s="19"/>
      <c r="J177" s="17">
        <f t="shared" si="6"/>
        <v>0</v>
      </c>
      <c r="K177" s="16"/>
      <c r="L177" s="16"/>
      <c r="M177" s="16"/>
    </row>
    <row r="178" spans="1:13" x14ac:dyDescent="0.25">
      <c r="A178" s="16"/>
      <c r="B178" s="16"/>
      <c r="C178" s="15" t="s">
        <v>26</v>
      </c>
      <c r="D178" s="28"/>
      <c r="E178" s="15" t="s">
        <v>165</v>
      </c>
      <c r="F178" s="18">
        <v>1</v>
      </c>
      <c r="G178" s="19">
        <v>12</v>
      </c>
      <c r="H178" s="19">
        <v>0.4</v>
      </c>
      <c r="I178" s="19">
        <v>0.5</v>
      </c>
      <c r="J178" s="17">
        <f t="shared" si="6"/>
        <v>2.4</v>
      </c>
      <c r="K178" s="16"/>
      <c r="L178" s="16"/>
      <c r="M178" s="16"/>
    </row>
    <row r="179" spans="1:13" x14ac:dyDescent="0.25">
      <c r="A179" s="16"/>
      <c r="B179" s="16"/>
      <c r="C179" s="15" t="s">
        <v>26</v>
      </c>
      <c r="D179" s="28"/>
      <c r="E179" s="15" t="s">
        <v>55</v>
      </c>
      <c r="F179" s="18">
        <v>1</v>
      </c>
      <c r="G179" s="19">
        <v>25</v>
      </c>
      <c r="H179" s="19">
        <v>0.4</v>
      </c>
      <c r="I179" s="19">
        <v>0.5</v>
      </c>
      <c r="J179" s="17">
        <f t="shared" si="6"/>
        <v>5</v>
      </c>
      <c r="K179" s="16"/>
      <c r="L179" s="16"/>
      <c r="M179" s="16"/>
    </row>
    <row r="180" spans="1:13" x14ac:dyDescent="0.25">
      <c r="A180" s="16"/>
      <c r="B180" s="16"/>
      <c r="C180" s="15" t="s">
        <v>26</v>
      </c>
      <c r="D180" s="28"/>
      <c r="E180" s="15" t="s">
        <v>166</v>
      </c>
      <c r="F180" s="18">
        <v>-1</v>
      </c>
      <c r="G180" s="19">
        <v>10.37</v>
      </c>
      <c r="H180" s="19">
        <v>0</v>
      </c>
      <c r="I180" s="19">
        <v>0</v>
      </c>
      <c r="J180" s="17">
        <f t="shared" si="6"/>
        <v>-10.37</v>
      </c>
      <c r="K180" s="16"/>
      <c r="L180" s="16"/>
      <c r="M180" s="16"/>
    </row>
    <row r="181" spans="1:13" x14ac:dyDescent="0.25">
      <c r="A181" s="16"/>
      <c r="B181" s="16"/>
      <c r="C181" s="16"/>
      <c r="D181" s="28"/>
      <c r="E181" s="16"/>
      <c r="F181" s="16"/>
      <c r="G181" s="16"/>
      <c r="H181" s="16"/>
      <c r="I181" s="16"/>
      <c r="J181" s="20" t="s">
        <v>167</v>
      </c>
      <c r="K181" s="21">
        <f>SUM(J172:J180)</f>
        <v>12</v>
      </c>
      <c r="L181" s="19">
        <v>19.579999999999998</v>
      </c>
      <c r="M181" s="21">
        <f>ROUND(K181*L181,2)</f>
        <v>234.96</v>
      </c>
    </row>
    <row r="182" spans="1:13" ht="0.95" customHeight="1" x14ac:dyDescent="0.25">
      <c r="A182" s="22"/>
      <c r="B182" s="22"/>
      <c r="C182" s="22"/>
      <c r="D182" s="29"/>
      <c r="E182" s="22"/>
      <c r="F182" s="22"/>
      <c r="G182" s="22"/>
      <c r="H182" s="22"/>
      <c r="I182" s="22"/>
      <c r="J182" s="22"/>
      <c r="K182" s="22"/>
      <c r="L182" s="22"/>
      <c r="M182" s="22"/>
    </row>
    <row r="183" spans="1:13" x14ac:dyDescent="0.25">
      <c r="A183" s="14" t="s">
        <v>168</v>
      </c>
      <c r="B183" s="15" t="s">
        <v>22</v>
      </c>
      <c r="C183" s="15" t="s">
        <v>52</v>
      </c>
      <c r="D183" s="27" t="s">
        <v>169</v>
      </c>
      <c r="E183" s="16"/>
      <c r="F183" s="16"/>
      <c r="G183" s="16"/>
      <c r="H183" s="16"/>
      <c r="I183" s="16"/>
      <c r="J183" s="16"/>
      <c r="K183" s="17">
        <f>K188</f>
        <v>690</v>
      </c>
      <c r="L183" s="17">
        <f>L188</f>
        <v>1.56</v>
      </c>
      <c r="M183" s="17">
        <f>M188</f>
        <v>1076.4000000000001</v>
      </c>
    </row>
    <row r="184" spans="1:13" ht="22.5" x14ac:dyDescent="0.25">
      <c r="A184" s="16"/>
      <c r="B184" s="16"/>
      <c r="C184" s="16"/>
      <c r="D184" s="27" t="s">
        <v>170</v>
      </c>
      <c r="E184" s="16"/>
      <c r="F184" s="16"/>
      <c r="G184" s="16"/>
      <c r="H184" s="16"/>
      <c r="I184" s="16"/>
      <c r="J184" s="16"/>
      <c r="K184" s="16"/>
      <c r="L184" s="16"/>
      <c r="M184" s="16"/>
    </row>
    <row r="185" spans="1:13" x14ac:dyDescent="0.25">
      <c r="A185" s="16"/>
      <c r="B185" s="16"/>
      <c r="C185" s="15" t="s">
        <v>26</v>
      </c>
      <c r="D185" s="28"/>
      <c r="E185" s="15" t="s">
        <v>27</v>
      </c>
      <c r="F185" s="18">
        <v>1</v>
      </c>
      <c r="G185" s="19">
        <v>200</v>
      </c>
      <c r="H185" s="19">
        <v>2.8</v>
      </c>
      <c r="I185" s="19">
        <v>0</v>
      </c>
      <c r="J185" s="17">
        <f>OR(F185&lt;&gt;0,G185&lt;&gt;0,H185&lt;&gt;0,I185&lt;&gt;0)*(F185 + (F185 = 0))*(G185 + (G185 = 0))*(H185 + (H185 = 0))*(I185 + (I185 = 0))</f>
        <v>560</v>
      </c>
      <c r="K185" s="16"/>
      <c r="L185" s="16"/>
      <c r="M185" s="16"/>
    </row>
    <row r="186" spans="1:13" x14ac:dyDescent="0.25">
      <c r="A186" s="16"/>
      <c r="B186" s="16"/>
      <c r="C186" s="15" t="s">
        <v>26</v>
      </c>
      <c r="D186" s="28"/>
      <c r="E186" s="15" t="s">
        <v>171</v>
      </c>
      <c r="F186" s="18">
        <v>1</v>
      </c>
      <c r="G186" s="19">
        <v>80</v>
      </c>
      <c r="H186" s="19">
        <v>1.2</v>
      </c>
      <c r="I186" s="19">
        <v>0</v>
      </c>
      <c r="J186" s="17">
        <f>OR(F186&lt;&gt;0,G186&lt;&gt;0,H186&lt;&gt;0,I186&lt;&gt;0)*(F186 + (F186 = 0))*(G186 + (G186 = 0))*(H186 + (H186 = 0))*(I186 + (I186 = 0))</f>
        <v>96</v>
      </c>
      <c r="K186" s="16"/>
      <c r="L186" s="16"/>
      <c r="M186" s="16"/>
    </row>
    <row r="187" spans="1:13" x14ac:dyDescent="0.25">
      <c r="A187" s="16"/>
      <c r="B187" s="16"/>
      <c r="C187" s="15" t="s">
        <v>26</v>
      </c>
      <c r="D187" s="28"/>
      <c r="E187" s="15" t="s">
        <v>42</v>
      </c>
      <c r="F187" s="18">
        <v>1</v>
      </c>
      <c r="G187" s="19">
        <v>34</v>
      </c>
      <c r="H187" s="19">
        <v>0</v>
      </c>
      <c r="I187" s="19">
        <v>0</v>
      </c>
      <c r="J187" s="17">
        <f>OR(F187&lt;&gt;0,G187&lt;&gt;0,H187&lt;&gt;0,I187&lt;&gt;0)*(F187 + (F187 = 0))*(G187 + (G187 = 0))*(H187 + (H187 = 0))*(I187 + (I187 = 0))</f>
        <v>34</v>
      </c>
      <c r="K187" s="16"/>
      <c r="L187" s="16"/>
      <c r="M187" s="16"/>
    </row>
    <row r="188" spans="1:13" x14ac:dyDescent="0.25">
      <c r="A188" s="16"/>
      <c r="B188" s="16"/>
      <c r="C188" s="16"/>
      <c r="D188" s="28"/>
      <c r="E188" s="16"/>
      <c r="F188" s="16"/>
      <c r="G188" s="16"/>
      <c r="H188" s="16"/>
      <c r="I188" s="16"/>
      <c r="J188" s="20" t="s">
        <v>172</v>
      </c>
      <c r="K188" s="21">
        <f>SUM(J185:J187)</f>
        <v>690</v>
      </c>
      <c r="L188" s="19">
        <v>1.56</v>
      </c>
      <c r="M188" s="21">
        <f>ROUND(K188*L188,2)</f>
        <v>1076.4000000000001</v>
      </c>
    </row>
    <row r="189" spans="1:13" ht="0.95" customHeight="1" x14ac:dyDescent="0.25">
      <c r="A189" s="22"/>
      <c r="B189" s="22"/>
      <c r="C189" s="22"/>
      <c r="D189" s="29"/>
      <c r="E189" s="22"/>
      <c r="F189" s="22"/>
      <c r="G189" s="22"/>
      <c r="H189" s="22"/>
      <c r="I189" s="22"/>
      <c r="J189" s="22"/>
      <c r="K189" s="22"/>
      <c r="L189" s="22"/>
      <c r="M189" s="22"/>
    </row>
    <row r="190" spans="1:13" x14ac:dyDescent="0.25">
      <c r="A190" s="14" t="s">
        <v>173</v>
      </c>
      <c r="B190" s="15" t="s">
        <v>22</v>
      </c>
      <c r="C190" s="15" t="s">
        <v>93</v>
      </c>
      <c r="D190" s="27" t="s">
        <v>174</v>
      </c>
      <c r="E190" s="16"/>
      <c r="F190" s="16"/>
      <c r="G190" s="16"/>
      <c r="H190" s="16"/>
      <c r="I190" s="16"/>
      <c r="J190" s="16"/>
      <c r="K190" s="17">
        <f>K195</f>
        <v>8</v>
      </c>
      <c r="L190" s="17">
        <f>L195</f>
        <v>74.52</v>
      </c>
      <c r="M190" s="17">
        <f>M195</f>
        <v>596.16</v>
      </c>
    </row>
    <row r="191" spans="1:13" ht="33.75" x14ac:dyDescent="0.25">
      <c r="A191" s="16"/>
      <c r="B191" s="16"/>
      <c r="C191" s="16"/>
      <c r="D191" s="27" t="s">
        <v>175</v>
      </c>
      <c r="E191" s="16"/>
      <c r="F191" s="16"/>
      <c r="G191" s="16"/>
      <c r="H191" s="16"/>
      <c r="I191" s="16"/>
      <c r="J191" s="16"/>
      <c r="K191" s="16"/>
      <c r="L191" s="16"/>
      <c r="M191" s="16"/>
    </row>
    <row r="192" spans="1:13" x14ac:dyDescent="0.25">
      <c r="A192" s="16"/>
      <c r="B192" s="16"/>
      <c r="C192" s="15" t="s">
        <v>26</v>
      </c>
      <c r="D192" s="28"/>
      <c r="E192" s="15" t="s">
        <v>38</v>
      </c>
      <c r="F192" s="18">
        <v>3</v>
      </c>
      <c r="G192" s="19">
        <v>0</v>
      </c>
      <c r="H192" s="19">
        <v>0</v>
      </c>
      <c r="I192" s="19">
        <v>0</v>
      </c>
      <c r="J192" s="17">
        <f>OR(F192&lt;&gt;0,G192&lt;&gt;0,H192&lt;&gt;0,I192&lt;&gt;0)*(F192 + (F192 = 0))*(G192 + (G192 = 0))*(H192 + (H192 = 0))*(I192 + (I192 = 0))</f>
        <v>3</v>
      </c>
      <c r="K192" s="16"/>
      <c r="L192" s="16"/>
      <c r="M192" s="16"/>
    </row>
    <row r="193" spans="1:13" x14ac:dyDescent="0.25">
      <c r="A193" s="16"/>
      <c r="B193" s="16"/>
      <c r="C193" s="15" t="s">
        <v>26</v>
      </c>
      <c r="D193" s="28"/>
      <c r="E193" s="15" t="s">
        <v>55</v>
      </c>
      <c r="F193" s="18">
        <v>2</v>
      </c>
      <c r="G193" s="19">
        <v>0</v>
      </c>
      <c r="H193" s="19">
        <v>0</v>
      </c>
      <c r="I193" s="19">
        <v>0</v>
      </c>
      <c r="J193" s="17">
        <f>OR(F193&lt;&gt;0,G193&lt;&gt;0,H193&lt;&gt;0,I193&lt;&gt;0)*(F193 + (F193 = 0))*(G193 + (G193 = 0))*(H193 + (H193 = 0))*(I193 + (I193 = 0))</f>
        <v>2</v>
      </c>
      <c r="K193" s="16"/>
      <c r="L193" s="16"/>
      <c r="M193" s="16"/>
    </row>
    <row r="194" spans="1:13" x14ac:dyDescent="0.25">
      <c r="A194" s="16"/>
      <c r="B194" s="16"/>
      <c r="C194" s="15" t="s">
        <v>26</v>
      </c>
      <c r="D194" s="28"/>
      <c r="E194" s="15" t="s">
        <v>176</v>
      </c>
      <c r="F194" s="18">
        <v>3</v>
      </c>
      <c r="G194" s="19">
        <v>0</v>
      </c>
      <c r="H194" s="19">
        <v>0</v>
      </c>
      <c r="I194" s="19">
        <v>0</v>
      </c>
      <c r="J194" s="17">
        <f>OR(F194&lt;&gt;0,G194&lt;&gt;0,H194&lt;&gt;0,I194&lt;&gt;0)*(F194 + (F194 = 0))*(G194 + (G194 = 0))*(H194 + (H194 = 0))*(I194 + (I194 = 0))</f>
        <v>3</v>
      </c>
      <c r="K194" s="16"/>
      <c r="L194" s="16"/>
      <c r="M194" s="16"/>
    </row>
    <row r="195" spans="1:13" x14ac:dyDescent="0.25">
      <c r="A195" s="16"/>
      <c r="B195" s="16"/>
      <c r="C195" s="16"/>
      <c r="D195" s="28"/>
      <c r="E195" s="16"/>
      <c r="F195" s="16"/>
      <c r="G195" s="16"/>
      <c r="H195" s="16"/>
      <c r="I195" s="16"/>
      <c r="J195" s="20" t="s">
        <v>177</v>
      </c>
      <c r="K195" s="21">
        <f>SUM(J192:J194)</f>
        <v>8</v>
      </c>
      <c r="L195" s="19">
        <v>74.52</v>
      </c>
      <c r="M195" s="21">
        <f>ROUND(K195*L195,2)</f>
        <v>596.16</v>
      </c>
    </row>
    <row r="196" spans="1:13" ht="0.95" customHeight="1" x14ac:dyDescent="0.25">
      <c r="A196" s="22"/>
      <c r="B196" s="22"/>
      <c r="C196" s="22"/>
      <c r="D196" s="29"/>
      <c r="E196" s="22"/>
      <c r="F196" s="22"/>
      <c r="G196" s="22"/>
      <c r="H196" s="22"/>
      <c r="I196" s="22"/>
      <c r="J196" s="22"/>
      <c r="K196" s="22"/>
      <c r="L196" s="22"/>
      <c r="M196" s="22"/>
    </row>
    <row r="197" spans="1:13" ht="22.5" x14ac:dyDescent="0.25">
      <c r="A197" s="14" t="s">
        <v>178</v>
      </c>
      <c r="B197" s="15" t="s">
        <v>22</v>
      </c>
      <c r="C197" s="15" t="s">
        <v>45</v>
      </c>
      <c r="D197" s="27" t="s">
        <v>179</v>
      </c>
      <c r="E197" s="16"/>
      <c r="F197" s="16"/>
      <c r="G197" s="16"/>
      <c r="H197" s="16"/>
      <c r="I197" s="16"/>
      <c r="J197" s="16"/>
      <c r="K197" s="17">
        <f>K208</f>
        <v>90</v>
      </c>
      <c r="L197" s="17">
        <f>L208</f>
        <v>48.85</v>
      </c>
      <c r="M197" s="17">
        <f>M208</f>
        <v>4396.5</v>
      </c>
    </row>
    <row r="198" spans="1:13" ht="33.75" x14ac:dyDescent="0.25">
      <c r="A198" s="16"/>
      <c r="B198" s="16"/>
      <c r="C198" s="16"/>
      <c r="D198" s="27" t="s">
        <v>180</v>
      </c>
      <c r="E198" s="16"/>
      <c r="F198" s="16"/>
      <c r="G198" s="16"/>
      <c r="H198" s="16"/>
      <c r="I198" s="16"/>
      <c r="J198" s="16"/>
      <c r="K198" s="16"/>
      <c r="L198" s="16"/>
      <c r="M198" s="16"/>
    </row>
    <row r="199" spans="1:13" x14ac:dyDescent="0.25">
      <c r="A199" s="16"/>
      <c r="B199" s="16"/>
      <c r="C199" s="15" t="s">
        <v>26</v>
      </c>
      <c r="D199" s="28"/>
      <c r="E199" s="15" t="s">
        <v>27</v>
      </c>
      <c r="F199" s="18"/>
      <c r="G199" s="19"/>
      <c r="H199" s="19"/>
      <c r="I199" s="19"/>
      <c r="J199" s="17">
        <f t="shared" ref="J199:J207" si="7">OR(F199&lt;&gt;0,G199&lt;&gt;0,H199&lt;&gt;0,I199&lt;&gt;0)*(F199 + (F199 = 0))*(G199 + (G199 = 0))*(H199 + (H199 = 0))*(I199 + (I199 = 0))</f>
        <v>0</v>
      </c>
      <c r="K199" s="16"/>
      <c r="L199" s="16"/>
      <c r="M199" s="16"/>
    </row>
    <row r="200" spans="1:13" x14ac:dyDescent="0.25">
      <c r="A200" s="16"/>
      <c r="B200" s="16"/>
      <c r="C200" s="15" t="s">
        <v>26</v>
      </c>
      <c r="D200" s="28"/>
      <c r="E200" s="15" t="s">
        <v>181</v>
      </c>
      <c r="F200" s="18">
        <v>1</v>
      </c>
      <c r="G200" s="19">
        <v>0.5</v>
      </c>
      <c r="H200" s="19">
        <v>0</v>
      </c>
      <c r="I200" s="19">
        <v>1.5</v>
      </c>
      <c r="J200" s="17">
        <f t="shared" si="7"/>
        <v>0.75</v>
      </c>
      <c r="K200" s="16"/>
      <c r="L200" s="16"/>
      <c r="M200" s="16"/>
    </row>
    <row r="201" spans="1:13" x14ac:dyDescent="0.25">
      <c r="A201" s="16"/>
      <c r="B201" s="16"/>
      <c r="C201" s="15" t="s">
        <v>26</v>
      </c>
      <c r="D201" s="28"/>
      <c r="E201" s="15" t="s">
        <v>145</v>
      </c>
      <c r="F201" s="18">
        <v>9</v>
      </c>
      <c r="G201" s="19">
        <v>9</v>
      </c>
      <c r="H201" s="19">
        <v>1.2</v>
      </c>
      <c r="I201" s="19">
        <v>0.3</v>
      </c>
      <c r="J201" s="17">
        <f t="shared" si="7"/>
        <v>29.16</v>
      </c>
      <c r="K201" s="16"/>
      <c r="L201" s="16"/>
      <c r="M201" s="16"/>
    </row>
    <row r="202" spans="1:13" x14ac:dyDescent="0.25">
      <c r="A202" s="16"/>
      <c r="B202" s="16"/>
      <c r="C202" s="15" t="s">
        <v>26</v>
      </c>
      <c r="D202" s="28"/>
      <c r="E202" s="15" t="s">
        <v>146</v>
      </c>
      <c r="F202" s="18">
        <v>1</v>
      </c>
      <c r="G202" s="19">
        <v>17</v>
      </c>
      <c r="H202" s="19">
        <v>2</v>
      </c>
      <c r="I202" s="19">
        <v>0.3</v>
      </c>
      <c r="J202" s="17">
        <f t="shared" si="7"/>
        <v>10.199999999999999</v>
      </c>
      <c r="K202" s="16"/>
      <c r="L202" s="16"/>
      <c r="M202" s="16"/>
    </row>
    <row r="203" spans="1:13" x14ac:dyDescent="0.25">
      <c r="A203" s="16"/>
      <c r="B203" s="16"/>
      <c r="C203" s="15" t="s">
        <v>26</v>
      </c>
      <c r="D203" s="28"/>
      <c r="E203" s="15" t="s">
        <v>147</v>
      </c>
      <c r="F203" s="18">
        <v>1</v>
      </c>
      <c r="G203" s="19">
        <v>100</v>
      </c>
      <c r="H203" s="19">
        <v>0</v>
      </c>
      <c r="I203" s="19">
        <v>0.3</v>
      </c>
      <c r="J203" s="17">
        <f t="shared" si="7"/>
        <v>30</v>
      </c>
      <c r="K203" s="16"/>
      <c r="L203" s="16"/>
      <c r="M203" s="16"/>
    </row>
    <row r="204" spans="1:13" x14ac:dyDescent="0.25">
      <c r="A204" s="16"/>
      <c r="B204" s="16"/>
      <c r="C204" s="15" t="s">
        <v>26</v>
      </c>
      <c r="D204" s="28"/>
      <c r="E204" s="15" t="s">
        <v>148</v>
      </c>
      <c r="F204" s="18">
        <v>1</v>
      </c>
      <c r="G204" s="19">
        <v>22</v>
      </c>
      <c r="H204" s="19">
        <v>1</v>
      </c>
      <c r="I204" s="19">
        <v>0.3</v>
      </c>
      <c r="J204" s="17">
        <f t="shared" si="7"/>
        <v>6.6</v>
      </c>
      <c r="K204" s="16"/>
      <c r="L204" s="16"/>
      <c r="M204" s="16"/>
    </row>
    <row r="205" spans="1:13" x14ac:dyDescent="0.25">
      <c r="A205" s="16"/>
      <c r="B205" s="16"/>
      <c r="C205" s="15" t="s">
        <v>26</v>
      </c>
      <c r="D205" s="28"/>
      <c r="E205" s="15" t="s">
        <v>149</v>
      </c>
      <c r="F205" s="18">
        <v>9</v>
      </c>
      <c r="G205" s="19">
        <v>4</v>
      </c>
      <c r="H205" s="19">
        <v>0.4</v>
      </c>
      <c r="I205" s="19">
        <v>0.3</v>
      </c>
      <c r="J205" s="17">
        <f t="shared" si="7"/>
        <v>4.32</v>
      </c>
      <c r="K205" s="16"/>
      <c r="L205" s="16"/>
      <c r="M205" s="16"/>
    </row>
    <row r="206" spans="1:13" x14ac:dyDescent="0.25">
      <c r="A206" s="16"/>
      <c r="B206" s="16"/>
      <c r="C206" s="15" t="s">
        <v>26</v>
      </c>
      <c r="D206" s="28"/>
      <c r="E206" s="15" t="s">
        <v>150</v>
      </c>
      <c r="F206" s="18">
        <v>1</v>
      </c>
      <c r="G206" s="19">
        <v>11</v>
      </c>
      <c r="H206" s="19">
        <v>0</v>
      </c>
      <c r="I206" s="19">
        <v>0.3</v>
      </c>
      <c r="J206" s="17">
        <f t="shared" si="7"/>
        <v>3.3</v>
      </c>
      <c r="K206" s="16"/>
      <c r="L206" s="16"/>
      <c r="M206" s="16"/>
    </row>
    <row r="207" spans="1:13" x14ac:dyDescent="0.25">
      <c r="A207" s="16"/>
      <c r="B207" s="16"/>
      <c r="C207" s="15" t="s">
        <v>26</v>
      </c>
      <c r="D207" s="28"/>
      <c r="E207" s="15" t="s">
        <v>42</v>
      </c>
      <c r="F207" s="18">
        <v>1</v>
      </c>
      <c r="G207" s="19">
        <v>5.67</v>
      </c>
      <c r="H207" s="19">
        <v>0</v>
      </c>
      <c r="I207" s="19">
        <v>0</v>
      </c>
      <c r="J207" s="17">
        <f t="shared" si="7"/>
        <v>5.67</v>
      </c>
      <c r="K207" s="16"/>
      <c r="L207" s="16"/>
      <c r="M207" s="16"/>
    </row>
    <row r="208" spans="1:13" x14ac:dyDescent="0.25">
      <c r="A208" s="16"/>
      <c r="B208" s="16"/>
      <c r="C208" s="16"/>
      <c r="D208" s="28"/>
      <c r="E208" s="16"/>
      <c r="F208" s="16"/>
      <c r="G208" s="16"/>
      <c r="H208" s="16"/>
      <c r="I208" s="16"/>
      <c r="J208" s="20" t="s">
        <v>182</v>
      </c>
      <c r="K208" s="21">
        <f>SUM(J199:J207)</f>
        <v>90</v>
      </c>
      <c r="L208" s="19">
        <v>48.85</v>
      </c>
      <c r="M208" s="21">
        <f>ROUND(K208*L208,2)</f>
        <v>4396.5</v>
      </c>
    </row>
    <row r="209" spans="1:13" ht="0.95" customHeight="1" x14ac:dyDescent="0.25">
      <c r="A209" s="22"/>
      <c r="B209" s="22"/>
      <c r="C209" s="22"/>
      <c r="D209" s="29"/>
      <c r="E209" s="22"/>
      <c r="F209" s="22"/>
      <c r="G209" s="22"/>
      <c r="H209" s="22"/>
      <c r="I209" s="22"/>
      <c r="J209" s="22"/>
      <c r="K209" s="22"/>
      <c r="L209" s="22"/>
      <c r="M209" s="22"/>
    </row>
    <row r="210" spans="1:13" x14ac:dyDescent="0.25">
      <c r="A210" s="14" t="s">
        <v>183</v>
      </c>
      <c r="B210" s="15" t="s">
        <v>22</v>
      </c>
      <c r="C210" s="15" t="s">
        <v>52</v>
      </c>
      <c r="D210" s="27" t="s">
        <v>184</v>
      </c>
      <c r="E210" s="16"/>
      <c r="F210" s="16"/>
      <c r="G210" s="16"/>
      <c r="H210" s="16"/>
      <c r="I210" s="16"/>
      <c r="J210" s="16"/>
      <c r="K210" s="17">
        <f>K220</f>
        <v>90</v>
      </c>
      <c r="L210" s="17">
        <f>L220</f>
        <v>85.78</v>
      </c>
      <c r="M210" s="17">
        <f>M220</f>
        <v>7720.2</v>
      </c>
    </row>
    <row r="211" spans="1:13" ht="22.5" x14ac:dyDescent="0.25">
      <c r="A211" s="16"/>
      <c r="B211" s="16"/>
      <c r="C211" s="16"/>
      <c r="D211" s="27" t="s">
        <v>185</v>
      </c>
      <c r="E211" s="16"/>
      <c r="F211" s="16"/>
      <c r="G211" s="16"/>
      <c r="H211" s="16"/>
      <c r="I211" s="16"/>
      <c r="J211" s="16"/>
      <c r="K211" s="16"/>
      <c r="L211" s="16"/>
      <c r="M211" s="16"/>
    </row>
    <row r="212" spans="1:13" x14ac:dyDescent="0.25">
      <c r="A212" s="16"/>
      <c r="B212" s="16"/>
      <c r="C212" s="15" t="s">
        <v>26</v>
      </c>
      <c r="D212" s="28"/>
      <c r="E212" s="15" t="s">
        <v>27</v>
      </c>
      <c r="F212" s="18"/>
      <c r="G212" s="19"/>
      <c r="H212" s="19"/>
      <c r="I212" s="19"/>
      <c r="J212" s="17">
        <f t="shared" ref="J212:J219" si="8">OR(F212&lt;&gt;0,G212&lt;&gt;0,H212&lt;&gt;0,I212&lt;&gt;0)*(F212 + (F212 = 0))*(G212 + (G212 = 0))*(H212 + (H212 = 0))*(I212 + (I212 = 0))</f>
        <v>0</v>
      </c>
      <c r="K212" s="16"/>
      <c r="L212" s="16"/>
      <c r="M212" s="16"/>
    </row>
    <row r="213" spans="1:13" x14ac:dyDescent="0.25">
      <c r="A213" s="16"/>
      <c r="B213" s="16"/>
      <c r="C213" s="15" t="s">
        <v>26</v>
      </c>
      <c r="D213" s="28"/>
      <c r="E213" s="15" t="s">
        <v>145</v>
      </c>
      <c r="F213" s="18">
        <v>9</v>
      </c>
      <c r="G213" s="19">
        <v>9</v>
      </c>
      <c r="H213" s="19">
        <v>1.2</v>
      </c>
      <c r="I213" s="19">
        <v>0.3</v>
      </c>
      <c r="J213" s="17">
        <f t="shared" si="8"/>
        <v>29.16</v>
      </c>
      <c r="K213" s="16"/>
      <c r="L213" s="16"/>
      <c r="M213" s="16"/>
    </row>
    <row r="214" spans="1:13" x14ac:dyDescent="0.25">
      <c r="A214" s="16"/>
      <c r="B214" s="16"/>
      <c r="C214" s="15" t="s">
        <v>26</v>
      </c>
      <c r="D214" s="28"/>
      <c r="E214" s="15" t="s">
        <v>146</v>
      </c>
      <c r="F214" s="18">
        <v>1</v>
      </c>
      <c r="G214" s="19">
        <v>17</v>
      </c>
      <c r="H214" s="19">
        <v>2</v>
      </c>
      <c r="I214" s="19">
        <v>0.3</v>
      </c>
      <c r="J214" s="17">
        <f t="shared" si="8"/>
        <v>10.199999999999999</v>
      </c>
      <c r="K214" s="16"/>
      <c r="L214" s="16"/>
      <c r="M214" s="16"/>
    </row>
    <row r="215" spans="1:13" x14ac:dyDescent="0.25">
      <c r="A215" s="16"/>
      <c r="B215" s="16"/>
      <c r="C215" s="15" t="s">
        <v>26</v>
      </c>
      <c r="D215" s="28"/>
      <c r="E215" s="15" t="s">
        <v>147</v>
      </c>
      <c r="F215" s="18">
        <v>1</v>
      </c>
      <c r="G215" s="19">
        <v>100</v>
      </c>
      <c r="H215" s="19">
        <v>0</v>
      </c>
      <c r="I215" s="19">
        <v>0.3</v>
      </c>
      <c r="J215" s="17">
        <f t="shared" si="8"/>
        <v>30</v>
      </c>
      <c r="K215" s="16"/>
      <c r="L215" s="16"/>
      <c r="M215" s="16"/>
    </row>
    <row r="216" spans="1:13" x14ac:dyDescent="0.25">
      <c r="A216" s="16"/>
      <c r="B216" s="16"/>
      <c r="C216" s="15" t="s">
        <v>26</v>
      </c>
      <c r="D216" s="28"/>
      <c r="E216" s="15" t="s">
        <v>148</v>
      </c>
      <c r="F216" s="18">
        <v>1</v>
      </c>
      <c r="G216" s="19">
        <v>22</v>
      </c>
      <c r="H216" s="19">
        <v>1</v>
      </c>
      <c r="I216" s="19">
        <v>0.3</v>
      </c>
      <c r="J216" s="17">
        <f t="shared" si="8"/>
        <v>6.6</v>
      </c>
      <c r="K216" s="16"/>
      <c r="L216" s="16"/>
      <c r="M216" s="16"/>
    </row>
    <row r="217" spans="1:13" x14ac:dyDescent="0.25">
      <c r="A217" s="16"/>
      <c r="B217" s="16"/>
      <c r="C217" s="15" t="s">
        <v>26</v>
      </c>
      <c r="D217" s="28"/>
      <c r="E217" s="15" t="s">
        <v>149</v>
      </c>
      <c r="F217" s="18">
        <v>9</v>
      </c>
      <c r="G217" s="19">
        <v>4</v>
      </c>
      <c r="H217" s="19">
        <v>0.4</v>
      </c>
      <c r="I217" s="19">
        <v>0.3</v>
      </c>
      <c r="J217" s="17">
        <f t="shared" si="8"/>
        <v>4.32</v>
      </c>
      <c r="K217" s="16"/>
      <c r="L217" s="16"/>
      <c r="M217" s="16"/>
    </row>
    <row r="218" spans="1:13" x14ac:dyDescent="0.25">
      <c r="A218" s="16"/>
      <c r="B218" s="16"/>
      <c r="C218" s="15" t="s">
        <v>26</v>
      </c>
      <c r="D218" s="28"/>
      <c r="E218" s="15" t="s">
        <v>150</v>
      </c>
      <c r="F218" s="18">
        <v>1</v>
      </c>
      <c r="G218" s="19">
        <v>11</v>
      </c>
      <c r="H218" s="19">
        <v>0</v>
      </c>
      <c r="I218" s="19">
        <v>0.3</v>
      </c>
      <c r="J218" s="17">
        <f t="shared" si="8"/>
        <v>3.3</v>
      </c>
      <c r="K218" s="16"/>
      <c r="L218" s="16"/>
      <c r="M218" s="16"/>
    </row>
    <row r="219" spans="1:13" x14ac:dyDescent="0.25">
      <c r="A219" s="16"/>
      <c r="B219" s="16"/>
      <c r="C219" s="15" t="s">
        <v>26</v>
      </c>
      <c r="D219" s="28"/>
      <c r="E219" s="15" t="s">
        <v>42</v>
      </c>
      <c r="F219" s="18">
        <v>1</v>
      </c>
      <c r="G219" s="19">
        <v>6.42</v>
      </c>
      <c r="H219" s="19">
        <v>0</v>
      </c>
      <c r="I219" s="19">
        <v>0</v>
      </c>
      <c r="J219" s="17">
        <f t="shared" si="8"/>
        <v>6.42</v>
      </c>
      <c r="K219" s="16"/>
      <c r="L219" s="16"/>
      <c r="M219" s="16"/>
    </row>
    <row r="220" spans="1:13" x14ac:dyDescent="0.25">
      <c r="A220" s="16"/>
      <c r="B220" s="16"/>
      <c r="C220" s="16"/>
      <c r="D220" s="28"/>
      <c r="E220" s="16"/>
      <c r="F220" s="16"/>
      <c r="G220" s="16"/>
      <c r="H220" s="16"/>
      <c r="I220" s="16"/>
      <c r="J220" s="20" t="s">
        <v>186</v>
      </c>
      <c r="K220" s="21">
        <f>SUM(J212:J219)</f>
        <v>90</v>
      </c>
      <c r="L220" s="19">
        <v>85.78</v>
      </c>
      <c r="M220" s="21">
        <f>ROUND(K220*L220,2)</f>
        <v>7720.2</v>
      </c>
    </row>
    <row r="221" spans="1:13" ht="0.95" customHeight="1" x14ac:dyDescent="0.25">
      <c r="A221" s="22"/>
      <c r="B221" s="22"/>
      <c r="C221" s="22"/>
      <c r="D221" s="29"/>
      <c r="E221" s="22"/>
      <c r="F221" s="22"/>
      <c r="G221" s="22"/>
      <c r="H221" s="22"/>
      <c r="I221" s="22"/>
      <c r="J221" s="22"/>
      <c r="K221" s="22"/>
      <c r="L221" s="22"/>
      <c r="M221" s="22"/>
    </row>
    <row r="222" spans="1:13" ht="33.75" x14ac:dyDescent="0.25">
      <c r="A222" s="14" t="s">
        <v>187</v>
      </c>
      <c r="B222" s="15" t="s">
        <v>22</v>
      </c>
      <c r="C222" s="15" t="s">
        <v>45</v>
      </c>
      <c r="D222" s="27" t="s">
        <v>188</v>
      </c>
      <c r="E222" s="16"/>
      <c r="F222" s="16"/>
      <c r="G222" s="16"/>
      <c r="H222" s="16"/>
      <c r="I222" s="16"/>
      <c r="J222" s="16"/>
      <c r="K222" s="17">
        <f>K226</f>
        <v>422.5</v>
      </c>
      <c r="L222" s="17">
        <f>L226</f>
        <v>6.03</v>
      </c>
      <c r="M222" s="17">
        <f>M226</f>
        <v>2547.6799999999998</v>
      </c>
    </row>
    <row r="223" spans="1:13" ht="45" x14ac:dyDescent="0.25">
      <c r="A223" s="16"/>
      <c r="B223" s="16"/>
      <c r="C223" s="16"/>
      <c r="D223" s="27" t="s">
        <v>189</v>
      </c>
      <c r="E223" s="16"/>
      <c r="F223" s="16"/>
      <c r="G223" s="16"/>
      <c r="H223" s="16"/>
      <c r="I223" s="16"/>
      <c r="J223" s="16"/>
      <c r="K223" s="16"/>
      <c r="L223" s="16"/>
      <c r="M223" s="16"/>
    </row>
    <row r="224" spans="1:13" x14ac:dyDescent="0.25">
      <c r="A224" s="16"/>
      <c r="B224" s="16"/>
      <c r="C224" s="15" t="s">
        <v>26</v>
      </c>
      <c r="D224" s="28"/>
      <c r="E224" s="15" t="s">
        <v>190</v>
      </c>
      <c r="F224" s="18">
        <v>1</v>
      </c>
      <c r="G224" s="19">
        <v>325</v>
      </c>
      <c r="H224" s="19">
        <v>0</v>
      </c>
      <c r="I224" s="19">
        <v>0</v>
      </c>
      <c r="J224" s="17">
        <f>OR(F224&lt;&gt;0,G224&lt;&gt;0,H224&lt;&gt;0,I224&lt;&gt;0)*(F224 + (F224 = 0))*(G224 + (G224 = 0))*(H224 + (H224 = 0))*(I224 + (I224 = 0))</f>
        <v>325</v>
      </c>
      <c r="K224" s="16"/>
      <c r="L224" s="16"/>
      <c r="M224" s="16"/>
    </row>
    <row r="225" spans="1:13" x14ac:dyDescent="0.25">
      <c r="A225" s="16"/>
      <c r="B225" s="16"/>
      <c r="C225" s="15" t="s">
        <v>26</v>
      </c>
      <c r="D225" s="28"/>
      <c r="E225" s="15" t="s">
        <v>191</v>
      </c>
      <c r="F225" s="18">
        <v>1</v>
      </c>
      <c r="G225" s="19">
        <v>97.5</v>
      </c>
      <c r="H225" s="19">
        <v>0</v>
      </c>
      <c r="I225" s="19">
        <v>0</v>
      </c>
      <c r="J225" s="17">
        <f>OR(F225&lt;&gt;0,G225&lt;&gt;0,H225&lt;&gt;0,I225&lt;&gt;0)*(F225 + (F225 = 0))*(G225 + (G225 = 0))*(H225 + (H225 = 0))*(I225 + (I225 = 0))</f>
        <v>97.5</v>
      </c>
      <c r="K225" s="16"/>
      <c r="L225" s="16"/>
      <c r="M225" s="16"/>
    </row>
    <row r="226" spans="1:13" x14ac:dyDescent="0.25">
      <c r="A226" s="16"/>
      <c r="B226" s="16"/>
      <c r="C226" s="16"/>
      <c r="D226" s="28"/>
      <c r="E226" s="16"/>
      <c r="F226" s="16"/>
      <c r="G226" s="16"/>
      <c r="H226" s="16"/>
      <c r="I226" s="16"/>
      <c r="J226" s="20" t="s">
        <v>192</v>
      </c>
      <c r="K226" s="21">
        <f>SUM(J224:J225)</f>
        <v>422.5</v>
      </c>
      <c r="L226" s="19">
        <v>6.03</v>
      </c>
      <c r="M226" s="21">
        <f>ROUND(K226*L226,2)</f>
        <v>2547.6799999999998</v>
      </c>
    </row>
    <row r="227" spans="1:13" ht="0.95" customHeight="1" x14ac:dyDescent="0.25">
      <c r="A227" s="22"/>
      <c r="B227" s="22"/>
      <c r="C227" s="22"/>
      <c r="D227" s="29"/>
      <c r="E227" s="22"/>
      <c r="F227" s="22"/>
      <c r="G227" s="22"/>
      <c r="H227" s="22"/>
      <c r="I227" s="22"/>
      <c r="J227" s="22"/>
      <c r="K227" s="22"/>
      <c r="L227" s="22"/>
      <c r="M227" s="22"/>
    </row>
    <row r="228" spans="1:13" ht="22.5" x14ac:dyDescent="0.25">
      <c r="A228" s="14" t="s">
        <v>193</v>
      </c>
      <c r="B228" s="15" t="s">
        <v>22</v>
      </c>
      <c r="C228" s="15" t="s">
        <v>45</v>
      </c>
      <c r="D228" s="27" t="s">
        <v>194</v>
      </c>
      <c r="E228" s="16"/>
      <c r="F228" s="16"/>
      <c r="G228" s="16"/>
      <c r="H228" s="16"/>
      <c r="I228" s="16"/>
      <c r="J228" s="16"/>
      <c r="K228" s="17">
        <f>K231</f>
        <v>422.5</v>
      </c>
      <c r="L228" s="17">
        <f>L231</f>
        <v>6.99</v>
      </c>
      <c r="M228" s="17">
        <f>M231</f>
        <v>2953.28</v>
      </c>
    </row>
    <row r="229" spans="1:13" ht="33.75" x14ac:dyDescent="0.25">
      <c r="A229" s="16"/>
      <c r="B229" s="16"/>
      <c r="C229" s="16"/>
      <c r="D229" s="27" t="s">
        <v>195</v>
      </c>
      <c r="E229" s="16"/>
      <c r="F229" s="16"/>
      <c r="G229" s="16"/>
      <c r="H229" s="16"/>
      <c r="I229" s="16"/>
      <c r="J229" s="16"/>
      <c r="K229" s="16"/>
      <c r="L229" s="16"/>
      <c r="M229" s="16"/>
    </row>
    <row r="230" spans="1:13" x14ac:dyDescent="0.25">
      <c r="A230" s="16"/>
      <c r="B230" s="16"/>
      <c r="C230" s="15" t="s">
        <v>26</v>
      </c>
      <c r="D230" s="28"/>
      <c r="E230" s="15" t="s">
        <v>196</v>
      </c>
      <c r="F230" s="18">
        <v>1</v>
      </c>
      <c r="G230" s="19">
        <v>422.5</v>
      </c>
      <c r="H230" s="19">
        <v>0</v>
      </c>
      <c r="I230" s="19">
        <v>0</v>
      </c>
      <c r="J230" s="17">
        <f>OR(F230&lt;&gt;0,G230&lt;&gt;0,H230&lt;&gt;0,I230&lt;&gt;0)*(F230 + (F230 = 0))*(G230 + (G230 = 0))*(H230 + (H230 = 0))*(I230 + (I230 = 0))</f>
        <v>422.5</v>
      </c>
      <c r="K230" s="16"/>
      <c r="L230" s="16"/>
      <c r="M230" s="16"/>
    </row>
    <row r="231" spans="1:13" x14ac:dyDescent="0.25">
      <c r="A231" s="16"/>
      <c r="B231" s="16"/>
      <c r="C231" s="16"/>
      <c r="D231" s="28"/>
      <c r="E231" s="16"/>
      <c r="F231" s="16"/>
      <c r="G231" s="16"/>
      <c r="H231" s="16"/>
      <c r="I231" s="16"/>
      <c r="J231" s="20" t="s">
        <v>197</v>
      </c>
      <c r="K231" s="21">
        <f>J230</f>
        <v>422.5</v>
      </c>
      <c r="L231" s="19">
        <v>6.99</v>
      </c>
      <c r="M231" s="21">
        <f>ROUND(K231*L231,2)</f>
        <v>2953.28</v>
      </c>
    </row>
    <row r="232" spans="1:13" ht="0.95" customHeight="1" x14ac:dyDescent="0.25">
      <c r="A232" s="22"/>
      <c r="B232" s="22"/>
      <c r="C232" s="22"/>
      <c r="D232" s="29"/>
      <c r="E232" s="22"/>
      <c r="F232" s="22"/>
      <c r="G232" s="22"/>
      <c r="H232" s="22"/>
      <c r="I232" s="22"/>
      <c r="J232" s="22"/>
      <c r="K232" s="22"/>
      <c r="L232" s="22"/>
      <c r="M232" s="22"/>
    </row>
    <row r="233" spans="1:13" x14ac:dyDescent="0.25">
      <c r="A233" s="16"/>
      <c r="B233" s="16"/>
      <c r="C233" s="16"/>
      <c r="D233" s="28"/>
      <c r="E233" s="16"/>
      <c r="F233" s="16"/>
      <c r="G233" s="16"/>
      <c r="H233" s="16"/>
      <c r="I233" s="16"/>
      <c r="J233" s="20" t="s">
        <v>198</v>
      </c>
      <c r="K233" s="19">
        <v>1</v>
      </c>
      <c r="L233" s="21">
        <f>M141+M154+M170+M183+M190+M197+M210+M222+M228</f>
        <v>21976.42</v>
      </c>
      <c r="M233" s="21">
        <f>ROUND(K233*L233,2)</f>
        <v>21976.42</v>
      </c>
    </row>
    <row r="234" spans="1:13" ht="0.95" customHeight="1" x14ac:dyDescent="0.25">
      <c r="A234" s="22"/>
      <c r="B234" s="22"/>
      <c r="C234" s="22"/>
      <c r="D234" s="29"/>
      <c r="E234" s="22"/>
      <c r="F234" s="22"/>
      <c r="G234" s="22"/>
      <c r="H234" s="22"/>
      <c r="I234" s="22"/>
      <c r="J234" s="22"/>
      <c r="K234" s="22"/>
      <c r="L234" s="22"/>
      <c r="M234" s="22"/>
    </row>
    <row r="235" spans="1:13" x14ac:dyDescent="0.25">
      <c r="A235" s="16"/>
      <c r="B235" s="16"/>
      <c r="C235" s="16"/>
      <c r="D235" s="28"/>
      <c r="E235" s="16"/>
      <c r="F235" s="16"/>
      <c r="G235" s="16"/>
      <c r="H235" s="16"/>
      <c r="I235" s="16"/>
      <c r="J235" s="20" t="s">
        <v>199</v>
      </c>
      <c r="K235" s="23">
        <v>1</v>
      </c>
      <c r="L235" s="21">
        <f>M5+M140</f>
        <v>55274.15</v>
      </c>
      <c r="M235" s="21">
        <f>ROUND(K235*L235,2)</f>
        <v>55274.15</v>
      </c>
    </row>
    <row r="236" spans="1:13" ht="0.95" customHeight="1" x14ac:dyDescent="0.25">
      <c r="A236" s="22"/>
      <c r="B236" s="22"/>
      <c r="C236" s="22"/>
      <c r="D236" s="29"/>
      <c r="E236" s="22"/>
      <c r="F236" s="22"/>
      <c r="G236" s="22"/>
      <c r="H236" s="22"/>
      <c r="I236" s="22"/>
      <c r="J236" s="22"/>
      <c r="K236" s="22"/>
      <c r="L236" s="22"/>
      <c r="M236" s="22"/>
    </row>
    <row r="237" spans="1:13" x14ac:dyDescent="0.25">
      <c r="A237" s="5" t="s">
        <v>200</v>
      </c>
      <c r="B237" s="6" t="s">
        <v>16</v>
      </c>
      <c r="C237" s="5" t="s">
        <v>17</v>
      </c>
      <c r="D237" s="25" t="s">
        <v>201</v>
      </c>
      <c r="E237" s="7"/>
      <c r="F237" s="7"/>
      <c r="G237" s="7"/>
      <c r="H237" s="7"/>
      <c r="I237" s="7"/>
      <c r="J237" s="7"/>
      <c r="K237" s="8">
        <f>K389</f>
        <v>1</v>
      </c>
      <c r="L237" s="9">
        <f>L389</f>
        <v>158731.81</v>
      </c>
      <c r="M237" s="9">
        <f>M389</f>
        <v>158731.81</v>
      </c>
    </row>
    <row r="238" spans="1:13" x14ac:dyDescent="0.25">
      <c r="A238" s="10" t="s">
        <v>202</v>
      </c>
      <c r="B238" s="11" t="s">
        <v>16</v>
      </c>
      <c r="C238" s="10" t="s">
        <v>17</v>
      </c>
      <c r="D238" s="26" t="s">
        <v>203</v>
      </c>
      <c r="E238" s="12"/>
      <c r="F238" s="12"/>
      <c r="G238" s="12"/>
      <c r="H238" s="12"/>
      <c r="I238" s="12"/>
      <c r="J238" s="12"/>
      <c r="K238" s="13">
        <f>K284</f>
        <v>1</v>
      </c>
      <c r="L238" s="13">
        <f>L284</f>
        <v>20467.939999999999</v>
      </c>
      <c r="M238" s="13">
        <f>M284</f>
        <v>20467.939999999999</v>
      </c>
    </row>
    <row r="239" spans="1:13" x14ac:dyDescent="0.25">
      <c r="A239" s="14" t="s">
        <v>204</v>
      </c>
      <c r="B239" s="15" t="s">
        <v>22</v>
      </c>
      <c r="C239" s="15" t="s">
        <v>107</v>
      </c>
      <c r="D239" s="27" t="s">
        <v>205</v>
      </c>
      <c r="E239" s="16"/>
      <c r="F239" s="16"/>
      <c r="G239" s="16"/>
      <c r="H239" s="16"/>
      <c r="I239" s="16"/>
      <c r="J239" s="16"/>
      <c r="K239" s="17">
        <f>K242</f>
        <v>1</v>
      </c>
      <c r="L239" s="17">
        <f>L242</f>
        <v>2000</v>
      </c>
      <c r="M239" s="17">
        <f>M242</f>
        <v>2000</v>
      </c>
    </row>
    <row r="240" spans="1:13" ht="33.75" x14ac:dyDescent="0.25">
      <c r="A240" s="16"/>
      <c r="B240" s="16"/>
      <c r="C240" s="16"/>
      <c r="D240" s="27" t="s">
        <v>206</v>
      </c>
      <c r="E240" s="16"/>
      <c r="F240" s="16"/>
      <c r="G240" s="16"/>
      <c r="H240" s="16"/>
      <c r="I240" s="16"/>
      <c r="J240" s="16"/>
      <c r="K240" s="16"/>
      <c r="L240" s="16"/>
      <c r="M240" s="16"/>
    </row>
    <row r="241" spans="1:13" x14ac:dyDescent="0.25">
      <c r="A241" s="16"/>
      <c r="B241" s="16"/>
      <c r="C241" s="15" t="s">
        <v>37</v>
      </c>
      <c r="D241" s="28"/>
      <c r="E241" s="15" t="s">
        <v>110</v>
      </c>
      <c r="F241" s="18">
        <v>1</v>
      </c>
      <c r="G241" s="19">
        <v>0</v>
      </c>
      <c r="H241" s="19">
        <v>0</v>
      </c>
      <c r="I241" s="19">
        <v>0</v>
      </c>
      <c r="J241" s="17">
        <f>OR(F241&lt;&gt;0,G241&lt;&gt;0,H241&lt;&gt;0,I241&lt;&gt;0)*(F241 + (F241 = 0))*(G241 + (G241 = 0))*(H241 + (H241 = 0))*(I241 + (I241 = 0))</f>
        <v>1</v>
      </c>
      <c r="K241" s="16"/>
      <c r="L241" s="16"/>
      <c r="M241" s="16"/>
    </row>
    <row r="242" spans="1:13" x14ac:dyDescent="0.25">
      <c r="A242" s="16"/>
      <c r="B242" s="16"/>
      <c r="C242" s="16"/>
      <c r="D242" s="28"/>
      <c r="E242" s="16"/>
      <c r="F242" s="16"/>
      <c r="G242" s="16"/>
      <c r="H242" s="16"/>
      <c r="I242" s="16"/>
      <c r="J242" s="20" t="s">
        <v>207</v>
      </c>
      <c r="K242" s="21">
        <f>J241*1</f>
        <v>1</v>
      </c>
      <c r="L242" s="19">
        <v>2000</v>
      </c>
      <c r="M242" s="21">
        <f>ROUND(K242*L242,2)</f>
        <v>2000</v>
      </c>
    </row>
    <row r="243" spans="1:13" ht="0.95" customHeight="1" x14ac:dyDescent="0.25">
      <c r="A243" s="22"/>
      <c r="B243" s="22"/>
      <c r="C243" s="22"/>
      <c r="D243" s="29"/>
      <c r="E243" s="22"/>
      <c r="F243" s="22"/>
      <c r="G243" s="22"/>
      <c r="H243" s="22"/>
      <c r="I243" s="22"/>
      <c r="J243" s="22"/>
      <c r="K243" s="22"/>
      <c r="L243" s="22"/>
      <c r="M243" s="22"/>
    </row>
    <row r="244" spans="1:13" ht="33.75" x14ac:dyDescent="0.25">
      <c r="A244" s="14" t="s">
        <v>208</v>
      </c>
      <c r="B244" s="15" t="s">
        <v>22</v>
      </c>
      <c r="C244" s="15" t="s">
        <v>23</v>
      </c>
      <c r="D244" s="27" t="s">
        <v>209</v>
      </c>
      <c r="E244" s="16"/>
      <c r="F244" s="16"/>
      <c r="G244" s="16"/>
      <c r="H244" s="16"/>
      <c r="I244" s="16"/>
      <c r="J244" s="16"/>
      <c r="K244" s="17">
        <f>K247</f>
        <v>16</v>
      </c>
      <c r="L244" s="17">
        <f>L247</f>
        <v>56.71</v>
      </c>
      <c r="M244" s="17">
        <f>M247</f>
        <v>907.36</v>
      </c>
    </row>
    <row r="245" spans="1:13" ht="78.75" x14ac:dyDescent="0.25">
      <c r="A245" s="16"/>
      <c r="B245" s="16"/>
      <c r="C245" s="16"/>
      <c r="D245" s="27" t="s">
        <v>210</v>
      </c>
      <c r="E245" s="16"/>
      <c r="F245" s="16"/>
      <c r="G245" s="16"/>
      <c r="H245" s="16"/>
      <c r="I245" s="16"/>
      <c r="J245" s="16"/>
      <c r="K245" s="16"/>
      <c r="L245" s="16"/>
      <c r="M245" s="16"/>
    </row>
    <row r="246" spans="1:13" x14ac:dyDescent="0.25">
      <c r="A246" s="16"/>
      <c r="B246" s="16"/>
      <c r="C246" s="15" t="s">
        <v>26</v>
      </c>
      <c r="D246" s="28"/>
      <c r="E246" s="15" t="s">
        <v>211</v>
      </c>
      <c r="F246" s="18">
        <v>2</v>
      </c>
      <c r="G246" s="19">
        <v>8</v>
      </c>
      <c r="H246" s="19">
        <v>0</v>
      </c>
      <c r="I246" s="19">
        <v>0</v>
      </c>
      <c r="J246" s="17">
        <f>OR(F246&lt;&gt;0,G246&lt;&gt;0,H246&lt;&gt;0,I246&lt;&gt;0)*(F246 + (F246 = 0))*(G246 + (G246 = 0))*(H246 + (H246 = 0))*(I246 + (I246 = 0))</f>
        <v>16</v>
      </c>
      <c r="K246" s="16"/>
      <c r="L246" s="16"/>
      <c r="M246" s="16"/>
    </row>
    <row r="247" spans="1:13" x14ac:dyDescent="0.25">
      <c r="A247" s="16"/>
      <c r="B247" s="16"/>
      <c r="C247" s="16"/>
      <c r="D247" s="28"/>
      <c r="E247" s="16"/>
      <c r="F247" s="16"/>
      <c r="G247" s="16"/>
      <c r="H247" s="16"/>
      <c r="I247" s="16"/>
      <c r="J247" s="20" t="s">
        <v>212</v>
      </c>
      <c r="K247" s="21">
        <f>J246</f>
        <v>16</v>
      </c>
      <c r="L247" s="19">
        <v>56.71</v>
      </c>
      <c r="M247" s="21">
        <f>ROUND(K247*L247,2)</f>
        <v>907.36</v>
      </c>
    </row>
    <row r="248" spans="1:13" ht="0.95" customHeight="1" x14ac:dyDescent="0.25">
      <c r="A248" s="22"/>
      <c r="B248" s="22"/>
      <c r="C248" s="22"/>
      <c r="D248" s="29"/>
      <c r="E248" s="22"/>
      <c r="F248" s="22"/>
      <c r="G248" s="22"/>
      <c r="H248" s="22"/>
      <c r="I248" s="22"/>
      <c r="J248" s="22"/>
      <c r="K248" s="22"/>
      <c r="L248" s="22"/>
      <c r="M248" s="22"/>
    </row>
    <row r="249" spans="1:13" ht="33.75" x14ac:dyDescent="0.25">
      <c r="A249" s="14" t="s">
        <v>213</v>
      </c>
      <c r="B249" s="15" t="s">
        <v>22</v>
      </c>
      <c r="C249" s="15" t="s">
        <v>23</v>
      </c>
      <c r="D249" s="27" t="s">
        <v>214</v>
      </c>
      <c r="E249" s="16"/>
      <c r="F249" s="16"/>
      <c r="G249" s="16"/>
      <c r="H249" s="16"/>
      <c r="I249" s="16"/>
      <c r="J249" s="16"/>
      <c r="K249" s="17">
        <f>K257</f>
        <v>420</v>
      </c>
      <c r="L249" s="17">
        <f>L257</f>
        <v>38.03</v>
      </c>
      <c r="M249" s="17">
        <f>M257</f>
        <v>15972.6</v>
      </c>
    </row>
    <row r="250" spans="1:13" ht="78.75" x14ac:dyDescent="0.25">
      <c r="A250" s="16"/>
      <c r="B250" s="16"/>
      <c r="C250" s="16"/>
      <c r="D250" s="27" t="s">
        <v>215</v>
      </c>
      <c r="E250" s="16"/>
      <c r="F250" s="16"/>
      <c r="G250" s="16"/>
      <c r="H250" s="16"/>
      <c r="I250" s="16"/>
      <c r="J250" s="16"/>
      <c r="K250" s="16"/>
      <c r="L250" s="16"/>
      <c r="M250" s="16"/>
    </row>
    <row r="251" spans="1:13" x14ac:dyDescent="0.25">
      <c r="A251" s="16"/>
      <c r="B251" s="16"/>
      <c r="C251" s="15" t="s">
        <v>26</v>
      </c>
      <c r="D251" s="28"/>
      <c r="E251" s="15" t="s">
        <v>216</v>
      </c>
      <c r="F251" s="18">
        <v>9</v>
      </c>
      <c r="G251" s="19">
        <v>24</v>
      </c>
      <c r="H251" s="19">
        <v>0</v>
      </c>
      <c r="I251" s="19">
        <v>0</v>
      </c>
      <c r="J251" s="17">
        <f t="shared" ref="J251:J256" si="9">OR(F251&lt;&gt;0,G251&lt;&gt;0,H251&lt;&gt;0,I251&lt;&gt;0)*(F251 + (F251 = 0))*(G251 + (G251 = 0))*(H251 + (H251 = 0))*(I251 + (I251 = 0))</f>
        <v>216</v>
      </c>
      <c r="K251" s="16"/>
      <c r="L251" s="16"/>
      <c r="M251" s="16"/>
    </row>
    <row r="252" spans="1:13" x14ac:dyDescent="0.25">
      <c r="A252" s="16"/>
      <c r="B252" s="16"/>
      <c r="C252" s="15" t="s">
        <v>26</v>
      </c>
      <c r="D252" s="28"/>
      <c r="E252" s="15" t="s">
        <v>217</v>
      </c>
      <c r="F252" s="18">
        <v>1</v>
      </c>
      <c r="G252" s="19">
        <v>25</v>
      </c>
      <c r="H252" s="19">
        <v>0</v>
      </c>
      <c r="I252" s="19">
        <v>0</v>
      </c>
      <c r="J252" s="17">
        <f t="shared" si="9"/>
        <v>25</v>
      </c>
      <c r="K252" s="16"/>
      <c r="L252" s="16"/>
      <c r="M252" s="16"/>
    </row>
    <row r="253" spans="1:13" x14ac:dyDescent="0.25">
      <c r="A253" s="16"/>
      <c r="B253" s="16"/>
      <c r="C253" s="15" t="s">
        <v>26</v>
      </c>
      <c r="D253" s="28"/>
      <c r="E253" s="15" t="s">
        <v>218</v>
      </c>
      <c r="F253" s="18">
        <v>1</v>
      </c>
      <c r="G253" s="19">
        <v>60</v>
      </c>
      <c r="H253" s="19">
        <v>0</v>
      </c>
      <c r="I253" s="19">
        <v>0</v>
      </c>
      <c r="J253" s="17">
        <f t="shared" si="9"/>
        <v>60</v>
      </c>
      <c r="K253" s="16"/>
      <c r="L253" s="16"/>
      <c r="M253" s="16"/>
    </row>
    <row r="254" spans="1:13" x14ac:dyDescent="0.25">
      <c r="A254" s="16"/>
      <c r="B254" s="16"/>
      <c r="C254" s="15" t="s">
        <v>26</v>
      </c>
      <c r="D254" s="28"/>
      <c r="E254" s="15" t="s">
        <v>219</v>
      </c>
      <c r="F254" s="18">
        <v>9</v>
      </c>
      <c r="G254" s="19">
        <v>9.5</v>
      </c>
      <c r="H254" s="19">
        <v>0</v>
      </c>
      <c r="I254" s="19">
        <v>0</v>
      </c>
      <c r="J254" s="17">
        <f t="shared" si="9"/>
        <v>85.5</v>
      </c>
      <c r="K254" s="16"/>
      <c r="L254" s="16"/>
      <c r="M254" s="16"/>
    </row>
    <row r="255" spans="1:13" x14ac:dyDescent="0.25">
      <c r="A255" s="16"/>
      <c r="B255" s="16"/>
      <c r="C255" s="15" t="s">
        <v>26</v>
      </c>
      <c r="D255" s="28"/>
      <c r="E255" s="15" t="s">
        <v>220</v>
      </c>
      <c r="F255" s="18">
        <v>1</v>
      </c>
      <c r="G255" s="19">
        <v>20</v>
      </c>
      <c r="H255" s="19">
        <v>0</v>
      </c>
      <c r="I255" s="19">
        <v>0</v>
      </c>
      <c r="J255" s="17">
        <f t="shared" si="9"/>
        <v>20</v>
      </c>
      <c r="K255" s="16"/>
      <c r="L255" s="16"/>
      <c r="M255" s="16"/>
    </row>
    <row r="256" spans="1:13" x14ac:dyDescent="0.25">
      <c r="A256" s="16"/>
      <c r="B256" s="16"/>
      <c r="C256" s="15" t="s">
        <v>26</v>
      </c>
      <c r="D256" s="28"/>
      <c r="E256" s="15" t="s">
        <v>32</v>
      </c>
      <c r="F256" s="18">
        <v>1</v>
      </c>
      <c r="G256" s="19">
        <v>13.5</v>
      </c>
      <c r="H256" s="19">
        <v>0</v>
      </c>
      <c r="I256" s="19">
        <v>0</v>
      </c>
      <c r="J256" s="17">
        <f t="shared" si="9"/>
        <v>13.5</v>
      </c>
      <c r="K256" s="16"/>
      <c r="L256" s="16"/>
      <c r="M256" s="16"/>
    </row>
    <row r="257" spans="1:13" x14ac:dyDescent="0.25">
      <c r="A257" s="16"/>
      <c r="B257" s="16"/>
      <c r="C257" s="16"/>
      <c r="D257" s="28"/>
      <c r="E257" s="16"/>
      <c r="F257" s="16"/>
      <c r="G257" s="16"/>
      <c r="H257" s="16"/>
      <c r="I257" s="16"/>
      <c r="J257" s="20" t="s">
        <v>221</v>
      </c>
      <c r="K257" s="21">
        <f>SUM(J251:J256)</f>
        <v>420</v>
      </c>
      <c r="L257" s="19">
        <v>38.03</v>
      </c>
      <c r="M257" s="21">
        <f>ROUND(K257*L257,2)</f>
        <v>15972.6</v>
      </c>
    </row>
    <row r="258" spans="1:13" ht="0.95" customHeight="1" x14ac:dyDescent="0.25">
      <c r="A258" s="22"/>
      <c r="B258" s="22"/>
      <c r="C258" s="22"/>
      <c r="D258" s="29"/>
      <c r="E258" s="22"/>
      <c r="F258" s="22"/>
      <c r="G258" s="22"/>
      <c r="H258" s="22"/>
      <c r="I258" s="22"/>
      <c r="J258" s="22"/>
      <c r="K258" s="22"/>
      <c r="L258" s="22"/>
      <c r="M258" s="22"/>
    </row>
    <row r="259" spans="1:13" ht="22.5" x14ac:dyDescent="0.25">
      <c r="A259" s="14" t="s">
        <v>222</v>
      </c>
      <c r="B259" s="15" t="s">
        <v>22</v>
      </c>
      <c r="C259" s="15" t="s">
        <v>52</v>
      </c>
      <c r="D259" s="27" t="s">
        <v>223</v>
      </c>
      <c r="E259" s="16"/>
      <c r="F259" s="16"/>
      <c r="G259" s="16"/>
      <c r="H259" s="16"/>
      <c r="I259" s="16"/>
      <c r="J259" s="16"/>
      <c r="K259" s="17">
        <f>K262</f>
        <v>3</v>
      </c>
      <c r="L259" s="17">
        <f>L262</f>
        <v>98.4</v>
      </c>
      <c r="M259" s="17">
        <f>M262</f>
        <v>295.2</v>
      </c>
    </row>
    <row r="260" spans="1:13" ht="33.75" x14ac:dyDescent="0.25">
      <c r="A260" s="16"/>
      <c r="B260" s="16"/>
      <c r="C260" s="16"/>
      <c r="D260" s="27" t="s">
        <v>224</v>
      </c>
      <c r="E260" s="16"/>
      <c r="F260" s="16"/>
      <c r="G260" s="16"/>
      <c r="H260" s="16"/>
      <c r="I260" s="16"/>
      <c r="J260" s="16"/>
      <c r="K260" s="16"/>
      <c r="L260" s="16"/>
      <c r="M260" s="16"/>
    </row>
    <row r="261" spans="1:13" x14ac:dyDescent="0.25">
      <c r="A261" s="16"/>
      <c r="B261" s="16"/>
      <c r="C261" s="15" t="s">
        <v>26</v>
      </c>
      <c r="D261" s="28"/>
      <c r="E261" s="15" t="s">
        <v>225</v>
      </c>
      <c r="F261" s="18">
        <v>1</v>
      </c>
      <c r="G261" s="19">
        <v>2.5</v>
      </c>
      <c r="H261" s="19">
        <v>1.2</v>
      </c>
      <c r="I261" s="19">
        <v>0</v>
      </c>
      <c r="J261" s="17">
        <f>OR(F261&lt;&gt;0,G261&lt;&gt;0,H261&lt;&gt;0,I261&lt;&gt;0)*(F261 + (F261 = 0))*(G261 + (G261 = 0))*(H261 + (H261 = 0))*(I261 + (I261 = 0))</f>
        <v>3</v>
      </c>
      <c r="K261" s="16"/>
      <c r="L261" s="16"/>
      <c r="M261" s="16"/>
    </row>
    <row r="262" spans="1:13" x14ac:dyDescent="0.25">
      <c r="A262" s="16"/>
      <c r="B262" s="16"/>
      <c r="C262" s="16"/>
      <c r="D262" s="28"/>
      <c r="E262" s="16"/>
      <c r="F262" s="16"/>
      <c r="G262" s="16"/>
      <c r="H262" s="16"/>
      <c r="I262" s="16"/>
      <c r="J262" s="20" t="s">
        <v>226</v>
      </c>
      <c r="K262" s="21">
        <f>J261</f>
        <v>3</v>
      </c>
      <c r="L262" s="19">
        <v>98.4</v>
      </c>
      <c r="M262" s="21">
        <f>ROUND(K262*L262,2)</f>
        <v>295.2</v>
      </c>
    </row>
    <row r="263" spans="1:13" ht="0.95" customHeight="1" x14ac:dyDescent="0.25">
      <c r="A263" s="22"/>
      <c r="B263" s="22"/>
      <c r="C263" s="22"/>
      <c r="D263" s="29"/>
      <c r="E263" s="22"/>
      <c r="F263" s="22"/>
      <c r="G263" s="22"/>
      <c r="H263" s="22"/>
      <c r="I263" s="22"/>
      <c r="J263" s="22"/>
      <c r="K263" s="22"/>
      <c r="L263" s="22"/>
      <c r="M263" s="22"/>
    </row>
    <row r="264" spans="1:13" ht="33.75" x14ac:dyDescent="0.25">
      <c r="A264" s="14" t="s">
        <v>227</v>
      </c>
      <c r="B264" s="15" t="s">
        <v>22</v>
      </c>
      <c r="C264" s="15" t="s">
        <v>52</v>
      </c>
      <c r="D264" s="27" t="s">
        <v>228</v>
      </c>
      <c r="E264" s="16"/>
      <c r="F264" s="16"/>
      <c r="G264" s="16"/>
      <c r="H264" s="16"/>
      <c r="I264" s="16"/>
      <c r="J264" s="16"/>
      <c r="K264" s="17">
        <f>K267</f>
        <v>3</v>
      </c>
      <c r="L264" s="17">
        <f>L267</f>
        <v>24.13</v>
      </c>
      <c r="M264" s="17">
        <f>M267</f>
        <v>72.39</v>
      </c>
    </row>
    <row r="265" spans="1:13" ht="45" x14ac:dyDescent="0.25">
      <c r="A265" s="16"/>
      <c r="B265" s="16"/>
      <c r="C265" s="16"/>
      <c r="D265" s="27" t="s">
        <v>229</v>
      </c>
      <c r="E265" s="16"/>
      <c r="F265" s="16"/>
      <c r="G265" s="16"/>
      <c r="H265" s="16"/>
      <c r="I265" s="16"/>
      <c r="J265" s="16"/>
      <c r="K265" s="16"/>
      <c r="L265" s="16"/>
      <c r="M265" s="16"/>
    </row>
    <row r="266" spans="1:13" x14ac:dyDescent="0.25">
      <c r="A266" s="16"/>
      <c r="B266" s="16"/>
      <c r="C266" s="15" t="s">
        <v>26</v>
      </c>
      <c r="D266" s="28"/>
      <c r="E266" s="15" t="s">
        <v>225</v>
      </c>
      <c r="F266" s="18">
        <v>1</v>
      </c>
      <c r="G266" s="19">
        <v>2.5</v>
      </c>
      <c r="H266" s="19">
        <v>1.2</v>
      </c>
      <c r="I266" s="19">
        <v>0</v>
      </c>
      <c r="J266" s="17">
        <f>OR(F266&lt;&gt;0,G266&lt;&gt;0,H266&lt;&gt;0,I266&lt;&gt;0)*(F266 + (F266 = 0))*(G266 + (G266 = 0))*(H266 + (H266 = 0))*(I266 + (I266 = 0))</f>
        <v>3</v>
      </c>
      <c r="K266" s="16"/>
      <c r="L266" s="16"/>
      <c r="M266" s="16"/>
    </row>
    <row r="267" spans="1:13" x14ac:dyDescent="0.25">
      <c r="A267" s="16"/>
      <c r="B267" s="16"/>
      <c r="C267" s="16"/>
      <c r="D267" s="28"/>
      <c r="E267" s="16"/>
      <c r="F267" s="16"/>
      <c r="G267" s="16"/>
      <c r="H267" s="16"/>
      <c r="I267" s="16"/>
      <c r="J267" s="20" t="s">
        <v>230</v>
      </c>
      <c r="K267" s="21">
        <f>J266</f>
        <v>3</v>
      </c>
      <c r="L267" s="19">
        <v>24.13</v>
      </c>
      <c r="M267" s="21">
        <f>ROUND(K267*L267,2)</f>
        <v>72.39</v>
      </c>
    </row>
    <row r="268" spans="1:13" ht="0.95" customHeight="1" x14ac:dyDescent="0.25">
      <c r="A268" s="22"/>
      <c r="B268" s="22"/>
      <c r="C268" s="22"/>
      <c r="D268" s="29"/>
      <c r="E268" s="22"/>
      <c r="F268" s="22"/>
      <c r="G268" s="22"/>
      <c r="H268" s="22"/>
      <c r="I268" s="22"/>
      <c r="J268" s="22"/>
      <c r="K268" s="22"/>
      <c r="L268" s="22"/>
      <c r="M268" s="22"/>
    </row>
    <row r="269" spans="1:13" ht="45" x14ac:dyDescent="0.25">
      <c r="A269" s="14" t="s">
        <v>231</v>
      </c>
      <c r="B269" s="15" t="s">
        <v>22</v>
      </c>
      <c r="C269" s="15" t="s">
        <v>52</v>
      </c>
      <c r="D269" s="27" t="s">
        <v>232</v>
      </c>
      <c r="E269" s="16"/>
      <c r="F269" s="16"/>
      <c r="G269" s="16"/>
      <c r="H269" s="16"/>
      <c r="I269" s="16"/>
      <c r="J269" s="16"/>
      <c r="K269" s="17">
        <f>K272</f>
        <v>25</v>
      </c>
      <c r="L269" s="17">
        <f>L272</f>
        <v>7.73</v>
      </c>
      <c r="M269" s="17">
        <f>M272</f>
        <v>193.25</v>
      </c>
    </row>
    <row r="270" spans="1:13" ht="78.75" x14ac:dyDescent="0.25">
      <c r="A270" s="16"/>
      <c r="B270" s="16"/>
      <c r="C270" s="16"/>
      <c r="D270" s="27" t="s">
        <v>233</v>
      </c>
      <c r="E270" s="16"/>
      <c r="F270" s="16"/>
      <c r="G270" s="16"/>
      <c r="H270" s="16"/>
      <c r="I270" s="16"/>
      <c r="J270" s="16"/>
      <c r="K270" s="16"/>
      <c r="L270" s="16"/>
      <c r="M270" s="16"/>
    </row>
    <row r="271" spans="1:13" x14ac:dyDescent="0.25">
      <c r="A271" s="16"/>
      <c r="B271" s="16"/>
      <c r="C271" s="15" t="s">
        <v>26</v>
      </c>
      <c r="D271" s="28"/>
      <c r="E271" s="15" t="s">
        <v>148</v>
      </c>
      <c r="F271" s="18">
        <v>1</v>
      </c>
      <c r="G271" s="19">
        <v>25</v>
      </c>
      <c r="H271" s="19">
        <v>0</v>
      </c>
      <c r="I271" s="19">
        <v>1</v>
      </c>
      <c r="J271" s="17">
        <f>OR(F271&lt;&gt;0,G271&lt;&gt;0,H271&lt;&gt;0,I271&lt;&gt;0)*(F271 + (F271 = 0))*(G271 + (G271 = 0))*(H271 + (H271 = 0))*(I271 + (I271 = 0))</f>
        <v>25</v>
      </c>
      <c r="K271" s="16"/>
      <c r="L271" s="16"/>
      <c r="M271" s="16"/>
    </row>
    <row r="272" spans="1:13" x14ac:dyDescent="0.25">
      <c r="A272" s="16"/>
      <c r="B272" s="16"/>
      <c r="C272" s="16"/>
      <c r="D272" s="28"/>
      <c r="E272" s="16"/>
      <c r="F272" s="16"/>
      <c r="G272" s="16"/>
      <c r="H272" s="16"/>
      <c r="I272" s="16"/>
      <c r="J272" s="20" t="s">
        <v>234</v>
      </c>
      <c r="K272" s="21">
        <f>J271*1</f>
        <v>25</v>
      </c>
      <c r="L272" s="19">
        <v>7.73</v>
      </c>
      <c r="M272" s="21">
        <f>ROUND(K272*L272,2)</f>
        <v>193.25</v>
      </c>
    </row>
    <row r="273" spans="1:13" ht="0.95" customHeight="1" x14ac:dyDescent="0.25">
      <c r="A273" s="22"/>
      <c r="B273" s="22"/>
      <c r="C273" s="22"/>
      <c r="D273" s="29"/>
      <c r="E273" s="22"/>
      <c r="F273" s="22"/>
      <c r="G273" s="22"/>
      <c r="H273" s="22"/>
      <c r="I273" s="22"/>
      <c r="J273" s="22"/>
      <c r="K273" s="22"/>
      <c r="L273" s="22"/>
      <c r="M273" s="22"/>
    </row>
    <row r="274" spans="1:13" ht="45" x14ac:dyDescent="0.25">
      <c r="A274" s="14" t="s">
        <v>235</v>
      </c>
      <c r="B274" s="15" t="s">
        <v>22</v>
      </c>
      <c r="C274" s="15" t="s">
        <v>52</v>
      </c>
      <c r="D274" s="27" t="s">
        <v>236</v>
      </c>
      <c r="E274" s="16"/>
      <c r="F274" s="16"/>
      <c r="G274" s="16"/>
      <c r="H274" s="16"/>
      <c r="I274" s="16"/>
      <c r="J274" s="16"/>
      <c r="K274" s="17">
        <f>K278</f>
        <v>0.6</v>
      </c>
      <c r="L274" s="17">
        <f>L278</f>
        <v>45.23</v>
      </c>
      <c r="M274" s="17">
        <f>M278</f>
        <v>27.14</v>
      </c>
    </row>
    <row r="275" spans="1:13" ht="213.75" x14ac:dyDescent="0.25">
      <c r="A275" s="16"/>
      <c r="B275" s="16"/>
      <c r="C275" s="16"/>
      <c r="D275" s="27" t="s">
        <v>237</v>
      </c>
      <c r="E275" s="16"/>
      <c r="F275" s="16"/>
      <c r="G275" s="16"/>
      <c r="H275" s="16"/>
      <c r="I275" s="16"/>
      <c r="J275" s="16"/>
      <c r="K275" s="16"/>
      <c r="L275" s="16"/>
      <c r="M275" s="16"/>
    </row>
    <row r="276" spans="1:13" x14ac:dyDescent="0.25">
      <c r="A276" s="16"/>
      <c r="B276" s="16"/>
      <c r="C276" s="15" t="s">
        <v>26</v>
      </c>
      <c r="D276" s="28"/>
      <c r="E276" s="15" t="s">
        <v>238</v>
      </c>
      <c r="F276" s="18">
        <v>13</v>
      </c>
      <c r="G276" s="19">
        <v>0.2</v>
      </c>
      <c r="H276" s="19">
        <v>0</v>
      </c>
      <c r="I276" s="19">
        <v>0.2</v>
      </c>
      <c r="J276" s="17">
        <f>OR(F276&lt;&gt;0,G276&lt;&gt;0,H276&lt;&gt;0,I276&lt;&gt;0)*(F276 + (F276 = 0))*(G276 + (G276 = 0))*(H276 + (H276 = 0))*(I276 + (I276 = 0))</f>
        <v>0.52</v>
      </c>
      <c r="K276" s="16"/>
      <c r="L276" s="16"/>
      <c r="M276" s="16"/>
    </row>
    <row r="277" spans="1:13" x14ac:dyDescent="0.25">
      <c r="A277" s="16"/>
      <c r="B277" s="16"/>
      <c r="C277" s="15" t="s">
        <v>26</v>
      </c>
      <c r="D277" s="28"/>
      <c r="E277" s="15" t="s">
        <v>42</v>
      </c>
      <c r="F277" s="18">
        <v>1</v>
      </c>
      <c r="G277" s="19">
        <v>0.08</v>
      </c>
      <c r="H277" s="19">
        <v>0</v>
      </c>
      <c r="I277" s="19">
        <v>0</v>
      </c>
      <c r="J277" s="17">
        <f>OR(F277&lt;&gt;0,G277&lt;&gt;0,H277&lt;&gt;0,I277&lt;&gt;0)*(F277 + (F277 = 0))*(G277 + (G277 = 0))*(H277 + (H277 = 0))*(I277 + (I277 = 0))</f>
        <v>0.08</v>
      </c>
      <c r="K277" s="16"/>
      <c r="L277" s="16"/>
      <c r="M277" s="16"/>
    </row>
    <row r="278" spans="1:13" x14ac:dyDescent="0.25">
      <c r="A278" s="16"/>
      <c r="B278" s="16"/>
      <c r="C278" s="16"/>
      <c r="D278" s="28"/>
      <c r="E278" s="16"/>
      <c r="F278" s="16"/>
      <c r="G278" s="16"/>
      <c r="H278" s="16"/>
      <c r="I278" s="16"/>
      <c r="J278" s="20" t="s">
        <v>239</v>
      </c>
      <c r="K278" s="21">
        <f>SUM(J276:J277)</f>
        <v>0.6</v>
      </c>
      <c r="L278" s="19">
        <v>45.23</v>
      </c>
      <c r="M278" s="21">
        <f>ROUND(K278*L278,2)</f>
        <v>27.14</v>
      </c>
    </row>
    <row r="279" spans="1:13" ht="0.95" customHeight="1" x14ac:dyDescent="0.25">
      <c r="A279" s="22"/>
      <c r="B279" s="22"/>
      <c r="C279" s="22"/>
      <c r="D279" s="29"/>
      <c r="E279" s="22"/>
      <c r="F279" s="22"/>
      <c r="G279" s="22"/>
      <c r="H279" s="22"/>
      <c r="I279" s="22"/>
      <c r="J279" s="22"/>
      <c r="K279" s="22"/>
      <c r="L279" s="22"/>
      <c r="M279" s="22"/>
    </row>
    <row r="280" spans="1:13" x14ac:dyDescent="0.25">
      <c r="A280" s="14" t="s">
        <v>240</v>
      </c>
      <c r="B280" s="15" t="s">
        <v>22</v>
      </c>
      <c r="C280" s="15" t="s">
        <v>107</v>
      </c>
      <c r="D280" s="27" t="s">
        <v>241</v>
      </c>
      <c r="E280" s="16"/>
      <c r="F280" s="16"/>
      <c r="G280" s="16"/>
      <c r="H280" s="16"/>
      <c r="I280" s="16"/>
      <c r="J280" s="16"/>
      <c r="K280" s="17">
        <f>K282</f>
        <v>1</v>
      </c>
      <c r="L280" s="17">
        <f>L282</f>
        <v>1000</v>
      </c>
      <c r="M280" s="17">
        <f>M282</f>
        <v>1000</v>
      </c>
    </row>
    <row r="281" spans="1:13" x14ac:dyDescent="0.25">
      <c r="A281" s="16"/>
      <c r="B281" s="16"/>
      <c r="C281" s="15" t="s">
        <v>37</v>
      </c>
      <c r="D281" s="28"/>
      <c r="E281" s="15" t="s">
        <v>242</v>
      </c>
      <c r="F281" s="18">
        <v>1</v>
      </c>
      <c r="G281" s="19">
        <v>0</v>
      </c>
      <c r="H281" s="19">
        <v>0</v>
      </c>
      <c r="I281" s="19">
        <v>0</v>
      </c>
      <c r="J281" s="17">
        <f>OR(F281&lt;&gt;0,G281&lt;&gt;0,H281&lt;&gt;0,I281&lt;&gt;0)*(F281 + (F281 = 0))*(G281 + (G281 = 0))*(H281 + (H281 = 0))*(I281 + (I281 = 0))</f>
        <v>1</v>
      </c>
      <c r="K281" s="16"/>
      <c r="L281" s="16"/>
      <c r="M281" s="16"/>
    </row>
    <row r="282" spans="1:13" x14ac:dyDescent="0.25">
      <c r="A282" s="16"/>
      <c r="B282" s="16"/>
      <c r="C282" s="16"/>
      <c r="D282" s="28"/>
      <c r="E282" s="16"/>
      <c r="F282" s="16"/>
      <c r="G282" s="16"/>
      <c r="H282" s="16"/>
      <c r="I282" s="16"/>
      <c r="J282" s="20" t="s">
        <v>243</v>
      </c>
      <c r="K282" s="21">
        <f>J281*1</f>
        <v>1</v>
      </c>
      <c r="L282" s="19">
        <v>1000</v>
      </c>
      <c r="M282" s="21">
        <f>ROUND(K282*L282,2)</f>
        <v>1000</v>
      </c>
    </row>
    <row r="283" spans="1:13" ht="0.95" customHeight="1" x14ac:dyDescent="0.25">
      <c r="A283" s="22"/>
      <c r="B283" s="22"/>
      <c r="C283" s="22"/>
      <c r="D283" s="29"/>
      <c r="E283" s="22"/>
      <c r="F283" s="22"/>
      <c r="G283" s="22"/>
      <c r="H283" s="22"/>
      <c r="I283" s="22"/>
      <c r="J283" s="22"/>
      <c r="K283" s="22"/>
      <c r="L283" s="22"/>
      <c r="M283" s="22"/>
    </row>
    <row r="284" spans="1:13" x14ac:dyDescent="0.25">
      <c r="A284" s="16"/>
      <c r="B284" s="16"/>
      <c r="C284" s="16"/>
      <c r="D284" s="28"/>
      <c r="E284" s="16"/>
      <c r="F284" s="16"/>
      <c r="G284" s="16"/>
      <c r="H284" s="16"/>
      <c r="I284" s="16"/>
      <c r="J284" s="20" t="s">
        <v>244</v>
      </c>
      <c r="K284" s="19">
        <v>1</v>
      </c>
      <c r="L284" s="21">
        <f>M239+M244+M249+M259+M264+M269+M274+M280</f>
        <v>20467.939999999999</v>
      </c>
      <c r="M284" s="21">
        <f>ROUND(K284*L284,2)</f>
        <v>20467.939999999999</v>
      </c>
    </row>
    <row r="285" spans="1:13" ht="0.95" customHeight="1" x14ac:dyDescent="0.25">
      <c r="A285" s="22"/>
      <c r="B285" s="22"/>
      <c r="C285" s="22"/>
      <c r="D285" s="29"/>
      <c r="E285" s="22"/>
      <c r="F285" s="22"/>
      <c r="G285" s="22"/>
      <c r="H285" s="22"/>
      <c r="I285" s="22"/>
      <c r="J285" s="22"/>
      <c r="K285" s="22"/>
      <c r="L285" s="22"/>
      <c r="M285" s="22"/>
    </row>
    <row r="286" spans="1:13" x14ac:dyDescent="0.25">
      <c r="A286" s="10" t="s">
        <v>245</v>
      </c>
      <c r="B286" s="11" t="s">
        <v>16</v>
      </c>
      <c r="C286" s="10" t="s">
        <v>17</v>
      </c>
      <c r="D286" s="26" t="s">
        <v>246</v>
      </c>
      <c r="E286" s="12"/>
      <c r="F286" s="12"/>
      <c r="G286" s="12"/>
      <c r="H286" s="12"/>
      <c r="I286" s="12"/>
      <c r="J286" s="12"/>
      <c r="K286" s="13">
        <f>K387</f>
        <v>1</v>
      </c>
      <c r="L286" s="13">
        <f>L387</f>
        <v>138263.87</v>
      </c>
      <c r="M286" s="13">
        <f>M387</f>
        <v>138263.87</v>
      </c>
    </row>
    <row r="287" spans="1:13" ht="33.75" x14ac:dyDescent="0.25">
      <c r="A287" s="14" t="s">
        <v>247</v>
      </c>
      <c r="B287" s="15" t="s">
        <v>22</v>
      </c>
      <c r="C287" s="15" t="s">
        <v>23</v>
      </c>
      <c r="D287" s="27" t="s">
        <v>248</v>
      </c>
      <c r="E287" s="16"/>
      <c r="F287" s="16"/>
      <c r="G287" s="16"/>
      <c r="H287" s="16"/>
      <c r="I287" s="16"/>
      <c r="J287" s="16"/>
      <c r="K287" s="17">
        <f>K293</f>
        <v>830</v>
      </c>
      <c r="L287" s="17">
        <f>L293</f>
        <v>17.760000000000002</v>
      </c>
      <c r="M287" s="17">
        <f>M293</f>
        <v>14740.8</v>
      </c>
    </row>
    <row r="288" spans="1:13" ht="56.25" x14ac:dyDescent="0.25">
      <c r="A288" s="16"/>
      <c r="B288" s="16"/>
      <c r="C288" s="16"/>
      <c r="D288" s="27" t="s">
        <v>249</v>
      </c>
      <c r="E288" s="16"/>
      <c r="F288" s="16"/>
      <c r="G288" s="16"/>
      <c r="H288" s="16"/>
      <c r="I288" s="16"/>
      <c r="J288" s="16"/>
      <c r="K288" s="16"/>
      <c r="L288" s="16"/>
      <c r="M288" s="16"/>
    </row>
    <row r="289" spans="1:13" x14ac:dyDescent="0.25">
      <c r="A289" s="16"/>
      <c r="B289" s="16"/>
      <c r="C289" s="15" t="s">
        <v>26</v>
      </c>
      <c r="D289" s="28"/>
      <c r="E289" s="15" t="s">
        <v>27</v>
      </c>
      <c r="F289" s="18">
        <v>1</v>
      </c>
      <c r="G289" s="19">
        <v>350</v>
      </c>
      <c r="H289" s="19">
        <v>0</v>
      </c>
      <c r="I289" s="19">
        <v>0</v>
      </c>
      <c r="J289" s="17">
        <f>OR(F289&lt;&gt;0,G289&lt;&gt;0,H289&lt;&gt;0,I289&lt;&gt;0)*(F289 + (F289 = 0))*(G289 + (G289 = 0))*(H289 + (H289 = 0))*(I289 + (I289 = 0))</f>
        <v>350</v>
      </c>
      <c r="K289" s="16"/>
      <c r="L289" s="16"/>
      <c r="M289" s="16"/>
    </row>
    <row r="290" spans="1:13" x14ac:dyDescent="0.25">
      <c r="A290" s="16"/>
      <c r="B290" s="16"/>
      <c r="C290" s="15" t="s">
        <v>26</v>
      </c>
      <c r="D290" s="28"/>
      <c r="E290" s="15" t="s">
        <v>250</v>
      </c>
      <c r="F290" s="18">
        <v>1</v>
      </c>
      <c r="G290" s="19">
        <v>28</v>
      </c>
      <c r="H290" s="19">
        <v>0</v>
      </c>
      <c r="I290" s="19">
        <v>0</v>
      </c>
      <c r="J290" s="17">
        <f>OR(F290&lt;&gt;0,G290&lt;&gt;0,H290&lt;&gt;0,I290&lt;&gt;0)*(F290 + (F290 = 0))*(G290 + (G290 = 0))*(H290 + (H290 = 0))*(I290 + (I290 = 0))</f>
        <v>28</v>
      </c>
      <c r="K290" s="16"/>
      <c r="L290" s="16"/>
      <c r="M290" s="16"/>
    </row>
    <row r="291" spans="1:13" x14ac:dyDescent="0.25">
      <c r="A291" s="16"/>
      <c r="B291" s="16"/>
      <c r="C291" s="15" t="s">
        <v>26</v>
      </c>
      <c r="D291" s="28"/>
      <c r="E291" s="15" t="s">
        <v>39</v>
      </c>
      <c r="F291" s="18">
        <v>1</v>
      </c>
      <c r="G291" s="19">
        <v>410</v>
      </c>
      <c r="H291" s="19">
        <v>0</v>
      </c>
      <c r="I291" s="19">
        <v>0</v>
      </c>
      <c r="J291" s="17">
        <f>OR(F291&lt;&gt;0,G291&lt;&gt;0,H291&lt;&gt;0,I291&lt;&gt;0)*(F291 + (F291 = 0))*(G291 + (G291 = 0))*(H291 + (H291 = 0))*(I291 + (I291 = 0))</f>
        <v>410</v>
      </c>
      <c r="K291" s="16"/>
      <c r="L291" s="16"/>
      <c r="M291" s="16"/>
    </row>
    <row r="292" spans="1:13" x14ac:dyDescent="0.25">
      <c r="A292" s="16"/>
      <c r="B292" s="16"/>
      <c r="C292" s="15" t="s">
        <v>26</v>
      </c>
      <c r="D292" s="28"/>
      <c r="E292" s="15" t="s">
        <v>42</v>
      </c>
      <c r="F292" s="18">
        <v>1</v>
      </c>
      <c r="G292" s="19">
        <v>42</v>
      </c>
      <c r="H292" s="19">
        <v>0</v>
      </c>
      <c r="I292" s="19">
        <v>0</v>
      </c>
      <c r="J292" s="17">
        <f>OR(F292&lt;&gt;0,G292&lt;&gt;0,H292&lt;&gt;0,I292&lt;&gt;0)*(F292 + (F292 = 0))*(G292 + (G292 = 0))*(H292 + (H292 = 0))*(I292 + (I292 = 0))</f>
        <v>42</v>
      </c>
      <c r="K292" s="16"/>
      <c r="L292" s="16"/>
      <c r="M292" s="16"/>
    </row>
    <row r="293" spans="1:13" x14ac:dyDescent="0.25">
      <c r="A293" s="16"/>
      <c r="B293" s="16"/>
      <c r="C293" s="16"/>
      <c r="D293" s="28"/>
      <c r="E293" s="16"/>
      <c r="F293" s="16"/>
      <c r="G293" s="16"/>
      <c r="H293" s="16"/>
      <c r="I293" s="16"/>
      <c r="J293" s="20" t="s">
        <v>251</v>
      </c>
      <c r="K293" s="21">
        <f>SUM(J289:J292)</f>
        <v>830</v>
      </c>
      <c r="L293" s="19">
        <v>17.760000000000002</v>
      </c>
      <c r="M293" s="21">
        <f>ROUND(K293*L293,2)</f>
        <v>14740.8</v>
      </c>
    </row>
    <row r="294" spans="1:13" ht="0.95" customHeight="1" x14ac:dyDescent="0.25">
      <c r="A294" s="22"/>
      <c r="B294" s="22"/>
      <c r="C294" s="22"/>
      <c r="D294" s="29"/>
      <c r="E294" s="22"/>
      <c r="F294" s="22"/>
      <c r="G294" s="22"/>
      <c r="H294" s="22"/>
      <c r="I294" s="22"/>
      <c r="J294" s="22"/>
      <c r="K294" s="22"/>
      <c r="L294" s="22"/>
      <c r="M294" s="22"/>
    </row>
    <row r="295" spans="1:13" ht="33.75" x14ac:dyDescent="0.25">
      <c r="A295" s="14" t="s">
        <v>252</v>
      </c>
      <c r="B295" s="15" t="s">
        <v>22</v>
      </c>
      <c r="C295" s="15" t="s">
        <v>23</v>
      </c>
      <c r="D295" s="27" t="s">
        <v>253</v>
      </c>
      <c r="E295" s="16"/>
      <c r="F295" s="16"/>
      <c r="G295" s="16"/>
      <c r="H295" s="16"/>
      <c r="I295" s="16"/>
      <c r="J295" s="16"/>
      <c r="K295" s="17">
        <f>K299</f>
        <v>30</v>
      </c>
      <c r="L295" s="17">
        <f>L299</f>
        <v>31.72</v>
      </c>
      <c r="M295" s="17">
        <f>M299</f>
        <v>951.6</v>
      </c>
    </row>
    <row r="296" spans="1:13" ht="101.25" x14ac:dyDescent="0.25">
      <c r="A296" s="16"/>
      <c r="B296" s="16"/>
      <c r="C296" s="16"/>
      <c r="D296" s="27" t="s">
        <v>254</v>
      </c>
      <c r="E296" s="16"/>
      <c r="F296" s="16"/>
      <c r="G296" s="16"/>
      <c r="H296" s="16"/>
      <c r="I296" s="16"/>
      <c r="J296" s="16"/>
      <c r="K296" s="16"/>
      <c r="L296" s="16"/>
      <c r="M296" s="16"/>
    </row>
    <row r="297" spans="1:13" x14ac:dyDescent="0.25">
      <c r="A297" s="16"/>
      <c r="B297" s="16"/>
      <c r="C297" s="15" t="s">
        <v>26</v>
      </c>
      <c r="D297" s="28"/>
      <c r="E297" s="15" t="s">
        <v>255</v>
      </c>
      <c r="F297" s="18">
        <v>1</v>
      </c>
      <c r="G297" s="19">
        <v>25</v>
      </c>
      <c r="H297" s="19">
        <v>0</v>
      </c>
      <c r="I297" s="19">
        <v>0</v>
      </c>
      <c r="J297" s="17">
        <f>OR(F297&lt;&gt;0,G297&lt;&gt;0,H297&lt;&gt;0,I297&lt;&gt;0)*(F297 + (F297 = 0))*(G297 + (G297 = 0))*(H297 + (H297 = 0))*(I297 + (I297 = 0))</f>
        <v>25</v>
      </c>
      <c r="K297" s="16"/>
      <c r="L297" s="16"/>
      <c r="M297" s="16"/>
    </row>
    <row r="298" spans="1:13" x14ac:dyDescent="0.25">
      <c r="A298" s="16"/>
      <c r="B298" s="16"/>
      <c r="C298" s="15" t="s">
        <v>26</v>
      </c>
      <c r="D298" s="28"/>
      <c r="E298" s="15" t="s">
        <v>42</v>
      </c>
      <c r="F298" s="18">
        <v>1</v>
      </c>
      <c r="G298" s="19">
        <v>5</v>
      </c>
      <c r="H298" s="19">
        <v>0</v>
      </c>
      <c r="I298" s="19">
        <v>0</v>
      </c>
      <c r="J298" s="17">
        <f>OR(F298&lt;&gt;0,G298&lt;&gt;0,H298&lt;&gt;0,I298&lt;&gt;0)*(F298 + (F298 = 0))*(G298 + (G298 = 0))*(H298 + (H298 = 0))*(I298 + (I298 = 0))</f>
        <v>5</v>
      </c>
      <c r="K298" s="16"/>
      <c r="L298" s="16"/>
      <c r="M298" s="16"/>
    </row>
    <row r="299" spans="1:13" x14ac:dyDescent="0.25">
      <c r="A299" s="16"/>
      <c r="B299" s="16"/>
      <c r="C299" s="16"/>
      <c r="D299" s="28"/>
      <c r="E299" s="16"/>
      <c r="F299" s="16"/>
      <c r="G299" s="16"/>
      <c r="H299" s="16"/>
      <c r="I299" s="16"/>
      <c r="J299" s="20" t="s">
        <v>256</v>
      </c>
      <c r="K299" s="21">
        <f>SUM(J297:J298)</f>
        <v>30</v>
      </c>
      <c r="L299" s="19">
        <v>31.72</v>
      </c>
      <c r="M299" s="21">
        <f>ROUND(K299*L299,2)</f>
        <v>951.6</v>
      </c>
    </row>
    <row r="300" spans="1:13" ht="0.95" customHeight="1" x14ac:dyDescent="0.25">
      <c r="A300" s="22"/>
      <c r="B300" s="22"/>
      <c r="C300" s="22"/>
      <c r="D300" s="29"/>
      <c r="E300" s="22"/>
      <c r="F300" s="22"/>
      <c r="G300" s="22"/>
      <c r="H300" s="22"/>
      <c r="I300" s="22"/>
      <c r="J300" s="22"/>
      <c r="K300" s="22"/>
      <c r="L300" s="22"/>
      <c r="M300" s="22"/>
    </row>
    <row r="301" spans="1:13" ht="45" x14ac:dyDescent="0.25">
      <c r="A301" s="14" t="s">
        <v>257</v>
      </c>
      <c r="B301" s="15" t="s">
        <v>22</v>
      </c>
      <c r="C301" s="15" t="s">
        <v>45</v>
      </c>
      <c r="D301" s="27" t="s">
        <v>258</v>
      </c>
      <c r="E301" s="16"/>
      <c r="F301" s="16"/>
      <c r="G301" s="16"/>
      <c r="H301" s="16"/>
      <c r="I301" s="16"/>
      <c r="J301" s="16"/>
      <c r="K301" s="17">
        <f>K308</f>
        <v>160</v>
      </c>
      <c r="L301" s="17">
        <f>L308</f>
        <v>91.24</v>
      </c>
      <c r="M301" s="17">
        <f>M308</f>
        <v>14598.4</v>
      </c>
    </row>
    <row r="302" spans="1:13" ht="67.5" x14ac:dyDescent="0.25">
      <c r="A302" s="16"/>
      <c r="B302" s="16"/>
      <c r="C302" s="16"/>
      <c r="D302" s="27" t="s">
        <v>259</v>
      </c>
      <c r="E302" s="16"/>
      <c r="F302" s="16"/>
      <c r="G302" s="16"/>
      <c r="H302" s="16"/>
      <c r="I302" s="16"/>
      <c r="J302" s="16"/>
      <c r="K302" s="16"/>
      <c r="L302" s="16"/>
      <c r="M302" s="16"/>
    </row>
    <row r="303" spans="1:13" x14ac:dyDescent="0.25">
      <c r="A303" s="16"/>
      <c r="B303" s="16"/>
      <c r="C303" s="15" t="s">
        <v>26</v>
      </c>
      <c r="D303" s="28"/>
      <c r="E303" s="15" t="s">
        <v>260</v>
      </c>
      <c r="F303" s="18"/>
      <c r="G303" s="19"/>
      <c r="H303" s="19"/>
      <c r="I303" s="19"/>
      <c r="J303" s="17">
        <f>OR(F303&lt;&gt;0,G303&lt;&gt;0,H303&lt;&gt;0,I303&lt;&gt;0)*(F303 + (F303 = 0))*(G303 + (G303 = 0))*(H303 + (H303 = 0))*(I303 + (I303 = 0))</f>
        <v>0</v>
      </c>
      <c r="K303" s="16"/>
      <c r="L303" s="16"/>
      <c r="M303" s="16"/>
    </row>
    <row r="304" spans="1:13" x14ac:dyDescent="0.25">
      <c r="A304" s="16"/>
      <c r="B304" s="16"/>
      <c r="C304" s="15" t="s">
        <v>26</v>
      </c>
      <c r="D304" s="28"/>
      <c r="E304" s="15" t="s">
        <v>27</v>
      </c>
      <c r="F304" s="18">
        <v>1</v>
      </c>
      <c r="G304" s="19">
        <v>720</v>
      </c>
      <c r="H304" s="19">
        <v>0</v>
      </c>
      <c r="I304" s="19">
        <v>0.1</v>
      </c>
      <c r="J304" s="17">
        <f>OR(F304&lt;&gt;0,G304&lt;&gt;0,H304&lt;&gt;0,I304&lt;&gt;0)*(F304 + (F304 = 0))*(G304 + (G304 = 0))*(H304 + (H304 = 0))*(I304 + (I304 = 0))</f>
        <v>72</v>
      </c>
      <c r="K304" s="16"/>
      <c r="L304" s="16"/>
      <c r="M304" s="16"/>
    </row>
    <row r="305" spans="1:13" x14ac:dyDescent="0.25">
      <c r="A305" s="16"/>
      <c r="B305" s="16"/>
      <c r="C305" s="15" t="s">
        <v>26</v>
      </c>
      <c r="D305" s="28"/>
      <c r="E305" s="15" t="s">
        <v>261</v>
      </c>
      <c r="F305" s="18">
        <v>1</v>
      </c>
      <c r="G305" s="19">
        <v>90</v>
      </c>
      <c r="H305" s="19">
        <v>0</v>
      </c>
      <c r="I305" s="19">
        <v>0.15</v>
      </c>
      <c r="J305" s="17">
        <f>OR(F305&lt;&gt;0,G305&lt;&gt;0,H305&lt;&gt;0,I305&lt;&gt;0)*(F305 + (F305 = 0))*(G305 + (G305 = 0))*(H305 + (H305 = 0))*(I305 + (I305 = 0))</f>
        <v>13.5</v>
      </c>
      <c r="K305" s="16"/>
      <c r="L305" s="16"/>
      <c r="M305" s="16"/>
    </row>
    <row r="306" spans="1:13" x14ac:dyDescent="0.25">
      <c r="A306" s="16"/>
      <c r="B306" s="16"/>
      <c r="C306" s="15" t="s">
        <v>26</v>
      </c>
      <c r="D306" s="28"/>
      <c r="E306" s="15" t="s">
        <v>262</v>
      </c>
      <c r="F306" s="18">
        <v>1</v>
      </c>
      <c r="G306" s="19">
        <v>585</v>
      </c>
      <c r="H306" s="19">
        <v>0</v>
      </c>
      <c r="I306" s="19">
        <v>0.1</v>
      </c>
      <c r="J306" s="17">
        <f>OR(F306&lt;&gt;0,G306&lt;&gt;0,H306&lt;&gt;0,I306&lt;&gt;0)*(F306 + (F306 = 0))*(G306 + (G306 = 0))*(H306 + (H306 = 0))*(I306 + (I306 = 0))</f>
        <v>58.5</v>
      </c>
      <c r="K306" s="16"/>
      <c r="L306" s="16"/>
      <c r="M306" s="16"/>
    </row>
    <row r="307" spans="1:13" x14ac:dyDescent="0.25">
      <c r="A307" s="16"/>
      <c r="B307" s="16"/>
      <c r="C307" s="15" t="s">
        <v>26</v>
      </c>
      <c r="D307" s="28"/>
      <c r="E307" s="15" t="s">
        <v>42</v>
      </c>
      <c r="F307" s="18">
        <v>1</v>
      </c>
      <c r="G307" s="19">
        <v>16</v>
      </c>
      <c r="H307" s="19">
        <v>0</v>
      </c>
      <c r="I307" s="19">
        <v>0</v>
      </c>
      <c r="J307" s="17">
        <f>OR(F307&lt;&gt;0,G307&lt;&gt;0,H307&lt;&gt;0,I307&lt;&gt;0)*(F307 + (F307 = 0))*(G307 + (G307 = 0))*(H307 + (H307 = 0))*(I307 + (I307 = 0))</f>
        <v>16</v>
      </c>
      <c r="K307" s="16"/>
      <c r="L307" s="16"/>
      <c r="M307" s="16"/>
    </row>
    <row r="308" spans="1:13" x14ac:dyDescent="0.25">
      <c r="A308" s="16"/>
      <c r="B308" s="16"/>
      <c r="C308" s="16"/>
      <c r="D308" s="28"/>
      <c r="E308" s="16"/>
      <c r="F308" s="16"/>
      <c r="G308" s="16"/>
      <c r="H308" s="16"/>
      <c r="I308" s="16"/>
      <c r="J308" s="20" t="s">
        <v>263</v>
      </c>
      <c r="K308" s="21">
        <f>SUM(J303:J307)</f>
        <v>160</v>
      </c>
      <c r="L308" s="19">
        <v>91.24</v>
      </c>
      <c r="M308" s="21">
        <f>ROUND(K308*L308,2)</f>
        <v>14598.4</v>
      </c>
    </row>
    <row r="309" spans="1:13" ht="0.95" customHeight="1" x14ac:dyDescent="0.25">
      <c r="A309" s="22"/>
      <c r="B309" s="22"/>
      <c r="C309" s="22"/>
      <c r="D309" s="29"/>
      <c r="E309" s="22"/>
      <c r="F309" s="22"/>
      <c r="G309" s="22"/>
      <c r="H309" s="22"/>
      <c r="I309" s="22"/>
      <c r="J309" s="22"/>
      <c r="K309" s="22"/>
      <c r="L309" s="22"/>
      <c r="M309" s="22"/>
    </row>
    <row r="310" spans="1:13" ht="22.5" x14ac:dyDescent="0.25">
      <c r="A310" s="14" t="s">
        <v>264</v>
      </c>
      <c r="B310" s="15" t="s">
        <v>22</v>
      </c>
      <c r="C310" s="15" t="s">
        <v>52</v>
      </c>
      <c r="D310" s="27" t="s">
        <v>265</v>
      </c>
      <c r="E310" s="16"/>
      <c r="F310" s="16"/>
      <c r="G310" s="16"/>
      <c r="H310" s="16"/>
      <c r="I310" s="16"/>
      <c r="J310" s="16"/>
      <c r="K310" s="17">
        <f>K318</f>
        <v>1350</v>
      </c>
      <c r="L310" s="17">
        <f>L318</f>
        <v>43.74</v>
      </c>
      <c r="M310" s="17">
        <f>M318</f>
        <v>59049</v>
      </c>
    </row>
    <row r="311" spans="1:13" ht="78.75" x14ac:dyDescent="0.25">
      <c r="A311" s="16"/>
      <c r="B311" s="16"/>
      <c r="C311" s="16"/>
      <c r="D311" s="27" t="s">
        <v>266</v>
      </c>
      <c r="E311" s="16"/>
      <c r="F311" s="16"/>
      <c r="G311" s="16"/>
      <c r="H311" s="16"/>
      <c r="I311" s="16"/>
      <c r="J311" s="16"/>
      <c r="K311" s="16"/>
      <c r="L311" s="16"/>
      <c r="M311" s="16"/>
    </row>
    <row r="312" spans="1:13" x14ac:dyDescent="0.25">
      <c r="A312" s="16"/>
      <c r="B312" s="16"/>
      <c r="C312" s="15" t="s">
        <v>26</v>
      </c>
      <c r="D312" s="28"/>
      <c r="E312" s="15" t="s">
        <v>260</v>
      </c>
      <c r="F312" s="18"/>
      <c r="G312" s="19"/>
      <c r="H312" s="19"/>
      <c r="I312" s="19"/>
      <c r="J312" s="17">
        <f t="shared" ref="J312:J317" si="10">OR(F312&lt;&gt;0,G312&lt;&gt;0,H312&lt;&gt;0,I312&lt;&gt;0)*(F312 + (F312 = 0))*(G312 + (G312 = 0))*(H312 + (H312 = 0))*(I312 + (I312 = 0))</f>
        <v>0</v>
      </c>
      <c r="K312" s="16"/>
      <c r="L312" s="16"/>
      <c r="M312" s="16"/>
    </row>
    <row r="313" spans="1:13" x14ac:dyDescent="0.25">
      <c r="A313" s="16"/>
      <c r="B313" s="16"/>
      <c r="C313" s="15" t="s">
        <v>26</v>
      </c>
      <c r="D313" s="28"/>
      <c r="E313" s="15" t="s">
        <v>27</v>
      </c>
      <c r="F313" s="18">
        <v>1</v>
      </c>
      <c r="G313" s="19">
        <v>680</v>
      </c>
      <c r="H313" s="19">
        <v>0</v>
      </c>
      <c r="I313" s="19">
        <v>0</v>
      </c>
      <c r="J313" s="17">
        <f t="shared" si="10"/>
        <v>680</v>
      </c>
      <c r="K313" s="16"/>
      <c r="L313" s="16"/>
      <c r="M313" s="16"/>
    </row>
    <row r="314" spans="1:13" x14ac:dyDescent="0.25">
      <c r="A314" s="16"/>
      <c r="B314" s="16"/>
      <c r="C314" s="15" t="s">
        <v>26</v>
      </c>
      <c r="D314" s="28"/>
      <c r="E314" s="15" t="s">
        <v>261</v>
      </c>
      <c r="F314" s="18">
        <v>1</v>
      </c>
      <c r="G314" s="19">
        <v>30</v>
      </c>
      <c r="H314" s="19">
        <v>0</v>
      </c>
      <c r="I314" s="19">
        <v>0</v>
      </c>
      <c r="J314" s="17">
        <f t="shared" si="10"/>
        <v>30</v>
      </c>
      <c r="K314" s="16"/>
      <c r="L314" s="16"/>
      <c r="M314" s="16"/>
    </row>
    <row r="315" spans="1:13" x14ac:dyDescent="0.25">
      <c r="A315" s="16"/>
      <c r="B315" s="16"/>
      <c r="C315" s="15" t="s">
        <v>26</v>
      </c>
      <c r="D315" s="28"/>
      <c r="E315" s="15" t="s">
        <v>262</v>
      </c>
      <c r="F315" s="18">
        <v>1</v>
      </c>
      <c r="G315" s="19">
        <v>585</v>
      </c>
      <c r="H315" s="19">
        <v>0</v>
      </c>
      <c r="I315" s="19">
        <v>0</v>
      </c>
      <c r="J315" s="17">
        <f t="shared" si="10"/>
        <v>585</v>
      </c>
      <c r="K315" s="16"/>
      <c r="L315" s="16"/>
      <c r="M315" s="16"/>
    </row>
    <row r="316" spans="1:13" x14ac:dyDescent="0.25">
      <c r="A316" s="16"/>
      <c r="B316" s="16"/>
      <c r="C316" s="15" t="s">
        <v>26</v>
      </c>
      <c r="D316" s="28"/>
      <c r="E316" s="15" t="s">
        <v>165</v>
      </c>
      <c r="F316" s="18">
        <v>1</v>
      </c>
      <c r="G316" s="19">
        <v>12</v>
      </c>
      <c r="H316" s="19">
        <v>0</v>
      </c>
      <c r="I316" s="19">
        <v>0</v>
      </c>
      <c r="J316" s="17">
        <f t="shared" si="10"/>
        <v>12</v>
      </c>
      <c r="K316" s="16"/>
      <c r="L316" s="16"/>
      <c r="M316" s="16"/>
    </row>
    <row r="317" spans="1:13" x14ac:dyDescent="0.25">
      <c r="A317" s="16"/>
      <c r="B317" s="16"/>
      <c r="C317" s="15" t="s">
        <v>26</v>
      </c>
      <c r="D317" s="28"/>
      <c r="E317" s="15" t="s">
        <v>42</v>
      </c>
      <c r="F317" s="18">
        <v>1</v>
      </c>
      <c r="G317" s="19">
        <v>43</v>
      </c>
      <c r="H317" s="19">
        <v>0</v>
      </c>
      <c r="I317" s="19">
        <v>0</v>
      </c>
      <c r="J317" s="17">
        <f t="shared" si="10"/>
        <v>43</v>
      </c>
      <c r="K317" s="16"/>
      <c r="L317" s="16"/>
      <c r="M317" s="16"/>
    </row>
    <row r="318" spans="1:13" x14ac:dyDescent="0.25">
      <c r="A318" s="16"/>
      <c r="B318" s="16"/>
      <c r="C318" s="16"/>
      <c r="D318" s="28"/>
      <c r="E318" s="16"/>
      <c r="F318" s="16"/>
      <c r="G318" s="16"/>
      <c r="H318" s="16"/>
      <c r="I318" s="16"/>
      <c r="J318" s="20" t="s">
        <v>267</v>
      </c>
      <c r="K318" s="21">
        <f>SUM(J312:J317)</f>
        <v>1350</v>
      </c>
      <c r="L318" s="19">
        <v>43.74</v>
      </c>
      <c r="M318" s="21">
        <f>ROUND(K318*L318,2)</f>
        <v>59049</v>
      </c>
    </row>
    <row r="319" spans="1:13" ht="0.95" customHeight="1" x14ac:dyDescent="0.25">
      <c r="A319" s="22"/>
      <c r="B319" s="22"/>
      <c r="C319" s="22"/>
      <c r="D319" s="29"/>
      <c r="E319" s="22"/>
      <c r="F319" s="22"/>
      <c r="G319" s="22"/>
      <c r="H319" s="22"/>
      <c r="I319" s="22"/>
      <c r="J319" s="22"/>
      <c r="K319" s="22"/>
      <c r="L319" s="22"/>
      <c r="M319" s="22"/>
    </row>
    <row r="320" spans="1:13" ht="22.5" x14ac:dyDescent="0.25">
      <c r="A320" s="14" t="s">
        <v>268</v>
      </c>
      <c r="B320" s="15" t="s">
        <v>22</v>
      </c>
      <c r="C320" s="15" t="s">
        <v>52</v>
      </c>
      <c r="D320" s="27" t="s">
        <v>269</v>
      </c>
      <c r="E320" s="16"/>
      <c r="F320" s="16"/>
      <c r="G320" s="16"/>
      <c r="H320" s="16"/>
      <c r="I320" s="16"/>
      <c r="J320" s="16"/>
      <c r="K320" s="17">
        <f>K325</f>
        <v>50</v>
      </c>
      <c r="L320" s="17">
        <f>L325</f>
        <v>29.73</v>
      </c>
      <c r="M320" s="17">
        <f>M325</f>
        <v>1486.5</v>
      </c>
    </row>
    <row r="321" spans="1:13" ht="45" x14ac:dyDescent="0.25">
      <c r="A321" s="16"/>
      <c r="B321" s="16"/>
      <c r="C321" s="16"/>
      <c r="D321" s="27" t="s">
        <v>270</v>
      </c>
      <c r="E321" s="16"/>
      <c r="F321" s="16"/>
      <c r="G321" s="16"/>
      <c r="H321" s="16"/>
      <c r="I321" s="16"/>
      <c r="J321" s="16"/>
      <c r="K321" s="16"/>
      <c r="L321" s="16"/>
      <c r="M321" s="16"/>
    </row>
    <row r="322" spans="1:13" x14ac:dyDescent="0.25">
      <c r="A322" s="16"/>
      <c r="B322" s="16"/>
      <c r="C322" s="15" t="s">
        <v>26</v>
      </c>
      <c r="D322" s="28"/>
      <c r="E322" s="15" t="s">
        <v>27</v>
      </c>
      <c r="F322" s="18">
        <v>1</v>
      </c>
      <c r="G322" s="19">
        <v>10</v>
      </c>
      <c r="H322" s="19">
        <v>0</v>
      </c>
      <c r="I322" s="19">
        <v>0</v>
      </c>
      <c r="J322" s="17">
        <f>OR(F322&lt;&gt;0,G322&lt;&gt;0,H322&lt;&gt;0,I322&lt;&gt;0)*(F322 + (F322 = 0))*(G322 + (G322 = 0))*(H322 + (H322 = 0))*(I322 + (I322 = 0))</f>
        <v>10</v>
      </c>
      <c r="K322" s="16"/>
      <c r="L322" s="16"/>
      <c r="M322" s="16"/>
    </row>
    <row r="323" spans="1:13" x14ac:dyDescent="0.25">
      <c r="A323" s="16"/>
      <c r="B323" s="16"/>
      <c r="C323" s="15" t="s">
        <v>26</v>
      </c>
      <c r="D323" s="28"/>
      <c r="E323" s="15" t="s">
        <v>82</v>
      </c>
      <c r="F323" s="18">
        <v>1</v>
      </c>
      <c r="G323" s="19">
        <v>32</v>
      </c>
      <c r="H323" s="19">
        <v>0</v>
      </c>
      <c r="I323" s="19">
        <v>0</v>
      </c>
      <c r="J323" s="17">
        <f>OR(F323&lt;&gt;0,G323&lt;&gt;0,H323&lt;&gt;0,I323&lt;&gt;0)*(F323 + (F323 = 0))*(G323 + (G323 = 0))*(H323 + (H323 = 0))*(I323 + (I323 = 0))</f>
        <v>32</v>
      </c>
      <c r="K323" s="16"/>
      <c r="L323" s="16"/>
      <c r="M323" s="16"/>
    </row>
    <row r="324" spans="1:13" x14ac:dyDescent="0.25">
      <c r="A324" s="16"/>
      <c r="B324" s="16"/>
      <c r="C324" s="15" t="s">
        <v>26</v>
      </c>
      <c r="D324" s="28"/>
      <c r="E324" s="15" t="s">
        <v>42</v>
      </c>
      <c r="F324" s="18">
        <v>1</v>
      </c>
      <c r="G324" s="19">
        <v>8</v>
      </c>
      <c r="H324" s="19">
        <v>0</v>
      </c>
      <c r="I324" s="19">
        <v>0</v>
      </c>
      <c r="J324" s="17">
        <f>OR(F324&lt;&gt;0,G324&lt;&gt;0,H324&lt;&gt;0,I324&lt;&gt;0)*(F324 + (F324 = 0))*(G324 + (G324 = 0))*(H324 + (H324 = 0))*(I324 + (I324 = 0))</f>
        <v>8</v>
      </c>
      <c r="K324" s="16"/>
      <c r="L324" s="16"/>
      <c r="M324" s="16"/>
    </row>
    <row r="325" spans="1:13" x14ac:dyDescent="0.25">
      <c r="A325" s="16"/>
      <c r="B325" s="16"/>
      <c r="C325" s="16"/>
      <c r="D325" s="28"/>
      <c r="E325" s="16"/>
      <c r="F325" s="16"/>
      <c r="G325" s="16"/>
      <c r="H325" s="16"/>
      <c r="I325" s="16"/>
      <c r="J325" s="20" t="s">
        <v>271</v>
      </c>
      <c r="K325" s="21">
        <f>SUM(J322:J324)</f>
        <v>50</v>
      </c>
      <c r="L325" s="19">
        <v>29.73</v>
      </c>
      <c r="M325" s="21">
        <f>ROUND(K325*L325,2)</f>
        <v>1486.5</v>
      </c>
    </row>
    <row r="326" spans="1:13" ht="0.95" customHeight="1" x14ac:dyDescent="0.25">
      <c r="A326" s="22"/>
      <c r="B326" s="22"/>
      <c r="C326" s="22"/>
      <c r="D326" s="29"/>
      <c r="E326" s="22"/>
      <c r="F326" s="22"/>
      <c r="G326" s="22"/>
      <c r="H326" s="22"/>
      <c r="I326" s="22"/>
      <c r="J326" s="22"/>
      <c r="K326" s="22"/>
      <c r="L326" s="22"/>
      <c r="M326" s="22"/>
    </row>
    <row r="327" spans="1:13" ht="45" x14ac:dyDescent="0.25">
      <c r="A327" s="14" t="s">
        <v>272</v>
      </c>
      <c r="B327" s="15" t="s">
        <v>22</v>
      </c>
      <c r="C327" s="15" t="s">
        <v>52</v>
      </c>
      <c r="D327" s="27" t="s">
        <v>273</v>
      </c>
      <c r="E327" s="16"/>
      <c r="F327" s="16"/>
      <c r="G327" s="16"/>
      <c r="H327" s="16"/>
      <c r="I327" s="16"/>
      <c r="J327" s="16"/>
      <c r="K327" s="17">
        <f>K333</f>
        <v>65</v>
      </c>
      <c r="L327" s="17">
        <f>L333</f>
        <v>40.07</v>
      </c>
      <c r="M327" s="17">
        <f>M333</f>
        <v>2604.5500000000002</v>
      </c>
    </row>
    <row r="328" spans="1:13" ht="112.5" x14ac:dyDescent="0.25">
      <c r="A328" s="16"/>
      <c r="B328" s="16"/>
      <c r="C328" s="16"/>
      <c r="D328" s="27" t="s">
        <v>274</v>
      </c>
      <c r="E328" s="16"/>
      <c r="F328" s="16"/>
      <c r="G328" s="16"/>
      <c r="H328" s="16"/>
      <c r="I328" s="16"/>
      <c r="J328" s="16"/>
      <c r="K328" s="16"/>
      <c r="L328" s="16"/>
      <c r="M328" s="16"/>
    </row>
    <row r="329" spans="1:13" x14ac:dyDescent="0.25">
      <c r="A329" s="16"/>
      <c r="B329" s="16"/>
      <c r="C329" s="15" t="s">
        <v>26</v>
      </c>
      <c r="D329" s="28"/>
      <c r="E329" s="15" t="s">
        <v>275</v>
      </c>
      <c r="F329" s="18"/>
      <c r="G329" s="19"/>
      <c r="H329" s="19"/>
      <c r="I329" s="19"/>
      <c r="J329" s="17">
        <f>OR(F329&lt;&gt;0,G329&lt;&gt;0,H329&lt;&gt;0,I329&lt;&gt;0)*(F329 + (F329 = 0))*(G329 + (G329 = 0))*(H329 + (H329 = 0))*(I329 + (I329 = 0))</f>
        <v>0</v>
      </c>
      <c r="K329" s="16"/>
      <c r="L329" s="16"/>
      <c r="M329" s="16"/>
    </row>
    <row r="330" spans="1:13" x14ac:dyDescent="0.25">
      <c r="A330" s="16"/>
      <c r="B330" s="16"/>
      <c r="C330" s="15" t="s">
        <v>26</v>
      </c>
      <c r="D330" s="28"/>
      <c r="E330" s="15" t="s">
        <v>38</v>
      </c>
      <c r="F330" s="18">
        <v>1</v>
      </c>
      <c r="G330" s="19">
        <v>5.6</v>
      </c>
      <c r="H330" s="19">
        <v>1</v>
      </c>
      <c r="I330" s="19">
        <v>0</v>
      </c>
      <c r="J330" s="17">
        <f>OR(F330&lt;&gt;0,G330&lt;&gt;0,H330&lt;&gt;0,I330&lt;&gt;0)*(F330 + (F330 = 0))*(G330 + (G330 = 0))*(H330 + (H330 = 0))*(I330 + (I330 = 0))</f>
        <v>5.6</v>
      </c>
      <c r="K330" s="16"/>
      <c r="L330" s="16"/>
      <c r="M330" s="16"/>
    </row>
    <row r="331" spans="1:13" x14ac:dyDescent="0.25">
      <c r="A331" s="16"/>
      <c r="B331" s="16"/>
      <c r="C331" s="15" t="s">
        <v>26</v>
      </c>
      <c r="D331" s="28"/>
      <c r="E331" s="15" t="s">
        <v>176</v>
      </c>
      <c r="F331" s="18">
        <v>9</v>
      </c>
      <c r="G331" s="19">
        <v>4</v>
      </c>
      <c r="H331" s="19">
        <v>1.6</v>
      </c>
      <c r="I331" s="19">
        <v>0</v>
      </c>
      <c r="J331" s="17">
        <f>OR(F331&lt;&gt;0,G331&lt;&gt;0,H331&lt;&gt;0,I331&lt;&gt;0)*(F331 + (F331 = 0))*(G331 + (G331 = 0))*(H331 + (H331 = 0))*(I331 + (I331 = 0))</f>
        <v>57.6</v>
      </c>
      <c r="K331" s="16"/>
      <c r="L331" s="16"/>
      <c r="M331" s="16"/>
    </row>
    <row r="332" spans="1:13" x14ac:dyDescent="0.25">
      <c r="A332" s="16"/>
      <c r="B332" s="16"/>
      <c r="C332" s="15" t="s">
        <v>26</v>
      </c>
      <c r="D332" s="28"/>
      <c r="E332" s="15" t="s">
        <v>42</v>
      </c>
      <c r="F332" s="18">
        <v>1</v>
      </c>
      <c r="G332" s="19">
        <v>1.8</v>
      </c>
      <c r="H332" s="19">
        <v>0</v>
      </c>
      <c r="I332" s="19">
        <v>0</v>
      </c>
      <c r="J332" s="17">
        <f>OR(F332&lt;&gt;0,G332&lt;&gt;0,H332&lt;&gt;0,I332&lt;&gt;0)*(F332 + (F332 = 0))*(G332 + (G332 = 0))*(H332 + (H332 = 0))*(I332 + (I332 = 0))</f>
        <v>1.8</v>
      </c>
      <c r="K332" s="16"/>
      <c r="L332" s="16"/>
      <c r="M332" s="16"/>
    </row>
    <row r="333" spans="1:13" x14ac:dyDescent="0.25">
      <c r="A333" s="16"/>
      <c r="B333" s="16"/>
      <c r="C333" s="16"/>
      <c r="D333" s="28"/>
      <c r="E333" s="16"/>
      <c r="F333" s="16"/>
      <c r="G333" s="16"/>
      <c r="H333" s="16"/>
      <c r="I333" s="16"/>
      <c r="J333" s="20" t="s">
        <v>276</v>
      </c>
      <c r="K333" s="21">
        <f>SUM(J329:J332)</f>
        <v>65</v>
      </c>
      <c r="L333" s="19">
        <v>40.07</v>
      </c>
      <c r="M333" s="21">
        <f>ROUND(K333*L333,2)</f>
        <v>2604.5500000000002</v>
      </c>
    </row>
    <row r="334" spans="1:13" ht="0.95" customHeight="1" x14ac:dyDescent="0.25">
      <c r="A334" s="22"/>
      <c r="B334" s="22"/>
      <c r="C334" s="22"/>
      <c r="D334" s="29"/>
      <c r="E334" s="22"/>
      <c r="F334" s="22"/>
      <c r="G334" s="22"/>
      <c r="H334" s="22"/>
      <c r="I334" s="22"/>
      <c r="J334" s="22"/>
      <c r="K334" s="22"/>
      <c r="L334" s="22"/>
      <c r="M334" s="22"/>
    </row>
    <row r="335" spans="1:13" ht="22.5" x14ac:dyDescent="0.25">
      <c r="A335" s="14" t="s">
        <v>277</v>
      </c>
      <c r="B335" s="15" t="s">
        <v>22</v>
      </c>
      <c r="C335" s="15" t="s">
        <v>52</v>
      </c>
      <c r="D335" s="27" t="s">
        <v>278</v>
      </c>
      <c r="E335" s="16"/>
      <c r="F335" s="16"/>
      <c r="G335" s="16"/>
      <c r="H335" s="16"/>
      <c r="I335" s="16"/>
      <c r="J335" s="16"/>
      <c r="K335" s="17">
        <f>K340</f>
        <v>100.2</v>
      </c>
      <c r="L335" s="17">
        <f>L340</f>
        <v>54.1</v>
      </c>
      <c r="M335" s="17">
        <f>M340</f>
        <v>5420.82</v>
      </c>
    </row>
    <row r="336" spans="1:13" ht="45" x14ac:dyDescent="0.25">
      <c r="A336" s="16"/>
      <c r="B336" s="16"/>
      <c r="C336" s="16"/>
      <c r="D336" s="27" t="s">
        <v>279</v>
      </c>
      <c r="E336" s="16"/>
      <c r="F336" s="16"/>
      <c r="G336" s="16"/>
      <c r="H336" s="16"/>
      <c r="I336" s="16"/>
      <c r="J336" s="16"/>
      <c r="K336" s="16"/>
      <c r="L336" s="16"/>
      <c r="M336" s="16"/>
    </row>
    <row r="337" spans="1:13" x14ac:dyDescent="0.25">
      <c r="A337" s="16"/>
      <c r="B337" s="16"/>
      <c r="C337" s="15" t="s">
        <v>26</v>
      </c>
      <c r="D337" s="28"/>
      <c r="E337" s="15" t="s">
        <v>38</v>
      </c>
      <c r="F337" s="18">
        <v>1</v>
      </c>
      <c r="G337" s="19">
        <v>35</v>
      </c>
      <c r="H337" s="19">
        <v>0</v>
      </c>
      <c r="I337" s="19">
        <v>0</v>
      </c>
      <c r="J337" s="17">
        <f>OR(F337&lt;&gt;0,G337&lt;&gt;0,H337&lt;&gt;0,I337&lt;&gt;0)*(F337 + (F337 = 0))*(G337 + (G337 = 0))*(H337 + (H337 = 0))*(I337 + (I337 = 0))</f>
        <v>35</v>
      </c>
      <c r="K337" s="16"/>
      <c r="L337" s="16"/>
      <c r="M337" s="16"/>
    </row>
    <row r="338" spans="1:13" x14ac:dyDescent="0.25">
      <c r="A338" s="16"/>
      <c r="B338" s="16"/>
      <c r="C338" s="15" t="s">
        <v>26</v>
      </c>
      <c r="D338" s="28"/>
      <c r="E338" s="15" t="s">
        <v>280</v>
      </c>
      <c r="F338" s="18">
        <v>1</v>
      </c>
      <c r="G338" s="19">
        <v>60</v>
      </c>
      <c r="H338" s="19">
        <v>0</v>
      </c>
      <c r="I338" s="19">
        <v>0</v>
      </c>
      <c r="J338" s="17">
        <f>OR(F338&lt;&gt;0,G338&lt;&gt;0,H338&lt;&gt;0,I338&lt;&gt;0)*(F338 + (F338 = 0))*(G338 + (G338 = 0))*(H338 + (H338 = 0))*(I338 + (I338 = 0))</f>
        <v>60</v>
      </c>
      <c r="K338" s="16"/>
      <c r="L338" s="16"/>
      <c r="M338" s="16"/>
    </row>
    <row r="339" spans="1:13" x14ac:dyDescent="0.25">
      <c r="A339" s="16"/>
      <c r="B339" s="16"/>
      <c r="C339" s="15" t="s">
        <v>26</v>
      </c>
      <c r="D339" s="28"/>
      <c r="E339" s="15" t="s">
        <v>42</v>
      </c>
      <c r="F339" s="18">
        <v>1</v>
      </c>
      <c r="G339" s="19">
        <v>5.2</v>
      </c>
      <c r="H339" s="19">
        <v>0</v>
      </c>
      <c r="I339" s="19">
        <v>0</v>
      </c>
      <c r="J339" s="17">
        <f>OR(F339&lt;&gt;0,G339&lt;&gt;0,H339&lt;&gt;0,I339&lt;&gt;0)*(F339 + (F339 = 0))*(G339 + (G339 = 0))*(H339 + (H339 = 0))*(I339 + (I339 = 0))</f>
        <v>5.2</v>
      </c>
      <c r="K339" s="16"/>
      <c r="L339" s="16"/>
      <c r="M339" s="16"/>
    </row>
    <row r="340" spans="1:13" x14ac:dyDescent="0.25">
      <c r="A340" s="16"/>
      <c r="B340" s="16"/>
      <c r="C340" s="16"/>
      <c r="D340" s="28"/>
      <c r="E340" s="16"/>
      <c r="F340" s="16"/>
      <c r="G340" s="16"/>
      <c r="H340" s="16"/>
      <c r="I340" s="16"/>
      <c r="J340" s="20" t="s">
        <v>281</v>
      </c>
      <c r="K340" s="21">
        <f>SUM(J337:J339)</f>
        <v>100.2</v>
      </c>
      <c r="L340" s="19">
        <v>54.1</v>
      </c>
      <c r="M340" s="21">
        <f>ROUND(K340*L340,2)</f>
        <v>5420.82</v>
      </c>
    </row>
    <row r="341" spans="1:13" ht="0.95" customHeight="1" x14ac:dyDescent="0.25">
      <c r="A341" s="22"/>
      <c r="B341" s="22"/>
      <c r="C341" s="22"/>
      <c r="D341" s="29"/>
      <c r="E341" s="22"/>
      <c r="F341" s="22"/>
      <c r="G341" s="22"/>
      <c r="H341" s="22"/>
      <c r="I341" s="22"/>
      <c r="J341" s="22"/>
      <c r="K341" s="22"/>
      <c r="L341" s="22"/>
      <c r="M341" s="22"/>
    </row>
    <row r="342" spans="1:13" ht="22.5" x14ac:dyDescent="0.25">
      <c r="A342" s="14" t="s">
        <v>282</v>
      </c>
      <c r="B342" s="15" t="s">
        <v>22</v>
      </c>
      <c r="C342" s="15" t="s">
        <v>93</v>
      </c>
      <c r="D342" s="27" t="s">
        <v>283</v>
      </c>
      <c r="E342" s="16"/>
      <c r="F342" s="16"/>
      <c r="G342" s="16"/>
      <c r="H342" s="16"/>
      <c r="I342" s="16"/>
      <c r="J342" s="16"/>
      <c r="K342" s="17">
        <f>K346</f>
        <v>2</v>
      </c>
      <c r="L342" s="17">
        <f>L346</f>
        <v>4789.37</v>
      </c>
      <c r="M342" s="17">
        <f>M346</f>
        <v>9578.74</v>
      </c>
    </row>
    <row r="343" spans="1:13" ht="33.75" x14ac:dyDescent="0.25">
      <c r="A343" s="16"/>
      <c r="B343" s="16"/>
      <c r="C343" s="16"/>
      <c r="D343" s="27" t="s">
        <v>284</v>
      </c>
      <c r="E343" s="16"/>
      <c r="F343" s="16"/>
      <c r="G343" s="16"/>
      <c r="H343" s="16"/>
      <c r="I343" s="16"/>
      <c r="J343" s="16"/>
      <c r="K343" s="16"/>
      <c r="L343" s="16"/>
      <c r="M343" s="16"/>
    </row>
    <row r="344" spans="1:13" x14ac:dyDescent="0.25">
      <c r="A344" s="16"/>
      <c r="B344" s="16"/>
      <c r="C344" s="15" t="s">
        <v>26</v>
      </c>
      <c r="D344" s="28"/>
      <c r="E344" s="15" t="s">
        <v>38</v>
      </c>
      <c r="F344" s="18">
        <v>1</v>
      </c>
      <c r="G344" s="19">
        <v>0</v>
      </c>
      <c r="H344" s="19">
        <v>0</v>
      </c>
      <c r="I344" s="19">
        <v>0</v>
      </c>
      <c r="J344" s="17">
        <f>OR(F344&lt;&gt;0,G344&lt;&gt;0,H344&lt;&gt;0,I344&lt;&gt;0)*(F344 + (F344 = 0))*(G344 + (G344 = 0))*(H344 + (H344 = 0))*(I344 + (I344 = 0))</f>
        <v>1</v>
      </c>
      <c r="K344" s="16"/>
      <c r="L344" s="16"/>
      <c r="M344" s="16"/>
    </row>
    <row r="345" spans="1:13" x14ac:dyDescent="0.25">
      <c r="A345" s="16"/>
      <c r="B345" s="16"/>
      <c r="C345" s="15" t="s">
        <v>26</v>
      </c>
      <c r="D345" s="28"/>
      <c r="E345" s="15" t="s">
        <v>285</v>
      </c>
      <c r="F345" s="18">
        <v>1</v>
      </c>
      <c r="G345" s="19">
        <v>0</v>
      </c>
      <c r="H345" s="19">
        <v>0</v>
      </c>
      <c r="I345" s="19">
        <v>0</v>
      </c>
      <c r="J345" s="17">
        <f>OR(F345&lt;&gt;0,G345&lt;&gt;0,H345&lt;&gt;0,I345&lt;&gt;0)*(F345 + (F345 = 0))*(G345 + (G345 = 0))*(H345 + (H345 = 0))*(I345 + (I345 = 0))</f>
        <v>1</v>
      </c>
      <c r="K345" s="16"/>
      <c r="L345" s="16"/>
      <c r="M345" s="16"/>
    </row>
    <row r="346" spans="1:13" x14ac:dyDescent="0.25">
      <c r="A346" s="16"/>
      <c r="B346" s="16"/>
      <c r="C346" s="16"/>
      <c r="D346" s="28"/>
      <c r="E346" s="16"/>
      <c r="F346" s="16"/>
      <c r="G346" s="16"/>
      <c r="H346" s="16"/>
      <c r="I346" s="16"/>
      <c r="J346" s="20" t="s">
        <v>286</v>
      </c>
      <c r="K346" s="21">
        <f>SUM(J344:J345)</f>
        <v>2</v>
      </c>
      <c r="L346" s="19">
        <v>4789.37</v>
      </c>
      <c r="M346" s="21">
        <f>ROUND(K346*L346,2)</f>
        <v>9578.74</v>
      </c>
    </row>
    <row r="347" spans="1:13" ht="0.95" customHeight="1" x14ac:dyDescent="0.25">
      <c r="A347" s="22"/>
      <c r="B347" s="22"/>
      <c r="C347" s="22"/>
      <c r="D347" s="29"/>
      <c r="E347" s="22"/>
      <c r="F347" s="22"/>
      <c r="G347" s="22"/>
      <c r="H347" s="22"/>
      <c r="I347" s="22"/>
      <c r="J347" s="22"/>
      <c r="K347" s="22"/>
      <c r="L347" s="22"/>
      <c r="M347" s="22"/>
    </row>
    <row r="348" spans="1:13" ht="22.5" x14ac:dyDescent="0.25">
      <c r="A348" s="14" t="s">
        <v>287</v>
      </c>
      <c r="B348" s="15" t="s">
        <v>22</v>
      </c>
      <c r="C348" s="15" t="s">
        <v>52</v>
      </c>
      <c r="D348" s="27" t="s">
        <v>288</v>
      </c>
      <c r="E348" s="16"/>
      <c r="F348" s="16"/>
      <c r="G348" s="16"/>
      <c r="H348" s="16"/>
      <c r="I348" s="16"/>
      <c r="J348" s="16"/>
      <c r="K348" s="17">
        <f>K354</f>
        <v>1300</v>
      </c>
      <c r="L348" s="17">
        <f>L354</f>
        <v>0.51</v>
      </c>
      <c r="M348" s="17">
        <f>M354</f>
        <v>663</v>
      </c>
    </row>
    <row r="349" spans="1:13" ht="33.75" x14ac:dyDescent="0.25">
      <c r="A349" s="16"/>
      <c r="B349" s="16"/>
      <c r="C349" s="16"/>
      <c r="D349" s="27" t="s">
        <v>289</v>
      </c>
      <c r="E349" s="16"/>
      <c r="F349" s="16"/>
      <c r="G349" s="16"/>
      <c r="H349" s="16"/>
      <c r="I349" s="16"/>
      <c r="J349" s="16"/>
      <c r="K349" s="16"/>
      <c r="L349" s="16"/>
      <c r="M349" s="16"/>
    </row>
    <row r="350" spans="1:13" x14ac:dyDescent="0.25">
      <c r="A350" s="16"/>
      <c r="B350" s="16"/>
      <c r="C350" s="15" t="s">
        <v>26</v>
      </c>
      <c r="D350" s="28"/>
      <c r="E350" s="15" t="s">
        <v>260</v>
      </c>
      <c r="F350" s="18"/>
      <c r="G350" s="19"/>
      <c r="H350" s="19"/>
      <c r="I350" s="19"/>
      <c r="J350" s="17">
        <f>OR(F350&lt;&gt;0,G350&lt;&gt;0,H350&lt;&gt;0,I350&lt;&gt;0)*(F350 + (F350 = 0))*(G350 + (G350 = 0))*(H350 + (H350 = 0))*(I350 + (I350 = 0))</f>
        <v>0</v>
      </c>
      <c r="K350" s="16"/>
      <c r="L350" s="16"/>
      <c r="M350" s="16"/>
    </row>
    <row r="351" spans="1:13" x14ac:dyDescent="0.25">
      <c r="A351" s="16"/>
      <c r="B351" s="16"/>
      <c r="C351" s="15" t="s">
        <v>26</v>
      </c>
      <c r="D351" s="28"/>
      <c r="E351" s="15" t="s">
        <v>27</v>
      </c>
      <c r="F351" s="18">
        <v>1</v>
      </c>
      <c r="G351" s="19">
        <v>630</v>
      </c>
      <c r="H351" s="19">
        <v>0</v>
      </c>
      <c r="I351" s="19">
        <v>0</v>
      </c>
      <c r="J351" s="17">
        <f>OR(F351&lt;&gt;0,G351&lt;&gt;0,H351&lt;&gt;0,I351&lt;&gt;0)*(F351 + (F351 = 0))*(G351 + (G351 = 0))*(H351 + (H351 = 0))*(I351 + (I351 = 0))</f>
        <v>630</v>
      </c>
      <c r="K351" s="16"/>
      <c r="L351" s="16"/>
      <c r="M351" s="16"/>
    </row>
    <row r="352" spans="1:13" x14ac:dyDescent="0.25">
      <c r="A352" s="16"/>
      <c r="B352" s="16"/>
      <c r="C352" s="15" t="s">
        <v>26</v>
      </c>
      <c r="D352" s="28"/>
      <c r="E352" s="15" t="s">
        <v>171</v>
      </c>
      <c r="F352" s="18">
        <v>1</v>
      </c>
      <c r="G352" s="19">
        <v>575</v>
      </c>
      <c r="H352" s="19">
        <v>0</v>
      </c>
      <c r="I352" s="19">
        <v>0</v>
      </c>
      <c r="J352" s="17">
        <f>OR(F352&lt;&gt;0,G352&lt;&gt;0,H352&lt;&gt;0,I352&lt;&gt;0)*(F352 + (F352 = 0))*(G352 + (G352 = 0))*(H352 + (H352 = 0))*(I352 + (I352 = 0))</f>
        <v>575</v>
      </c>
      <c r="K352" s="16"/>
      <c r="L352" s="16"/>
      <c r="M352" s="16"/>
    </row>
    <row r="353" spans="1:13" x14ac:dyDescent="0.25">
      <c r="A353" s="16"/>
      <c r="B353" s="16"/>
      <c r="C353" s="15" t="s">
        <v>26</v>
      </c>
      <c r="D353" s="28"/>
      <c r="E353" s="15" t="s">
        <v>42</v>
      </c>
      <c r="F353" s="18">
        <v>1</v>
      </c>
      <c r="G353" s="19">
        <v>95</v>
      </c>
      <c r="H353" s="19">
        <v>0</v>
      </c>
      <c r="I353" s="19">
        <v>0</v>
      </c>
      <c r="J353" s="17">
        <f>OR(F353&lt;&gt;0,G353&lt;&gt;0,H353&lt;&gt;0,I353&lt;&gt;0)*(F353 + (F353 = 0))*(G353 + (G353 = 0))*(H353 + (H353 = 0))*(I353 + (I353 = 0))</f>
        <v>95</v>
      </c>
      <c r="K353" s="16"/>
      <c r="L353" s="16"/>
      <c r="M353" s="16"/>
    </row>
    <row r="354" spans="1:13" x14ac:dyDescent="0.25">
      <c r="A354" s="16"/>
      <c r="B354" s="16"/>
      <c r="C354" s="16"/>
      <c r="D354" s="28"/>
      <c r="E354" s="16"/>
      <c r="F354" s="16"/>
      <c r="G354" s="16"/>
      <c r="H354" s="16"/>
      <c r="I354" s="16"/>
      <c r="J354" s="20" t="s">
        <v>290</v>
      </c>
      <c r="K354" s="21">
        <f>SUM(J350:J353)</f>
        <v>1300</v>
      </c>
      <c r="L354" s="19">
        <v>0.51</v>
      </c>
      <c r="M354" s="21">
        <f>ROUND(K354*L354,2)</f>
        <v>663</v>
      </c>
    </row>
    <row r="355" spans="1:13" ht="0.95" customHeight="1" x14ac:dyDescent="0.25">
      <c r="A355" s="22"/>
      <c r="B355" s="22"/>
      <c r="C355" s="22"/>
      <c r="D355" s="29"/>
      <c r="E355" s="22"/>
      <c r="F355" s="22"/>
      <c r="G355" s="22"/>
      <c r="H355" s="22"/>
      <c r="I355" s="22"/>
      <c r="J355" s="22"/>
      <c r="K355" s="22"/>
      <c r="L355" s="22"/>
      <c r="M355" s="22"/>
    </row>
    <row r="356" spans="1:13" ht="22.5" x14ac:dyDescent="0.25">
      <c r="A356" s="14" t="s">
        <v>291</v>
      </c>
      <c r="B356" s="15" t="s">
        <v>22</v>
      </c>
      <c r="C356" s="15" t="s">
        <v>292</v>
      </c>
      <c r="D356" s="27" t="s">
        <v>293</v>
      </c>
      <c r="E356" s="16"/>
      <c r="F356" s="16"/>
      <c r="G356" s="16"/>
      <c r="H356" s="16"/>
      <c r="I356" s="16"/>
      <c r="J356" s="16"/>
      <c r="K356" s="17">
        <f>K362</f>
        <v>200</v>
      </c>
      <c r="L356" s="17">
        <f>L362</f>
        <v>83.63</v>
      </c>
      <c r="M356" s="17">
        <f>M362</f>
        <v>16726</v>
      </c>
    </row>
    <row r="357" spans="1:13" ht="56.25" x14ac:dyDescent="0.25">
      <c r="A357" s="16"/>
      <c r="B357" s="16"/>
      <c r="C357" s="16"/>
      <c r="D357" s="27" t="s">
        <v>294</v>
      </c>
      <c r="E357" s="16"/>
      <c r="F357" s="16"/>
      <c r="G357" s="16"/>
      <c r="H357" s="16"/>
      <c r="I357" s="16"/>
      <c r="J357" s="16"/>
      <c r="K357" s="16"/>
      <c r="L357" s="16"/>
      <c r="M357" s="16"/>
    </row>
    <row r="358" spans="1:13" x14ac:dyDescent="0.25">
      <c r="A358" s="16"/>
      <c r="B358" s="16"/>
      <c r="C358" s="15" t="s">
        <v>26</v>
      </c>
      <c r="D358" s="28"/>
      <c r="E358" s="15" t="s">
        <v>295</v>
      </c>
      <c r="F358" s="18"/>
      <c r="G358" s="19"/>
      <c r="H358" s="19"/>
      <c r="I358" s="19"/>
      <c r="J358" s="17">
        <f>OR(F358&lt;&gt;0,G358&lt;&gt;0,H358&lt;&gt;0,I358&lt;&gt;0)*(F358 + (F358 = 0))*(G358 + (G358 = 0))*(H358 + (H358 = 0))*(I358 + (I358 = 0))</f>
        <v>0</v>
      </c>
      <c r="K358" s="16"/>
      <c r="L358" s="16"/>
      <c r="M358" s="16"/>
    </row>
    <row r="359" spans="1:13" x14ac:dyDescent="0.25">
      <c r="A359" s="16"/>
      <c r="B359" s="16"/>
      <c r="C359" s="15" t="s">
        <v>26</v>
      </c>
      <c r="D359" s="28"/>
      <c r="E359" s="15" t="s">
        <v>27</v>
      </c>
      <c r="F359" s="18">
        <v>1</v>
      </c>
      <c r="G359" s="19">
        <v>630</v>
      </c>
      <c r="H359" s="19">
        <v>0</v>
      </c>
      <c r="I359" s="19">
        <v>0.06</v>
      </c>
      <c r="J359" s="19">
        <v>90.72</v>
      </c>
      <c r="K359" s="15" t="s">
        <v>296</v>
      </c>
      <c r="L359" s="16"/>
      <c r="M359" s="16"/>
    </row>
    <row r="360" spans="1:13" x14ac:dyDescent="0.25">
      <c r="A360" s="16"/>
      <c r="B360" s="16"/>
      <c r="C360" s="15" t="s">
        <v>26</v>
      </c>
      <c r="D360" s="28"/>
      <c r="E360" s="15" t="s">
        <v>171</v>
      </c>
      <c r="F360" s="18">
        <v>1</v>
      </c>
      <c r="G360" s="19">
        <v>575</v>
      </c>
      <c r="H360" s="19">
        <v>0</v>
      </c>
      <c r="I360" s="19">
        <v>7.0000000000000007E-2</v>
      </c>
      <c r="J360" s="19">
        <v>96.6</v>
      </c>
      <c r="K360" s="15" t="s">
        <v>296</v>
      </c>
      <c r="L360" s="16"/>
      <c r="M360" s="16"/>
    </row>
    <row r="361" spans="1:13" x14ac:dyDescent="0.25">
      <c r="A361" s="16"/>
      <c r="B361" s="16"/>
      <c r="C361" s="15" t="s">
        <v>26</v>
      </c>
      <c r="D361" s="28"/>
      <c r="E361" s="15" t="s">
        <v>42</v>
      </c>
      <c r="F361" s="18">
        <v>1</v>
      </c>
      <c r="G361" s="19">
        <v>12.68</v>
      </c>
      <c r="H361" s="19">
        <v>0</v>
      </c>
      <c r="I361" s="19">
        <v>0</v>
      </c>
      <c r="J361" s="17">
        <f>OR(F361&lt;&gt;0,G361&lt;&gt;0,H361&lt;&gt;0,I361&lt;&gt;0)*(F361 + (F361 = 0))*(G361 + (G361 = 0))*(H361 + (H361 = 0))*(I361 + (I361 = 0))</f>
        <v>12.68</v>
      </c>
      <c r="K361" s="16"/>
      <c r="L361" s="16"/>
      <c r="M361" s="16"/>
    </row>
    <row r="362" spans="1:13" x14ac:dyDescent="0.25">
      <c r="A362" s="16"/>
      <c r="B362" s="16"/>
      <c r="C362" s="16"/>
      <c r="D362" s="28"/>
      <c r="E362" s="16"/>
      <c r="F362" s="16"/>
      <c r="G362" s="16"/>
      <c r="H362" s="16"/>
      <c r="I362" s="16"/>
      <c r="J362" s="20" t="s">
        <v>297</v>
      </c>
      <c r="K362" s="21">
        <f>SUM(J358:J361)</f>
        <v>200</v>
      </c>
      <c r="L362" s="19">
        <v>83.63</v>
      </c>
      <c r="M362" s="21">
        <f>ROUND(K362*L362,2)</f>
        <v>16726</v>
      </c>
    </row>
    <row r="363" spans="1:13" ht="0.95" customHeight="1" x14ac:dyDescent="0.25">
      <c r="A363" s="22"/>
      <c r="B363" s="22"/>
      <c r="C363" s="22"/>
      <c r="D363" s="29"/>
      <c r="E363" s="22"/>
      <c r="F363" s="22"/>
      <c r="G363" s="22"/>
      <c r="H363" s="22"/>
      <c r="I363" s="22"/>
      <c r="J363" s="22"/>
      <c r="K363" s="22"/>
      <c r="L363" s="22"/>
      <c r="M363" s="22"/>
    </row>
    <row r="364" spans="1:13" ht="22.5" x14ac:dyDescent="0.25">
      <c r="A364" s="14" t="s">
        <v>298</v>
      </c>
      <c r="B364" s="15" t="s">
        <v>22</v>
      </c>
      <c r="C364" s="15" t="s">
        <v>52</v>
      </c>
      <c r="D364" s="27" t="s">
        <v>299</v>
      </c>
      <c r="E364" s="16"/>
      <c r="F364" s="16"/>
      <c r="G364" s="16"/>
      <c r="H364" s="16"/>
      <c r="I364" s="16"/>
      <c r="J364" s="16"/>
      <c r="K364" s="17">
        <f>K370</f>
        <v>1300</v>
      </c>
      <c r="L364" s="17">
        <f>L370</f>
        <v>0.37</v>
      </c>
      <c r="M364" s="17">
        <f>M370</f>
        <v>481</v>
      </c>
    </row>
    <row r="365" spans="1:13" ht="45" x14ac:dyDescent="0.25">
      <c r="A365" s="16"/>
      <c r="B365" s="16"/>
      <c r="C365" s="16"/>
      <c r="D365" s="27" t="s">
        <v>300</v>
      </c>
      <c r="E365" s="16"/>
      <c r="F365" s="16"/>
      <c r="G365" s="16"/>
      <c r="H365" s="16"/>
      <c r="I365" s="16"/>
      <c r="J365" s="16"/>
      <c r="K365" s="16"/>
      <c r="L365" s="16"/>
      <c r="M365" s="16"/>
    </row>
    <row r="366" spans="1:13" x14ac:dyDescent="0.25">
      <c r="A366" s="16"/>
      <c r="B366" s="16"/>
      <c r="C366" s="15" t="s">
        <v>26</v>
      </c>
      <c r="D366" s="28"/>
      <c r="E366" s="15" t="s">
        <v>260</v>
      </c>
      <c r="F366" s="18"/>
      <c r="G366" s="19"/>
      <c r="H366" s="19"/>
      <c r="I366" s="19"/>
      <c r="J366" s="17">
        <f>OR(F366&lt;&gt;0,G366&lt;&gt;0,H366&lt;&gt;0,I366&lt;&gt;0)*(F366 + (F366 = 0))*(G366 + (G366 = 0))*(H366 + (H366 = 0))*(I366 + (I366 = 0))</f>
        <v>0</v>
      </c>
      <c r="K366" s="16"/>
      <c r="L366" s="16"/>
      <c r="M366" s="16"/>
    </row>
    <row r="367" spans="1:13" x14ac:dyDescent="0.25">
      <c r="A367" s="16"/>
      <c r="B367" s="16"/>
      <c r="C367" s="15" t="s">
        <v>26</v>
      </c>
      <c r="D367" s="28"/>
      <c r="E367" s="15" t="s">
        <v>27</v>
      </c>
      <c r="F367" s="18">
        <v>1</v>
      </c>
      <c r="G367" s="19">
        <v>630</v>
      </c>
      <c r="H367" s="19">
        <v>0</v>
      </c>
      <c r="I367" s="19">
        <v>0</v>
      </c>
      <c r="J367" s="17">
        <f>OR(F367&lt;&gt;0,G367&lt;&gt;0,H367&lt;&gt;0,I367&lt;&gt;0)*(F367 + (F367 = 0))*(G367 + (G367 = 0))*(H367 + (H367 = 0))*(I367 + (I367 = 0))</f>
        <v>630</v>
      </c>
      <c r="K367" s="16"/>
      <c r="L367" s="16"/>
      <c r="M367" s="16"/>
    </row>
    <row r="368" spans="1:13" x14ac:dyDescent="0.25">
      <c r="A368" s="16"/>
      <c r="B368" s="16"/>
      <c r="C368" s="15" t="s">
        <v>26</v>
      </c>
      <c r="D368" s="28"/>
      <c r="E368" s="15" t="s">
        <v>171</v>
      </c>
      <c r="F368" s="18">
        <v>1</v>
      </c>
      <c r="G368" s="19">
        <v>575</v>
      </c>
      <c r="H368" s="19">
        <v>0</v>
      </c>
      <c r="I368" s="19">
        <v>0</v>
      </c>
      <c r="J368" s="17">
        <f>OR(F368&lt;&gt;0,G368&lt;&gt;0,H368&lt;&gt;0,I368&lt;&gt;0)*(F368 + (F368 = 0))*(G368 + (G368 = 0))*(H368 + (H368 = 0))*(I368 + (I368 = 0))</f>
        <v>575</v>
      </c>
      <c r="K368" s="16"/>
      <c r="L368" s="16"/>
      <c r="M368" s="16"/>
    </row>
    <row r="369" spans="1:13" x14ac:dyDescent="0.25">
      <c r="A369" s="16"/>
      <c r="B369" s="16"/>
      <c r="C369" s="15" t="s">
        <v>26</v>
      </c>
      <c r="D369" s="28"/>
      <c r="E369" s="15" t="s">
        <v>42</v>
      </c>
      <c r="F369" s="18">
        <v>1</v>
      </c>
      <c r="G369" s="19">
        <v>95</v>
      </c>
      <c r="H369" s="19">
        <v>0</v>
      </c>
      <c r="I369" s="19">
        <v>0</v>
      </c>
      <c r="J369" s="17">
        <f>OR(F369&lt;&gt;0,G369&lt;&gt;0,H369&lt;&gt;0,I369&lt;&gt;0)*(F369 + (F369 = 0))*(G369 + (G369 = 0))*(H369 + (H369 = 0))*(I369 + (I369 = 0))</f>
        <v>95</v>
      </c>
      <c r="K369" s="16"/>
      <c r="L369" s="16"/>
      <c r="M369" s="16"/>
    </row>
    <row r="370" spans="1:13" x14ac:dyDescent="0.25">
      <c r="A370" s="16"/>
      <c r="B370" s="16"/>
      <c r="C370" s="16"/>
      <c r="D370" s="28"/>
      <c r="E370" s="16"/>
      <c r="F370" s="16"/>
      <c r="G370" s="16"/>
      <c r="H370" s="16"/>
      <c r="I370" s="16"/>
      <c r="J370" s="20" t="s">
        <v>301</v>
      </c>
      <c r="K370" s="21">
        <f>SUM(J366:J369)</f>
        <v>1300</v>
      </c>
      <c r="L370" s="19">
        <v>0.37</v>
      </c>
      <c r="M370" s="21">
        <f>ROUND(K370*L370,2)</f>
        <v>481</v>
      </c>
    </row>
    <row r="371" spans="1:13" ht="0.95" customHeight="1" x14ac:dyDescent="0.25">
      <c r="A371" s="22"/>
      <c r="B371" s="22"/>
      <c r="C371" s="22"/>
      <c r="D371" s="29"/>
      <c r="E371" s="22"/>
      <c r="F371" s="22"/>
      <c r="G371" s="22"/>
      <c r="H371" s="22"/>
      <c r="I371" s="22"/>
      <c r="J371" s="22"/>
      <c r="K371" s="22"/>
      <c r="L371" s="22"/>
      <c r="M371" s="22"/>
    </row>
    <row r="372" spans="1:13" ht="33.75" x14ac:dyDescent="0.25">
      <c r="A372" s="14" t="s">
        <v>302</v>
      </c>
      <c r="B372" s="15" t="s">
        <v>22</v>
      </c>
      <c r="C372" s="15" t="s">
        <v>292</v>
      </c>
      <c r="D372" s="27" t="s">
        <v>303</v>
      </c>
      <c r="E372" s="16"/>
      <c r="F372" s="16"/>
      <c r="G372" s="16"/>
      <c r="H372" s="16"/>
      <c r="I372" s="16"/>
      <c r="J372" s="16"/>
      <c r="K372" s="17">
        <f>K378</f>
        <v>120</v>
      </c>
      <c r="L372" s="17">
        <f>L378</f>
        <v>82.97</v>
      </c>
      <c r="M372" s="17">
        <f>M378</f>
        <v>9956.4</v>
      </c>
    </row>
    <row r="373" spans="1:13" ht="67.5" x14ac:dyDescent="0.25">
      <c r="A373" s="16"/>
      <c r="B373" s="16"/>
      <c r="C373" s="16"/>
      <c r="D373" s="27" t="s">
        <v>304</v>
      </c>
      <c r="E373" s="16"/>
      <c r="F373" s="16"/>
      <c r="G373" s="16"/>
      <c r="H373" s="16"/>
      <c r="I373" s="16"/>
      <c r="J373" s="16"/>
      <c r="K373" s="16"/>
      <c r="L373" s="16"/>
      <c r="M373" s="16"/>
    </row>
    <row r="374" spans="1:13" x14ac:dyDescent="0.25">
      <c r="A374" s="16"/>
      <c r="B374" s="16"/>
      <c r="C374" s="15" t="s">
        <v>26</v>
      </c>
      <c r="D374" s="28"/>
      <c r="E374" s="15" t="s">
        <v>295</v>
      </c>
      <c r="F374" s="18"/>
      <c r="G374" s="19"/>
      <c r="H374" s="19"/>
      <c r="I374" s="19"/>
      <c r="J374" s="17">
        <f>OR(F374&lt;&gt;0,G374&lt;&gt;0,H374&lt;&gt;0,I374&lt;&gt;0)*(F374 + (F374 = 0))*(G374 + (G374 = 0))*(H374 + (H374 = 0))*(I374 + (I374 = 0))</f>
        <v>0</v>
      </c>
      <c r="K374" s="16"/>
      <c r="L374" s="16"/>
      <c r="M374" s="16"/>
    </row>
    <row r="375" spans="1:13" x14ac:dyDescent="0.25">
      <c r="A375" s="16"/>
      <c r="B375" s="16"/>
      <c r="C375" s="15" t="s">
        <v>26</v>
      </c>
      <c r="D375" s="28"/>
      <c r="E375" s="15" t="s">
        <v>27</v>
      </c>
      <c r="F375" s="18">
        <v>1</v>
      </c>
      <c r="G375" s="19">
        <v>630</v>
      </c>
      <c r="H375" s="19">
        <v>0</v>
      </c>
      <c r="I375" s="19">
        <v>0.04</v>
      </c>
      <c r="J375" s="19">
        <v>60.48</v>
      </c>
      <c r="K375" s="15" t="s">
        <v>296</v>
      </c>
      <c r="L375" s="16"/>
      <c r="M375" s="16"/>
    </row>
    <row r="376" spans="1:13" x14ac:dyDescent="0.25">
      <c r="A376" s="16"/>
      <c r="B376" s="16"/>
      <c r="C376" s="15" t="s">
        <v>26</v>
      </c>
      <c r="D376" s="28"/>
      <c r="E376" s="15" t="s">
        <v>171</v>
      </c>
      <c r="F376" s="18">
        <v>1</v>
      </c>
      <c r="G376" s="19">
        <v>575</v>
      </c>
      <c r="H376" s="19">
        <v>0</v>
      </c>
      <c r="I376" s="19">
        <v>0.04</v>
      </c>
      <c r="J376" s="19">
        <v>55.2</v>
      </c>
      <c r="K376" s="15" t="s">
        <v>296</v>
      </c>
      <c r="L376" s="16"/>
      <c r="M376" s="16"/>
    </row>
    <row r="377" spans="1:13" x14ac:dyDescent="0.25">
      <c r="A377" s="16"/>
      <c r="B377" s="16"/>
      <c r="C377" s="15" t="s">
        <v>26</v>
      </c>
      <c r="D377" s="28"/>
      <c r="E377" s="15" t="s">
        <v>42</v>
      </c>
      <c r="F377" s="18">
        <v>1</v>
      </c>
      <c r="G377" s="19">
        <v>4.32</v>
      </c>
      <c r="H377" s="19">
        <v>0</v>
      </c>
      <c r="I377" s="19">
        <v>0</v>
      </c>
      <c r="J377" s="17">
        <f>OR(F377&lt;&gt;0,G377&lt;&gt;0,H377&lt;&gt;0,I377&lt;&gt;0)*(F377 + (F377 = 0))*(G377 + (G377 = 0))*(H377 + (H377 = 0))*(I377 + (I377 = 0))</f>
        <v>4.32</v>
      </c>
      <c r="K377" s="16"/>
      <c r="L377" s="16"/>
      <c r="M377" s="16"/>
    </row>
    <row r="378" spans="1:13" x14ac:dyDescent="0.25">
      <c r="A378" s="16"/>
      <c r="B378" s="16"/>
      <c r="C378" s="16"/>
      <c r="D378" s="28"/>
      <c r="E378" s="16"/>
      <c r="F378" s="16"/>
      <c r="G378" s="16"/>
      <c r="H378" s="16"/>
      <c r="I378" s="16"/>
      <c r="J378" s="20" t="s">
        <v>305</v>
      </c>
      <c r="K378" s="21">
        <f>SUM(J374:J377)</f>
        <v>120</v>
      </c>
      <c r="L378" s="19">
        <v>82.97</v>
      </c>
      <c r="M378" s="21">
        <f>ROUND(K378*L378,2)</f>
        <v>9956.4</v>
      </c>
    </row>
    <row r="379" spans="1:13" ht="0.95" customHeight="1" x14ac:dyDescent="0.25">
      <c r="A379" s="22"/>
      <c r="B379" s="22"/>
      <c r="C379" s="22"/>
      <c r="D379" s="29"/>
      <c r="E379" s="22"/>
      <c r="F379" s="22"/>
      <c r="G379" s="22"/>
      <c r="H379" s="22"/>
      <c r="I379" s="22"/>
      <c r="J379" s="22"/>
      <c r="K379" s="22"/>
      <c r="L379" s="22"/>
      <c r="M379" s="22"/>
    </row>
    <row r="380" spans="1:13" ht="22.5" x14ac:dyDescent="0.25">
      <c r="A380" s="14" t="s">
        <v>306</v>
      </c>
      <c r="B380" s="15" t="s">
        <v>22</v>
      </c>
      <c r="C380" s="15" t="s">
        <v>93</v>
      </c>
      <c r="D380" s="27" t="s">
        <v>307</v>
      </c>
      <c r="E380" s="16"/>
      <c r="F380" s="16"/>
      <c r="G380" s="16"/>
      <c r="H380" s="16"/>
      <c r="I380" s="16"/>
      <c r="J380" s="16"/>
      <c r="K380" s="17">
        <f>K385</f>
        <v>11</v>
      </c>
      <c r="L380" s="17">
        <f>L385</f>
        <v>182.46</v>
      </c>
      <c r="M380" s="17">
        <f>M385</f>
        <v>2007.06</v>
      </c>
    </row>
    <row r="381" spans="1:13" ht="56.25" x14ac:dyDescent="0.25">
      <c r="A381" s="16"/>
      <c r="B381" s="16"/>
      <c r="C381" s="16"/>
      <c r="D381" s="27" t="s">
        <v>308</v>
      </c>
      <c r="E381" s="16"/>
      <c r="F381" s="16"/>
      <c r="G381" s="16"/>
      <c r="H381" s="16"/>
      <c r="I381" s="16"/>
      <c r="J381" s="16"/>
      <c r="K381" s="16"/>
      <c r="L381" s="16"/>
      <c r="M381" s="16"/>
    </row>
    <row r="382" spans="1:13" x14ac:dyDescent="0.25">
      <c r="A382" s="16"/>
      <c r="B382" s="16"/>
      <c r="C382" s="15" t="s">
        <v>26</v>
      </c>
      <c r="D382" s="28"/>
      <c r="E382" s="15" t="s">
        <v>309</v>
      </c>
      <c r="F382" s="18"/>
      <c r="G382" s="19"/>
      <c r="H382" s="19"/>
      <c r="I382" s="19"/>
      <c r="J382" s="17">
        <f>OR(F382&lt;&gt;0,G382&lt;&gt;0,H382&lt;&gt;0,I382&lt;&gt;0)*(F382 + (F382 = 0))*(G382 + (G382 = 0))*(H382 + (H382 = 0))*(I382 + (I382 = 0))</f>
        <v>0</v>
      </c>
      <c r="K382" s="16"/>
      <c r="L382" s="16"/>
      <c r="M382" s="16"/>
    </row>
    <row r="383" spans="1:13" x14ac:dyDescent="0.25">
      <c r="A383" s="16"/>
      <c r="B383" s="16"/>
      <c r="C383" s="15" t="s">
        <v>26</v>
      </c>
      <c r="D383" s="28"/>
      <c r="E383" s="15" t="s">
        <v>38</v>
      </c>
      <c r="F383" s="18">
        <v>6</v>
      </c>
      <c r="G383" s="19">
        <v>0</v>
      </c>
      <c r="H383" s="19">
        <v>0</v>
      </c>
      <c r="I383" s="19">
        <v>0</v>
      </c>
      <c r="J383" s="17">
        <f>OR(F383&lt;&gt;0,G383&lt;&gt;0,H383&lt;&gt;0,I383&lt;&gt;0)*(F383 + (F383 = 0))*(G383 + (G383 = 0))*(H383 + (H383 = 0))*(I383 + (I383 = 0))</f>
        <v>6</v>
      </c>
      <c r="K383" s="16"/>
      <c r="L383" s="16"/>
      <c r="M383" s="16"/>
    </row>
    <row r="384" spans="1:13" x14ac:dyDescent="0.25">
      <c r="A384" s="16"/>
      <c r="B384" s="16"/>
      <c r="C384" s="15" t="s">
        <v>26</v>
      </c>
      <c r="D384" s="28"/>
      <c r="E384" s="15" t="s">
        <v>310</v>
      </c>
      <c r="F384" s="18">
        <v>5</v>
      </c>
      <c r="G384" s="19">
        <v>0</v>
      </c>
      <c r="H384" s="19">
        <v>0</v>
      </c>
      <c r="I384" s="19">
        <v>0</v>
      </c>
      <c r="J384" s="17">
        <f>OR(F384&lt;&gt;0,G384&lt;&gt;0,H384&lt;&gt;0,I384&lt;&gt;0)*(F384 + (F384 = 0))*(G384 + (G384 = 0))*(H384 + (H384 = 0))*(I384 + (I384 = 0))</f>
        <v>5</v>
      </c>
      <c r="K384" s="16"/>
      <c r="L384" s="16"/>
      <c r="M384" s="16"/>
    </row>
    <row r="385" spans="1:13" x14ac:dyDescent="0.25">
      <c r="A385" s="16"/>
      <c r="B385" s="16"/>
      <c r="C385" s="16"/>
      <c r="D385" s="28"/>
      <c r="E385" s="16"/>
      <c r="F385" s="16"/>
      <c r="G385" s="16"/>
      <c r="H385" s="16"/>
      <c r="I385" s="16"/>
      <c r="J385" s="20" t="s">
        <v>311</v>
      </c>
      <c r="K385" s="21">
        <f>SUM(J382:J384)</f>
        <v>11</v>
      </c>
      <c r="L385" s="19">
        <v>182.46</v>
      </c>
      <c r="M385" s="21">
        <f>ROUND(K385*L385,2)</f>
        <v>2007.06</v>
      </c>
    </row>
    <row r="386" spans="1:13" ht="0.95" customHeight="1" x14ac:dyDescent="0.25">
      <c r="A386" s="22"/>
      <c r="B386" s="22"/>
      <c r="C386" s="22"/>
      <c r="D386" s="29"/>
      <c r="E386" s="22"/>
      <c r="F386" s="22"/>
      <c r="G386" s="22"/>
      <c r="H386" s="22"/>
      <c r="I386" s="22"/>
      <c r="J386" s="22"/>
      <c r="K386" s="22"/>
      <c r="L386" s="22"/>
      <c r="M386" s="22"/>
    </row>
    <row r="387" spans="1:13" x14ac:dyDescent="0.25">
      <c r="A387" s="16"/>
      <c r="B387" s="16"/>
      <c r="C387" s="16"/>
      <c r="D387" s="28"/>
      <c r="E387" s="16"/>
      <c r="F387" s="16"/>
      <c r="G387" s="16"/>
      <c r="H387" s="16"/>
      <c r="I387" s="16"/>
      <c r="J387" s="20" t="s">
        <v>312</v>
      </c>
      <c r="K387" s="19">
        <v>1</v>
      </c>
      <c r="L387" s="21">
        <f>M287+M295+M301+M310+M320+M327+M335+M342+M348+M356+M364+M372+M380</f>
        <v>138263.87</v>
      </c>
      <c r="M387" s="21">
        <f>ROUND(K387*L387,2)</f>
        <v>138263.87</v>
      </c>
    </row>
    <row r="388" spans="1:13" ht="0.95" customHeight="1" x14ac:dyDescent="0.25">
      <c r="A388" s="22"/>
      <c r="B388" s="22"/>
      <c r="C388" s="22"/>
      <c r="D388" s="29"/>
      <c r="E388" s="22"/>
      <c r="F388" s="22"/>
      <c r="G388" s="22"/>
      <c r="H388" s="22"/>
      <c r="I388" s="22"/>
      <c r="J388" s="22"/>
      <c r="K388" s="22"/>
      <c r="L388" s="22"/>
      <c r="M388" s="22"/>
    </row>
    <row r="389" spans="1:13" x14ac:dyDescent="0.25">
      <c r="A389" s="16"/>
      <c r="B389" s="16"/>
      <c r="C389" s="16"/>
      <c r="D389" s="28"/>
      <c r="E389" s="16"/>
      <c r="F389" s="16"/>
      <c r="G389" s="16"/>
      <c r="H389" s="16"/>
      <c r="I389" s="16"/>
      <c r="J389" s="20" t="s">
        <v>313</v>
      </c>
      <c r="K389" s="23">
        <v>1</v>
      </c>
      <c r="L389" s="21">
        <f>M238+M286</f>
        <v>158731.81</v>
      </c>
      <c r="M389" s="21">
        <f>ROUND(K389*L389,2)</f>
        <v>158731.81</v>
      </c>
    </row>
    <row r="390" spans="1:13" ht="0.95" customHeight="1" x14ac:dyDescent="0.25">
      <c r="A390" s="22"/>
      <c r="B390" s="22"/>
      <c r="C390" s="22"/>
      <c r="D390" s="29"/>
      <c r="E390" s="22"/>
      <c r="F390" s="22"/>
      <c r="G390" s="22"/>
      <c r="H390" s="22"/>
      <c r="I390" s="22"/>
      <c r="J390" s="22"/>
      <c r="K390" s="22"/>
      <c r="L390" s="22"/>
      <c r="M390" s="22"/>
    </row>
    <row r="391" spans="1:13" x14ac:dyDescent="0.25">
      <c r="A391" s="5" t="s">
        <v>314</v>
      </c>
      <c r="B391" s="6" t="s">
        <v>16</v>
      </c>
      <c r="C391" s="5" t="s">
        <v>17</v>
      </c>
      <c r="D391" s="25" t="s">
        <v>315</v>
      </c>
      <c r="E391" s="7"/>
      <c r="F391" s="7"/>
      <c r="G391" s="7"/>
      <c r="H391" s="7"/>
      <c r="I391" s="7"/>
      <c r="J391" s="7"/>
      <c r="K391" s="8">
        <f>K486</f>
        <v>1</v>
      </c>
      <c r="L391" s="9">
        <f>L486</f>
        <v>15965.15</v>
      </c>
      <c r="M391" s="9">
        <f>M486</f>
        <v>15965.15</v>
      </c>
    </row>
    <row r="392" spans="1:13" x14ac:dyDescent="0.25">
      <c r="A392" s="10" t="s">
        <v>316</v>
      </c>
      <c r="B392" s="11" t="s">
        <v>16</v>
      </c>
      <c r="C392" s="10" t="s">
        <v>17</v>
      </c>
      <c r="D392" s="26" t="s">
        <v>317</v>
      </c>
      <c r="E392" s="12"/>
      <c r="F392" s="12"/>
      <c r="G392" s="12"/>
      <c r="H392" s="12"/>
      <c r="I392" s="12"/>
      <c r="J392" s="12"/>
      <c r="K392" s="13">
        <f>K430</f>
        <v>1</v>
      </c>
      <c r="L392" s="13">
        <f>L430</f>
        <v>7664.21</v>
      </c>
      <c r="M392" s="13">
        <f>M430</f>
        <v>7664.21</v>
      </c>
    </row>
    <row r="393" spans="1:13" ht="33.75" x14ac:dyDescent="0.25">
      <c r="A393" s="14" t="s">
        <v>318</v>
      </c>
      <c r="B393" s="15" t="s">
        <v>22</v>
      </c>
      <c r="C393" s="15" t="s">
        <v>23</v>
      </c>
      <c r="D393" s="27" t="s">
        <v>319</v>
      </c>
      <c r="E393" s="16"/>
      <c r="F393" s="16"/>
      <c r="G393" s="16"/>
      <c r="H393" s="16"/>
      <c r="I393" s="16"/>
      <c r="J393" s="16"/>
      <c r="K393" s="17">
        <f>K398</f>
        <v>22</v>
      </c>
      <c r="L393" s="17">
        <f>L398</f>
        <v>37.049999999999997</v>
      </c>
      <c r="M393" s="17">
        <f>M398</f>
        <v>815.1</v>
      </c>
    </row>
    <row r="394" spans="1:13" ht="135" x14ac:dyDescent="0.25">
      <c r="A394" s="16"/>
      <c r="B394" s="16"/>
      <c r="C394" s="16"/>
      <c r="D394" s="27" t="s">
        <v>320</v>
      </c>
      <c r="E394" s="16"/>
      <c r="F394" s="16"/>
      <c r="G394" s="16"/>
      <c r="H394" s="16"/>
      <c r="I394" s="16"/>
      <c r="J394" s="16"/>
      <c r="K394" s="16"/>
      <c r="L394" s="16"/>
      <c r="M394" s="16"/>
    </row>
    <row r="395" spans="1:13" x14ac:dyDescent="0.25">
      <c r="A395" s="16"/>
      <c r="B395" s="16"/>
      <c r="C395" s="15" t="s">
        <v>37</v>
      </c>
      <c r="D395" s="28"/>
      <c r="E395" s="15" t="s">
        <v>321</v>
      </c>
      <c r="F395" s="18"/>
      <c r="G395" s="19"/>
      <c r="H395" s="19"/>
      <c r="I395" s="19"/>
      <c r="J395" s="17">
        <f>OR(F395&lt;&gt;0,G395&lt;&gt;0,H395&lt;&gt;0,I395&lt;&gt;0)*(F395 + (F395 = 0))*(G395 + (G395 = 0))*(H395 + (H395 = 0))*(I395 + (I395 = 0))</f>
        <v>0</v>
      </c>
      <c r="K395" s="16"/>
      <c r="L395" s="16"/>
      <c r="M395" s="16"/>
    </row>
    <row r="396" spans="1:13" x14ac:dyDescent="0.25">
      <c r="A396" s="16"/>
      <c r="B396" s="16"/>
      <c r="C396" s="15" t="s">
        <v>37</v>
      </c>
      <c r="D396" s="28"/>
      <c r="E396" s="15" t="s">
        <v>110</v>
      </c>
      <c r="F396" s="18">
        <v>1</v>
      </c>
      <c r="G396" s="19">
        <v>15</v>
      </c>
      <c r="H396" s="19">
        <v>0</v>
      </c>
      <c r="I396" s="19">
        <v>0</v>
      </c>
      <c r="J396" s="17">
        <f>OR(F396&lt;&gt;0,G396&lt;&gt;0,H396&lt;&gt;0,I396&lt;&gt;0)*(F396 + (F396 = 0))*(G396 + (G396 = 0))*(H396 + (H396 = 0))*(I396 + (I396 = 0))</f>
        <v>15</v>
      </c>
      <c r="K396" s="16"/>
      <c r="L396" s="16"/>
      <c r="M396" s="16"/>
    </row>
    <row r="397" spans="1:13" x14ac:dyDescent="0.25">
      <c r="A397" s="16"/>
      <c r="B397" s="16"/>
      <c r="C397" s="15" t="s">
        <v>37</v>
      </c>
      <c r="D397" s="28"/>
      <c r="E397" s="15" t="s">
        <v>42</v>
      </c>
      <c r="F397" s="18">
        <v>1</v>
      </c>
      <c r="G397" s="19">
        <v>7</v>
      </c>
      <c r="H397" s="19">
        <v>0</v>
      </c>
      <c r="I397" s="19">
        <v>0</v>
      </c>
      <c r="J397" s="17">
        <f>OR(F397&lt;&gt;0,G397&lt;&gt;0,H397&lt;&gt;0,I397&lt;&gt;0)*(F397 + (F397 = 0))*(G397 + (G397 = 0))*(H397 + (H397 = 0))*(I397 + (I397 = 0))</f>
        <v>7</v>
      </c>
      <c r="K397" s="16"/>
      <c r="L397" s="16"/>
      <c r="M397" s="16"/>
    </row>
    <row r="398" spans="1:13" x14ac:dyDescent="0.25">
      <c r="A398" s="16"/>
      <c r="B398" s="16"/>
      <c r="C398" s="16"/>
      <c r="D398" s="28"/>
      <c r="E398" s="16"/>
      <c r="F398" s="16"/>
      <c r="G398" s="16"/>
      <c r="H398" s="16"/>
      <c r="I398" s="16"/>
      <c r="J398" s="20" t="s">
        <v>322</v>
      </c>
      <c r="K398" s="21">
        <f>SUM(J395:J397)*1</f>
        <v>22</v>
      </c>
      <c r="L398" s="19">
        <v>37.049999999999997</v>
      </c>
      <c r="M398" s="21">
        <f>ROUND(K398*L398,2)</f>
        <v>815.1</v>
      </c>
    </row>
    <row r="399" spans="1:13" ht="0.95" customHeight="1" x14ac:dyDescent="0.25">
      <c r="A399" s="22"/>
      <c r="B399" s="22"/>
      <c r="C399" s="22"/>
      <c r="D399" s="29"/>
      <c r="E399" s="22"/>
      <c r="F399" s="22"/>
      <c r="G399" s="22"/>
      <c r="H399" s="22"/>
      <c r="I399" s="22"/>
      <c r="J399" s="22"/>
      <c r="K399" s="22"/>
      <c r="L399" s="22"/>
      <c r="M399" s="22"/>
    </row>
    <row r="400" spans="1:13" ht="33.75" x14ac:dyDescent="0.25">
      <c r="A400" s="14" t="s">
        <v>323</v>
      </c>
      <c r="B400" s="15" t="s">
        <v>22</v>
      </c>
      <c r="C400" s="15" t="s">
        <v>23</v>
      </c>
      <c r="D400" s="27" t="s">
        <v>324</v>
      </c>
      <c r="E400" s="16"/>
      <c r="F400" s="16"/>
      <c r="G400" s="16"/>
      <c r="H400" s="16"/>
      <c r="I400" s="16"/>
      <c r="J400" s="16"/>
      <c r="K400" s="17">
        <f>K405</f>
        <v>5</v>
      </c>
      <c r="L400" s="17">
        <f>L405</f>
        <v>22.13</v>
      </c>
      <c r="M400" s="17">
        <f>M405</f>
        <v>110.65</v>
      </c>
    </row>
    <row r="401" spans="1:13" ht="135" x14ac:dyDescent="0.25">
      <c r="A401" s="16"/>
      <c r="B401" s="16"/>
      <c r="C401" s="16"/>
      <c r="D401" s="27" t="s">
        <v>325</v>
      </c>
      <c r="E401" s="16"/>
      <c r="F401" s="16"/>
      <c r="G401" s="16"/>
      <c r="H401" s="16"/>
      <c r="I401" s="16"/>
      <c r="J401" s="16"/>
      <c r="K401" s="16"/>
      <c r="L401" s="16"/>
      <c r="M401" s="16"/>
    </row>
    <row r="402" spans="1:13" x14ac:dyDescent="0.25">
      <c r="A402" s="16"/>
      <c r="B402" s="16"/>
      <c r="C402" s="15" t="s">
        <v>37</v>
      </c>
      <c r="D402" s="28"/>
      <c r="E402" s="15" t="s">
        <v>157</v>
      </c>
      <c r="F402" s="18"/>
      <c r="G402" s="19"/>
      <c r="H402" s="19"/>
      <c r="I402" s="19"/>
      <c r="J402" s="17">
        <f>OR(F402&lt;&gt;0,G402&lt;&gt;0,H402&lt;&gt;0,I402&lt;&gt;0)*(F402 + (F402 = 0))*(G402 + (G402 = 0))*(H402 + (H402 = 0))*(I402 + (I402 = 0))</f>
        <v>0</v>
      </c>
      <c r="K402" s="16"/>
      <c r="L402" s="16"/>
      <c r="M402" s="16"/>
    </row>
    <row r="403" spans="1:13" x14ac:dyDescent="0.25">
      <c r="A403" s="16"/>
      <c r="B403" s="16"/>
      <c r="C403" s="15" t="s">
        <v>37</v>
      </c>
      <c r="D403" s="28"/>
      <c r="E403" s="15" t="s">
        <v>55</v>
      </c>
      <c r="F403" s="18">
        <v>1</v>
      </c>
      <c r="G403" s="19">
        <v>3</v>
      </c>
      <c r="H403" s="19">
        <v>0</v>
      </c>
      <c r="I403" s="19">
        <v>0</v>
      </c>
      <c r="J403" s="17">
        <f>OR(F403&lt;&gt;0,G403&lt;&gt;0,H403&lt;&gt;0,I403&lt;&gt;0)*(F403 + (F403 = 0))*(G403 + (G403 = 0))*(H403 + (H403 = 0))*(I403 + (I403 = 0))</f>
        <v>3</v>
      </c>
      <c r="K403" s="16"/>
      <c r="L403" s="16"/>
      <c r="M403" s="16"/>
    </row>
    <row r="404" spans="1:13" x14ac:dyDescent="0.25">
      <c r="A404" s="16"/>
      <c r="B404" s="16"/>
      <c r="C404" s="15" t="s">
        <v>37</v>
      </c>
      <c r="D404" s="28"/>
      <c r="E404" s="15" t="s">
        <v>42</v>
      </c>
      <c r="F404" s="18">
        <v>1</v>
      </c>
      <c r="G404" s="19">
        <v>2</v>
      </c>
      <c r="H404" s="19">
        <v>0</v>
      </c>
      <c r="I404" s="19">
        <v>0</v>
      </c>
      <c r="J404" s="17">
        <f>OR(F404&lt;&gt;0,G404&lt;&gt;0,H404&lt;&gt;0,I404&lt;&gt;0)*(F404 + (F404 = 0))*(G404 + (G404 = 0))*(H404 + (H404 = 0))*(I404 + (I404 = 0))</f>
        <v>2</v>
      </c>
      <c r="K404" s="16"/>
      <c r="L404" s="16"/>
      <c r="M404" s="16"/>
    </row>
    <row r="405" spans="1:13" x14ac:dyDescent="0.25">
      <c r="A405" s="16"/>
      <c r="B405" s="16"/>
      <c r="C405" s="16"/>
      <c r="D405" s="28"/>
      <c r="E405" s="16"/>
      <c r="F405" s="16"/>
      <c r="G405" s="16"/>
      <c r="H405" s="16"/>
      <c r="I405" s="16"/>
      <c r="J405" s="20" t="s">
        <v>326</v>
      </c>
      <c r="K405" s="21">
        <f>SUM(J402:J404)*1</f>
        <v>5</v>
      </c>
      <c r="L405" s="19">
        <v>22.13</v>
      </c>
      <c r="M405" s="21">
        <f>ROUND(K405*L405,2)</f>
        <v>110.65</v>
      </c>
    </row>
    <row r="406" spans="1:13" ht="0.95" customHeight="1" x14ac:dyDescent="0.25">
      <c r="A406" s="22"/>
      <c r="B406" s="22"/>
      <c r="C406" s="22"/>
      <c r="D406" s="29"/>
      <c r="E406" s="22"/>
      <c r="F406" s="22"/>
      <c r="G406" s="22"/>
      <c r="H406" s="22"/>
      <c r="I406" s="22"/>
      <c r="J406" s="22"/>
      <c r="K406" s="22"/>
      <c r="L406" s="22"/>
      <c r="M406" s="22"/>
    </row>
    <row r="407" spans="1:13" ht="45" x14ac:dyDescent="0.25">
      <c r="A407" s="14" t="s">
        <v>327</v>
      </c>
      <c r="B407" s="15" t="s">
        <v>22</v>
      </c>
      <c r="C407" s="15" t="s">
        <v>93</v>
      </c>
      <c r="D407" s="27" t="s">
        <v>328</v>
      </c>
      <c r="E407" s="16"/>
      <c r="F407" s="16"/>
      <c r="G407" s="16"/>
      <c r="H407" s="16"/>
      <c r="I407" s="16"/>
      <c r="J407" s="16"/>
      <c r="K407" s="17">
        <f>K412</f>
        <v>4</v>
      </c>
      <c r="L407" s="17">
        <f>L412</f>
        <v>141.94999999999999</v>
      </c>
      <c r="M407" s="17">
        <f>M412</f>
        <v>567.79999999999995</v>
      </c>
    </row>
    <row r="408" spans="1:13" ht="90" x14ac:dyDescent="0.25">
      <c r="A408" s="16"/>
      <c r="B408" s="16"/>
      <c r="C408" s="16"/>
      <c r="D408" s="27" t="s">
        <v>329</v>
      </c>
      <c r="E408" s="16"/>
      <c r="F408" s="16"/>
      <c r="G408" s="16"/>
      <c r="H408" s="16"/>
      <c r="I408" s="16"/>
      <c r="J408" s="16"/>
      <c r="K408" s="16"/>
      <c r="L408" s="16"/>
      <c r="M408" s="16"/>
    </row>
    <row r="409" spans="1:13" x14ac:dyDescent="0.25">
      <c r="A409" s="16"/>
      <c r="B409" s="16"/>
      <c r="C409" s="15" t="s">
        <v>37</v>
      </c>
      <c r="D409" s="28"/>
      <c r="E409" s="15" t="s">
        <v>55</v>
      </c>
      <c r="F409" s="18">
        <v>1</v>
      </c>
      <c r="G409" s="19">
        <v>0</v>
      </c>
      <c r="H409" s="19">
        <v>0</v>
      </c>
      <c r="I409" s="19">
        <v>0</v>
      </c>
      <c r="J409" s="17">
        <f>OR(F409&lt;&gt;0,G409&lt;&gt;0,H409&lt;&gt;0,I409&lt;&gt;0)*(F409 + (F409 = 0))*(G409 + (G409 = 0))*(H409 + (H409 = 0))*(I409 + (I409 = 0))</f>
        <v>1</v>
      </c>
      <c r="K409" s="16"/>
      <c r="L409" s="16"/>
      <c r="M409" s="16"/>
    </row>
    <row r="410" spans="1:13" x14ac:dyDescent="0.25">
      <c r="A410" s="16"/>
      <c r="B410" s="16"/>
      <c r="C410" s="15" t="s">
        <v>37</v>
      </c>
      <c r="D410" s="28"/>
      <c r="E410" s="15" t="s">
        <v>330</v>
      </c>
      <c r="F410" s="18">
        <v>2</v>
      </c>
      <c r="G410" s="19">
        <v>0</v>
      </c>
      <c r="H410" s="19">
        <v>0</v>
      </c>
      <c r="I410" s="19">
        <v>0</v>
      </c>
      <c r="J410" s="17">
        <f>OR(F410&lt;&gt;0,G410&lt;&gt;0,H410&lt;&gt;0,I410&lt;&gt;0)*(F410 + (F410 = 0))*(G410 + (G410 = 0))*(H410 + (H410 = 0))*(I410 + (I410 = 0))</f>
        <v>2</v>
      </c>
      <c r="K410" s="16"/>
      <c r="L410" s="16"/>
      <c r="M410" s="16"/>
    </row>
    <row r="411" spans="1:13" x14ac:dyDescent="0.25">
      <c r="A411" s="16"/>
      <c r="B411" s="16"/>
      <c r="C411" s="15" t="s">
        <v>37</v>
      </c>
      <c r="D411" s="28"/>
      <c r="E411" s="15" t="s">
        <v>49</v>
      </c>
      <c r="F411" s="18">
        <v>1</v>
      </c>
      <c r="G411" s="19">
        <v>0</v>
      </c>
      <c r="H411" s="19">
        <v>0</v>
      </c>
      <c r="I411" s="19">
        <v>0</v>
      </c>
      <c r="J411" s="17">
        <f>OR(F411&lt;&gt;0,G411&lt;&gt;0,H411&lt;&gt;0,I411&lt;&gt;0)*(F411 + (F411 = 0))*(G411 + (G411 = 0))*(H411 + (H411 = 0))*(I411 + (I411 = 0))</f>
        <v>1</v>
      </c>
      <c r="K411" s="16"/>
      <c r="L411" s="16"/>
      <c r="M411" s="16"/>
    </row>
    <row r="412" spans="1:13" x14ac:dyDescent="0.25">
      <c r="A412" s="16"/>
      <c r="B412" s="16"/>
      <c r="C412" s="16"/>
      <c r="D412" s="28"/>
      <c r="E412" s="16"/>
      <c r="F412" s="16"/>
      <c r="G412" s="16"/>
      <c r="H412" s="16"/>
      <c r="I412" s="16"/>
      <c r="J412" s="20" t="s">
        <v>331</v>
      </c>
      <c r="K412" s="21">
        <f>SUM(J409:J411)*1</f>
        <v>4</v>
      </c>
      <c r="L412" s="19">
        <v>141.94999999999999</v>
      </c>
      <c r="M412" s="21">
        <f>ROUND(K412*L412,2)</f>
        <v>567.79999999999995</v>
      </c>
    </row>
    <row r="413" spans="1:13" ht="0.95" customHeight="1" x14ac:dyDescent="0.25">
      <c r="A413" s="22"/>
      <c r="B413" s="22"/>
      <c r="C413" s="22"/>
      <c r="D413" s="29"/>
      <c r="E413" s="22"/>
      <c r="F413" s="22"/>
      <c r="G413" s="22"/>
      <c r="H413" s="22"/>
      <c r="I413" s="22"/>
      <c r="J413" s="22"/>
      <c r="K413" s="22"/>
      <c r="L413" s="22"/>
      <c r="M413" s="22"/>
    </row>
    <row r="414" spans="1:13" ht="56.25" x14ac:dyDescent="0.25">
      <c r="A414" s="14" t="s">
        <v>332</v>
      </c>
      <c r="B414" s="15" t="s">
        <v>22</v>
      </c>
      <c r="C414" s="15" t="s">
        <v>93</v>
      </c>
      <c r="D414" s="27" t="s">
        <v>333</v>
      </c>
      <c r="E414" s="16"/>
      <c r="F414" s="16"/>
      <c r="G414" s="16"/>
      <c r="H414" s="16"/>
      <c r="I414" s="16"/>
      <c r="J414" s="16"/>
      <c r="K414" s="17">
        <f>K417</f>
        <v>1</v>
      </c>
      <c r="L414" s="17">
        <f>L417</f>
        <v>636.24</v>
      </c>
      <c r="M414" s="17">
        <f>M417</f>
        <v>636.24</v>
      </c>
    </row>
    <row r="415" spans="1:13" ht="135" x14ac:dyDescent="0.25">
      <c r="A415" s="16"/>
      <c r="B415" s="16"/>
      <c r="C415" s="16"/>
      <c r="D415" s="27" t="s">
        <v>334</v>
      </c>
      <c r="E415" s="16"/>
      <c r="F415" s="16"/>
      <c r="G415" s="16"/>
      <c r="H415" s="16"/>
      <c r="I415" s="16"/>
      <c r="J415" s="16"/>
      <c r="K415" s="16"/>
      <c r="L415" s="16"/>
      <c r="M415" s="16"/>
    </row>
    <row r="416" spans="1:13" x14ac:dyDescent="0.25">
      <c r="A416" s="16"/>
      <c r="B416" s="16"/>
      <c r="C416" s="15" t="s">
        <v>37</v>
      </c>
      <c r="D416" s="28"/>
      <c r="E416" s="15" t="s">
        <v>38</v>
      </c>
      <c r="F416" s="18">
        <v>1</v>
      </c>
      <c r="G416" s="19">
        <v>0</v>
      </c>
      <c r="H416" s="19">
        <v>0</v>
      </c>
      <c r="I416" s="19">
        <v>0</v>
      </c>
      <c r="J416" s="17">
        <f>OR(F416&lt;&gt;0,G416&lt;&gt;0,H416&lt;&gt;0,I416&lt;&gt;0)*(F416 + (F416 = 0))*(G416 + (G416 = 0))*(H416 + (H416 = 0))*(I416 + (I416 = 0))</f>
        <v>1</v>
      </c>
      <c r="K416" s="16"/>
      <c r="L416" s="16"/>
      <c r="M416" s="16"/>
    </row>
    <row r="417" spans="1:13" x14ac:dyDescent="0.25">
      <c r="A417" s="16"/>
      <c r="B417" s="16"/>
      <c r="C417" s="16"/>
      <c r="D417" s="28"/>
      <c r="E417" s="16"/>
      <c r="F417" s="16"/>
      <c r="G417" s="16"/>
      <c r="H417" s="16"/>
      <c r="I417" s="16"/>
      <c r="J417" s="20" t="s">
        <v>335</v>
      </c>
      <c r="K417" s="21">
        <f>J416</f>
        <v>1</v>
      </c>
      <c r="L417" s="19">
        <v>636.24</v>
      </c>
      <c r="M417" s="21">
        <f>ROUND(K417*L417,2)</f>
        <v>636.24</v>
      </c>
    </row>
    <row r="418" spans="1:13" ht="0.95" customHeight="1" x14ac:dyDescent="0.25">
      <c r="A418" s="22"/>
      <c r="B418" s="22"/>
      <c r="C418" s="22"/>
      <c r="D418" s="29"/>
      <c r="E418" s="22"/>
      <c r="F418" s="22"/>
      <c r="G418" s="22"/>
      <c r="H418" s="22"/>
      <c r="I418" s="22"/>
      <c r="J418" s="22"/>
      <c r="K418" s="22"/>
      <c r="L418" s="22"/>
      <c r="M418" s="22"/>
    </row>
    <row r="419" spans="1:13" ht="22.5" x14ac:dyDescent="0.25">
      <c r="A419" s="14" t="s">
        <v>336</v>
      </c>
      <c r="B419" s="15" t="s">
        <v>22</v>
      </c>
      <c r="C419" s="15" t="s">
        <v>93</v>
      </c>
      <c r="D419" s="27" t="s">
        <v>337</v>
      </c>
      <c r="E419" s="16"/>
      <c r="F419" s="16"/>
      <c r="G419" s="16"/>
      <c r="H419" s="16"/>
      <c r="I419" s="16"/>
      <c r="J419" s="16"/>
      <c r="K419" s="17">
        <f>K423</f>
        <v>12</v>
      </c>
      <c r="L419" s="17">
        <f>L423</f>
        <v>145.31</v>
      </c>
      <c r="M419" s="17">
        <f>M423</f>
        <v>1743.72</v>
      </c>
    </row>
    <row r="420" spans="1:13" ht="45" x14ac:dyDescent="0.25">
      <c r="A420" s="16"/>
      <c r="B420" s="16"/>
      <c r="C420" s="16"/>
      <c r="D420" s="27" t="s">
        <v>338</v>
      </c>
      <c r="E420" s="16"/>
      <c r="F420" s="16"/>
      <c r="G420" s="16"/>
      <c r="H420" s="16"/>
      <c r="I420" s="16"/>
      <c r="J420" s="16"/>
      <c r="K420" s="16"/>
      <c r="L420" s="16"/>
      <c r="M420" s="16"/>
    </row>
    <row r="421" spans="1:13" x14ac:dyDescent="0.25">
      <c r="A421" s="16"/>
      <c r="B421" s="16"/>
      <c r="C421" s="15" t="s">
        <v>26</v>
      </c>
      <c r="D421" s="28"/>
      <c r="E421" s="15" t="s">
        <v>38</v>
      </c>
      <c r="F421" s="18">
        <v>6</v>
      </c>
      <c r="G421" s="19">
        <v>0</v>
      </c>
      <c r="H421" s="19">
        <v>0</v>
      </c>
      <c r="I421" s="19">
        <v>0</v>
      </c>
      <c r="J421" s="17">
        <f>OR(F421&lt;&gt;0,G421&lt;&gt;0,H421&lt;&gt;0,I421&lt;&gt;0)*(F421 + (F421 = 0))*(G421 + (G421 = 0))*(H421 + (H421 = 0))*(I421 + (I421 = 0))</f>
        <v>6</v>
      </c>
      <c r="K421" s="16"/>
      <c r="L421" s="16"/>
      <c r="M421" s="16"/>
    </row>
    <row r="422" spans="1:13" x14ac:dyDescent="0.25">
      <c r="A422" s="16"/>
      <c r="B422" s="16"/>
      <c r="C422" s="15" t="s">
        <v>26</v>
      </c>
      <c r="D422" s="28"/>
      <c r="E422" s="15" t="s">
        <v>48</v>
      </c>
      <c r="F422" s="18">
        <v>6</v>
      </c>
      <c r="G422" s="19">
        <v>0</v>
      </c>
      <c r="H422" s="19">
        <v>0</v>
      </c>
      <c r="I422" s="19">
        <v>0</v>
      </c>
      <c r="J422" s="17">
        <f>OR(F422&lt;&gt;0,G422&lt;&gt;0,H422&lt;&gt;0,I422&lt;&gt;0)*(F422 + (F422 = 0))*(G422 + (G422 = 0))*(H422 + (H422 = 0))*(I422 + (I422 = 0))</f>
        <v>6</v>
      </c>
      <c r="K422" s="16"/>
      <c r="L422" s="16"/>
      <c r="M422" s="16"/>
    </row>
    <row r="423" spans="1:13" x14ac:dyDescent="0.25">
      <c r="A423" s="16"/>
      <c r="B423" s="16"/>
      <c r="C423" s="16"/>
      <c r="D423" s="28"/>
      <c r="E423" s="16"/>
      <c r="F423" s="16"/>
      <c r="G423" s="16"/>
      <c r="H423" s="16"/>
      <c r="I423" s="16"/>
      <c r="J423" s="20" t="s">
        <v>339</v>
      </c>
      <c r="K423" s="21">
        <f>SUM(J421:J422)</f>
        <v>12</v>
      </c>
      <c r="L423" s="19">
        <v>145.31</v>
      </c>
      <c r="M423" s="21">
        <f>ROUND(K423*L423,2)</f>
        <v>1743.72</v>
      </c>
    </row>
    <row r="424" spans="1:13" ht="0.95" customHeight="1" x14ac:dyDescent="0.25">
      <c r="A424" s="22"/>
      <c r="B424" s="22"/>
      <c r="C424" s="22"/>
      <c r="D424" s="29"/>
      <c r="E424" s="22"/>
      <c r="F424" s="22"/>
      <c r="G424" s="22"/>
      <c r="H424" s="22"/>
      <c r="I424" s="22"/>
      <c r="J424" s="22"/>
      <c r="K424" s="22"/>
      <c r="L424" s="22"/>
      <c r="M424" s="22"/>
    </row>
    <row r="425" spans="1:13" x14ac:dyDescent="0.25">
      <c r="A425" s="14" t="s">
        <v>340</v>
      </c>
      <c r="B425" s="15" t="s">
        <v>22</v>
      </c>
      <c r="C425" s="15" t="s">
        <v>93</v>
      </c>
      <c r="D425" s="27" t="s">
        <v>341</v>
      </c>
      <c r="E425" s="16"/>
      <c r="F425" s="16"/>
      <c r="G425" s="16"/>
      <c r="H425" s="16"/>
      <c r="I425" s="16"/>
      <c r="J425" s="16"/>
      <c r="K425" s="17">
        <f>K428</f>
        <v>10</v>
      </c>
      <c r="L425" s="17">
        <f>L428</f>
        <v>379.07</v>
      </c>
      <c r="M425" s="17">
        <f>M428</f>
        <v>3790.7</v>
      </c>
    </row>
    <row r="426" spans="1:13" ht="22.5" x14ac:dyDescent="0.25">
      <c r="A426" s="16"/>
      <c r="B426" s="16"/>
      <c r="C426" s="16"/>
      <c r="D426" s="27" t="s">
        <v>342</v>
      </c>
      <c r="E426" s="16"/>
      <c r="F426" s="16"/>
      <c r="G426" s="16"/>
      <c r="H426" s="16"/>
      <c r="I426" s="16"/>
      <c r="J426" s="16"/>
      <c r="K426" s="16"/>
      <c r="L426" s="16"/>
      <c r="M426" s="16"/>
    </row>
    <row r="427" spans="1:13" x14ac:dyDescent="0.25">
      <c r="A427" s="16"/>
      <c r="B427" s="16"/>
      <c r="C427" s="15" t="s">
        <v>26</v>
      </c>
      <c r="D427" s="28"/>
      <c r="E427" s="15" t="s">
        <v>110</v>
      </c>
      <c r="F427" s="18">
        <v>10</v>
      </c>
      <c r="G427" s="19">
        <v>0</v>
      </c>
      <c r="H427" s="19">
        <v>0</v>
      </c>
      <c r="I427" s="19">
        <v>0</v>
      </c>
      <c r="J427" s="17">
        <f>OR(F427&lt;&gt;0,G427&lt;&gt;0,H427&lt;&gt;0,I427&lt;&gt;0)*(F427 + (F427 = 0))*(G427 + (G427 = 0))*(H427 + (H427 = 0))*(I427 + (I427 = 0))</f>
        <v>10</v>
      </c>
      <c r="K427" s="16"/>
      <c r="L427" s="16"/>
      <c r="M427" s="16"/>
    </row>
    <row r="428" spans="1:13" x14ac:dyDescent="0.25">
      <c r="A428" s="16"/>
      <c r="B428" s="16"/>
      <c r="C428" s="16"/>
      <c r="D428" s="28"/>
      <c r="E428" s="16"/>
      <c r="F428" s="16"/>
      <c r="G428" s="16"/>
      <c r="H428" s="16"/>
      <c r="I428" s="16"/>
      <c r="J428" s="20" t="s">
        <v>343</v>
      </c>
      <c r="K428" s="21">
        <f>J427*1</f>
        <v>10</v>
      </c>
      <c r="L428" s="19">
        <v>379.07</v>
      </c>
      <c r="M428" s="21">
        <f>ROUND(K428*L428,2)</f>
        <v>3790.7</v>
      </c>
    </row>
    <row r="429" spans="1:13" ht="0.95" customHeight="1" x14ac:dyDescent="0.25">
      <c r="A429" s="22"/>
      <c r="B429" s="22"/>
      <c r="C429" s="22"/>
      <c r="D429" s="29"/>
      <c r="E429" s="22"/>
      <c r="F429" s="22"/>
      <c r="G429" s="22"/>
      <c r="H429" s="22"/>
      <c r="I429" s="22"/>
      <c r="J429" s="22"/>
      <c r="K429" s="22"/>
      <c r="L429" s="22"/>
      <c r="M429" s="22"/>
    </row>
    <row r="430" spans="1:13" x14ac:dyDescent="0.25">
      <c r="A430" s="16"/>
      <c r="B430" s="16"/>
      <c r="C430" s="16"/>
      <c r="D430" s="28"/>
      <c r="E430" s="16"/>
      <c r="F430" s="16"/>
      <c r="G430" s="16"/>
      <c r="H430" s="16"/>
      <c r="I430" s="16"/>
      <c r="J430" s="20" t="s">
        <v>344</v>
      </c>
      <c r="K430" s="19">
        <v>1</v>
      </c>
      <c r="L430" s="21">
        <f>M393+M400+M407+M414+M419+M425</f>
        <v>7664.21</v>
      </c>
      <c r="M430" s="21">
        <f>ROUND(K430*L430,2)</f>
        <v>7664.21</v>
      </c>
    </row>
    <row r="431" spans="1:13" ht="0.95" customHeight="1" x14ac:dyDescent="0.25">
      <c r="A431" s="22"/>
      <c r="B431" s="22"/>
      <c r="C431" s="22"/>
      <c r="D431" s="29"/>
      <c r="E431" s="22"/>
      <c r="F431" s="22"/>
      <c r="G431" s="22"/>
      <c r="H431" s="22"/>
      <c r="I431" s="22"/>
      <c r="J431" s="22"/>
      <c r="K431" s="22"/>
      <c r="L431" s="22"/>
      <c r="M431" s="22"/>
    </row>
    <row r="432" spans="1:13" x14ac:dyDescent="0.25">
      <c r="A432" s="10" t="s">
        <v>345</v>
      </c>
      <c r="B432" s="10" t="s">
        <v>16</v>
      </c>
      <c r="C432" s="10" t="s">
        <v>17</v>
      </c>
      <c r="D432" s="26" t="s">
        <v>346</v>
      </c>
      <c r="E432" s="12"/>
      <c r="F432" s="12"/>
      <c r="G432" s="12"/>
      <c r="H432" s="12"/>
      <c r="I432" s="12"/>
      <c r="J432" s="12"/>
      <c r="K432" s="13">
        <f>K466</f>
        <v>1</v>
      </c>
      <c r="L432" s="13">
        <f>L466</f>
        <v>5646.94</v>
      </c>
      <c r="M432" s="13">
        <f>M466</f>
        <v>5646.94</v>
      </c>
    </row>
    <row r="433" spans="1:13" x14ac:dyDescent="0.25">
      <c r="A433" s="14" t="s">
        <v>347</v>
      </c>
      <c r="B433" s="15" t="s">
        <v>22</v>
      </c>
      <c r="C433" s="15" t="s">
        <v>107</v>
      </c>
      <c r="D433" s="27" t="s">
        <v>348</v>
      </c>
      <c r="E433" s="16"/>
      <c r="F433" s="16"/>
      <c r="G433" s="16"/>
      <c r="H433" s="16"/>
      <c r="I433" s="16"/>
      <c r="J433" s="16"/>
      <c r="K433" s="17">
        <f>K439</f>
        <v>100</v>
      </c>
      <c r="L433" s="17">
        <f>L439</f>
        <v>40</v>
      </c>
      <c r="M433" s="17">
        <f>M439</f>
        <v>4000</v>
      </c>
    </row>
    <row r="434" spans="1:13" x14ac:dyDescent="0.25">
      <c r="A434" s="16"/>
      <c r="B434" s="16"/>
      <c r="C434" s="15" t="s">
        <v>37</v>
      </c>
      <c r="D434" s="28"/>
      <c r="E434" s="15" t="s">
        <v>349</v>
      </c>
      <c r="F434" s="18"/>
      <c r="G434" s="19"/>
      <c r="H434" s="19"/>
      <c r="I434" s="19"/>
      <c r="J434" s="17">
        <f>OR(F434&lt;&gt;0,G434&lt;&gt;0,H434&lt;&gt;0,I434&lt;&gt;0)*(F434 + (F434 = 0))*(G434 + (G434 = 0))*(H434 + (H434 = 0))*(I434 + (I434 = 0))</f>
        <v>0</v>
      </c>
      <c r="K434" s="16"/>
      <c r="L434" s="16"/>
      <c r="M434" s="16"/>
    </row>
    <row r="435" spans="1:13" x14ac:dyDescent="0.25">
      <c r="A435" s="16"/>
      <c r="B435" s="16"/>
      <c r="C435" s="15" t="s">
        <v>37</v>
      </c>
      <c r="D435" s="28"/>
      <c r="E435" s="15" t="s">
        <v>350</v>
      </c>
      <c r="F435" s="18"/>
      <c r="G435" s="19"/>
      <c r="H435" s="19"/>
      <c r="I435" s="19"/>
      <c r="J435" s="17">
        <f>OR(F435&lt;&gt;0,G435&lt;&gt;0,H435&lt;&gt;0,I435&lt;&gt;0)*(F435 + (F435 = 0))*(G435 + (G435 = 0))*(H435 + (H435 = 0))*(I435 + (I435 = 0))</f>
        <v>0</v>
      </c>
      <c r="K435" s="16"/>
      <c r="L435" s="16"/>
      <c r="M435" s="16"/>
    </row>
    <row r="436" spans="1:13" x14ac:dyDescent="0.25">
      <c r="A436" s="16"/>
      <c r="B436" s="16"/>
      <c r="C436" s="15" t="s">
        <v>37</v>
      </c>
      <c r="D436" s="28"/>
      <c r="E436" s="15" t="s">
        <v>38</v>
      </c>
      <c r="F436" s="18">
        <v>39</v>
      </c>
      <c r="G436" s="19">
        <v>0</v>
      </c>
      <c r="H436" s="19">
        <v>0</v>
      </c>
      <c r="I436" s="19">
        <v>0</v>
      </c>
      <c r="J436" s="17">
        <f>OR(F436&lt;&gt;0,G436&lt;&gt;0,H436&lt;&gt;0,I436&lt;&gt;0)*(F436 + (F436 = 0))*(G436 + (G436 = 0))*(H436 + (H436 = 0))*(I436 + (I436 = 0))</f>
        <v>39</v>
      </c>
      <c r="K436" s="16"/>
      <c r="L436" s="16"/>
      <c r="M436" s="16"/>
    </row>
    <row r="437" spans="1:13" x14ac:dyDescent="0.25">
      <c r="A437" s="16"/>
      <c r="B437" s="16"/>
      <c r="C437" s="15" t="s">
        <v>37</v>
      </c>
      <c r="D437" s="28"/>
      <c r="E437" s="15" t="s">
        <v>171</v>
      </c>
      <c r="F437" s="18">
        <v>56</v>
      </c>
      <c r="G437" s="19">
        <v>0</v>
      </c>
      <c r="H437" s="19">
        <v>0</v>
      </c>
      <c r="I437" s="19">
        <v>0</v>
      </c>
      <c r="J437" s="17">
        <f>OR(F437&lt;&gt;0,G437&lt;&gt;0,H437&lt;&gt;0,I437&lt;&gt;0)*(F437 + (F437 = 0))*(G437 + (G437 = 0))*(H437 + (H437 = 0))*(I437 + (I437 = 0))</f>
        <v>56</v>
      </c>
      <c r="K437" s="16"/>
      <c r="L437" s="16"/>
      <c r="M437" s="16"/>
    </row>
    <row r="438" spans="1:13" x14ac:dyDescent="0.25">
      <c r="A438" s="16"/>
      <c r="B438" s="16"/>
      <c r="C438" s="15" t="s">
        <v>37</v>
      </c>
      <c r="D438" s="28"/>
      <c r="E438" s="15" t="s">
        <v>32</v>
      </c>
      <c r="F438" s="18">
        <v>5</v>
      </c>
      <c r="G438" s="19">
        <v>0</v>
      </c>
      <c r="H438" s="19">
        <v>0</v>
      </c>
      <c r="I438" s="19">
        <v>0</v>
      </c>
      <c r="J438" s="17">
        <f>OR(F438&lt;&gt;0,G438&lt;&gt;0,H438&lt;&gt;0,I438&lt;&gt;0)*(F438 + (F438 = 0))*(G438 + (G438 = 0))*(H438 + (H438 = 0))*(I438 + (I438 = 0))</f>
        <v>5</v>
      </c>
      <c r="K438" s="16"/>
      <c r="L438" s="16"/>
      <c r="M438" s="16"/>
    </row>
    <row r="439" spans="1:13" x14ac:dyDescent="0.25">
      <c r="A439" s="16"/>
      <c r="B439" s="16"/>
      <c r="C439" s="16"/>
      <c r="D439" s="28"/>
      <c r="E439" s="16"/>
      <c r="F439" s="16"/>
      <c r="G439" s="16"/>
      <c r="H439" s="16"/>
      <c r="I439" s="16"/>
      <c r="J439" s="20" t="s">
        <v>351</v>
      </c>
      <c r="K439" s="21">
        <f>SUM(J434:J438)*1</f>
        <v>100</v>
      </c>
      <c r="L439" s="19">
        <v>40</v>
      </c>
      <c r="M439" s="21">
        <f>ROUND(K439*L439,2)</f>
        <v>4000</v>
      </c>
    </row>
    <row r="440" spans="1:13" ht="0.95" customHeight="1" x14ac:dyDescent="0.25">
      <c r="A440" s="22"/>
      <c r="B440" s="22"/>
      <c r="C440" s="22"/>
      <c r="D440" s="29"/>
      <c r="E440" s="22"/>
      <c r="F440" s="22"/>
      <c r="G440" s="22"/>
      <c r="H440" s="22"/>
      <c r="I440" s="22"/>
      <c r="J440" s="22"/>
      <c r="K440" s="22"/>
      <c r="L440" s="22"/>
      <c r="M440" s="22"/>
    </row>
    <row r="441" spans="1:13" x14ac:dyDescent="0.25">
      <c r="A441" s="14" t="s">
        <v>352</v>
      </c>
      <c r="B441" s="15" t="s">
        <v>22</v>
      </c>
      <c r="C441" s="15" t="s">
        <v>107</v>
      </c>
      <c r="D441" s="27" t="s">
        <v>353</v>
      </c>
      <c r="E441" s="16"/>
      <c r="F441" s="16"/>
      <c r="G441" s="16"/>
      <c r="H441" s="16"/>
      <c r="I441" s="16"/>
      <c r="J441" s="16"/>
      <c r="K441" s="17">
        <f>K443</f>
        <v>1</v>
      </c>
      <c r="L441" s="17">
        <f>L443</f>
        <v>1000</v>
      </c>
      <c r="M441" s="17">
        <f>M443</f>
        <v>1000</v>
      </c>
    </row>
    <row r="442" spans="1:13" x14ac:dyDescent="0.25">
      <c r="A442" s="16"/>
      <c r="B442" s="16"/>
      <c r="C442" s="15" t="s">
        <v>26</v>
      </c>
      <c r="D442" s="28"/>
      <c r="E442" s="15" t="s">
        <v>110</v>
      </c>
      <c r="F442" s="18">
        <v>1</v>
      </c>
      <c r="G442" s="19">
        <v>0</v>
      </c>
      <c r="H442" s="19">
        <v>0</v>
      </c>
      <c r="I442" s="19">
        <v>0</v>
      </c>
      <c r="J442" s="17">
        <f>OR(F442&lt;&gt;0,G442&lt;&gt;0,H442&lt;&gt;0,I442&lt;&gt;0)*(F442 + (F442 = 0))*(G442 + (G442 = 0))*(H442 + (H442 = 0))*(I442 + (I442 = 0))</f>
        <v>1</v>
      </c>
      <c r="K442" s="16"/>
      <c r="L442" s="16"/>
      <c r="M442" s="16"/>
    </row>
    <row r="443" spans="1:13" x14ac:dyDescent="0.25">
      <c r="A443" s="16"/>
      <c r="B443" s="16"/>
      <c r="C443" s="16"/>
      <c r="D443" s="28"/>
      <c r="E443" s="16"/>
      <c r="F443" s="16"/>
      <c r="G443" s="16"/>
      <c r="H443" s="16"/>
      <c r="I443" s="16"/>
      <c r="J443" s="20" t="s">
        <v>354</v>
      </c>
      <c r="K443" s="21">
        <f>J442</f>
        <v>1</v>
      </c>
      <c r="L443" s="19">
        <v>1000</v>
      </c>
      <c r="M443" s="21">
        <f>ROUND(K443*L443,2)</f>
        <v>1000</v>
      </c>
    </row>
    <row r="444" spans="1:13" ht="0.95" customHeight="1" x14ac:dyDescent="0.25">
      <c r="A444" s="22"/>
      <c r="B444" s="22"/>
      <c r="C444" s="22"/>
      <c r="D444" s="29"/>
      <c r="E444" s="22"/>
      <c r="F444" s="22"/>
      <c r="G444" s="22"/>
      <c r="H444" s="22"/>
      <c r="I444" s="22"/>
      <c r="J444" s="22"/>
      <c r="K444" s="22"/>
      <c r="L444" s="22"/>
      <c r="M444" s="22"/>
    </row>
    <row r="445" spans="1:13" ht="33.75" x14ac:dyDescent="0.25">
      <c r="A445" s="14" t="s">
        <v>355</v>
      </c>
      <c r="B445" s="15" t="s">
        <v>22</v>
      </c>
      <c r="C445" s="15" t="s">
        <v>23</v>
      </c>
      <c r="D445" s="27" t="s">
        <v>356</v>
      </c>
      <c r="E445" s="16"/>
      <c r="F445" s="16"/>
      <c r="G445" s="16"/>
      <c r="H445" s="16"/>
      <c r="I445" s="16"/>
      <c r="J445" s="16"/>
      <c r="K445" s="17">
        <f>K449</f>
        <v>20</v>
      </c>
      <c r="L445" s="17">
        <f>L449</f>
        <v>4.79</v>
      </c>
      <c r="M445" s="17">
        <f>M449</f>
        <v>95.8</v>
      </c>
    </row>
    <row r="446" spans="1:13" ht="67.5" x14ac:dyDescent="0.25">
      <c r="A446" s="16"/>
      <c r="B446" s="16"/>
      <c r="C446" s="16"/>
      <c r="D446" s="27" t="s">
        <v>357</v>
      </c>
      <c r="E446" s="16"/>
      <c r="F446" s="16"/>
      <c r="G446" s="16"/>
      <c r="H446" s="16"/>
      <c r="I446" s="16"/>
      <c r="J446" s="16"/>
      <c r="K446" s="16"/>
      <c r="L446" s="16"/>
      <c r="M446" s="16"/>
    </row>
    <row r="447" spans="1:13" x14ac:dyDescent="0.25">
      <c r="A447" s="16"/>
      <c r="B447" s="16"/>
      <c r="C447" s="15" t="s">
        <v>26</v>
      </c>
      <c r="D447" s="28"/>
      <c r="E447" s="15" t="s">
        <v>165</v>
      </c>
      <c r="F447" s="18">
        <v>1</v>
      </c>
      <c r="G447" s="19">
        <v>17</v>
      </c>
      <c r="H447" s="19">
        <v>0</v>
      </c>
      <c r="I447" s="19">
        <v>0</v>
      </c>
      <c r="J447" s="17">
        <f>OR(F447&lt;&gt;0,G447&lt;&gt;0,H447&lt;&gt;0,I447&lt;&gt;0)*(F447 + (F447 = 0))*(G447 + (G447 = 0))*(H447 + (H447 = 0))*(I447 + (I447 = 0))</f>
        <v>17</v>
      </c>
      <c r="K447" s="16"/>
      <c r="L447" s="16"/>
      <c r="M447" s="16"/>
    </row>
    <row r="448" spans="1:13" x14ac:dyDescent="0.25">
      <c r="A448" s="16"/>
      <c r="B448" s="16"/>
      <c r="C448" s="15" t="s">
        <v>358</v>
      </c>
      <c r="D448" s="28"/>
      <c r="E448" s="15" t="s">
        <v>42</v>
      </c>
      <c r="F448" s="18">
        <v>1</v>
      </c>
      <c r="G448" s="19">
        <v>3</v>
      </c>
      <c r="H448" s="19">
        <v>0</v>
      </c>
      <c r="I448" s="19">
        <v>0</v>
      </c>
      <c r="J448" s="17">
        <f>OR(F448&lt;&gt;0,G448&lt;&gt;0,H448&lt;&gt;0,I448&lt;&gt;0)*(F448 + (F448 = 0))*(G448 + (G448 = 0))*(H448 + (H448 = 0))*(I448 + (I448 = 0))</f>
        <v>3</v>
      </c>
      <c r="K448" s="16"/>
      <c r="L448" s="16"/>
      <c r="M448" s="16"/>
    </row>
    <row r="449" spans="1:13" x14ac:dyDescent="0.25">
      <c r="A449" s="16"/>
      <c r="B449" s="16"/>
      <c r="C449" s="16"/>
      <c r="D449" s="28"/>
      <c r="E449" s="16"/>
      <c r="F449" s="16"/>
      <c r="G449" s="16"/>
      <c r="H449" s="16"/>
      <c r="I449" s="16"/>
      <c r="J449" s="20" t="s">
        <v>359</v>
      </c>
      <c r="K449" s="21">
        <f>SUM(J447:J448)</f>
        <v>20</v>
      </c>
      <c r="L449" s="19">
        <v>4.79</v>
      </c>
      <c r="M449" s="21">
        <f>ROUND(K449*L449,2)</f>
        <v>95.8</v>
      </c>
    </row>
    <row r="450" spans="1:13" ht="0.95" customHeight="1" x14ac:dyDescent="0.25">
      <c r="A450" s="22"/>
      <c r="B450" s="22"/>
      <c r="C450" s="22"/>
      <c r="D450" s="29"/>
      <c r="E450" s="22"/>
      <c r="F450" s="22"/>
      <c r="G450" s="22"/>
      <c r="H450" s="22"/>
      <c r="I450" s="22"/>
      <c r="J450" s="22"/>
      <c r="K450" s="22"/>
      <c r="L450" s="22"/>
      <c r="M450" s="22"/>
    </row>
    <row r="451" spans="1:13" ht="33.75" x14ac:dyDescent="0.25">
      <c r="A451" s="14" t="s">
        <v>360</v>
      </c>
      <c r="B451" s="15" t="s">
        <v>22</v>
      </c>
      <c r="C451" s="15" t="s">
        <v>23</v>
      </c>
      <c r="D451" s="27" t="s">
        <v>361</v>
      </c>
      <c r="E451" s="16"/>
      <c r="F451" s="16"/>
      <c r="G451" s="16"/>
      <c r="H451" s="16"/>
      <c r="I451" s="16"/>
      <c r="J451" s="16"/>
      <c r="K451" s="17">
        <f>K455</f>
        <v>25</v>
      </c>
      <c r="L451" s="17">
        <f>L455</f>
        <v>0.32</v>
      </c>
      <c r="M451" s="17">
        <f>M455</f>
        <v>8</v>
      </c>
    </row>
    <row r="452" spans="1:13" ht="56.25" x14ac:dyDescent="0.25">
      <c r="A452" s="16"/>
      <c r="B452" s="16"/>
      <c r="C452" s="16"/>
      <c r="D452" s="27" t="s">
        <v>362</v>
      </c>
      <c r="E452" s="16"/>
      <c r="F452" s="16"/>
      <c r="G452" s="16"/>
      <c r="H452" s="16"/>
      <c r="I452" s="16"/>
      <c r="J452" s="16"/>
      <c r="K452" s="16"/>
      <c r="L452" s="16"/>
      <c r="M452" s="16"/>
    </row>
    <row r="453" spans="1:13" x14ac:dyDescent="0.25">
      <c r="A453" s="16"/>
      <c r="B453" s="16"/>
      <c r="C453" s="15" t="s">
        <v>26</v>
      </c>
      <c r="D453" s="28"/>
      <c r="E453" s="15" t="s">
        <v>363</v>
      </c>
      <c r="F453" s="18"/>
      <c r="G453" s="19"/>
      <c r="H453" s="19"/>
      <c r="I453" s="19"/>
      <c r="J453" s="17">
        <f>OR(F453&lt;&gt;0,G453&lt;&gt;0,H453&lt;&gt;0,I453&lt;&gt;0)*(F453 + (F453 = 0))*(G453 + (G453 = 0))*(H453 + (H453 = 0))*(I453 + (I453 = 0))</f>
        <v>0</v>
      </c>
      <c r="K453" s="16"/>
      <c r="L453" s="16"/>
      <c r="M453" s="16"/>
    </row>
    <row r="454" spans="1:13" x14ac:dyDescent="0.25">
      <c r="A454" s="16"/>
      <c r="B454" s="16"/>
      <c r="C454" s="15" t="s">
        <v>26</v>
      </c>
      <c r="D454" s="28"/>
      <c r="E454" s="15" t="s">
        <v>364</v>
      </c>
      <c r="F454" s="18">
        <v>1</v>
      </c>
      <c r="G454" s="19">
        <v>25</v>
      </c>
      <c r="H454" s="19">
        <v>0</v>
      </c>
      <c r="I454" s="19">
        <v>0</v>
      </c>
      <c r="J454" s="17">
        <f>OR(F454&lt;&gt;0,G454&lt;&gt;0,H454&lt;&gt;0,I454&lt;&gt;0)*(F454 + (F454 = 0))*(G454 + (G454 = 0))*(H454 + (H454 = 0))*(I454 + (I454 = 0))</f>
        <v>25</v>
      </c>
      <c r="K454" s="16"/>
      <c r="L454" s="16"/>
      <c r="M454" s="16"/>
    </row>
    <row r="455" spans="1:13" x14ac:dyDescent="0.25">
      <c r="A455" s="16"/>
      <c r="B455" s="16"/>
      <c r="C455" s="16"/>
      <c r="D455" s="28"/>
      <c r="E455" s="16"/>
      <c r="F455" s="16"/>
      <c r="G455" s="16"/>
      <c r="H455" s="16"/>
      <c r="I455" s="16"/>
      <c r="J455" s="20" t="s">
        <v>365</v>
      </c>
      <c r="K455" s="21">
        <f>SUM(J453:J454)</f>
        <v>25</v>
      </c>
      <c r="L455" s="19">
        <v>0.32</v>
      </c>
      <c r="M455" s="21">
        <f>ROUND(K455*L455,2)</f>
        <v>8</v>
      </c>
    </row>
    <row r="456" spans="1:13" ht="0.95" customHeight="1" x14ac:dyDescent="0.25">
      <c r="A456" s="22"/>
      <c r="B456" s="22"/>
      <c r="C456" s="22"/>
      <c r="D456" s="29"/>
      <c r="E456" s="22"/>
      <c r="F456" s="22"/>
      <c r="G456" s="22"/>
      <c r="H456" s="22"/>
      <c r="I456" s="22"/>
      <c r="J456" s="22"/>
      <c r="K456" s="22"/>
      <c r="L456" s="22"/>
      <c r="M456" s="22"/>
    </row>
    <row r="457" spans="1:13" x14ac:dyDescent="0.25">
      <c r="A457" s="14" t="s">
        <v>366</v>
      </c>
      <c r="B457" s="15" t="s">
        <v>22</v>
      </c>
      <c r="C457" s="15" t="s">
        <v>93</v>
      </c>
      <c r="D457" s="27" t="s">
        <v>367</v>
      </c>
      <c r="E457" s="16"/>
      <c r="F457" s="16"/>
      <c r="G457" s="16"/>
      <c r="H457" s="16"/>
      <c r="I457" s="16"/>
      <c r="J457" s="16"/>
      <c r="K457" s="17">
        <f>K460</f>
        <v>3</v>
      </c>
      <c r="L457" s="17">
        <f>L460</f>
        <v>14.38</v>
      </c>
      <c r="M457" s="17">
        <f>M460</f>
        <v>43.14</v>
      </c>
    </row>
    <row r="458" spans="1:13" ht="67.5" x14ac:dyDescent="0.25">
      <c r="A458" s="16"/>
      <c r="B458" s="16"/>
      <c r="C458" s="16"/>
      <c r="D458" s="27" t="s">
        <v>368</v>
      </c>
      <c r="E458" s="16"/>
      <c r="F458" s="16"/>
      <c r="G458" s="16"/>
      <c r="H458" s="16"/>
      <c r="I458" s="16"/>
      <c r="J458" s="16"/>
      <c r="K458" s="16"/>
      <c r="L458" s="16"/>
      <c r="M458" s="16"/>
    </row>
    <row r="459" spans="1:13" x14ac:dyDescent="0.25">
      <c r="A459" s="16"/>
      <c r="B459" s="16"/>
      <c r="C459" s="15" t="s">
        <v>26</v>
      </c>
      <c r="D459" s="28"/>
      <c r="E459" s="15" t="s">
        <v>369</v>
      </c>
      <c r="F459" s="18">
        <v>3</v>
      </c>
      <c r="G459" s="19">
        <v>0</v>
      </c>
      <c r="H459" s="19">
        <v>0</v>
      </c>
      <c r="I459" s="19">
        <v>0</v>
      </c>
      <c r="J459" s="17">
        <f>OR(F459&lt;&gt;0,G459&lt;&gt;0,H459&lt;&gt;0,I459&lt;&gt;0)*(F459 + (F459 = 0))*(G459 + (G459 = 0))*(H459 + (H459 = 0))*(I459 + (I459 = 0))</f>
        <v>3</v>
      </c>
      <c r="K459" s="16"/>
      <c r="L459" s="16"/>
      <c r="M459" s="16"/>
    </row>
    <row r="460" spans="1:13" x14ac:dyDescent="0.25">
      <c r="A460" s="16"/>
      <c r="B460" s="16"/>
      <c r="C460" s="16"/>
      <c r="D460" s="28"/>
      <c r="E460" s="16"/>
      <c r="F460" s="16"/>
      <c r="G460" s="16"/>
      <c r="H460" s="16"/>
      <c r="I460" s="16"/>
      <c r="J460" s="20" t="s">
        <v>370</v>
      </c>
      <c r="K460" s="21">
        <f>J459*1</f>
        <v>3</v>
      </c>
      <c r="L460" s="19">
        <v>14.38</v>
      </c>
      <c r="M460" s="21">
        <f>ROUND(K460*L460,2)</f>
        <v>43.14</v>
      </c>
    </row>
    <row r="461" spans="1:13" ht="0.95" customHeight="1" x14ac:dyDescent="0.25">
      <c r="A461" s="22"/>
      <c r="B461" s="22"/>
      <c r="C461" s="22"/>
      <c r="D461" s="29"/>
      <c r="E461" s="22"/>
      <c r="F461" s="22"/>
      <c r="G461" s="22"/>
      <c r="H461" s="22"/>
      <c r="I461" s="22"/>
      <c r="J461" s="22"/>
      <c r="K461" s="22"/>
      <c r="L461" s="22"/>
      <c r="M461" s="22"/>
    </row>
    <row r="462" spans="1:13" x14ac:dyDescent="0.25">
      <c r="A462" s="14" t="s">
        <v>371</v>
      </c>
      <c r="B462" s="15" t="s">
        <v>22</v>
      </c>
      <c r="C462" s="15" t="s">
        <v>93</v>
      </c>
      <c r="D462" s="27" t="s">
        <v>372</v>
      </c>
      <c r="E462" s="16"/>
      <c r="F462" s="16"/>
      <c r="G462" s="16"/>
      <c r="H462" s="16"/>
      <c r="I462" s="16"/>
      <c r="J462" s="16"/>
      <c r="K462" s="17">
        <f>K464</f>
        <v>1</v>
      </c>
      <c r="L462" s="17">
        <f>L464</f>
        <v>500</v>
      </c>
      <c r="M462" s="17">
        <f>M464</f>
        <v>500</v>
      </c>
    </row>
    <row r="463" spans="1:13" x14ac:dyDescent="0.25">
      <c r="A463" s="16"/>
      <c r="B463" s="16"/>
      <c r="C463" s="15" t="s">
        <v>26</v>
      </c>
      <c r="D463" s="28"/>
      <c r="E463" s="15" t="s">
        <v>110</v>
      </c>
      <c r="F463" s="18">
        <v>1</v>
      </c>
      <c r="G463" s="19">
        <v>0</v>
      </c>
      <c r="H463" s="19">
        <v>0</v>
      </c>
      <c r="I463" s="19">
        <v>0</v>
      </c>
      <c r="J463" s="17">
        <f>OR(F463&lt;&gt;0,G463&lt;&gt;0,H463&lt;&gt;0,I463&lt;&gt;0)*(F463 + (F463 = 0))*(G463 + (G463 = 0))*(H463 + (H463 = 0))*(I463 + (I463 = 0))</f>
        <v>1</v>
      </c>
      <c r="K463" s="16"/>
      <c r="L463" s="16"/>
      <c r="M463" s="16"/>
    </row>
    <row r="464" spans="1:13" x14ac:dyDescent="0.25">
      <c r="A464" s="16"/>
      <c r="B464" s="16"/>
      <c r="C464" s="16"/>
      <c r="D464" s="28"/>
      <c r="E464" s="16"/>
      <c r="F464" s="16"/>
      <c r="G464" s="16"/>
      <c r="H464" s="16"/>
      <c r="I464" s="16"/>
      <c r="J464" s="20" t="s">
        <v>373</v>
      </c>
      <c r="K464" s="21">
        <f>J463</f>
        <v>1</v>
      </c>
      <c r="L464" s="19">
        <v>500</v>
      </c>
      <c r="M464" s="21">
        <f>ROUND(K464*L464,2)</f>
        <v>500</v>
      </c>
    </row>
    <row r="465" spans="1:13" ht="0.95" customHeight="1" x14ac:dyDescent="0.25">
      <c r="A465" s="22"/>
      <c r="B465" s="22"/>
      <c r="C465" s="22"/>
      <c r="D465" s="29"/>
      <c r="E465" s="22"/>
      <c r="F465" s="22"/>
      <c r="G465" s="22"/>
      <c r="H465" s="22"/>
      <c r="I465" s="22"/>
      <c r="J465" s="22"/>
      <c r="K465" s="22"/>
      <c r="L465" s="22"/>
      <c r="M465" s="22"/>
    </row>
    <row r="466" spans="1:13" x14ac:dyDescent="0.25">
      <c r="A466" s="16"/>
      <c r="B466" s="16"/>
      <c r="C466" s="16"/>
      <c r="D466" s="28"/>
      <c r="E466" s="16"/>
      <c r="F466" s="16"/>
      <c r="G466" s="16"/>
      <c r="H466" s="16"/>
      <c r="I466" s="16"/>
      <c r="J466" s="20" t="s">
        <v>374</v>
      </c>
      <c r="K466" s="19">
        <v>1</v>
      </c>
      <c r="L466" s="21">
        <f>M433+M441+M445+M451+M457+M462</f>
        <v>5646.94</v>
      </c>
      <c r="M466" s="21">
        <f>ROUND(K466*L466,2)</f>
        <v>5646.94</v>
      </c>
    </row>
    <row r="467" spans="1:13" ht="0.95" customHeight="1" x14ac:dyDescent="0.25">
      <c r="A467" s="22"/>
      <c r="B467" s="22"/>
      <c r="C467" s="22"/>
      <c r="D467" s="29"/>
      <c r="E467" s="22"/>
      <c r="F467" s="22"/>
      <c r="G467" s="22"/>
      <c r="H467" s="22"/>
      <c r="I467" s="22"/>
      <c r="J467" s="22"/>
      <c r="K467" s="22"/>
      <c r="L467" s="22"/>
      <c r="M467" s="22"/>
    </row>
    <row r="468" spans="1:13" x14ac:dyDescent="0.25">
      <c r="A468" s="10" t="s">
        <v>375</v>
      </c>
      <c r="B468" s="11" t="s">
        <v>16</v>
      </c>
      <c r="C468" s="10" t="s">
        <v>17</v>
      </c>
      <c r="D468" s="26" t="s">
        <v>376</v>
      </c>
      <c r="E468" s="12"/>
      <c r="F468" s="12"/>
      <c r="G468" s="12"/>
      <c r="H468" s="12"/>
      <c r="I468" s="12"/>
      <c r="J468" s="12"/>
      <c r="K468" s="13">
        <f>K484</f>
        <v>1</v>
      </c>
      <c r="L468" s="13">
        <f>L484</f>
        <v>2654</v>
      </c>
      <c r="M468" s="13">
        <f>M484</f>
        <v>2654</v>
      </c>
    </row>
    <row r="469" spans="1:13" x14ac:dyDescent="0.25">
      <c r="A469" s="14" t="s">
        <v>347</v>
      </c>
      <c r="B469" s="15" t="s">
        <v>22</v>
      </c>
      <c r="C469" s="15" t="s">
        <v>107</v>
      </c>
      <c r="D469" s="27" t="s">
        <v>348</v>
      </c>
      <c r="E469" s="16"/>
      <c r="F469" s="16"/>
      <c r="G469" s="16"/>
      <c r="H469" s="16"/>
      <c r="I469" s="16"/>
      <c r="J469" s="16"/>
      <c r="K469" s="17">
        <f>K474</f>
        <v>50</v>
      </c>
      <c r="L469" s="17">
        <f>L474</f>
        <v>40</v>
      </c>
      <c r="M469" s="17">
        <f>M474</f>
        <v>2000</v>
      </c>
    </row>
    <row r="470" spans="1:13" x14ac:dyDescent="0.25">
      <c r="A470" s="16"/>
      <c r="B470" s="16"/>
      <c r="C470" s="15" t="s">
        <v>37</v>
      </c>
      <c r="D470" s="28"/>
      <c r="E470" s="15" t="s">
        <v>377</v>
      </c>
      <c r="F470" s="18"/>
      <c r="G470" s="19"/>
      <c r="H470" s="19"/>
      <c r="I470" s="19"/>
      <c r="J470" s="17">
        <f>OR(F470&lt;&gt;0,G470&lt;&gt;0,H470&lt;&gt;0,I470&lt;&gt;0)*(F470 + (F470 = 0))*(G470 + (G470 = 0))*(H470 + (H470 = 0))*(I470 + (I470 = 0))</f>
        <v>0</v>
      </c>
      <c r="K470" s="16"/>
      <c r="L470" s="16"/>
      <c r="M470" s="16"/>
    </row>
    <row r="471" spans="1:13" x14ac:dyDescent="0.25">
      <c r="A471" s="16"/>
      <c r="B471" s="16"/>
      <c r="C471" s="15" t="s">
        <v>37</v>
      </c>
      <c r="D471" s="28"/>
      <c r="E471" s="15" t="s">
        <v>38</v>
      </c>
      <c r="F471" s="18">
        <v>19</v>
      </c>
      <c r="G471" s="19">
        <v>0</v>
      </c>
      <c r="H471" s="19">
        <v>0</v>
      </c>
      <c r="I471" s="19">
        <v>0</v>
      </c>
      <c r="J471" s="17">
        <f>OR(F471&lt;&gt;0,G471&lt;&gt;0,H471&lt;&gt;0,I471&lt;&gt;0)*(F471 + (F471 = 0))*(G471 + (G471 = 0))*(H471 + (H471 = 0))*(I471 + (I471 = 0))</f>
        <v>19</v>
      </c>
      <c r="K471" s="16"/>
      <c r="L471" s="16"/>
      <c r="M471" s="16"/>
    </row>
    <row r="472" spans="1:13" x14ac:dyDescent="0.25">
      <c r="A472" s="16"/>
      <c r="B472" s="16"/>
      <c r="C472" s="15" t="s">
        <v>37</v>
      </c>
      <c r="D472" s="28"/>
      <c r="E472" s="15" t="s">
        <v>171</v>
      </c>
      <c r="F472" s="18">
        <v>26</v>
      </c>
      <c r="G472" s="19">
        <v>0</v>
      </c>
      <c r="H472" s="19">
        <v>0</v>
      </c>
      <c r="I472" s="19">
        <v>0</v>
      </c>
      <c r="J472" s="17">
        <f>OR(F472&lt;&gt;0,G472&lt;&gt;0,H472&lt;&gt;0,I472&lt;&gt;0)*(F472 + (F472 = 0))*(G472 + (G472 = 0))*(H472 + (H472 = 0))*(I472 + (I472 = 0))</f>
        <v>26</v>
      </c>
      <c r="K472" s="16"/>
      <c r="L472" s="16"/>
      <c r="M472" s="16"/>
    </row>
    <row r="473" spans="1:13" x14ac:dyDescent="0.25">
      <c r="A473" s="16"/>
      <c r="B473" s="16"/>
      <c r="C473" s="15" t="s">
        <v>26</v>
      </c>
      <c r="D473" s="28"/>
      <c r="E473" s="15" t="s">
        <v>378</v>
      </c>
      <c r="F473" s="18">
        <v>5</v>
      </c>
      <c r="G473" s="19">
        <v>0</v>
      </c>
      <c r="H473" s="19">
        <v>0</v>
      </c>
      <c r="I473" s="19">
        <v>0</v>
      </c>
      <c r="J473" s="17">
        <f>OR(F473&lt;&gt;0,G473&lt;&gt;0,H473&lt;&gt;0,I473&lt;&gt;0)*(F473 + (F473 = 0))*(G473 + (G473 = 0))*(H473 + (H473 = 0))*(I473 + (I473 = 0))</f>
        <v>5</v>
      </c>
      <c r="K473" s="16"/>
      <c r="L473" s="16"/>
      <c r="M473" s="16"/>
    </row>
    <row r="474" spans="1:13" x14ac:dyDescent="0.25">
      <c r="A474" s="16"/>
      <c r="B474" s="16"/>
      <c r="C474" s="16"/>
      <c r="D474" s="28"/>
      <c r="E474" s="16"/>
      <c r="F474" s="16"/>
      <c r="G474" s="16"/>
      <c r="H474" s="16"/>
      <c r="I474" s="16"/>
      <c r="J474" s="20" t="s">
        <v>351</v>
      </c>
      <c r="K474" s="21">
        <f>SUM(J470:J473)</f>
        <v>50</v>
      </c>
      <c r="L474" s="19">
        <v>40</v>
      </c>
      <c r="M474" s="21">
        <f>ROUND(K474*L474,2)</f>
        <v>2000</v>
      </c>
    </row>
    <row r="475" spans="1:13" ht="0.95" customHeight="1" x14ac:dyDescent="0.25">
      <c r="A475" s="22"/>
      <c r="B475" s="22"/>
      <c r="C475" s="22"/>
      <c r="D475" s="29"/>
      <c r="E475" s="22"/>
      <c r="F475" s="22"/>
      <c r="G475" s="22"/>
      <c r="H475" s="22"/>
      <c r="I475" s="22"/>
      <c r="J475" s="22"/>
      <c r="K475" s="22"/>
      <c r="L475" s="22"/>
      <c r="M475" s="22"/>
    </row>
    <row r="476" spans="1:13" ht="22.5" x14ac:dyDescent="0.25">
      <c r="A476" s="14" t="s">
        <v>379</v>
      </c>
      <c r="B476" s="15" t="s">
        <v>22</v>
      </c>
      <c r="C476" s="15" t="s">
        <v>23</v>
      </c>
      <c r="D476" s="27" t="s">
        <v>380</v>
      </c>
      <c r="E476" s="16"/>
      <c r="F476" s="16"/>
      <c r="G476" s="16"/>
      <c r="H476" s="16"/>
      <c r="I476" s="16"/>
      <c r="J476" s="16"/>
      <c r="K476" s="17">
        <f>K482</f>
        <v>100</v>
      </c>
      <c r="L476" s="17">
        <f>L482</f>
        <v>6.54</v>
      </c>
      <c r="M476" s="17">
        <f>M482</f>
        <v>654</v>
      </c>
    </row>
    <row r="477" spans="1:13" ht="56.25" x14ac:dyDescent="0.25">
      <c r="A477" s="16"/>
      <c r="B477" s="16"/>
      <c r="C477" s="16"/>
      <c r="D477" s="27" t="s">
        <v>381</v>
      </c>
      <c r="E477" s="16"/>
      <c r="F477" s="16"/>
      <c r="G477" s="16"/>
      <c r="H477" s="16"/>
      <c r="I477" s="16"/>
      <c r="J477" s="16"/>
      <c r="K477" s="16"/>
      <c r="L477" s="16"/>
      <c r="M477" s="16"/>
    </row>
    <row r="478" spans="1:13" x14ac:dyDescent="0.25">
      <c r="A478" s="16"/>
      <c r="B478" s="16"/>
      <c r="C478" s="15" t="s">
        <v>26</v>
      </c>
      <c r="D478" s="28"/>
      <c r="E478" s="15" t="s">
        <v>382</v>
      </c>
      <c r="F478" s="18"/>
      <c r="G478" s="19"/>
      <c r="H478" s="19"/>
      <c r="I478" s="19"/>
      <c r="J478" s="17">
        <f>OR(F478&lt;&gt;0,G478&lt;&gt;0,H478&lt;&gt;0,I478&lt;&gt;0)*(F478 + (F478 = 0))*(G478 + (G478 = 0))*(H478 + (H478 = 0))*(I478 + (I478 = 0))</f>
        <v>0</v>
      </c>
      <c r="K478" s="16"/>
      <c r="L478" s="16"/>
      <c r="M478" s="16"/>
    </row>
    <row r="479" spans="1:13" x14ac:dyDescent="0.25">
      <c r="A479" s="16"/>
      <c r="B479" s="16"/>
      <c r="C479" s="15" t="s">
        <v>26</v>
      </c>
      <c r="D479" s="28"/>
      <c r="E479" s="15" t="s">
        <v>38</v>
      </c>
      <c r="F479" s="18">
        <v>1</v>
      </c>
      <c r="G479" s="19">
        <v>18</v>
      </c>
      <c r="H479" s="19">
        <v>4</v>
      </c>
      <c r="I479" s="19">
        <v>0</v>
      </c>
      <c r="J479" s="17">
        <f>OR(F479&lt;&gt;0,G479&lt;&gt;0,H479&lt;&gt;0,I479&lt;&gt;0)*(F479 + (F479 = 0))*(G479 + (G479 = 0))*(H479 + (H479 = 0))*(I479 + (I479 = 0))</f>
        <v>72</v>
      </c>
      <c r="K479" s="16"/>
      <c r="L479" s="16"/>
      <c r="M479" s="16"/>
    </row>
    <row r="480" spans="1:13" x14ac:dyDescent="0.25">
      <c r="A480" s="16"/>
      <c r="B480" s="16"/>
      <c r="C480" s="15" t="s">
        <v>26</v>
      </c>
      <c r="D480" s="28"/>
      <c r="E480" s="15" t="s">
        <v>48</v>
      </c>
      <c r="F480" s="18">
        <v>1</v>
      </c>
      <c r="G480" s="19">
        <v>5</v>
      </c>
      <c r="H480" s="19">
        <v>4</v>
      </c>
      <c r="I480" s="19">
        <v>0</v>
      </c>
      <c r="J480" s="17">
        <f>OR(F480&lt;&gt;0,G480&lt;&gt;0,H480&lt;&gt;0,I480&lt;&gt;0)*(F480 + (F480 = 0))*(G480 + (G480 = 0))*(H480 + (H480 = 0))*(I480 + (I480 = 0))</f>
        <v>20</v>
      </c>
      <c r="K480" s="16"/>
      <c r="L480" s="16"/>
      <c r="M480" s="16"/>
    </row>
    <row r="481" spans="1:13" x14ac:dyDescent="0.25">
      <c r="A481" s="16"/>
      <c r="B481" s="16"/>
      <c r="C481" s="15" t="s">
        <v>26</v>
      </c>
      <c r="D481" s="28"/>
      <c r="E481" s="15" t="s">
        <v>32</v>
      </c>
      <c r="F481" s="18">
        <v>1</v>
      </c>
      <c r="G481" s="19">
        <v>8</v>
      </c>
      <c r="H481" s="19">
        <v>0</v>
      </c>
      <c r="I481" s="19">
        <v>0</v>
      </c>
      <c r="J481" s="17">
        <f>OR(F481&lt;&gt;0,G481&lt;&gt;0,H481&lt;&gt;0,I481&lt;&gt;0)*(F481 + (F481 = 0))*(G481 + (G481 = 0))*(H481 + (H481 = 0))*(I481 + (I481 = 0))</f>
        <v>8</v>
      </c>
      <c r="K481" s="16"/>
      <c r="L481" s="16"/>
      <c r="M481" s="16"/>
    </row>
    <row r="482" spans="1:13" x14ac:dyDescent="0.25">
      <c r="A482" s="16"/>
      <c r="B482" s="16"/>
      <c r="C482" s="16"/>
      <c r="D482" s="28"/>
      <c r="E482" s="16"/>
      <c r="F482" s="16"/>
      <c r="G482" s="16"/>
      <c r="H482" s="16"/>
      <c r="I482" s="16"/>
      <c r="J482" s="20" t="s">
        <v>383</v>
      </c>
      <c r="K482" s="21">
        <f>SUM(J478:J481)</f>
        <v>100</v>
      </c>
      <c r="L482" s="19">
        <v>6.54</v>
      </c>
      <c r="M482" s="21">
        <f>ROUND(K482*L482,2)</f>
        <v>654</v>
      </c>
    </row>
    <row r="483" spans="1:13" ht="0.95" customHeight="1" x14ac:dyDescent="0.25">
      <c r="A483" s="22"/>
      <c r="B483" s="22"/>
      <c r="C483" s="22"/>
      <c r="D483" s="29"/>
      <c r="E483" s="22"/>
      <c r="F483" s="22"/>
      <c r="G483" s="22"/>
      <c r="H483" s="22"/>
      <c r="I483" s="22"/>
      <c r="J483" s="22"/>
      <c r="K483" s="22"/>
      <c r="L483" s="22"/>
      <c r="M483" s="22"/>
    </row>
    <row r="484" spans="1:13" x14ac:dyDescent="0.25">
      <c r="A484" s="16"/>
      <c r="B484" s="16"/>
      <c r="C484" s="16"/>
      <c r="D484" s="28"/>
      <c r="E484" s="16"/>
      <c r="F484" s="16"/>
      <c r="G484" s="16"/>
      <c r="H484" s="16"/>
      <c r="I484" s="16"/>
      <c r="J484" s="20" t="s">
        <v>384</v>
      </c>
      <c r="K484" s="19">
        <v>1</v>
      </c>
      <c r="L484" s="21">
        <f>M469+M476</f>
        <v>2654</v>
      </c>
      <c r="M484" s="21">
        <f>ROUND(K484*L484,2)</f>
        <v>2654</v>
      </c>
    </row>
    <row r="485" spans="1:13" ht="0.95" customHeight="1" x14ac:dyDescent="0.25">
      <c r="A485" s="22"/>
      <c r="B485" s="22"/>
      <c r="C485" s="22"/>
      <c r="D485" s="29"/>
      <c r="E485" s="22"/>
      <c r="F485" s="22"/>
      <c r="G485" s="22"/>
      <c r="H485" s="22"/>
      <c r="I485" s="22"/>
      <c r="J485" s="22"/>
      <c r="K485" s="22"/>
      <c r="L485" s="22"/>
      <c r="M485" s="22"/>
    </row>
    <row r="486" spans="1:13" x14ac:dyDescent="0.25">
      <c r="A486" s="16"/>
      <c r="B486" s="16"/>
      <c r="C486" s="16"/>
      <c r="D486" s="28"/>
      <c r="E486" s="16"/>
      <c r="F486" s="16"/>
      <c r="G486" s="16"/>
      <c r="H486" s="16"/>
      <c r="I486" s="16"/>
      <c r="J486" s="20" t="s">
        <v>385</v>
      </c>
      <c r="K486" s="23">
        <v>1</v>
      </c>
      <c r="L486" s="21">
        <f>M392+M432+M468</f>
        <v>15965.15</v>
      </c>
      <c r="M486" s="21">
        <f>ROUND(K486*L486,2)</f>
        <v>15965.15</v>
      </c>
    </row>
    <row r="487" spans="1:13" ht="0.95" customHeight="1" x14ac:dyDescent="0.25">
      <c r="A487" s="22"/>
      <c r="B487" s="22"/>
      <c r="C487" s="22"/>
      <c r="D487" s="29"/>
      <c r="E487" s="22"/>
      <c r="F487" s="22"/>
      <c r="G487" s="22"/>
      <c r="H487" s="22"/>
      <c r="I487" s="22"/>
      <c r="J487" s="22"/>
      <c r="K487" s="22"/>
      <c r="L487" s="22"/>
      <c r="M487" s="22"/>
    </row>
    <row r="488" spans="1:13" x14ac:dyDescent="0.25">
      <c r="A488" s="5" t="s">
        <v>386</v>
      </c>
      <c r="B488" s="6" t="s">
        <v>16</v>
      </c>
      <c r="C488" s="5" t="s">
        <v>17</v>
      </c>
      <c r="D488" s="25" t="s">
        <v>387</v>
      </c>
      <c r="E488" s="7"/>
      <c r="F488" s="7"/>
      <c r="G488" s="7"/>
      <c r="H488" s="7"/>
      <c r="I488" s="7"/>
      <c r="J488" s="7"/>
      <c r="K488" s="8">
        <f>K604</f>
        <v>1</v>
      </c>
      <c r="L488" s="9">
        <f>L604</f>
        <v>19746.71</v>
      </c>
      <c r="M488" s="9">
        <f>M604</f>
        <v>19746.71</v>
      </c>
    </row>
    <row r="489" spans="1:13" x14ac:dyDescent="0.25">
      <c r="A489" s="10" t="s">
        <v>388</v>
      </c>
      <c r="B489" s="10" t="s">
        <v>16</v>
      </c>
      <c r="C489" s="10" t="s">
        <v>17</v>
      </c>
      <c r="D489" s="26" t="s">
        <v>389</v>
      </c>
      <c r="E489" s="12"/>
      <c r="F489" s="12"/>
      <c r="G489" s="12"/>
      <c r="H489" s="12"/>
      <c r="I489" s="12"/>
      <c r="J489" s="12"/>
      <c r="K489" s="13">
        <f>K528</f>
        <v>1</v>
      </c>
      <c r="L489" s="13">
        <f>L528</f>
        <v>7871.76</v>
      </c>
      <c r="M489" s="13">
        <f>M528</f>
        <v>7871.76</v>
      </c>
    </row>
    <row r="490" spans="1:13" ht="22.5" x14ac:dyDescent="0.25">
      <c r="A490" s="14" t="s">
        <v>390</v>
      </c>
      <c r="B490" s="15" t="s">
        <v>22</v>
      </c>
      <c r="C490" s="15" t="s">
        <v>93</v>
      </c>
      <c r="D490" s="27" t="s">
        <v>391</v>
      </c>
      <c r="E490" s="16"/>
      <c r="F490" s="16"/>
      <c r="G490" s="16"/>
      <c r="H490" s="16"/>
      <c r="I490" s="16"/>
      <c r="J490" s="16"/>
      <c r="K490" s="17">
        <f>K501</f>
        <v>660</v>
      </c>
      <c r="L490" s="17">
        <f>L501</f>
        <v>3.08</v>
      </c>
      <c r="M490" s="17">
        <f>M501</f>
        <v>2032.8</v>
      </c>
    </row>
    <row r="491" spans="1:13" ht="22.5" x14ac:dyDescent="0.25">
      <c r="A491" s="16"/>
      <c r="B491" s="16"/>
      <c r="C491" s="16"/>
      <c r="D491" s="27" t="s">
        <v>392</v>
      </c>
      <c r="E491" s="16"/>
      <c r="F491" s="16"/>
      <c r="G491" s="16"/>
      <c r="H491" s="16"/>
      <c r="I491" s="16"/>
      <c r="J491" s="16"/>
      <c r="K491" s="16"/>
      <c r="L491" s="16"/>
      <c r="M491" s="16"/>
    </row>
    <row r="492" spans="1:13" x14ac:dyDescent="0.25">
      <c r="A492" s="16"/>
      <c r="B492" s="16"/>
      <c r="C492" s="15" t="s">
        <v>393</v>
      </c>
      <c r="D492" s="28"/>
      <c r="E492" s="15" t="s">
        <v>394</v>
      </c>
      <c r="F492" s="18">
        <v>1</v>
      </c>
      <c r="G492" s="19">
        <v>50</v>
      </c>
      <c r="H492" s="19">
        <v>0</v>
      </c>
      <c r="I492" s="19">
        <v>2</v>
      </c>
      <c r="J492" s="17">
        <f t="shared" ref="J492:J500" si="11">OR(F492&lt;&gt;0,G492&lt;&gt;0,H492&lt;&gt;0,I492&lt;&gt;0)*(F492 + (F492 = 0))*(G492 + (G492 = 0))*(H492 + (H492 = 0))*(I492 + (I492 = 0))</f>
        <v>100</v>
      </c>
      <c r="K492" s="16"/>
      <c r="L492" s="16"/>
      <c r="M492" s="16"/>
    </row>
    <row r="493" spans="1:13" x14ac:dyDescent="0.25">
      <c r="A493" s="16"/>
      <c r="B493" s="16"/>
      <c r="C493" s="15" t="s">
        <v>26</v>
      </c>
      <c r="D493" s="28"/>
      <c r="E493" s="15" t="s">
        <v>27</v>
      </c>
      <c r="F493" s="18"/>
      <c r="G493" s="19"/>
      <c r="H493" s="19"/>
      <c r="I493" s="19"/>
      <c r="J493" s="17">
        <f t="shared" si="11"/>
        <v>0</v>
      </c>
      <c r="K493" s="16"/>
      <c r="L493" s="16"/>
      <c r="M493" s="16"/>
    </row>
    <row r="494" spans="1:13" x14ac:dyDescent="0.25">
      <c r="A494" s="16"/>
      <c r="B494" s="16"/>
      <c r="C494" s="15" t="s">
        <v>26</v>
      </c>
      <c r="D494" s="28"/>
      <c r="E494" s="15" t="s">
        <v>145</v>
      </c>
      <c r="F494" s="18">
        <v>9</v>
      </c>
      <c r="G494" s="19">
        <v>9</v>
      </c>
      <c r="H494" s="19">
        <v>1.2</v>
      </c>
      <c r="I494" s="19">
        <v>2</v>
      </c>
      <c r="J494" s="17">
        <f t="shared" si="11"/>
        <v>194.4</v>
      </c>
      <c r="K494" s="16"/>
      <c r="L494" s="16"/>
      <c r="M494" s="16"/>
    </row>
    <row r="495" spans="1:13" x14ac:dyDescent="0.25">
      <c r="A495" s="16"/>
      <c r="B495" s="16"/>
      <c r="C495" s="15" t="s">
        <v>26</v>
      </c>
      <c r="D495" s="28"/>
      <c r="E495" s="15" t="s">
        <v>146</v>
      </c>
      <c r="F495" s="18">
        <v>1</v>
      </c>
      <c r="G495" s="19">
        <v>17</v>
      </c>
      <c r="H495" s="19">
        <v>2</v>
      </c>
      <c r="I495" s="19">
        <v>2</v>
      </c>
      <c r="J495" s="17">
        <f t="shared" si="11"/>
        <v>68</v>
      </c>
      <c r="K495" s="16"/>
      <c r="L495" s="16"/>
      <c r="M495" s="16"/>
    </row>
    <row r="496" spans="1:13" x14ac:dyDescent="0.25">
      <c r="A496" s="16"/>
      <c r="B496" s="16"/>
      <c r="C496" s="15" t="s">
        <v>26</v>
      </c>
      <c r="D496" s="28"/>
      <c r="E496" s="15" t="s">
        <v>147</v>
      </c>
      <c r="F496" s="18">
        <v>1</v>
      </c>
      <c r="G496" s="19">
        <v>100</v>
      </c>
      <c r="H496" s="19">
        <v>0</v>
      </c>
      <c r="I496" s="19">
        <v>2</v>
      </c>
      <c r="J496" s="17">
        <f t="shared" si="11"/>
        <v>200</v>
      </c>
      <c r="K496" s="16"/>
      <c r="L496" s="16"/>
      <c r="M496" s="16"/>
    </row>
    <row r="497" spans="1:13" x14ac:dyDescent="0.25">
      <c r="A497" s="16"/>
      <c r="B497" s="16"/>
      <c r="C497" s="15" t="s">
        <v>26</v>
      </c>
      <c r="D497" s="28"/>
      <c r="E497" s="15" t="s">
        <v>148</v>
      </c>
      <c r="F497" s="18">
        <v>1</v>
      </c>
      <c r="G497" s="19">
        <v>22</v>
      </c>
      <c r="H497" s="19">
        <v>1</v>
      </c>
      <c r="I497" s="19">
        <v>2</v>
      </c>
      <c r="J497" s="17">
        <f t="shared" si="11"/>
        <v>44</v>
      </c>
      <c r="K497" s="16"/>
      <c r="L497" s="16"/>
      <c r="M497" s="16"/>
    </row>
    <row r="498" spans="1:13" x14ac:dyDescent="0.25">
      <c r="A498" s="16"/>
      <c r="B498" s="16"/>
      <c r="C498" s="15" t="s">
        <v>26</v>
      </c>
      <c r="D498" s="28"/>
      <c r="E498" s="15" t="s">
        <v>149</v>
      </c>
      <c r="F498" s="18">
        <v>9</v>
      </c>
      <c r="G498" s="19">
        <v>4</v>
      </c>
      <c r="H498" s="19">
        <v>0.4</v>
      </c>
      <c r="I498" s="19">
        <v>2</v>
      </c>
      <c r="J498" s="17">
        <f t="shared" si="11"/>
        <v>28.8</v>
      </c>
      <c r="K498" s="16"/>
      <c r="L498" s="16"/>
      <c r="M498" s="16"/>
    </row>
    <row r="499" spans="1:13" x14ac:dyDescent="0.25">
      <c r="A499" s="16"/>
      <c r="B499" s="16"/>
      <c r="C499" s="15" t="s">
        <v>26</v>
      </c>
      <c r="D499" s="28"/>
      <c r="E499" s="15" t="s">
        <v>150</v>
      </c>
      <c r="F499" s="18">
        <v>1</v>
      </c>
      <c r="G499" s="19">
        <v>11</v>
      </c>
      <c r="H499" s="19">
        <v>0</v>
      </c>
      <c r="I499" s="19">
        <v>2</v>
      </c>
      <c r="J499" s="17">
        <f t="shared" si="11"/>
        <v>22</v>
      </c>
      <c r="K499" s="16"/>
      <c r="L499" s="16"/>
      <c r="M499" s="16"/>
    </row>
    <row r="500" spans="1:13" x14ac:dyDescent="0.25">
      <c r="A500" s="16"/>
      <c r="B500" s="16"/>
      <c r="C500" s="15" t="s">
        <v>26</v>
      </c>
      <c r="D500" s="28"/>
      <c r="E500" s="15" t="s">
        <v>42</v>
      </c>
      <c r="F500" s="18">
        <v>1</v>
      </c>
      <c r="G500" s="19">
        <v>2.8</v>
      </c>
      <c r="H500" s="19">
        <v>0</v>
      </c>
      <c r="I500" s="19">
        <v>0</v>
      </c>
      <c r="J500" s="17">
        <f t="shared" si="11"/>
        <v>2.8</v>
      </c>
      <c r="K500" s="16"/>
      <c r="L500" s="16"/>
      <c r="M500" s="16"/>
    </row>
    <row r="501" spans="1:13" x14ac:dyDescent="0.25">
      <c r="A501" s="16"/>
      <c r="B501" s="16"/>
      <c r="C501" s="16"/>
      <c r="D501" s="28"/>
      <c r="E501" s="16"/>
      <c r="F501" s="16"/>
      <c r="G501" s="16"/>
      <c r="H501" s="16"/>
      <c r="I501" s="16"/>
      <c r="J501" s="20" t="s">
        <v>395</v>
      </c>
      <c r="K501" s="21">
        <f>SUM(J492:J500)</f>
        <v>660</v>
      </c>
      <c r="L501" s="19">
        <v>3.08</v>
      </c>
      <c r="M501" s="21">
        <f>ROUND(K501*L501,2)</f>
        <v>2032.8</v>
      </c>
    </row>
    <row r="502" spans="1:13" ht="0.95" customHeight="1" x14ac:dyDescent="0.25">
      <c r="A502" s="22"/>
      <c r="B502" s="22"/>
      <c r="C502" s="22"/>
      <c r="D502" s="29"/>
      <c r="E502" s="22"/>
      <c r="F502" s="22"/>
      <c r="G502" s="22"/>
      <c r="H502" s="22"/>
      <c r="I502" s="22"/>
      <c r="J502" s="22"/>
      <c r="K502" s="22"/>
      <c r="L502" s="22"/>
      <c r="M502" s="22"/>
    </row>
    <row r="503" spans="1:13" ht="33.75" x14ac:dyDescent="0.25">
      <c r="A503" s="14" t="s">
        <v>396</v>
      </c>
      <c r="B503" s="15" t="s">
        <v>22</v>
      </c>
      <c r="C503" s="15" t="s">
        <v>93</v>
      </c>
      <c r="D503" s="27" t="s">
        <v>397</v>
      </c>
      <c r="E503" s="16"/>
      <c r="F503" s="16"/>
      <c r="G503" s="16"/>
      <c r="H503" s="16"/>
      <c r="I503" s="16"/>
      <c r="J503" s="16"/>
      <c r="K503" s="17">
        <f>K506</f>
        <v>660</v>
      </c>
      <c r="L503" s="17">
        <f>L506</f>
        <v>7.45</v>
      </c>
      <c r="M503" s="17">
        <f>M506</f>
        <v>4917</v>
      </c>
    </row>
    <row r="504" spans="1:13" ht="90" x14ac:dyDescent="0.25">
      <c r="A504" s="16"/>
      <c r="B504" s="16"/>
      <c r="C504" s="16"/>
      <c r="D504" s="27" t="s">
        <v>398</v>
      </c>
      <c r="E504" s="16"/>
      <c r="F504" s="16"/>
      <c r="G504" s="16"/>
      <c r="H504" s="16"/>
      <c r="I504" s="16"/>
      <c r="J504" s="16"/>
      <c r="K504" s="16"/>
      <c r="L504" s="16"/>
      <c r="M504" s="16"/>
    </row>
    <row r="505" spans="1:13" x14ac:dyDescent="0.25">
      <c r="A505" s="16"/>
      <c r="B505" s="16"/>
      <c r="C505" s="15" t="s">
        <v>393</v>
      </c>
      <c r="D505" s="28"/>
      <c r="E505" s="15" t="s">
        <v>399</v>
      </c>
      <c r="F505" s="18">
        <v>660</v>
      </c>
      <c r="G505" s="19">
        <v>0</v>
      </c>
      <c r="H505" s="19">
        <v>0</v>
      </c>
      <c r="I505" s="19">
        <v>0</v>
      </c>
      <c r="J505" s="17">
        <f>OR(F505&lt;&gt;0,G505&lt;&gt;0,H505&lt;&gt;0,I505&lt;&gt;0)*(F505 + (F505 = 0))*(G505 + (G505 = 0))*(H505 + (H505 = 0))*(I505 + (I505 = 0))</f>
        <v>660</v>
      </c>
      <c r="K505" s="16"/>
      <c r="L505" s="16"/>
      <c r="M505" s="16"/>
    </row>
    <row r="506" spans="1:13" x14ac:dyDescent="0.25">
      <c r="A506" s="16"/>
      <c r="B506" s="16"/>
      <c r="C506" s="16"/>
      <c r="D506" s="28"/>
      <c r="E506" s="16"/>
      <c r="F506" s="16"/>
      <c r="G506" s="16"/>
      <c r="H506" s="16"/>
      <c r="I506" s="16"/>
      <c r="J506" s="20" t="s">
        <v>400</v>
      </c>
      <c r="K506" s="21">
        <f>J505</f>
        <v>660</v>
      </c>
      <c r="L506" s="19">
        <v>7.45</v>
      </c>
      <c r="M506" s="21">
        <f>ROUND(K506*L506,2)</f>
        <v>4917</v>
      </c>
    </row>
    <row r="507" spans="1:13" ht="0.95" customHeight="1" x14ac:dyDescent="0.25">
      <c r="A507" s="22"/>
      <c r="B507" s="22"/>
      <c r="C507" s="22"/>
      <c r="D507" s="29"/>
      <c r="E507" s="22"/>
      <c r="F507" s="22"/>
      <c r="G507" s="22"/>
      <c r="H507" s="22"/>
      <c r="I507" s="22"/>
      <c r="J507" s="22"/>
      <c r="K507" s="22"/>
      <c r="L507" s="22"/>
      <c r="M507" s="22"/>
    </row>
    <row r="508" spans="1:13" ht="33.75" x14ac:dyDescent="0.25">
      <c r="A508" s="14" t="s">
        <v>401</v>
      </c>
      <c r="B508" s="15" t="s">
        <v>22</v>
      </c>
      <c r="C508" s="15" t="s">
        <v>93</v>
      </c>
      <c r="D508" s="27" t="s">
        <v>402</v>
      </c>
      <c r="E508" s="16"/>
      <c r="F508" s="16"/>
      <c r="G508" s="16"/>
      <c r="H508" s="16"/>
      <c r="I508" s="16"/>
      <c r="J508" s="16"/>
      <c r="K508" s="17">
        <f>K511</f>
        <v>1</v>
      </c>
      <c r="L508" s="17">
        <f>L511</f>
        <v>180</v>
      </c>
      <c r="M508" s="17">
        <f>M511</f>
        <v>180</v>
      </c>
    </row>
    <row r="509" spans="1:13" ht="45" x14ac:dyDescent="0.25">
      <c r="A509" s="16"/>
      <c r="B509" s="16"/>
      <c r="C509" s="16"/>
      <c r="D509" s="27" t="s">
        <v>403</v>
      </c>
      <c r="E509" s="16"/>
      <c r="F509" s="16"/>
      <c r="G509" s="16"/>
      <c r="H509" s="16"/>
      <c r="I509" s="16"/>
      <c r="J509" s="16"/>
      <c r="K509" s="16"/>
      <c r="L509" s="16"/>
      <c r="M509" s="16"/>
    </row>
    <row r="510" spans="1:13" x14ac:dyDescent="0.25">
      <c r="A510" s="16"/>
      <c r="B510" s="16"/>
      <c r="C510" s="15" t="s">
        <v>26</v>
      </c>
      <c r="D510" s="28"/>
      <c r="E510" s="15" t="s">
        <v>17</v>
      </c>
      <c r="F510" s="18">
        <v>1</v>
      </c>
      <c r="G510" s="19">
        <v>0</v>
      </c>
      <c r="H510" s="19">
        <v>0</v>
      </c>
      <c r="I510" s="19">
        <v>0</v>
      </c>
      <c r="J510" s="17">
        <f>OR(F510&lt;&gt;0,G510&lt;&gt;0,H510&lt;&gt;0,I510&lt;&gt;0)*(F510 + (F510 = 0))*(G510 + (G510 = 0))*(H510 + (H510 = 0))*(I510 + (I510 = 0))</f>
        <v>1</v>
      </c>
      <c r="K510" s="16"/>
      <c r="L510" s="16"/>
      <c r="M510" s="16"/>
    </row>
    <row r="511" spans="1:13" x14ac:dyDescent="0.25">
      <c r="A511" s="16"/>
      <c r="B511" s="16"/>
      <c r="C511" s="16"/>
      <c r="D511" s="28"/>
      <c r="E511" s="16"/>
      <c r="F511" s="16"/>
      <c r="G511" s="16"/>
      <c r="H511" s="16"/>
      <c r="I511" s="16"/>
      <c r="J511" s="20" t="s">
        <v>404</v>
      </c>
      <c r="K511" s="21">
        <f>J510</f>
        <v>1</v>
      </c>
      <c r="L511" s="19">
        <v>180</v>
      </c>
      <c r="M511" s="21">
        <f>ROUND(K511*L511,2)</f>
        <v>180</v>
      </c>
    </row>
    <row r="512" spans="1:13" ht="0.95" customHeight="1" x14ac:dyDescent="0.25">
      <c r="A512" s="22"/>
      <c r="B512" s="22"/>
      <c r="C512" s="22"/>
      <c r="D512" s="29"/>
      <c r="E512" s="22"/>
      <c r="F512" s="22"/>
      <c r="G512" s="22"/>
      <c r="H512" s="22"/>
      <c r="I512" s="22"/>
      <c r="J512" s="22"/>
      <c r="K512" s="22"/>
      <c r="L512" s="22"/>
      <c r="M512" s="22"/>
    </row>
    <row r="513" spans="1:13" ht="22.5" x14ac:dyDescent="0.25">
      <c r="A513" s="14" t="s">
        <v>405</v>
      </c>
      <c r="B513" s="15" t="s">
        <v>22</v>
      </c>
      <c r="C513" s="15" t="s">
        <v>93</v>
      </c>
      <c r="D513" s="27" t="s">
        <v>406</v>
      </c>
      <c r="E513" s="16"/>
      <c r="F513" s="16"/>
      <c r="G513" s="16"/>
      <c r="H513" s="16"/>
      <c r="I513" s="16"/>
      <c r="J513" s="16"/>
      <c r="K513" s="17">
        <f>K516</f>
        <v>2</v>
      </c>
      <c r="L513" s="17">
        <f>L516</f>
        <v>164.67</v>
      </c>
      <c r="M513" s="17">
        <f>M516</f>
        <v>329.34</v>
      </c>
    </row>
    <row r="514" spans="1:13" ht="22.5" x14ac:dyDescent="0.25">
      <c r="A514" s="16"/>
      <c r="B514" s="16"/>
      <c r="C514" s="16"/>
      <c r="D514" s="27" t="s">
        <v>407</v>
      </c>
      <c r="E514" s="16"/>
      <c r="F514" s="16"/>
      <c r="G514" s="16"/>
      <c r="H514" s="16"/>
      <c r="I514" s="16"/>
      <c r="J514" s="16"/>
      <c r="K514" s="16"/>
      <c r="L514" s="16"/>
      <c r="M514" s="16"/>
    </row>
    <row r="515" spans="1:13" x14ac:dyDescent="0.25">
      <c r="A515" s="16"/>
      <c r="B515" s="16"/>
      <c r="C515" s="15" t="s">
        <v>26</v>
      </c>
      <c r="D515" s="28"/>
      <c r="E515" s="15" t="s">
        <v>17</v>
      </c>
      <c r="F515" s="18">
        <v>2</v>
      </c>
      <c r="G515" s="19">
        <v>0</v>
      </c>
      <c r="H515" s="19">
        <v>0</v>
      </c>
      <c r="I515" s="19">
        <v>0</v>
      </c>
      <c r="J515" s="17">
        <f>OR(F515&lt;&gt;0,G515&lt;&gt;0,H515&lt;&gt;0,I515&lt;&gt;0)*(F515 + (F515 = 0))*(G515 + (G515 = 0))*(H515 + (H515 = 0))*(I515 + (I515 = 0))</f>
        <v>2</v>
      </c>
      <c r="K515" s="16"/>
      <c r="L515" s="16"/>
      <c r="M515" s="16"/>
    </row>
    <row r="516" spans="1:13" x14ac:dyDescent="0.25">
      <c r="A516" s="16"/>
      <c r="B516" s="16"/>
      <c r="C516" s="16"/>
      <c r="D516" s="28"/>
      <c r="E516" s="16"/>
      <c r="F516" s="16"/>
      <c r="G516" s="16"/>
      <c r="H516" s="16"/>
      <c r="I516" s="16"/>
      <c r="J516" s="20" t="s">
        <v>408</v>
      </c>
      <c r="K516" s="21">
        <f>J515</f>
        <v>2</v>
      </c>
      <c r="L516" s="19">
        <v>164.67</v>
      </c>
      <c r="M516" s="21">
        <f>ROUND(K516*L516,2)</f>
        <v>329.34</v>
      </c>
    </row>
    <row r="517" spans="1:13" ht="0.95" customHeight="1" x14ac:dyDescent="0.25">
      <c r="A517" s="22"/>
      <c r="B517" s="22"/>
      <c r="C517" s="22"/>
      <c r="D517" s="29"/>
      <c r="E517" s="22"/>
      <c r="F517" s="22"/>
      <c r="G517" s="22"/>
      <c r="H517" s="22"/>
      <c r="I517" s="22"/>
      <c r="J517" s="22"/>
      <c r="K517" s="22"/>
      <c r="L517" s="22"/>
      <c r="M517" s="22"/>
    </row>
    <row r="518" spans="1:13" ht="33.75" x14ac:dyDescent="0.25">
      <c r="A518" s="14" t="s">
        <v>409</v>
      </c>
      <c r="B518" s="15" t="s">
        <v>22</v>
      </c>
      <c r="C518" s="15" t="s">
        <v>93</v>
      </c>
      <c r="D518" s="27" t="s">
        <v>410</v>
      </c>
      <c r="E518" s="16"/>
      <c r="F518" s="16"/>
      <c r="G518" s="16"/>
      <c r="H518" s="16"/>
      <c r="I518" s="16"/>
      <c r="J518" s="16"/>
      <c r="K518" s="17">
        <f>K521</f>
        <v>3</v>
      </c>
      <c r="L518" s="17">
        <f>L521</f>
        <v>89.59</v>
      </c>
      <c r="M518" s="17">
        <f>M521</f>
        <v>268.77</v>
      </c>
    </row>
    <row r="519" spans="1:13" ht="101.25" x14ac:dyDescent="0.25">
      <c r="A519" s="16"/>
      <c r="B519" s="16"/>
      <c r="C519" s="16"/>
      <c r="D519" s="27" t="s">
        <v>411</v>
      </c>
      <c r="E519" s="16"/>
      <c r="F519" s="16"/>
      <c r="G519" s="16"/>
      <c r="H519" s="16"/>
      <c r="I519" s="16"/>
      <c r="J519" s="16"/>
      <c r="K519" s="16"/>
      <c r="L519" s="16"/>
      <c r="M519" s="16"/>
    </row>
    <row r="520" spans="1:13" x14ac:dyDescent="0.25">
      <c r="A520" s="16"/>
      <c r="B520" s="16"/>
      <c r="C520" s="15" t="s">
        <v>26</v>
      </c>
      <c r="D520" s="28"/>
      <c r="E520" s="15" t="s">
        <v>17</v>
      </c>
      <c r="F520" s="18">
        <v>3</v>
      </c>
      <c r="G520" s="19">
        <v>0</v>
      </c>
      <c r="H520" s="19">
        <v>0</v>
      </c>
      <c r="I520" s="19">
        <v>0</v>
      </c>
      <c r="J520" s="17">
        <f>OR(F520&lt;&gt;0,G520&lt;&gt;0,H520&lt;&gt;0,I520&lt;&gt;0)*(F520 + (F520 = 0))*(G520 + (G520 = 0))*(H520 + (H520 = 0))*(I520 + (I520 = 0))</f>
        <v>3</v>
      </c>
      <c r="K520" s="16"/>
      <c r="L520" s="16"/>
      <c r="M520" s="16"/>
    </row>
    <row r="521" spans="1:13" x14ac:dyDescent="0.25">
      <c r="A521" s="16"/>
      <c r="B521" s="16"/>
      <c r="C521" s="16"/>
      <c r="D521" s="28"/>
      <c r="E521" s="16"/>
      <c r="F521" s="16"/>
      <c r="G521" s="16"/>
      <c r="H521" s="16"/>
      <c r="I521" s="16"/>
      <c r="J521" s="20" t="s">
        <v>412</v>
      </c>
      <c r="K521" s="21">
        <f>J520</f>
        <v>3</v>
      </c>
      <c r="L521" s="19">
        <v>89.59</v>
      </c>
      <c r="M521" s="21">
        <f>ROUND(K521*L521,2)</f>
        <v>268.77</v>
      </c>
    </row>
    <row r="522" spans="1:13" ht="0.95" customHeight="1" x14ac:dyDescent="0.25">
      <c r="A522" s="22"/>
      <c r="B522" s="22"/>
      <c r="C522" s="22"/>
      <c r="D522" s="29"/>
      <c r="E522" s="22"/>
      <c r="F522" s="22"/>
      <c r="G522" s="22"/>
      <c r="H522" s="22"/>
      <c r="I522" s="22"/>
      <c r="J522" s="22"/>
      <c r="K522" s="22"/>
      <c r="L522" s="22"/>
      <c r="M522" s="22"/>
    </row>
    <row r="523" spans="1:13" ht="22.5" x14ac:dyDescent="0.25">
      <c r="A523" s="14" t="s">
        <v>413</v>
      </c>
      <c r="B523" s="15" t="s">
        <v>22</v>
      </c>
      <c r="C523" s="15" t="s">
        <v>93</v>
      </c>
      <c r="D523" s="27" t="s">
        <v>414</v>
      </c>
      <c r="E523" s="16"/>
      <c r="F523" s="16"/>
      <c r="G523" s="16"/>
      <c r="H523" s="16"/>
      <c r="I523" s="16"/>
      <c r="J523" s="16"/>
      <c r="K523" s="17">
        <f>K526</f>
        <v>3</v>
      </c>
      <c r="L523" s="17">
        <f>L526</f>
        <v>47.95</v>
      </c>
      <c r="M523" s="17">
        <f>M526</f>
        <v>143.85</v>
      </c>
    </row>
    <row r="524" spans="1:13" ht="67.5" x14ac:dyDescent="0.25">
      <c r="A524" s="16"/>
      <c r="B524" s="16"/>
      <c r="C524" s="16"/>
      <c r="D524" s="27" t="s">
        <v>415</v>
      </c>
      <c r="E524" s="16"/>
      <c r="F524" s="16"/>
      <c r="G524" s="16"/>
      <c r="H524" s="16"/>
      <c r="I524" s="16"/>
      <c r="J524" s="16"/>
      <c r="K524" s="16"/>
      <c r="L524" s="16"/>
      <c r="M524" s="16"/>
    </row>
    <row r="525" spans="1:13" x14ac:dyDescent="0.25">
      <c r="A525" s="16"/>
      <c r="B525" s="16"/>
      <c r="C525" s="15" t="s">
        <v>26</v>
      </c>
      <c r="D525" s="28"/>
      <c r="E525" s="15" t="s">
        <v>17</v>
      </c>
      <c r="F525" s="18">
        <v>3</v>
      </c>
      <c r="G525" s="19">
        <v>0</v>
      </c>
      <c r="H525" s="19">
        <v>0</v>
      </c>
      <c r="I525" s="19">
        <v>0</v>
      </c>
      <c r="J525" s="17">
        <f>OR(F525&lt;&gt;0,G525&lt;&gt;0,H525&lt;&gt;0,I525&lt;&gt;0)*(F525 + (F525 = 0))*(G525 + (G525 = 0))*(H525 + (H525 = 0))*(I525 + (I525 = 0))</f>
        <v>3</v>
      </c>
      <c r="K525" s="16"/>
      <c r="L525" s="16"/>
      <c r="M525" s="16"/>
    </row>
    <row r="526" spans="1:13" x14ac:dyDescent="0.25">
      <c r="A526" s="16"/>
      <c r="B526" s="16"/>
      <c r="C526" s="16"/>
      <c r="D526" s="28"/>
      <c r="E526" s="16"/>
      <c r="F526" s="16"/>
      <c r="G526" s="16"/>
      <c r="H526" s="16"/>
      <c r="I526" s="16"/>
      <c r="J526" s="20" t="s">
        <v>416</v>
      </c>
      <c r="K526" s="21">
        <f>J525</f>
        <v>3</v>
      </c>
      <c r="L526" s="19">
        <v>47.95</v>
      </c>
      <c r="M526" s="21">
        <f>ROUND(K526*L526,2)</f>
        <v>143.85</v>
      </c>
    </row>
    <row r="527" spans="1:13" ht="0.95" customHeight="1" x14ac:dyDescent="0.25">
      <c r="A527" s="22"/>
      <c r="B527" s="22"/>
      <c r="C527" s="22"/>
      <c r="D527" s="29"/>
      <c r="E527" s="22"/>
      <c r="F527" s="22"/>
      <c r="G527" s="22"/>
      <c r="H527" s="22"/>
      <c r="I527" s="22"/>
      <c r="J527" s="22"/>
      <c r="K527" s="22"/>
      <c r="L527" s="22"/>
      <c r="M527" s="22"/>
    </row>
    <row r="528" spans="1:13" x14ac:dyDescent="0.25">
      <c r="A528" s="16"/>
      <c r="B528" s="16"/>
      <c r="C528" s="16"/>
      <c r="D528" s="28"/>
      <c r="E528" s="16"/>
      <c r="F528" s="16"/>
      <c r="G528" s="16"/>
      <c r="H528" s="16"/>
      <c r="I528" s="16"/>
      <c r="J528" s="20" t="s">
        <v>417</v>
      </c>
      <c r="K528" s="19">
        <v>1</v>
      </c>
      <c r="L528" s="21">
        <f>M490+M503+M508+M513+M518+M523</f>
        <v>7871.76</v>
      </c>
      <c r="M528" s="21">
        <f>ROUND(K528*L528,2)</f>
        <v>7871.76</v>
      </c>
    </row>
    <row r="529" spans="1:13" ht="0.95" customHeight="1" x14ac:dyDescent="0.25">
      <c r="A529" s="22"/>
      <c r="B529" s="22"/>
      <c r="C529" s="22"/>
      <c r="D529" s="29"/>
      <c r="E529" s="22"/>
      <c r="F529" s="22"/>
      <c r="G529" s="22"/>
      <c r="H529" s="22"/>
      <c r="I529" s="22"/>
      <c r="J529" s="22"/>
      <c r="K529" s="22"/>
      <c r="L529" s="22"/>
      <c r="M529" s="22"/>
    </row>
    <row r="530" spans="1:13" x14ac:dyDescent="0.25">
      <c r="A530" s="10" t="s">
        <v>418</v>
      </c>
      <c r="B530" s="11" t="s">
        <v>16</v>
      </c>
      <c r="C530" s="10" t="s">
        <v>17</v>
      </c>
      <c r="D530" s="26" t="s">
        <v>419</v>
      </c>
      <c r="E530" s="12"/>
      <c r="F530" s="12"/>
      <c r="G530" s="12"/>
      <c r="H530" s="12"/>
      <c r="I530" s="12"/>
      <c r="J530" s="12"/>
      <c r="K530" s="13">
        <f>K602</f>
        <v>1</v>
      </c>
      <c r="L530" s="13">
        <f>L602</f>
        <v>11874.95</v>
      </c>
      <c r="M530" s="13">
        <f>M602</f>
        <v>11874.95</v>
      </c>
    </row>
    <row r="531" spans="1:13" ht="33.75" x14ac:dyDescent="0.25">
      <c r="A531" s="14" t="s">
        <v>420</v>
      </c>
      <c r="B531" s="15" t="s">
        <v>22</v>
      </c>
      <c r="C531" s="15" t="s">
        <v>93</v>
      </c>
      <c r="D531" s="27" t="s">
        <v>421</v>
      </c>
      <c r="E531" s="16"/>
      <c r="F531" s="16"/>
      <c r="G531" s="16"/>
      <c r="H531" s="16"/>
      <c r="I531" s="16"/>
      <c r="J531" s="16"/>
      <c r="K531" s="17">
        <f>K535</f>
        <v>2</v>
      </c>
      <c r="L531" s="17">
        <f>L535</f>
        <v>1170.26</v>
      </c>
      <c r="M531" s="17">
        <f>M535</f>
        <v>2340.52</v>
      </c>
    </row>
    <row r="532" spans="1:13" ht="45" x14ac:dyDescent="0.25">
      <c r="A532" s="16"/>
      <c r="B532" s="16"/>
      <c r="C532" s="16"/>
      <c r="D532" s="27" t="s">
        <v>422</v>
      </c>
      <c r="E532" s="16"/>
      <c r="F532" s="16"/>
      <c r="G532" s="16"/>
      <c r="H532" s="16"/>
      <c r="I532" s="16"/>
      <c r="J532" s="16"/>
      <c r="K532" s="16"/>
      <c r="L532" s="16"/>
      <c r="M532" s="16"/>
    </row>
    <row r="533" spans="1:13" x14ac:dyDescent="0.25">
      <c r="A533" s="16"/>
      <c r="B533" s="16"/>
      <c r="C533" s="15" t="s">
        <v>37</v>
      </c>
      <c r="D533" s="28"/>
      <c r="E533" s="15" t="s">
        <v>38</v>
      </c>
      <c r="F533" s="18">
        <v>1</v>
      </c>
      <c r="G533" s="19">
        <v>0</v>
      </c>
      <c r="H533" s="19">
        <v>0</v>
      </c>
      <c r="I533" s="19">
        <v>0</v>
      </c>
      <c r="J533" s="17">
        <f>OR(F533&lt;&gt;0,G533&lt;&gt;0,H533&lt;&gt;0,I533&lt;&gt;0)*(F533 + (F533 = 0))*(G533 + (G533 = 0))*(H533 + (H533 = 0))*(I533 + (I533 = 0))</f>
        <v>1</v>
      </c>
      <c r="K533" s="16"/>
      <c r="L533" s="16"/>
      <c r="M533" s="16"/>
    </row>
    <row r="534" spans="1:13" x14ac:dyDescent="0.25">
      <c r="A534" s="16"/>
      <c r="B534" s="16"/>
      <c r="C534" s="15" t="s">
        <v>37</v>
      </c>
      <c r="D534" s="28"/>
      <c r="E534" s="15" t="s">
        <v>69</v>
      </c>
      <c r="F534" s="18">
        <v>1</v>
      </c>
      <c r="G534" s="19">
        <v>0</v>
      </c>
      <c r="H534" s="19">
        <v>0</v>
      </c>
      <c r="I534" s="19">
        <v>0</v>
      </c>
      <c r="J534" s="17">
        <f>OR(F534&lt;&gt;0,G534&lt;&gt;0,H534&lt;&gt;0,I534&lt;&gt;0)*(F534 + (F534 = 0))*(G534 + (G534 = 0))*(H534 + (H534 = 0))*(I534 + (I534 = 0))</f>
        <v>1</v>
      </c>
      <c r="K534" s="16"/>
      <c r="L534" s="16"/>
      <c r="M534" s="16"/>
    </row>
    <row r="535" spans="1:13" x14ac:dyDescent="0.25">
      <c r="A535" s="16"/>
      <c r="B535" s="16"/>
      <c r="C535" s="16"/>
      <c r="D535" s="28"/>
      <c r="E535" s="16"/>
      <c r="F535" s="16"/>
      <c r="G535" s="16"/>
      <c r="H535" s="16"/>
      <c r="I535" s="16"/>
      <c r="J535" s="20" t="s">
        <v>423</v>
      </c>
      <c r="K535" s="21">
        <f>SUM(J533:J534)</f>
        <v>2</v>
      </c>
      <c r="L535" s="19">
        <v>1170.26</v>
      </c>
      <c r="M535" s="21">
        <f>ROUND(K535*L535,2)</f>
        <v>2340.52</v>
      </c>
    </row>
    <row r="536" spans="1:13" ht="0.95" customHeight="1" x14ac:dyDescent="0.25">
      <c r="A536" s="22"/>
      <c r="B536" s="22"/>
      <c r="C536" s="22"/>
      <c r="D536" s="29"/>
      <c r="E536" s="22"/>
      <c r="F536" s="22"/>
      <c r="G536" s="22"/>
      <c r="H536" s="22"/>
      <c r="I536" s="22"/>
      <c r="J536" s="22"/>
      <c r="K536" s="22"/>
      <c r="L536" s="22"/>
      <c r="M536" s="22"/>
    </row>
    <row r="537" spans="1:13" ht="45" x14ac:dyDescent="0.25">
      <c r="A537" s="14" t="s">
        <v>424</v>
      </c>
      <c r="B537" s="15" t="s">
        <v>22</v>
      </c>
      <c r="C537" s="15" t="s">
        <v>52</v>
      </c>
      <c r="D537" s="27" t="s">
        <v>425</v>
      </c>
      <c r="E537" s="16"/>
      <c r="F537" s="16"/>
      <c r="G537" s="16"/>
      <c r="H537" s="16"/>
      <c r="I537" s="16"/>
      <c r="J537" s="16"/>
      <c r="K537" s="17">
        <f>K550</f>
        <v>120</v>
      </c>
      <c r="L537" s="17">
        <f>L550</f>
        <v>14.92</v>
      </c>
      <c r="M537" s="17">
        <f>M550</f>
        <v>1790.4</v>
      </c>
    </row>
    <row r="538" spans="1:13" ht="123.75" x14ac:dyDescent="0.25">
      <c r="A538" s="16"/>
      <c r="B538" s="16"/>
      <c r="C538" s="16"/>
      <c r="D538" s="27" t="s">
        <v>426</v>
      </c>
      <c r="E538" s="16"/>
      <c r="F538" s="16"/>
      <c r="G538" s="16"/>
      <c r="H538" s="16"/>
      <c r="I538" s="16"/>
      <c r="J538" s="16"/>
      <c r="K538" s="16"/>
      <c r="L538" s="16"/>
      <c r="M538" s="16"/>
    </row>
    <row r="539" spans="1:13" x14ac:dyDescent="0.25">
      <c r="A539" s="16"/>
      <c r="B539" s="16"/>
      <c r="C539" s="15" t="s">
        <v>26</v>
      </c>
      <c r="D539" s="28"/>
      <c r="E539" s="15" t="s">
        <v>427</v>
      </c>
      <c r="F539" s="18"/>
      <c r="G539" s="19"/>
      <c r="H539" s="19"/>
      <c r="I539" s="19"/>
      <c r="J539" s="17">
        <f t="shared" ref="J539:J549" si="12">OR(F539&lt;&gt;0,G539&lt;&gt;0,H539&lt;&gt;0,I539&lt;&gt;0)*(F539 + (F539 = 0))*(G539 + (G539 = 0))*(H539 + (H539 = 0))*(I539 + (I539 = 0))</f>
        <v>0</v>
      </c>
      <c r="K539" s="16"/>
      <c r="L539" s="16"/>
      <c r="M539" s="16"/>
    </row>
    <row r="540" spans="1:13" x14ac:dyDescent="0.25">
      <c r="A540" s="16"/>
      <c r="B540" s="16"/>
      <c r="C540" s="15" t="s">
        <v>26</v>
      </c>
      <c r="D540" s="28"/>
      <c r="E540" s="15" t="s">
        <v>38</v>
      </c>
      <c r="F540" s="18">
        <v>4</v>
      </c>
      <c r="G540" s="19">
        <v>3</v>
      </c>
      <c r="H540" s="19">
        <v>4</v>
      </c>
      <c r="I540" s="19">
        <v>0</v>
      </c>
      <c r="J540" s="17">
        <f t="shared" si="12"/>
        <v>48</v>
      </c>
      <c r="K540" s="16"/>
      <c r="L540" s="16"/>
      <c r="M540" s="16"/>
    </row>
    <row r="541" spans="1:13" x14ac:dyDescent="0.25">
      <c r="A541" s="16"/>
      <c r="B541" s="16"/>
      <c r="C541" s="15" t="s">
        <v>26</v>
      </c>
      <c r="D541" s="28"/>
      <c r="E541" s="15" t="s">
        <v>428</v>
      </c>
      <c r="F541" s="18">
        <v>3</v>
      </c>
      <c r="G541" s="19">
        <v>3</v>
      </c>
      <c r="H541" s="19">
        <v>4</v>
      </c>
      <c r="I541" s="19">
        <v>0</v>
      </c>
      <c r="J541" s="17">
        <f t="shared" si="12"/>
        <v>36</v>
      </c>
      <c r="K541" s="16"/>
      <c r="L541" s="16"/>
      <c r="M541" s="16"/>
    </row>
    <row r="542" spans="1:13" x14ac:dyDescent="0.25">
      <c r="A542" s="16"/>
      <c r="B542" s="16"/>
      <c r="C542" s="15" t="s">
        <v>37</v>
      </c>
      <c r="D542" s="28"/>
      <c r="E542" s="15" t="s">
        <v>429</v>
      </c>
      <c r="F542" s="18">
        <v>1</v>
      </c>
      <c r="G542" s="19">
        <v>4</v>
      </c>
      <c r="H542" s="19">
        <v>5</v>
      </c>
      <c r="I542" s="19">
        <v>0</v>
      </c>
      <c r="J542" s="17">
        <f t="shared" si="12"/>
        <v>20</v>
      </c>
      <c r="K542" s="16"/>
      <c r="L542" s="16"/>
      <c r="M542" s="16"/>
    </row>
    <row r="543" spans="1:13" x14ac:dyDescent="0.25">
      <c r="A543" s="16"/>
      <c r="B543" s="16"/>
      <c r="C543" s="15" t="s">
        <v>26</v>
      </c>
      <c r="D543" s="28"/>
      <c r="E543" s="15" t="s">
        <v>430</v>
      </c>
      <c r="F543" s="18"/>
      <c r="G543" s="19"/>
      <c r="H543" s="19"/>
      <c r="I543" s="19"/>
      <c r="J543" s="17">
        <f t="shared" si="12"/>
        <v>0</v>
      </c>
      <c r="K543" s="16"/>
      <c r="L543" s="16"/>
      <c r="M543" s="16"/>
    </row>
    <row r="544" spans="1:13" x14ac:dyDescent="0.25">
      <c r="A544" s="16"/>
      <c r="B544" s="16"/>
      <c r="C544" s="15" t="s">
        <v>26</v>
      </c>
      <c r="D544" s="28"/>
      <c r="E544" s="15" t="s">
        <v>38</v>
      </c>
      <c r="F544" s="18">
        <v>1</v>
      </c>
      <c r="G544" s="19">
        <v>4</v>
      </c>
      <c r="H544" s="19">
        <v>1</v>
      </c>
      <c r="I544" s="19">
        <v>0</v>
      </c>
      <c r="J544" s="17">
        <f t="shared" si="12"/>
        <v>4</v>
      </c>
      <c r="K544" s="16"/>
      <c r="L544" s="16"/>
      <c r="M544" s="16"/>
    </row>
    <row r="545" spans="1:13" x14ac:dyDescent="0.25">
      <c r="A545" s="16"/>
      <c r="B545" s="16"/>
      <c r="C545" s="15" t="s">
        <v>26</v>
      </c>
      <c r="D545" s="28"/>
      <c r="E545" s="15" t="s">
        <v>428</v>
      </c>
      <c r="F545" s="18">
        <v>1</v>
      </c>
      <c r="G545" s="19">
        <v>4</v>
      </c>
      <c r="H545" s="19">
        <v>1</v>
      </c>
      <c r="I545" s="19">
        <v>0</v>
      </c>
      <c r="J545" s="17">
        <f t="shared" si="12"/>
        <v>4</v>
      </c>
      <c r="K545" s="16"/>
      <c r="L545" s="16"/>
      <c r="M545" s="16"/>
    </row>
    <row r="546" spans="1:13" x14ac:dyDescent="0.25">
      <c r="A546" s="16"/>
      <c r="B546" s="16"/>
      <c r="C546" s="15" t="s">
        <v>26</v>
      </c>
      <c r="D546" s="28"/>
      <c r="E546" s="15" t="s">
        <v>431</v>
      </c>
      <c r="F546" s="18"/>
      <c r="G546" s="19"/>
      <c r="H546" s="19"/>
      <c r="I546" s="19"/>
      <c r="J546" s="17">
        <f t="shared" si="12"/>
        <v>0</v>
      </c>
      <c r="K546" s="16"/>
      <c r="L546" s="16"/>
      <c r="M546" s="16"/>
    </row>
    <row r="547" spans="1:13" x14ac:dyDescent="0.25">
      <c r="A547" s="16"/>
      <c r="B547" s="16"/>
      <c r="C547" s="15" t="s">
        <v>26</v>
      </c>
      <c r="D547" s="28"/>
      <c r="E547" s="15" t="s">
        <v>38</v>
      </c>
      <c r="F547" s="18">
        <v>2</v>
      </c>
      <c r="G547" s="19">
        <v>1</v>
      </c>
      <c r="H547" s="19">
        <v>1</v>
      </c>
      <c r="I547" s="19">
        <v>0</v>
      </c>
      <c r="J547" s="17">
        <f t="shared" si="12"/>
        <v>2</v>
      </c>
      <c r="K547" s="16"/>
      <c r="L547" s="16"/>
      <c r="M547" s="16"/>
    </row>
    <row r="548" spans="1:13" x14ac:dyDescent="0.25">
      <c r="A548" s="16"/>
      <c r="B548" s="16"/>
      <c r="C548" s="15" t="s">
        <v>26</v>
      </c>
      <c r="D548" s="28"/>
      <c r="E548" s="15" t="s">
        <v>428</v>
      </c>
      <c r="F548" s="18">
        <v>2</v>
      </c>
      <c r="G548" s="19">
        <v>1</v>
      </c>
      <c r="H548" s="19">
        <v>1</v>
      </c>
      <c r="I548" s="19">
        <v>0</v>
      </c>
      <c r="J548" s="17">
        <f t="shared" si="12"/>
        <v>2</v>
      </c>
      <c r="K548" s="16"/>
      <c r="L548" s="16"/>
      <c r="M548" s="16"/>
    </row>
    <row r="549" spans="1:13" x14ac:dyDescent="0.25">
      <c r="A549" s="16"/>
      <c r="B549" s="16"/>
      <c r="C549" s="15" t="s">
        <v>26</v>
      </c>
      <c r="D549" s="28"/>
      <c r="E549" s="15" t="s">
        <v>42</v>
      </c>
      <c r="F549" s="18">
        <v>1</v>
      </c>
      <c r="G549" s="19">
        <v>4</v>
      </c>
      <c r="H549" s="19">
        <v>0</v>
      </c>
      <c r="I549" s="19">
        <v>0</v>
      </c>
      <c r="J549" s="17">
        <f t="shared" si="12"/>
        <v>4</v>
      </c>
      <c r="K549" s="16"/>
      <c r="L549" s="16"/>
      <c r="M549" s="16"/>
    </row>
    <row r="550" spans="1:13" x14ac:dyDescent="0.25">
      <c r="A550" s="16"/>
      <c r="B550" s="16"/>
      <c r="C550" s="16"/>
      <c r="D550" s="28"/>
      <c r="E550" s="16"/>
      <c r="F550" s="16"/>
      <c r="G550" s="16"/>
      <c r="H550" s="16"/>
      <c r="I550" s="16"/>
      <c r="J550" s="20" t="s">
        <v>432</v>
      </c>
      <c r="K550" s="21">
        <f>SUM(J539:J549)</f>
        <v>120</v>
      </c>
      <c r="L550" s="19">
        <v>14.92</v>
      </c>
      <c r="M550" s="21">
        <f>ROUND(K550*L550,2)</f>
        <v>1790.4</v>
      </c>
    </row>
    <row r="551" spans="1:13" ht="0.95" customHeight="1" x14ac:dyDescent="0.25">
      <c r="A551" s="22"/>
      <c r="B551" s="22"/>
      <c r="C551" s="22"/>
      <c r="D551" s="29"/>
      <c r="E551" s="22"/>
      <c r="F551" s="22"/>
      <c r="G551" s="22"/>
      <c r="H551" s="22"/>
      <c r="I551" s="22"/>
      <c r="J551" s="22"/>
      <c r="K551" s="22"/>
      <c r="L551" s="22"/>
      <c r="M551" s="22"/>
    </row>
    <row r="552" spans="1:13" ht="22.5" x14ac:dyDescent="0.25">
      <c r="A552" s="14" t="s">
        <v>433</v>
      </c>
      <c r="B552" s="15" t="s">
        <v>22</v>
      </c>
      <c r="C552" s="15" t="s">
        <v>23</v>
      </c>
      <c r="D552" s="27" t="s">
        <v>434</v>
      </c>
      <c r="E552" s="16"/>
      <c r="F552" s="16"/>
      <c r="G552" s="16"/>
      <c r="H552" s="16"/>
      <c r="I552" s="16"/>
      <c r="J552" s="16"/>
      <c r="K552" s="17">
        <f>K558</f>
        <v>130</v>
      </c>
      <c r="L552" s="17">
        <f>L558</f>
        <v>0.84</v>
      </c>
      <c r="M552" s="17">
        <f>M558</f>
        <v>109.2</v>
      </c>
    </row>
    <row r="553" spans="1:13" ht="90" x14ac:dyDescent="0.25">
      <c r="A553" s="16"/>
      <c r="B553" s="16"/>
      <c r="C553" s="16"/>
      <c r="D553" s="27" t="s">
        <v>435</v>
      </c>
      <c r="E553" s="16"/>
      <c r="F553" s="16"/>
      <c r="G553" s="16"/>
      <c r="H553" s="16"/>
      <c r="I553" s="16"/>
      <c r="J553" s="16"/>
      <c r="K553" s="16"/>
      <c r="L553" s="16"/>
      <c r="M553" s="16"/>
    </row>
    <row r="554" spans="1:13" x14ac:dyDescent="0.25">
      <c r="A554" s="16"/>
      <c r="B554" s="16"/>
      <c r="C554" s="15" t="s">
        <v>26</v>
      </c>
      <c r="D554" s="28"/>
      <c r="E554" s="15" t="s">
        <v>436</v>
      </c>
      <c r="F554" s="18"/>
      <c r="G554" s="19"/>
      <c r="H554" s="19"/>
      <c r="I554" s="19"/>
      <c r="J554" s="17">
        <f>OR(F554&lt;&gt;0,G554&lt;&gt;0,H554&lt;&gt;0,I554&lt;&gt;0)*(F554 + (F554 = 0))*(G554 + (G554 = 0))*(H554 + (H554 = 0))*(I554 + (I554 = 0))</f>
        <v>0</v>
      </c>
      <c r="K554" s="16"/>
      <c r="L554" s="16"/>
      <c r="M554" s="16"/>
    </row>
    <row r="555" spans="1:13" x14ac:dyDescent="0.25">
      <c r="A555" s="16"/>
      <c r="B555" s="16"/>
      <c r="C555" s="15" t="s">
        <v>26</v>
      </c>
      <c r="D555" s="28"/>
      <c r="E555" s="15" t="s">
        <v>38</v>
      </c>
      <c r="F555" s="18">
        <v>3</v>
      </c>
      <c r="G555" s="19">
        <v>18</v>
      </c>
      <c r="H555" s="19">
        <v>0</v>
      </c>
      <c r="I555" s="19">
        <v>0</v>
      </c>
      <c r="J555" s="17">
        <f>OR(F555&lt;&gt;0,G555&lt;&gt;0,H555&lt;&gt;0,I555&lt;&gt;0)*(F555 + (F555 = 0))*(G555 + (G555 = 0))*(H555 + (H555 = 0))*(I555 + (I555 = 0))</f>
        <v>54</v>
      </c>
      <c r="K555" s="16"/>
      <c r="L555" s="16"/>
      <c r="M555" s="16"/>
    </row>
    <row r="556" spans="1:13" x14ac:dyDescent="0.25">
      <c r="A556" s="16"/>
      <c r="B556" s="16"/>
      <c r="C556" s="15" t="s">
        <v>26</v>
      </c>
      <c r="D556" s="28"/>
      <c r="E556" s="15" t="s">
        <v>428</v>
      </c>
      <c r="F556" s="18">
        <v>4</v>
      </c>
      <c r="G556" s="19">
        <v>18</v>
      </c>
      <c r="H556" s="19">
        <v>0</v>
      </c>
      <c r="I556" s="19">
        <v>0</v>
      </c>
      <c r="J556" s="17">
        <f>OR(F556&lt;&gt;0,G556&lt;&gt;0,H556&lt;&gt;0,I556&lt;&gt;0)*(F556 + (F556 = 0))*(G556 + (G556 = 0))*(H556 + (H556 = 0))*(I556 + (I556 = 0))</f>
        <v>72</v>
      </c>
      <c r="K556" s="16"/>
      <c r="L556" s="16"/>
      <c r="M556" s="16"/>
    </row>
    <row r="557" spans="1:13" x14ac:dyDescent="0.25">
      <c r="A557" s="16"/>
      <c r="B557" s="16"/>
      <c r="C557" s="15" t="s">
        <v>26</v>
      </c>
      <c r="D557" s="28"/>
      <c r="E557" s="15" t="s">
        <v>42</v>
      </c>
      <c r="F557" s="18">
        <v>1</v>
      </c>
      <c r="G557" s="19">
        <v>4</v>
      </c>
      <c r="H557" s="19">
        <v>0</v>
      </c>
      <c r="I557" s="19">
        <v>0</v>
      </c>
      <c r="J557" s="17">
        <f>OR(F557&lt;&gt;0,G557&lt;&gt;0,H557&lt;&gt;0,I557&lt;&gt;0)*(F557 + (F557 = 0))*(G557 + (G557 = 0))*(H557 + (H557 = 0))*(I557 + (I557 = 0))</f>
        <v>4</v>
      </c>
      <c r="K557" s="16"/>
      <c r="L557" s="16"/>
      <c r="M557" s="16"/>
    </row>
    <row r="558" spans="1:13" x14ac:dyDescent="0.25">
      <c r="A558" s="16"/>
      <c r="B558" s="16"/>
      <c r="C558" s="16"/>
      <c r="D558" s="28"/>
      <c r="E558" s="16"/>
      <c r="F558" s="16"/>
      <c r="G558" s="16"/>
      <c r="H558" s="16"/>
      <c r="I558" s="16"/>
      <c r="J558" s="20" t="s">
        <v>437</v>
      </c>
      <c r="K558" s="21">
        <f>SUM(J554:J557)</f>
        <v>130</v>
      </c>
      <c r="L558" s="19">
        <v>0.84</v>
      </c>
      <c r="M558" s="21">
        <f>ROUND(K558*L558,2)</f>
        <v>109.2</v>
      </c>
    </row>
    <row r="559" spans="1:13" ht="0.95" customHeight="1" x14ac:dyDescent="0.25">
      <c r="A559" s="22"/>
      <c r="B559" s="22"/>
      <c r="C559" s="22"/>
      <c r="D559" s="29"/>
      <c r="E559" s="22"/>
      <c r="F559" s="22"/>
      <c r="G559" s="22"/>
      <c r="H559" s="22"/>
      <c r="I559" s="22"/>
      <c r="J559" s="22"/>
      <c r="K559" s="22"/>
      <c r="L559" s="22"/>
      <c r="M559" s="22"/>
    </row>
    <row r="560" spans="1:13" ht="22.5" x14ac:dyDescent="0.25">
      <c r="A560" s="14" t="s">
        <v>438</v>
      </c>
      <c r="B560" s="15" t="s">
        <v>22</v>
      </c>
      <c r="C560" s="15" t="s">
        <v>93</v>
      </c>
      <c r="D560" s="27" t="s">
        <v>439</v>
      </c>
      <c r="E560" s="16"/>
      <c r="F560" s="16"/>
      <c r="G560" s="16"/>
      <c r="H560" s="16"/>
      <c r="I560" s="16"/>
      <c r="J560" s="16"/>
      <c r="K560" s="17">
        <f>K564</f>
        <v>4</v>
      </c>
      <c r="L560" s="17">
        <f>L564</f>
        <v>8.84</v>
      </c>
      <c r="M560" s="17">
        <f>M564</f>
        <v>35.36</v>
      </c>
    </row>
    <row r="561" spans="1:13" ht="67.5" x14ac:dyDescent="0.25">
      <c r="A561" s="16"/>
      <c r="B561" s="16"/>
      <c r="C561" s="16"/>
      <c r="D561" s="27" t="s">
        <v>440</v>
      </c>
      <c r="E561" s="16"/>
      <c r="F561" s="16"/>
      <c r="G561" s="16"/>
      <c r="H561" s="16"/>
      <c r="I561" s="16"/>
      <c r="J561" s="16"/>
      <c r="K561" s="16"/>
      <c r="L561" s="16"/>
      <c r="M561" s="16"/>
    </row>
    <row r="562" spans="1:13" x14ac:dyDescent="0.25">
      <c r="A562" s="16"/>
      <c r="B562" s="16"/>
      <c r="C562" s="15" t="s">
        <v>26</v>
      </c>
      <c r="D562" s="28"/>
      <c r="E562" s="15" t="s">
        <v>27</v>
      </c>
      <c r="F562" s="18">
        <v>2</v>
      </c>
      <c r="G562" s="19">
        <v>0</v>
      </c>
      <c r="H562" s="19">
        <v>0</v>
      </c>
      <c r="I562" s="19">
        <v>0</v>
      </c>
      <c r="J562" s="17">
        <f>OR(F562&lt;&gt;0,G562&lt;&gt;0,H562&lt;&gt;0,I562&lt;&gt;0)*(F562 + (F562 = 0))*(G562 + (G562 = 0))*(H562 + (H562 = 0))*(I562 + (I562 = 0))</f>
        <v>2</v>
      </c>
      <c r="K562" s="16"/>
      <c r="L562" s="16"/>
      <c r="M562" s="16"/>
    </row>
    <row r="563" spans="1:13" x14ac:dyDescent="0.25">
      <c r="A563" s="16"/>
      <c r="B563" s="16"/>
      <c r="C563" s="15" t="s">
        <v>26</v>
      </c>
      <c r="D563" s="28"/>
      <c r="E563" s="15" t="s">
        <v>69</v>
      </c>
      <c r="F563" s="18">
        <v>2</v>
      </c>
      <c r="G563" s="19">
        <v>0</v>
      </c>
      <c r="H563" s="19">
        <v>0</v>
      </c>
      <c r="I563" s="19">
        <v>0</v>
      </c>
      <c r="J563" s="17">
        <f>OR(F563&lt;&gt;0,G563&lt;&gt;0,H563&lt;&gt;0,I563&lt;&gt;0)*(F563 + (F563 = 0))*(G563 + (G563 = 0))*(H563 + (H563 = 0))*(I563 + (I563 = 0))</f>
        <v>2</v>
      </c>
      <c r="K563" s="16"/>
      <c r="L563" s="16"/>
      <c r="M563" s="16"/>
    </row>
    <row r="564" spans="1:13" x14ac:dyDescent="0.25">
      <c r="A564" s="16"/>
      <c r="B564" s="16"/>
      <c r="C564" s="16"/>
      <c r="D564" s="28"/>
      <c r="E564" s="16"/>
      <c r="F564" s="16"/>
      <c r="G564" s="16"/>
      <c r="H564" s="16"/>
      <c r="I564" s="16"/>
      <c r="J564" s="20" t="s">
        <v>441</v>
      </c>
      <c r="K564" s="21">
        <f>SUM(J562:J563)</f>
        <v>4</v>
      </c>
      <c r="L564" s="19">
        <v>8.84</v>
      </c>
      <c r="M564" s="21">
        <f>ROUND(K564*L564,2)</f>
        <v>35.36</v>
      </c>
    </row>
    <row r="565" spans="1:13" ht="0.95" customHeight="1" x14ac:dyDescent="0.25">
      <c r="A565" s="22"/>
      <c r="B565" s="22"/>
      <c r="C565" s="22"/>
      <c r="D565" s="29"/>
      <c r="E565" s="22"/>
      <c r="F565" s="22"/>
      <c r="G565" s="22"/>
      <c r="H565" s="22"/>
      <c r="I565" s="22"/>
      <c r="J565" s="22"/>
      <c r="K565" s="22"/>
      <c r="L565" s="22"/>
      <c r="M565" s="22"/>
    </row>
    <row r="566" spans="1:13" ht="22.5" x14ac:dyDescent="0.25">
      <c r="A566" s="14" t="s">
        <v>442</v>
      </c>
      <c r="B566" s="15" t="s">
        <v>22</v>
      </c>
      <c r="C566" s="15" t="s">
        <v>93</v>
      </c>
      <c r="D566" s="27" t="s">
        <v>443</v>
      </c>
      <c r="E566" s="16"/>
      <c r="F566" s="16"/>
      <c r="G566" s="16"/>
      <c r="H566" s="16"/>
      <c r="I566" s="16"/>
      <c r="J566" s="16"/>
      <c r="K566" s="17">
        <f>K569</f>
        <v>1</v>
      </c>
      <c r="L566" s="17">
        <f>L569</f>
        <v>48.98</v>
      </c>
      <c r="M566" s="17">
        <f>M569</f>
        <v>48.98</v>
      </c>
    </row>
    <row r="567" spans="1:13" ht="45" x14ac:dyDescent="0.25">
      <c r="A567" s="16"/>
      <c r="B567" s="16"/>
      <c r="C567" s="16"/>
      <c r="D567" s="27" t="s">
        <v>444</v>
      </c>
      <c r="E567" s="16"/>
      <c r="F567" s="16"/>
      <c r="G567" s="16"/>
      <c r="H567" s="16"/>
      <c r="I567" s="16"/>
      <c r="J567" s="16"/>
      <c r="K567" s="16"/>
      <c r="L567" s="16"/>
      <c r="M567" s="16"/>
    </row>
    <row r="568" spans="1:13" x14ac:dyDescent="0.25">
      <c r="A568" s="16"/>
      <c r="B568" s="16"/>
      <c r="C568" s="15" t="s">
        <v>26</v>
      </c>
      <c r="D568" s="28"/>
      <c r="E568" s="15" t="s">
        <v>445</v>
      </c>
      <c r="F568" s="18">
        <v>1</v>
      </c>
      <c r="G568" s="19">
        <v>0</v>
      </c>
      <c r="H568" s="19">
        <v>0</v>
      </c>
      <c r="I568" s="19">
        <v>0</v>
      </c>
      <c r="J568" s="17">
        <f>OR(F568&lt;&gt;0,G568&lt;&gt;0,H568&lt;&gt;0,I568&lt;&gt;0)*(F568 + (F568 = 0))*(G568 + (G568 = 0))*(H568 + (H568 = 0))*(I568 + (I568 = 0))</f>
        <v>1</v>
      </c>
      <c r="K568" s="16"/>
      <c r="L568" s="16"/>
      <c r="M568" s="16"/>
    </row>
    <row r="569" spans="1:13" x14ac:dyDescent="0.25">
      <c r="A569" s="16"/>
      <c r="B569" s="16"/>
      <c r="C569" s="16"/>
      <c r="D569" s="28"/>
      <c r="E569" s="16"/>
      <c r="F569" s="16"/>
      <c r="G569" s="16"/>
      <c r="H569" s="16"/>
      <c r="I569" s="16"/>
      <c r="J569" s="20" t="s">
        <v>446</v>
      </c>
      <c r="K569" s="21">
        <f>J568</f>
        <v>1</v>
      </c>
      <c r="L569" s="19">
        <v>48.98</v>
      </c>
      <c r="M569" s="21">
        <f>ROUND(K569*L569,2)</f>
        <v>48.98</v>
      </c>
    </row>
    <row r="570" spans="1:13" ht="0.95" customHeight="1" x14ac:dyDescent="0.25">
      <c r="A570" s="22"/>
      <c r="B570" s="22"/>
      <c r="C570" s="22"/>
      <c r="D570" s="29"/>
      <c r="E570" s="22"/>
      <c r="F570" s="22"/>
      <c r="G570" s="22"/>
      <c r="H570" s="22"/>
      <c r="I570" s="22"/>
      <c r="J570" s="22"/>
      <c r="K570" s="22"/>
      <c r="L570" s="22"/>
      <c r="M570" s="22"/>
    </row>
    <row r="571" spans="1:13" ht="33.75" x14ac:dyDescent="0.25">
      <c r="A571" s="14" t="s">
        <v>447</v>
      </c>
      <c r="B571" s="15" t="s">
        <v>22</v>
      </c>
      <c r="C571" s="15" t="s">
        <v>93</v>
      </c>
      <c r="D571" s="27" t="s">
        <v>448</v>
      </c>
      <c r="E571" s="16"/>
      <c r="F571" s="16"/>
      <c r="G571" s="16"/>
      <c r="H571" s="16"/>
      <c r="I571" s="16"/>
      <c r="J571" s="16"/>
      <c r="K571" s="17">
        <f>K576</f>
        <v>3</v>
      </c>
      <c r="L571" s="17">
        <f>L576</f>
        <v>65.52</v>
      </c>
      <c r="M571" s="17">
        <f>M576</f>
        <v>196.56</v>
      </c>
    </row>
    <row r="572" spans="1:13" ht="45" x14ac:dyDescent="0.25">
      <c r="A572" s="16"/>
      <c r="B572" s="16"/>
      <c r="C572" s="16"/>
      <c r="D572" s="27" t="s">
        <v>449</v>
      </c>
      <c r="E572" s="16"/>
      <c r="F572" s="16"/>
      <c r="G572" s="16"/>
      <c r="H572" s="16"/>
      <c r="I572" s="16"/>
      <c r="J572" s="16"/>
      <c r="K572" s="16"/>
      <c r="L572" s="16"/>
      <c r="M572" s="16"/>
    </row>
    <row r="573" spans="1:13" x14ac:dyDescent="0.25">
      <c r="A573" s="16"/>
      <c r="B573" s="16"/>
      <c r="C573" s="15" t="s">
        <v>37</v>
      </c>
      <c r="D573" s="28"/>
      <c r="E573" s="15" t="s">
        <v>450</v>
      </c>
      <c r="F573" s="18"/>
      <c r="G573" s="19"/>
      <c r="H573" s="19"/>
      <c r="I573" s="19"/>
      <c r="J573" s="17">
        <f>OR(F573&lt;&gt;0,G573&lt;&gt;0,H573&lt;&gt;0,I573&lt;&gt;0)*(F573 + (F573 = 0))*(G573 + (G573 = 0))*(H573 + (H573 = 0))*(I573 + (I573 = 0))</f>
        <v>0</v>
      </c>
      <c r="K573" s="16"/>
      <c r="L573" s="16"/>
      <c r="M573" s="16"/>
    </row>
    <row r="574" spans="1:13" x14ac:dyDescent="0.25">
      <c r="A574" s="16"/>
      <c r="B574" s="16"/>
      <c r="C574" s="15" t="s">
        <v>37</v>
      </c>
      <c r="D574" s="28"/>
      <c r="E574" s="15" t="s">
        <v>38</v>
      </c>
      <c r="F574" s="18">
        <v>2</v>
      </c>
      <c r="G574" s="19">
        <v>0</v>
      </c>
      <c r="H574" s="19">
        <v>0</v>
      </c>
      <c r="I574" s="19">
        <v>0</v>
      </c>
      <c r="J574" s="17">
        <f>OR(F574&lt;&gt;0,G574&lt;&gt;0,H574&lt;&gt;0,I574&lt;&gt;0)*(F574 + (F574 = 0))*(G574 + (G574 = 0))*(H574 + (H574 = 0))*(I574 + (I574 = 0))</f>
        <v>2</v>
      </c>
      <c r="K574" s="16"/>
      <c r="L574" s="16"/>
      <c r="M574" s="16"/>
    </row>
    <row r="575" spans="1:13" x14ac:dyDescent="0.25">
      <c r="A575" s="16"/>
      <c r="B575" s="16"/>
      <c r="C575" s="15" t="s">
        <v>37</v>
      </c>
      <c r="D575" s="28"/>
      <c r="E575" s="15" t="s">
        <v>61</v>
      </c>
      <c r="F575" s="18">
        <v>1</v>
      </c>
      <c r="G575" s="19">
        <v>0</v>
      </c>
      <c r="H575" s="19">
        <v>0</v>
      </c>
      <c r="I575" s="19">
        <v>0</v>
      </c>
      <c r="J575" s="17">
        <f>OR(F575&lt;&gt;0,G575&lt;&gt;0,H575&lt;&gt;0,I575&lt;&gt;0)*(F575 + (F575 = 0))*(G575 + (G575 = 0))*(H575 + (H575 = 0))*(I575 + (I575 = 0))</f>
        <v>1</v>
      </c>
      <c r="K575" s="16"/>
      <c r="L575" s="16"/>
      <c r="M575" s="16"/>
    </row>
    <row r="576" spans="1:13" x14ac:dyDescent="0.25">
      <c r="A576" s="16"/>
      <c r="B576" s="16"/>
      <c r="C576" s="16"/>
      <c r="D576" s="28"/>
      <c r="E576" s="16"/>
      <c r="F576" s="16"/>
      <c r="G576" s="16"/>
      <c r="H576" s="16"/>
      <c r="I576" s="16"/>
      <c r="J576" s="20" t="s">
        <v>451</v>
      </c>
      <c r="K576" s="21">
        <f>SUM(J573:J575)</f>
        <v>3</v>
      </c>
      <c r="L576" s="19">
        <v>65.52</v>
      </c>
      <c r="M576" s="21">
        <f>ROUND(K576*L576,2)</f>
        <v>196.56</v>
      </c>
    </row>
    <row r="577" spans="1:13" ht="0.95" customHeight="1" x14ac:dyDescent="0.25">
      <c r="A577" s="22"/>
      <c r="B577" s="22"/>
      <c r="C577" s="22"/>
      <c r="D577" s="29"/>
      <c r="E577" s="22"/>
      <c r="F577" s="22"/>
      <c r="G577" s="22"/>
      <c r="H577" s="22"/>
      <c r="I577" s="22"/>
      <c r="J577" s="22"/>
      <c r="K577" s="22"/>
      <c r="L577" s="22"/>
      <c r="M577" s="22"/>
    </row>
    <row r="578" spans="1:13" ht="22.5" x14ac:dyDescent="0.25">
      <c r="A578" s="14" t="s">
        <v>452</v>
      </c>
      <c r="B578" s="15" t="s">
        <v>22</v>
      </c>
      <c r="C578" s="15" t="s">
        <v>93</v>
      </c>
      <c r="D578" s="27" t="s">
        <v>453</v>
      </c>
      <c r="E578" s="16"/>
      <c r="F578" s="16"/>
      <c r="G578" s="16"/>
      <c r="H578" s="16"/>
      <c r="I578" s="16"/>
      <c r="J578" s="16"/>
      <c r="K578" s="17">
        <f>K585</f>
        <v>3</v>
      </c>
      <c r="L578" s="17">
        <f>L585</f>
        <v>89.27</v>
      </c>
      <c r="M578" s="17">
        <f>M585</f>
        <v>267.81</v>
      </c>
    </row>
    <row r="579" spans="1:13" ht="45" x14ac:dyDescent="0.25">
      <c r="A579" s="16"/>
      <c r="B579" s="16"/>
      <c r="C579" s="16"/>
      <c r="D579" s="27" t="s">
        <v>454</v>
      </c>
      <c r="E579" s="16"/>
      <c r="F579" s="16"/>
      <c r="G579" s="16"/>
      <c r="H579" s="16"/>
      <c r="I579" s="16"/>
      <c r="J579" s="16"/>
      <c r="K579" s="16"/>
      <c r="L579" s="16"/>
      <c r="M579" s="16"/>
    </row>
    <row r="580" spans="1:13" x14ac:dyDescent="0.25">
      <c r="A580" s="16"/>
      <c r="B580" s="16"/>
      <c r="C580" s="15" t="s">
        <v>37</v>
      </c>
      <c r="D580" s="28"/>
      <c r="E580" s="15" t="s">
        <v>176</v>
      </c>
      <c r="F580" s="18"/>
      <c r="G580" s="19"/>
      <c r="H580" s="19"/>
      <c r="I580" s="19"/>
      <c r="J580" s="17">
        <f>OR(F580&lt;&gt;0,G580&lt;&gt;0,H580&lt;&gt;0,I580&lt;&gt;0)*(F580 + (F580 = 0))*(G580 + (G580 = 0))*(H580 + (H580 = 0))*(I580 + (I580 = 0))</f>
        <v>0</v>
      </c>
      <c r="K580" s="16"/>
      <c r="L580" s="16"/>
      <c r="M580" s="16"/>
    </row>
    <row r="581" spans="1:13" x14ac:dyDescent="0.25">
      <c r="A581" s="16"/>
      <c r="B581" s="16"/>
      <c r="C581" s="15" t="s">
        <v>37</v>
      </c>
      <c r="D581" s="28"/>
      <c r="E581" s="15" t="s">
        <v>455</v>
      </c>
      <c r="F581" s="18">
        <v>1</v>
      </c>
      <c r="G581" s="19">
        <v>0</v>
      </c>
      <c r="H581" s="19">
        <v>0</v>
      </c>
      <c r="I581" s="19">
        <v>0</v>
      </c>
      <c r="J581" s="17">
        <f>OR(F581&lt;&gt;0,G581&lt;&gt;0,H581&lt;&gt;0,I581&lt;&gt;0)*(F581 + (F581 = 0))*(G581 + (G581 = 0))*(H581 + (H581 = 0))*(I581 + (I581 = 0))</f>
        <v>1</v>
      </c>
      <c r="K581" s="16"/>
      <c r="L581" s="16"/>
      <c r="M581" s="16"/>
    </row>
    <row r="582" spans="1:13" x14ac:dyDescent="0.25">
      <c r="A582" s="16"/>
      <c r="B582" s="16"/>
      <c r="C582" s="15" t="s">
        <v>37</v>
      </c>
      <c r="D582" s="28"/>
      <c r="E582" s="15" t="s">
        <v>456</v>
      </c>
      <c r="F582" s="18">
        <v>1</v>
      </c>
      <c r="G582" s="19">
        <v>0</v>
      </c>
      <c r="H582" s="19">
        <v>0</v>
      </c>
      <c r="I582" s="19">
        <v>0</v>
      </c>
      <c r="J582" s="17">
        <f>OR(F582&lt;&gt;0,G582&lt;&gt;0,H582&lt;&gt;0,I582&lt;&gt;0)*(F582 + (F582 = 0))*(G582 + (G582 = 0))*(H582 + (H582 = 0))*(I582 + (I582 = 0))</f>
        <v>1</v>
      </c>
      <c r="K582" s="16"/>
      <c r="L582" s="16"/>
      <c r="M582" s="16"/>
    </row>
    <row r="583" spans="1:13" x14ac:dyDescent="0.25">
      <c r="A583" s="16"/>
      <c r="B583" s="16"/>
      <c r="C583" s="15" t="s">
        <v>26</v>
      </c>
      <c r="D583" s="28"/>
      <c r="E583" s="15" t="s">
        <v>55</v>
      </c>
      <c r="F583" s="18"/>
      <c r="G583" s="19"/>
      <c r="H583" s="19"/>
      <c r="I583" s="19"/>
      <c r="J583" s="17">
        <f>OR(F583&lt;&gt;0,G583&lt;&gt;0,H583&lt;&gt;0,I583&lt;&gt;0)*(F583 + (F583 = 0))*(G583 + (G583 = 0))*(H583 + (H583 = 0))*(I583 + (I583 = 0))</f>
        <v>0</v>
      </c>
      <c r="K583" s="16"/>
      <c r="L583" s="16"/>
      <c r="M583" s="16"/>
    </row>
    <row r="584" spans="1:13" x14ac:dyDescent="0.25">
      <c r="A584" s="16"/>
      <c r="B584" s="16"/>
      <c r="C584" s="15" t="s">
        <v>37</v>
      </c>
      <c r="D584" s="28"/>
      <c r="E584" s="15" t="s">
        <v>457</v>
      </c>
      <c r="F584" s="18">
        <v>1</v>
      </c>
      <c r="G584" s="19">
        <v>0</v>
      </c>
      <c r="H584" s="19">
        <v>0</v>
      </c>
      <c r="I584" s="19">
        <v>0</v>
      </c>
      <c r="J584" s="17">
        <f>OR(F584&lt;&gt;0,G584&lt;&gt;0,H584&lt;&gt;0,I584&lt;&gt;0)*(F584 + (F584 = 0))*(G584 + (G584 = 0))*(H584 + (H584 = 0))*(I584 + (I584 = 0))</f>
        <v>1</v>
      </c>
      <c r="K584" s="16"/>
      <c r="L584" s="16"/>
      <c r="M584" s="16"/>
    </row>
    <row r="585" spans="1:13" x14ac:dyDescent="0.25">
      <c r="A585" s="16"/>
      <c r="B585" s="16"/>
      <c r="C585" s="16"/>
      <c r="D585" s="28"/>
      <c r="E585" s="16"/>
      <c r="F585" s="16"/>
      <c r="G585" s="16"/>
      <c r="H585" s="16"/>
      <c r="I585" s="16"/>
      <c r="J585" s="20" t="s">
        <v>458</v>
      </c>
      <c r="K585" s="21">
        <f>SUM(J580:J584)</f>
        <v>3</v>
      </c>
      <c r="L585" s="19">
        <v>89.27</v>
      </c>
      <c r="M585" s="21">
        <f>ROUND(K585*L585,2)</f>
        <v>267.81</v>
      </c>
    </row>
    <row r="586" spans="1:13" ht="0.95" customHeight="1" x14ac:dyDescent="0.25">
      <c r="A586" s="22"/>
      <c r="B586" s="22"/>
      <c r="C586" s="22"/>
      <c r="D586" s="29"/>
      <c r="E586" s="22"/>
      <c r="F586" s="22"/>
      <c r="G586" s="22"/>
      <c r="H586" s="22"/>
      <c r="I586" s="22"/>
      <c r="J586" s="22"/>
      <c r="K586" s="22"/>
      <c r="L586" s="22"/>
      <c r="M586" s="22"/>
    </row>
    <row r="587" spans="1:13" ht="22.5" x14ac:dyDescent="0.25">
      <c r="A587" s="14" t="s">
        <v>459</v>
      </c>
      <c r="B587" s="15" t="s">
        <v>22</v>
      </c>
      <c r="C587" s="15" t="s">
        <v>93</v>
      </c>
      <c r="D587" s="27" t="s">
        <v>460</v>
      </c>
      <c r="E587" s="16"/>
      <c r="F587" s="16"/>
      <c r="G587" s="16"/>
      <c r="H587" s="16"/>
      <c r="I587" s="16"/>
      <c r="J587" s="16"/>
      <c r="K587" s="17">
        <f>K593</f>
        <v>3</v>
      </c>
      <c r="L587" s="17">
        <f>L593</f>
        <v>38.64</v>
      </c>
      <c r="M587" s="17">
        <f>M593</f>
        <v>115.92</v>
      </c>
    </row>
    <row r="588" spans="1:13" ht="45" x14ac:dyDescent="0.25">
      <c r="A588" s="16"/>
      <c r="B588" s="16"/>
      <c r="C588" s="16"/>
      <c r="D588" s="27" t="s">
        <v>461</v>
      </c>
      <c r="E588" s="16"/>
      <c r="F588" s="16"/>
      <c r="G588" s="16"/>
      <c r="H588" s="16"/>
      <c r="I588" s="16"/>
      <c r="J588" s="16"/>
      <c r="K588" s="16"/>
      <c r="L588" s="16"/>
      <c r="M588" s="16"/>
    </row>
    <row r="589" spans="1:13" x14ac:dyDescent="0.25">
      <c r="A589" s="16"/>
      <c r="B589" s="16"/>
      <c r="C589" s="15" t="s">
        <v>26</v>
      </c>
      <c r="D589" s="28"/>
      <c r="E589" s="15" t="s">
        <v>38</v>
      </c>
      <c r="F589" s="18"/>
      <c r="G589" s="19"/>
      <c r="H589" s="19"/>
      <c r="I589" s="19"/>
      <c r="J589" s="17">
        <f>OR(F589&lt;&gt;0,G589&lt;&gt;0,H589&lt;&gt;0,I589&lt;&gt;0)*(F589 + (F589 = 0))*(G589 + (G589 = 0))*(H589 + (H589 = 0))*(I589 + (I589 = 0))</f>
        <v>0</v>
      </c>
      <c r="K589" s="16"/>
      <c r="L589" s="16"/>
      <c r="M589" s="16"/>
    </row>
    <row r="590" spans="1:13" x14ac:dyDescent="0.25">
      <c r="A590" s="16"/>
      <c r="B590" s="16"/>
      <c r="C590" s="15" t="s">
        <v>26</v>
      </c>
      <c r="D590" s="28"/>
      <c r="E590" s="15" t="s">
        <v>462</v>
      </c>
      <c r="F590" s="18">
        <v>1</v>
      </c>
      <c r="G590" s="19">
        <v>0</v>
      </c>
      <c r="H590" s="19">
        <v>0</v>
      </c>
      <c r="I590" s="19">
        <v>0</v>
      </c>
      <c r="J590" s="17">
        <f>OR(F590&lt;&gt;0,G590&lt;&gt;0,H590&lt;&gt;0,I590&lt;&gt;0)*(F590 + (F590 = 0))*(G590 + (G590 = 0))*(H590 + (H590 = 0))*(I590 + (I590 = 0))</f>
        <v>1</v>
      </c>
      <c r="K590" s="16"/>
      <c r="L590" s="16"/>
      <c r="M590" s="16"/>
    </row>
    <row r="591" spans="1:13" x14ac:dyDescent="0.25">
      <c r="A591" s="16"/>
      <c r="B591" s="16"/>
      <c r="C591" s="15" t="s">
        <v>26</v>
      </c>
      <c r="D591" s="28"/>
      <c r="E591" s="15" t="s">
        <v>176</v>
      </c>
      <c r="F591" s="18"/>
      <c r="G591" s="19"/>
      <c r="H591" s="19"/>
      <c r="I591" s="19"/>
      <c r="J591" s="17">
        <f>OR(F591&lt;&gt;0,G591&lt;&gt;0,H591&lt;&gt;0,I591&lt;&gt;0)*(F591 + (F591 = 0))*(G591 + (G591 = 0))*(H591 + (H591 = 0))*(I591 + (I591 = 0))</f>
        <v>0</v>
      </c>
      <c r="K591" s="16"/>
      <c r="L591" s="16"/>
      <c r="M591" s="16"/>
    </row>
    <row r="592" spans="1:13" x14ac:dyDescent="0.25">
      <c r="A592" s="16"/>
      <c r="B592" s="16"/>
      <c r="C592" s="15" t="s">
        <v>26</v>
      </c>
      <c r="D592" s="28"/>
      <c r="E592" s="15" t="s">
        <v>462</v>
      </c>
      <c r="F592" s="18">
        <v>2</v>
      </c>
      <c r="G592" s="19">
        <v>0</v>
      </c>
      <c r="H592" s="19">
        <v>0</v>
      </c>
      <c r="I592" s="19">
        <v>0</v>
      </c>
      <c r="J592" s="17">
        <f>OR(F592&lt;&gt;0,G592&lt;&gt;0,H592&lt;&gt;0,I592&lt;&gt;0)*(F592 + (F592 = 0))*(G592 + (G592 = 0))*(H592 + (H592 = 0))*(I592 + (I592 = 0))</f>
        <v>2</v>
      </c>
      <c r="K592" s="16"/>
      <c r="L592" s="16"/>
      <c r="M592" s="16"/>
    </row>
    <row r="593" spans="1:13" x14ac:dyDescent="0.25">
      <c r="A593" s="16"/>
      <c r="B593" s="16"/>
      <c r="C593" s="16"/>
      <c r="D593" s="28"/>
      <c r="E593" s="16"/>
      <c r="F593" s="16"/>
      <c r="G593" s="16"/>
      <c r="H593" s="16"/>
      <c r="I593" s="16"/>
      <c r="J593" s="20" t="s">
        <v>463</v>
      </c>
      <c r="K593" s="21">
        <f>SUM(J589:J592)</f>
        <v>3</v>
      </c>
      <c r="L593" s="19">
        <v>38.64</v>
      </c>
      <c r="M593" s="21">
        <f>ROUND(K593*L593,2)</f>
        <v>115.92</v>
      </c>
    </row>
    <row r="594" spans="1:13" ht="0.95" customHeight="1" x14ac:dyDescent="0.25">
      <c r="A594" s="22"/>
      <c r="B594" s="22"/>
      <c r="C594" s="22"/>
      <c r="D594" s="29"/>
      <c r="E594" s="22"/>
      <c r="F594" s="22"/>
      <c r="G594" s="22"/>
      <c r="H594" s="22"/>
      <c r="I594" s="22"/>
      <c r="J594" s="22"/>
      <c r="K594" s="22"/>
      <c r="L594" s="22"/>
      <c r="M594" s="22"/>
    </row>
    <row r="595" spans="1:13" ht="33.75" x14ac:dyDescent="0.25">
      <c r="A595" s="14" t="s">
        <v>464</v>
      </c>
      <c r="B595" s="15" t="s">
        <v>22</v>
      </c>
      <c r="C595" s="15" t="s">
        <v>93</v>
      </c>
      <c r="D595" s="27" t="s">
        <v>465</v>
      </c>
      <c r="E595" s="16"/>
      <c r="F595" s="16"/>
      <c r="G595" s="16"/>
      <c r="H595" s="16"/>
      <c r="I595" s="16"/>
      <c r="J595" s="16"/>
      <c r="K595" s="17">
        <f>K600</f>
        <v>60</v>
      </c>
      <c r="L595" s="17">
        <f>L600</f>
        <v>116.17</v>
      </c>
      <c r="M595" s="17">
        <f>M600</f>
        <v>6970.2</v>
      </c>
    </row>
    <row r="596" spans="1:13" ht="101.25" x14ac:dyDescent="0.25">
      <c r="A596" s="16"/>
      <c r="B596" s="16"/>
      <c r="C596" s="16"/>
      <c r="D596" s="27" t="s">
        <v>466</v>
      </c>
      <c r="E596" s="16"/>
      <c r="F596" s="16"/>
      <c r="G596" s="16"/>
      <c r="H596" s="16"/>
      <c r="I596" s="16"/>
      <c r="J596" s="16"/>
      <c r="K596" s="16"/>
      <c r="L596" s="16"/>
      <c r="M596" s="16"/>
    </row>
    <row r="597" spans="1:13" x14ac:dyDescent="0.25">
      <c r="A597" s="16"/>
      <c r="B597" s="16"/>
      <c r="C597" s="15" t="s">
        <v>26</v>
      </c>
      <c r="D597" s="28"/>
      <c r="E597" s="15" t="s">
        <v>38</v>
      </c>
      <c r="F597" s="18">
        <v>34</v>
      </c>
      <c r="G597" s="19">
        <v>0</v>
      </c>
      <c r="H597" s="19">
        <v>0</v>
      </c>
      <c r="I597" s="19">
        <v>0</v>
      </c>
      <c r="J597" s="17">
        <f>OR(F597&lt;&gt;0,G597&lt;&gt;0,H597&lt;&gt;0,I597&lt;&gt;0)*(F597 + (F597 = 0))*(G597 + (G597 = 0))*(H597 + (H597 = 0))*(I597 + (I597 = 0))</f>
        <v>34</v>
      </c>
      <c r="K597" s="16"/>
      <c r="L597" s="16"/>
      <c r="M597" s="16"/>
    </row>
    <row r="598" spans="1:13" x14ac:dyDescent="0.25">
      <c r="A598" s="16"/>
      <c r="B598" s="16"/>
      <c r="C598" s="15" t="s">
        <v>26</v>
      </c>
      <c r="D598" s="28"/>
      <c r="E598" s="15" t="s">
        <v>82</v>
      </c>
      <c r="F598" s="18">
        <v>24</v>
      </c>
      <c r="G598" s="19">
        <v>0</v>
      </c>
      <c r="H598" s="19">
        <v>0</v>
      </c>
      <c r="I598" s="19">
        <v>0</v>
      </c>
      <c r="J598" s="17">
        <f>OR(F598&lt;&gt;0,G598&lt;&gt;0,H598&lt;&gt;0,I598&lt;&gt;0)*(F598 + (F598 = 0))*(G598 + (G598 = 0))*(H598 + (H598 = 0))*(I598 + (I598 = 0))</f>
        <v>24</v>
      </c>
      <c r="K598" s="16"/>
      <c r="L598" s="16"/>
      <c r="M598" s="16"/>
    </row>
    <row r="599" spans="1:13" x14ac:dyDescent="0.25">
      <c r="A599" s="16"/>
      <c r="B599" s="16"/>
      <c r="C599" s="15" t="s">
        <v>26</v>
      </c>
      <c r="D599" s="28"/>
      <c r="E599" s="15" t="s">
        <v>32</v>
      </c>
      <c r="F599" s="18">
        <v>2</v>
      </c>
      <c r="G599" s="19">
        <v>0</v>
      </c>
      <c r="H599" s="19">
        <v>0</v>
      </c>
      <c r="I599" s="19">
        <v>0</v>
      </c>
      <c r="J599" s="17">
        <f>OR(F599&lt;&gt;0,G599&lt;&gt;0,H599&lt;&gt;0,I599&lt;&gt;0)*(F599 + (F599 = 0))*(G599 + (G599 = 0))*(H599 + (H599 = 0))*(I599 + (I599 = 0))</f>
        <v>2</v>
      </c>
      <c r="K599" s="16"/>
      <c r="L599" s="16"/>
      <c r="M599" s="16"/>
    </row>
    <row r="600" spans="1:13" x14ac:dyDescent="0.25">
      <c r="A600" s="16"/>
      <c r="B600" s="16"/>
      <c r="C600" s="16"/>
      <c r="D600" s="28"/>
      <c r="E600" s="16"/>
      <c r="F600" s="16"/>
      <c r="G600" s="16"/>
      <c r="H600" s="16"/>
      <c r="I600" s="16"/>
      <c r="J600" s="20" t="s">
        <v>467</v>
      </c>
      <c r="K600" s="21">
        <f>SUM(J597:J599)</f>
        <v>60</v>
      </c>
      <c r="L600" s="19">
        <v>116.17</v>
      </c>
      <c r="M600" s="21">
        <f>ROUND(K600*L600,2)</f>
        <v>6970.2</v>
      </c>
    </row>
    <row r="601" spans="1:13" ht="0.95" customHeight="1" x14ac:dyDescent="0.25">
      <c r="A601" s="22"/>
      <c r="B601" s="22"/>
      <c r="C601" s="22"/>
      <c r="D601" s="29"/>
      <c r="E601" s="22"/>
      <c r="F601" s="22"/>
      <c r="G601" s="22"/>
      <c r="H601" s="22"/>
      <c r="I601" s="22"/>
      <c r="J601" s="22"/>
      <c r="K601" s="22"/>
      <c r="L601" s="22"/>
      <c r="M601" s="22"/>
    </row>
    <row r="602" spans="1:13" x14ac:dyDescent="0.25">
      <c r="A602" s="16"/>
      <c r="B602" s="16"/>
      <c r="C602" s="16"/>
      <c r="D602" s="28"/>
      <c r="E602" s="16"/>
      <c r="F602" s="16"/>
      <c r="G602" s="16"/>
      <c r="H602" s="16"/>
      <c r="I602" s="16"/>
      <c r="J602" s="20" t="s">
        <v>468</v>
      </c>
      <c r="K602" s="19">
        <v>1</v>
      </c>
      <c r="L602" s="21">
        <f>M531+M537+M552+M560+M566+M571+M578+M587+M595</f>
        <v>11874.95</v>
      </c>
      <c r="M602" s="21">
        <f>ROUND(K602*L602,2)</f>
        <v>11874.95</v>
      </c>
    </row>
    <row r="603" spans="1:13" ht="0.95" customHeight="1" x14ac:dyDescent="0.25">
      <c r="A603" s="22"/>
      <c r="B603" s="22"/>
      <c r="C603" s="22"/>
      <c r="D603" s="29"/>
      <c r="E603" s="22"/>
      <c r="F603" s="22"/>
      <c r="G603" s="22"/>
      <c r="H603" s="22"/>
      <c r="I603" s="22"/>
      <c r="J603" s="22"/>
      <c r="K603" s="22"/>
      <c r="L603" s="22"/>
      <c r="M603" s="22"/>
    </row>
    <row r="604" spans="1:13" x14ac:dyDescent="0.25">
      <c r="A604" s="16"/>
      <c r="B604" s="16"/>
      <c r="C604" s="16"/>
      <c r="D604" s="28"/>
      <c r="E604" s="16"/>
      <c r="F604" s="16"/>
      <c r="G604" s="16"/>
      <c r="H604" s="16"/>
      <c r="I604" s="16"/>
      <c r="J604" s="20" t="s">
        <v>469</v>
      </c>
      <c r="K604" s="23">
        <v>1</v>
      </c>
      <c r="L604" s="21">
        <f>M489+M530</f>
        <v>19746.71</v>
      </c>
      <c r="M604" s="21">
        <f>ROUND(K604*L604,2)</f>
        <v>19746.71</v>
      </c>
    </row>
    <row r="605" spans="1:13" ht="0.95" customHeight="1" x14ac:dyDescent="0.25">
      <c r="A605" s="22"/>
      <c r="B605" s="22"/>
      <c r="C605" s="22"/>
      <c r="D605" s="29"/>
      <c r="E605" s="22"/>
      <c r="F605" s="22"/>
      <c r="G605" s="22"/>
      <c r="H605" s="22"/>
      <c r="I605" s="22"/>
      <c r="J605" s="22"/>
      <c r="K605" s="22"/>
      <c r="L605" s="22"/>
      <c r="M605" s="22"/>
    </row>
    <row r="606" spans="1:13" x14ac:dyDescent="0.25">
      <c r="A606" s="5" t="s">
        <v>470</v>
      </c>
      <c r="B606" s="6" t="s">
        <v>16</v>
      </c>
      <c r="C606" s="5" t="s">
        <v>17</v>
      </c>
      <c r="D606" s="25" t="s">
        <v>471</v>
      </c>
      <c r="E606" s="7"/>
      <c r="F606" s="7"/>
      <c r="G606" s="7"/>
      <c r="H606" s="7"/>
      <c r="I606" s="7"/>
      <c r="J606" s="7"/>
      <c r="K606" s="8">
        <f>K625</f>
        <v>1</v>
      </c>
      <c r="L606" s="9">
        <f>L625</f>
        <v>16100</v>
      </c>
      <c r="M606" s="9">
        <f>M625</f>
        <v>16100</v>
      </c>
    </row>
    <row r="607" spans="1:13" x14ac:dyDescent="0.25">
      <c r="A607" s="10" t="s">
        <v>472</v>
      </c>
      <c r="B607" s="11" t="s">
        <v>16</v>
      </c>
      <c r="C607" s="10" t="s">
        <v>17</v>
      </c>
      <c r="D607" s="26" t="s">
        <v>471</v>
      </c>
      <c r="E607" s="12"/>
      <c r="F607" s="12"/>
      <c r="G607" s="12"/>
      <c r="H607" s="12"/>
      <c r="I607" s="12"/>
      <c r="J607" s="12"/>
      <c r="K607" s="13">
        <f>K623</f>
        <v>1</v>
      </c>
      <c r="L607" s="13">
        <f>L623</f>
        <v>16100</v>
      </c>
      <c r="M607" s="13">
        <f>M623</f>
        <v>16100</v>
      </c>
    </row>
    <row r="608" spans="1:13" x14ac:dyDescent="0.25">
      <c r="A608" s="14" t="s">
        <v>473</v>
      </c>
      <c r="B608" s="15" t="s">
        <v>22</v>
      </c>
      <c r="C608" s="15" t="s">
        <v>107</v>
      </c>
      <c r="D608" s="27" t="s">
        <v>474</v>
      </c>
      <c r="E608" s="16"/>
      <c r="F608" s="16"/>
      <c r="G608" s="16"/>
      <c r="H608" s="16"/>
      <c r="I608" s="16"/>
      <c r="J608" s="16"/>
      <c r="K608" s="17">
        <f>K611</f>
        <v>1</v>
      </c>
      <c r="L608" s="17">
        <f>L611</f>
        <v>10000</v>
      </c>
      <c r="M608" s="17">
        <f>M611</f>
        <v>10000</v>
      </c>
    </row>
    <row r="609" spans="1:13" ht="22.5" x14ac:dyDescent="0.25">
      <c r="A609" s="16"/>
      <c r="B609" s="16"/>
      <c r="C609" s="16"/>
      <c r="D609" s="27" t="s">
        <v>475</v>
      </c>
      <c r="E609" s="16"/>
      <c r="F609" s="16"/>
      <c r="G609" s="16"/>
      <c r="H609" s="16"/>
      <c r="I609" s="16"/>
      <c r="J609" s="16"/>
      <c r="K609" s="16"/>
      <c r="L609" s="16"/>
      <c r="M609" s="16"/>
    </row>
    <row r="610" spans="1:13" x14ac:dyDescent="0.25">
      <c r="A610" s="16"/>
      <c r="B610" s="16"/>
      <c r="C610" s="15" t="s">
        <v>26</v>
      </c>
      <c r="D610" s="28"/>
      <c r="E610" s="15" t="s">
        <v>110</v>
      </c>
      <c r="F610" s="18">
        <v>1</v>
      </c>
      <c r="G610" s="19">
        <v>0</v>
      </c>
      <c r="H610" s="19">
        <v>0</v>
      </c>
      <c r="I610" s="19">
        <v>0</v>
      </c>
      <c r="J610" s="17">
        <f>OR(F610&lt;&gt;0,G610&lt;&gt;0,H610&lt;&gt;0,I610&lt;&gt;0)*(F610 + (F610 = 0))*(G610 + (G610 = 0))*(H610 + (H610 = 0))*(I610 + (I610 = 0))</f>
        <v>1</v>
      </c>
      <c r="K610" s="16"/>
      <c r="L610" s="16"/>
      <c r="M610" s="16"/>
    </row>
    <row r="611" spans="1:13" x14ac:dyDescent="0.25">
      <c r="A611" s="16"/>
      <c r="B611" s="16"/>
      <c r="C611" s="16"/>
      <c r="D611" s="28"/>
      <c r="E611" s="16"/>
      <c r="F611" s="16"/>
      <c r="G611" s="16"/>
      <c r="H611" s="16"/>
      <c r="I611" s="16"/>
      <c r="J611" s="20" t="s">
        <v>476</v>
      </c>
      <c r="K611" s="21">
        <f>J610</f>
        <v>1</v>
      </c>
      <c r="L611" s="19">
        <v>10000</v>
      </c>
      <c r="M611" s="21">
        <f>ROUND(K611*L611,2)</f>
        <v>10000</v>
      </c>
    </row>
    <row r="612" spans="1:13" ht="0.95" customHeight="1" x14ac:dyDescent="0.25">
      <c r="A612" s="22"/>
      <c r="B612" s="22"/>
      <c r="C612" s="22"/>
      <c r="D612" s="29"/>
      <c r="E612" s="22"/>
      <c r="F612" s="22"/>
      <c r="G612" s="22"/>
      <c r="H612" s="22"/>
      <c r="I612" s="22"/>
      <c r="J612" s="22"/>
      <c r="K612" s="22"/>
      <c r="L612" s="22"/>
      <c r="M612" s="22"/>
    </row>
    <row r="613" spans="1:13" x14ac:dyDescent="0.25">
      <c r="A613" s="14" t="s">
        <v>477</v>
      </c>
      <c r="B613" s="15" t="s">
        <v>22</v>
      </c>
      <c r="C613" s="15" t="s">
        <v>107</v>
      </c>
      <c r="D613" s="27" t="s">
        <v>478</v>
      </c>
      <c r="E613" s="16"/>
      <c r="F613" s="16"/>
      <c r="G613" s="16"/>
      <c r="H613" s="16"/>
      <c r="I613" s="16"/>
      <c r="J613" s="16"/>
      <c r="K613" s="17">
        <f>K616</f>
        <v>1</v>
      </c>
      <c r="L613" s="17">
        <f>L616</f>
        <v>900</v>
      </c>
      <c r="M613" s="17">
        <f>M616</f>
        <v>900</v>
      </c>
    </row>
    <row r="614" spans="1:13" ht="22.5" x14ac:dyDescent="0.25">
      <c r="A614" s="16"/>
      <c r="B614" s="16"/>
      <c r="C614" s="16"/>
      <c r="D614" s="27" t="s">
        <v>479</v>
      </c>
      <c r="E614" s="16"/>
      <c r="F614" s="16"/>
      <c r="G614" s="16"/>
      <c r="H614" s="16"/>
      <c r="I614" s="16"/>
      <c r="J614" s="16"/>
      <c r="K614" s="16"/>
      <c r="L614" s="16"/>
      <c r="M614" s="16"/>
    </row>
    <row r="615" spans="1:13" x14ac:dyDescent="0.25">
      <c r="A615" s="16"/>
      <c r="B615" s="16"/>
      <c r="C615" s="15" t="s">
        <v>26</v>
      </c>
      <c r="D615" s="28"/>
      <c r="E615" s="15" t="s">
        <v>480</v>
      </c>
      <c r="F615" s="18">
        <v>1</v>
      </c>
      <c r="G615" s="19">
        <v>0</v>
      </c>
      <c r="H615" s="19">
        <v>0</v>
      </c>
      <c r="I615" s="19">
        <v>0</v>
      </c>
      <c r="J615" s="17">
        <f>OR(F615&lt;&gt;0,G615&lt;&gt;0,H615&lt;&gt;0,I615&lt;&gt;0)*(F615 + (F615 = 0))*(G615 + (G615 = 0))*(H615 + (H615 = 0))*(I615 + (I615 = 0))</f>
        <v>1</v>
      </c>
      <c r="K615" s="16"/>
      <c r="L615" s="16"/>
      <c r="M615" s="16"/>
    </row>
    <row r="616" spans="1:13" x14ac:dyDescent="0.25">
      <c r="A616" s="16"/>
      <c r="B616" s="16"/>
      <c r="C616" s="16"/>
      <c r="D616" s="28"/>
      <c r="E616" s="16"/>
      <c r="F616" s="16"/>
      <c r="G616" s="16"/>
      <c r="H616" s="16"/>
      <c r="I616" s="16"/>
      <c r="J616" s="20" t="s">
        <v>481</v>
      </c>
      <c r="K616" s="21">
        <f>J615</f>
        <v>1</v>
      </c>
      <c r="L616" s="19">
        <v>900</v>
      </c>
      <c r="M616" s="21">
        <f>ROUND(K616*L616,2)</f>
        <v>900</v>
      </c>
    </row>
    <row r="617" spans="1:13" ht="0.95" customHeight="1" x14ac:dyDescent="0.25">
      <c r="A617" s="22"/>
      <c r="B617" s="22"/>
      <c r="C617" s="22"/>
      <c r="D617" s="29"/>
      <c r="E617" s="22"/>
      <c r="F617" s="22"/>
      <c r="G617" s="22"/>
      <c r="H617" s="22"/>
      <c r="I617" s="22"/>
      <c r="J617" s="22"/>
      <c r="K617" s="22"/>
      <c r="L617" s="22"/>
      <c r="M617" s="22"/>
    </row>
    <row r="618" spans="1:13" x14ac:dyDescent="0.25">
      <c r="A618" s="14" t="s">
        <v>482</v>
      </c>
      <c r="B618" s="15" t="s">
        <v>22</v>
      </c>
      <c r="C618" s="15" t="s">
        <v>107</v>
      </c>
      <c r="D618" s="27" t="s">
        <v>483</v>
      </c>
      <c r="E618" s="16"/>
      <c r="F618" s="16"/>
      <c r="G618" s="16"/>
      <c r="H618" s="16"/>
      <c r="I618" s="16"/>
      <c r="J618" s="16"/>
      <c r="K618" s="17">
        <f>K621</f>
        <v>1</v>
      </c>
      <c r="L618" s="17">
        <f>L621</f>
        <v>5200</v>
      </c>
      <c r="M618" s="17">
        <f>M621</f>
        <v>5200</v>
      </c>
    </row>
    <row r="619" spans="1:13" ht="22.5" x14ac:dyDescent="0.25">
      <c r="A619" s="16"/>
      <c r="B619" s="16"/>
      <c r="C619" s="16"/>
      <c r="D619" s="27" t="s">
        <v>484</v>
      </c>
      <c r="E619" s="16"/>
      <c r="F619" s="16"/>
      <c r="G619" s="16"/>
      <c r="H619" s="16"/>
      <c r="I619" s="16"/>
      <c r="J619" s="16"/>
      <c r="K619" s="16"/>
      <c r="L619" s="16"/>
      <c r="M619" s="16"/>
    </row>
    <row r="620" spans="1:13" x14ac:dyDescent="0.25">
      <c r="A620" s="16"/>
      <c r="B620" s="16"/>
      <c r="C620" s="15" t="s">
        <v>26</v>
      </c>
      <c r="D620" s="28"/>
      <c r="E620" s="15" t="s">
        <v>485</v>
      </c>
      <c r="F620" s="18">
        <v>1</v>
      </c>
      <c r="G620" s="19">
        <v>0</v>
      </c>
      <c r="H620" s="19">
        <v>0</v>
      </c>
      <c r="I620" s="19">
        <v>0</v>
      </c>
      <c r="J620" s="17">
        <f>OR(F620&lt;&gt;0,G620&lt;&gt;0,H620&lt;&gt;0,I620&lt;&gt;0)*(F620 + (F620 = 0))*(G620 + (G620 = 0))*(H620 + (H620 = 0))*(I620 + (I620 = 0))</f>
        <v>1</v>
      </c>
      <c r="K620" s="16"/>
      <c r="L620" s="16"/>
      <c r="M620" s="16"/>
    </row>
    <row r="621" spans="1:13" x14ac:dyDescent="0.25">
      <c r="A621" s="16"/>
      <c r="B621" s="16"/>
      <c r="C621" s="16"/>
      <c r="D621" s="28"/>
      <c r="E621" s="16"/>
      <c r="F621" s="16"/>
      <c r="G621" s="16"/>
      <c r="H621" s="16"/>
      <c r="I621" s="16"/>
      <c r="J621" s="20" t="s">
        <v>486</v>
      </c>
      <c r="K621" s="21">
        <f>J620</f>
        <v>1</v>
      </c>
      <c r="L621" s="19">
        <v>5200</v>
      </c>
      <c r="M621" s="21">
        <f>ROUND(K621*L621,2)</f>
        <v>5200</v>
      </c>
    </row>
    <row r="622" spans="1:13" ht="0.95" customHeight="1" x14ac:dyDescent="0.25">
      <c r="A622" s="22"/>
      <c r="B622" s="22"/>
      <c r="C622" s="22"/>
      <c r="D622" s="29"/>
      <c r="E622" s="22"/>
      <c r="F622" s="22"/>
      <c r="G622" s="22"/>
      <c r="H622" s="22"/>
      <c r="I622" s="22"/>
      <c r="J622" s="22"/>
      <c r="K622" s="22"/>
      <c r="L622" s="22"/>
      <c r="M622" s="22"/>
    </row>
    <row r="623" spans="1:13" x14ac:dyDescent="0.25">
      <c r="A623" s="16"/>
      <c r="B623" s="16"/>
      <c r="C623" s="16"/>
      <c r="D623" s="28"/>
      <c r="E623" s="16"/>
      <c r="F623" s="16"/>
      <c r="G623" s="16"/>
      <c r="H623" s="16"/>
      <c r="I623" s="16"/>
      <c r="J623" s="20" t="s">
        <v>487</v>
      </c>
      <c r="K623" s="19">
        <v>1</v>
      </c>
      <c r="L623" s="21">
        <f>M608+M613+M618</f>
        <v>16100</v>
      </c>
      <c r="M623" s="21">
        <f>ROUND(K623*L623,2)</f>
        <v>16100</v>
      </c>
    </row>
    <row r="624" spans="1:13" ht="0.95" customHeight="1" x14ac:dyDescent="0.25">
      <c r="A624" s="22"/>
      <c r="B624" s="22"/>
      <c r="C624" s="22"/>
      <c r="D624" s="29"/>
      <c r="E624" s="22"/>
      <c r="F624" s="22"/>
      <c r="G624" s="22"/>
      <c r="H624" s="22"/>
      <c r="I624" s="22"/>
      <c r="J624" s="22"/>
      <c r="K624" s="22"/>
      <c r="L624" s="22"/>
      <c r="M624" s="22"/>
    </row>
    <row r="625" spans="1:13" x14ac:dyDescent="0.25">
      <c r="A625" s="16"/>
      <c r="B625" s="16"/>
      <c r="C625" s="16"/>
      <c r="D625" s="28"/>
      <c r="E625" s="16"/>
      <c r="F625" s="16"/>
      <c r="G625" s="16"/>
      <c r="H625" s="16"/>
      <c r="I625" s="16"/>
      <c r="J625" s="20" t="s">
        <v>488</v>
      </c>
      <c r="K625" s="23">
        <v>1</v>
      </c>
      <c r="L625" s="21">
        <f>M607</f>
        <v>16100</v>
      </c>
      <c r="M625" s="21">
        <f>ROUND(K625*L625,2)</f>
        <v>16100</v>
      </c>
    </row>
    <row r="626" spans="1:13" ht="0.95" customHeight="1" x14ac:dyDescent="0.25">
      <c r="A626" s="22"/>
      <c r="B626" s="22"/>
      <c r="C626" s="22"/>
      <c r="D626" s="29"/>
      <c r="E626" s="22"/>
      <c r="F626" s="22"/>
      <c r="G626" s="22"/>
      <c r="H626" s="22"/>
      <c r="I626" s="22"/>
      <c r="J626" s="22"/>
      <c r="K626" s="22"/>
      <c r="L626" s="22"/>
      <c r="M626" s="22"/>
    </row>
    <row r="627" spans="1:13" x14ac:dyDescent="0.25">
      <c r="A627" s="16"/>
      <c r="B627" s="16"/>
      <c r="C627" s="16"/>
      <c r="D627" s="28"/>
      <c r="E627" s="16"/>
      <c r="F627" s="16"/>
      <c r="G627" s="16"/>
      <c r="H627" s="16"/>
      <c r="I627" s="16"/>
      <c r="J627" s="20" t="s">
        <v>489</v>
      </c>
      <c r="K627" s="23">
        <v>1</v>
      </c>
      <c r="L627" s="21">
        <f>M4+M237+M391+M488+M606</f>
        <v>265817.82</v>
      </c>
      <c r="M627" s="21">
        <f>ROUND(K627*L627,2)</f>
        <v>265817.82</v>
      </c>
    </row>
    <row r="628" spans="1:13" ht="0.95" customHeight="1" x14ac:dyDescent="0.25">
      <c r="A628" s="22"/>
      <c r="B628" s="22"/>
      <c r="C628" s="22"/>
      <c r="D628" s="29"/>
      <c r="E628" s="22"/>
      <c r="F628" s="22"/>
      <c r="G628" s="22"/>
      <c r="H628" s="22"/>
      <c r="I628" s="22"/>
      <c r="J628" s="22"/>
      <c r="K628" s="22"/>
      <c r="L628" s="22"/>
      <c r="M628" s="22"/>
    </row>
  </sheetData>
  <dataValidations count="1">
    <dataValidation type="list" allowBlank="1" showInputMessage="1" showErrorMessage="1" sqref="B4:B628">
      <formula1>"Capítol,Partida,Ma d’obra,Maquinària,Material,Altres,Tasca,"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Cot</dc:creator>
  <cp:lastModifiedBy>Salvador Serra</cp:lastModifiedBy>
  <dcterms:created xsi:type="dcterms:W3CDTF">2025-07-03T05:49:42Z</dcterms:created>
  <dcterms:modified xsi:type="dcterms:W3CDTF">2025-07-11T08:46:25Z</dcterms:modified>
</cp:coreProperties>
</file>