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3\23-008 Serveis i sala immersiva castell Miravet\DE - Documentació escrita\Valoració\"/>
    </mc:Choice>
  </mc:AlternateContent>
  <bookViews>
    <workbookView xWindow="0" yWindow="0" windowWidth="28770" windowHeight="3435"/>
  </bookViews>
  <sheets>
    <sheet name="Full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6" i="1" l="1"/>
  <c r="L831" i="1" s="1"/>
  <c r="L877" i="1"/>
  <c r="L868" i="1"/>
  <c r="L861" i="1" s="1"/>
  <c r="L859" i="1"/>
  <c r="L848" i="1"/>
  <c r="L829" i="1"/>
  <c r="L824" i="1" s="1"/>
  <c r="L822" i="1"/>
  <c r="L815" i="1"/>
  <c r="L808" i="1"/>
  <c r="L801" i="1"/>
  <c r="L796" i="1" s="1"/>
  <c r="L791" i="1"/>
  <c r="L787" i="1" s="1"/>
  <c r="L785" i="1"/>
  <c r="M785" i="1" s="1"/>
  <c r="M780" i="1" s="1"/>
  <c r="L778" i="1"/>
  <c r="M778" i="1" s="1"/>
  <c r="M770" i="1" s="1"/>
  <c r="L768" i="1"/>
  <c r="L762" i="1" s="1"/>
  <c r="L757" i="1"/>
  <c r="L750" i="1" s="1"/>
  <c r="L739" i="1"/>
  <c r="L748" i="1"/>
  <c r="L741" i="1" s="1"/>
  <c r="L710" i="1"/>
  <c r="M710" i="1" s="1"/>
  <c r="M680" i="1" s="1"/>
  <c r="L678" i="1"/>
  <c r="L657" i="1"/>
  <c r="M657" i="1" s="1"/>
  <c r="M641" i="1" s="1"/>
  <c r="L639" i="1"/>
  <c r="M639" i="1" s="1"/>
  <c r="M629" i="1" s="1"/>
  <c r="L627" i="1"/>
  <c r="L617" i="1" s="1"/>
  <c r="L615" i="1"/>
  <c r="L605" i="1" s="1"/>
  <c r="L603" i="1"/>
  <c r="M603" i="1" s="1"/>
  <c r="M593" i="1" s="1"/>
  <c r="L591" i="1"/>
  <c r="M591" i="1" s="1"/>
  <c r="M581" i="1" s="1"/>
  <c r="L579" i="1"/>
  <c r="L567" i="1"/>
  <c r="L556" i="1" s="1"/>
  <c r="L540" i="1"/>
  <c r="L530" i="1" s="1"/>
  <c r="L528" i="1"/>
  <c r="M528" i="1" s="1"/>
  <c r="M518" i="1" s="1"/>
  <c r="L554" i="1"/>
  <c r="L542" i="1" s="1"/>
  <c r="L516" i="1"/>
  <c r="L504" i="1"/>
  <c r="L487" i="1" s="1"/>
  <c r="L482" i="1"/>
  <c r="L468" i="1" s="1"/>
  <c r="L466" i="1"/>
  <c r="L435" i="1"/>
  <c r="L407" i="1" s="1"/>
  <c r="L454" i="1"/>
  <c r="L440" i="1" s="1"/>
  <c r="L405" i="1"/>
  <c r="L388" i="1" s="1"/>
  <c r="L386" i="1"/>
  <c r="L373" i="1"/>
  <c r="L344" i="1"/>
  <c r="L321" i="1" s="1"/>
  <c r="L316" i="1"/>
  <c r="M316" i="1" s="1"/>
  <c r="M289" i="1" s="1"/>
  <c r="L287" i="1"/>
  <c r="L273" i="1" s="1"/>
  <c r="L271" i="1"/>
  <c r="L252" i="1" s="1"/>
  <c r="L250" i="1"/>
  <c r="L233" i="1"/>
  <c r="M233" i="1" s="1"/>
  <c r="M209" i="1" s="1"/>
  <c r="L207" i="1"/>
  <c r="L187" i="1"/>
  <c r="L173" i="1"/>
  <c r="L146" i="1"/>
  <c r="L141" i="1"/>
  <c r="L130" i="1" s="1"/>
  <c r="L128" i="1"/>
  <c r="L107" i="1"/>
  <c r="M107" i="1" s="1"/>
  <c r="M94" i="1" s="1"/>
  <c r="L92" i="1"/>
  <c r="L77" i="1"/>
  <c r="L75" i="1"/>
  <c r="L61" i="1"/>
  <c r="L42" i="1"/>
  <c r="L38" i="1" s="1"/>
  <c r="M42" i="1"/>
  <c r="M38" i="1" s="1"/>
  <c r="L36" i="1"/>
  <c r="M36" i="1"/>
  <c r="M25" i="1" s="1"/>
  <c r="L23" i="1"/>
  <c r="M23" i="1"/>
  <c r="L16" i="1"/>
  <c r="M16" i="1" s="1"/>
  <c r="M5" i="1" s="1"/>
  <c r="K795" i="1"/>
  <c r="M870" i="1"/>
  <c r="M877" i="1"/>
  <c r="K870" i="1"/>
  <c r="K877" i="1"/>
  <c r="L870" i="1"/>
  <c r="J876" i="1"/>
  <c r="M874" i="1"/>
  <c r="M872" i="1"/>
  <c r="K861" i="1"/>
  <c r="K868" i="1"/>
  <c r="J867" i="1"/>
  <c r="M865" i="1"/>
  <c r="M863" i="1"/>
  <c r="M850" i="1"/>
  <c r="M859" i="1"/>
  <c r="K850" i="1"/>
  <c r="K859" i="1"/>
  <c r="L850" i="1"/>
  <c r="J858" i="1"/>
  <c r="M856" i="1"/>
  <c r="M854" i="1"/>
  <c r="M852" i="1"/>
  <c r="M848" i="1"/>
  <c r="M838" i="1" s="1"/>
  <c r="K838" i="1"/>
  <c r="K848" i="1"/>
  <c r="L838" i="1"/>
  <c r="J847" i="1"/>
  <c r="M846" i="1"/>
  <c r="M844" i="1"/>
  <c r="M842" i="1"/>
  <c r="M840" i="1"/>
  <c r="M836" i="1"/>
  <c r="M831" i="1" s="1"/>
  <c r="K831" i="1"/>
  <c r="K836" i="1"/>
  <c r="J835" i="1"/>
  <c r="M833" i="1"/>
  <c r="M829" i="1"/>
  <c r="M824" i="1" s="1"/>
  <c r="K824" i="1"/>
  <c r="K829" i="1"/>
  <c r="J828" i="1"/>
  <c r="M826" i="1"/>
  <c r="M817" i="1"/>
  <c r="M822" i="1"/>
  <c r="K817" i="1"/>
  <c r="K822" i="1"/>
  <c r="L817" i="1"/>
  <c r="J821" i="1"/>
  <c r="M819" i="1"/>
  <c r="M815" i="1"/>
  <c r="M810" i="1" s="1"/>
  <c r="K810" i="1"/>
  <c r="K815" i="1"/>
  <c r="L810" i="1"/>
  <c r="J814" i="1"/>
  <c r="M812" i="1"/>
  <c r="M808" i="1"/>
  <c r="M803" i="1" s="1"/>
  <c r="K803" i="1"/>
  <c r="K808" i="1"/>
  <c r="L803" i="1"/>
  <c r="J807" i="1"/>
  <c r="M805" i="1"/>
  <c r="K796" i="1"/>
  <c r="K801" i="1"/>
  <c r="J800" i="1"/>
  <c r="M798" i="1"/>
  <c r="K761" i="1"/>
  <c r="K787" i="1"/>
  <c r="K791" i="1"/>
  <c r="J790" i="1"/>
  <c r="M789" i="1"/>
  <c r="K780" i="1"/>
  <c r="K785" i="1"/>
  <c r="L780" i="1"/>
  <c r="J784" i="1"/>
  <c r="M782" i="1"/>
  <c r="K770" i="1"/>
  <c r="K778" i="1"/>
  <c r="L770" i="1"/>
  <c r="J777" i="1"/>
  <c r="J776" i="1"/>
  <c r="J775" i="1"/>
  <c r="J774" i="1"/>
  <c r="M772" i="1"/>
  <c r="M768" i="1"/>
  <c r="K762" i="1"/>
  <c r="K768" i="1"/>
  <c r="J767" i="1"/>
  <c r="J766" i="1"/>
  <c r="M764" i="1"/>
  <c r="K486" i="1"/>
  <c r="K750" i="1"/>
  <c r="K757" i="1"/>
  <c r="J756" i="1"/>
  <c r="M754" i="1"/>
  <c r="M753" i="1"/>
  <c r="M752" i="1"/>
  <c r="M748" i="1"/>
  <c r="M741" i="1" s="1"/>
  <c r="K741" i="1"/>
  <c r="K748" i="1"/>
  <c r="J747" i="1"/>
  <c r="M745" i="1"/>
  <c r="M744" i="1"/>
  <c r="M743" i="1"/>
  <c r="M712" i="1"/>
  <c r="M739" i="1"/>
  <c r="K712" i="1"/>
  <c r="K739" i="1"/>
  <c r="L712" i="1"/>
  <c r="J738" i="1"/>
  <c r="J737" i="1"/>
  <c r="J736" i="1"/>
  <c r="M734" i="1"/>
  <c r="M718" i="1"/>
  <c r="M732" i="1"/>
  <c r="K718" i="1"/>
  <c r="L718" i="1"/>
  <c r="L732" i="1"/>
  <c r="M730" i="1"/>
  <c r="M728" i="1"/>
  <c r="M726" i="1"/>
  <c r="M724" i="1"/>
  <c r="M722" i="1"/>
  <c r="M720" i="1"/>
  <c r="M717" i="1"/>
  <c r="M715" i="1"/>
  <c r="M714" i="1"/>
  <c r="K680" i="1"/>
  <c r="K710" i="1"/>
  <c r="L680" i="1"/>
  <c r="J709" i="1"/>
  <c r="J708" i="1"/>
  <c r="M706" i="1"/>
  <c r="M705" i="1"/>
  <c r="M689" i="1"/>
  <c r="M703" i="1"/>
  <c r="K689" i="1"/>
  <c r="L689" i="1"/>
  <c r="L703" i="1"/>
  <c r="M701" i="1"/>
  <c r="M699" i="1"/>
  <c r="M697" i="1"/>
  <c r="M695" i="1"/>
  <c r="M693" i="1"/>
  <c r="M691" i="1"/>
  <c r="M687" i="1"/>
  <c r="M685" i="1"/>
  <c r="M683" i="1"/>
  <c r="M682" i="1"/>
  <c r="M678" i="1"/>
  <c r="M659" i="1" s="1"/>
  <c r="K659" i="1"/>
  <c r="K678" i="1"/>
  <c r="L659" i="1"/>
  <c r="J677" i="1"/>
  <c r="J676" i="1"/>
  <c r="J675" i="1"/>
  <c r="J674" i="1"/>
  <c r="M672" i="1"/>
  <c r="M671" i="1"/>
  <c r="M670" i="1"/>
  <c r="M669" i="1"/>
  <c r="M667" i="1"/>
  <c r="M665" i="1"/>
  <c r="M663" i="1"/>
  <c r="M661" i="1"/>
  <c r="K641" i="1"/>
  <c r="K657" i="1"/>
  <c r="L641" i="1"/>
  <c r="J656" i="1"/>
  <c r="M654" i="1"/>
  <c r="M653" i="1"/>
  <c r="M652" i="1"/>
  <c r="M651" i="1"/>
  <c r="M650" i="1"/>
  <c r="M648" i="1"/>
  <c r="M647" i="1"/>
  <c r="M645" i="1"/>
  <c r="M643" i="1"/>
  <c r="K629" i="1"/>
  <c r="K639" i="1"/>
  <c r="L629" i="1"/>
  <c r="J638" i="1"/>
  <c r="M637" i="1"/>
  <c r="M636" i="1"/>
  <c r="M635" i="1"/>
  <c r="M633" i="1"/>
  <c r="M631" i="1"/>
  <c r="M627" i="1"/>
  <c r="M617" i="1" s="1"/>
  <c r="K617" i="1"/>
  <c r="K627" i="1"/>
  <c r="J626" i="1"/>
  <c r="M625" i="1"/>
  <c r="M624" i="1"/>
  <c r="M623" i="1"/>
  <c r="M621" i="1"/>
  <c r="M619" i="1"/>
  <c r="K605" i="1"/>
  <c r="K615" i="1"/>
  <c r="J614" i="1"/>
  <c r="M613" i="1"/>
  <c r="M612" i="1"/>
  <c r="M611" i="1"/>
  <c r="M609" i="1"/>
  <c r="M607" i="1"/>
  <c r="K593" i="1"/>
  <c r="K603" i="1"/>
  <c r="L593" i="1"/>
  <c r="J602" i="1"/>
  <c r="M601" i="1"/>
  <c r="M600" i="1"/>
  <c r="M599" i="1"/>
  <c r="M597" i="1"/>
  <c r="M595" i="1"/>
  <c r="K581" i="1"/>
  <c r="K591" i="1"/>
  <c r="L581" i="1"/>
  <c r="J590" i="1"/>
  <c r="M589" i="1"/>
  <c r="M588" i="1"/>
  <c r="M587" i="1"/>
  <c r="M585" i="1"/>
  <c r="M583" i="1"/>
  <c r="M569" i="1"/>
  <c r="M579" i="1"/>
  <c r="K569" i="1"/>
  <c r="K579" i="1"/>
  <c r="L569" i="1"/>
  <c r="J578" i="1"/>
  <c r="M577" i="1"/>
  <c r="M576" i="1"/>
  <c r="M575" i="1"/>
  <c r="M573" i="1"/>
  <c r="M571" i="1"/>
  <c r="K556" i="1"/>
  <c r="K567" i="1"/>
  <c r="J566" i="1"/>
  <c r="M564" i="1"/>
  <c r="M562" i="1"/>
  <c r="M560" i="1"/>
  <c r="M558" i="1"/>
  <c r="M554" i="1"/>
  <c r="M542" i="1" s="1"/>
  <c r="K542" i="1"/>
  <c r="K554" i="1"/>
  <c r="J553" i="1"/>
  <c r="J552" i="1"/>
  <c r="M550" i="1"/>
  <c r="M549" i="1"/>
  <c r="M548" i="1"/>
  <c r="M546" i="1"/>
  <c r="M544" i="1"/>
  <c r="K530" i="1"/>
  <c r="K540" i="1"/>
  <c r="J539" i="1"/>
  <c r="M537" i="1"/>
  <c r="M536" i="1"/>
  <c r="M534" i="1"/>
  <c r="M532" i="1"/>
  <c r="K518" i="1"/>
  <c r="K528" i="1"/>
  <c r="L518" i="1"/>
  <c r="J527" i="1"/>
  <c r="M525" i="1"/>
  <c r="M524" i="1"/>
  <c r="M522" i="1"/>
  <c r="M520" i="1"/>
  <c r="M516" i="1"/>
  <c r="M506" i="1" s="1"/>
  <c r="K506" i="1"/>
  <c r="K516" i="1"/>
  <c r="L506" i="1"/>
  <c r="J515" i="1"/>
  <c r="M513" i="1"/>
  <c r="M512" i="1"/>
  <c r="M510" i="1"/>
  <c r="M508" i="1"/>
  <c r="K487" i="1"/>
  <c r="K504" i="1"/>
  <c r="J503" i="1"/>
  <c r="M501" i="1"/>
  <c r="M500" i="1"/>
  <c r="M498" i="1"/>
  <c r="M497" i="1"/>
  <c r="M496" i="1"/>
  <c r="M495" i="1"/>
  <c r="M493" i="1"/>
  <c r="M491" i="1"/>
  <c r="M489" i="1"/>
  <c r="K439" i="1"/>
  <c r="K468" i="1"/>
  <c r="K482" i="1"/>
  <c r="J481" i="1"/>
  <c r="M479" i="1"/>
  <c r="M478" i="1"/>
  <c r="M477" i="1"/>
  <c r="M475" i="1"/>
  <c r="M474" i="1"/>
  <c r="M472" i="1"/>
  <c r="M470" i="1"/>
  <c r="M456" i="1"/>
  <c r="M466" i="1"/>
  <c r="K456" i="1"/>
  <c r="K466" i="1"/>
  <c r="L456" i="1"/>
  <c r="J465" i="1"/>
  <c r="M463" i="1"/>
  <c r="M461" i="1"/>
  <c r="M460" i="1"/>
  <c r="M459" i="1"/>
  <c r="M458" i="1"/>
  <c r="K440" i="1"/>
  <c r="K454" i="1"/>
  <c r="J453" i="1"/>
  <c r="J452" i="1"/>
  <c r="J451" i="1"/>
  <c r="J450" i="1"/>
  <c r="J449" i="1"/>
  <c r="M447" i="1"/>
  <c r="M445" i="1"/>
  <c r="M444" i="1"/>
  <c r="M443" i="1"/>
  <c r="M442" i="1"/>
  <c r="K320" i="1"/>
  <c r="K407" i="1"/>
  <c r="K435" i="1"/>
  <c r="J434" i="1"/>
  <c r="J433" i="1"/>
  <c r="M431" i="1"/>
  <c r="M430" i="1"/>
  <c r="M428" i="1"/>
  <c r="M412" i="1"/>
  <c r="M426" i="1"/>
  <c r="K412" i="1"/>
  <c r="L412" i="1"/>
  <c r="L426" i="1"/>
  <c r="M424" i="1"/>
  <c r="M422" i="1"/>
  <c r="M420" i="1"/>
  <c r="M419" i="1"/>
  <c r="M417" i="1"/>
  <c r="M415" i="1"/>
  <c r="M413" i="1"/>
  <c r="M410" i="1"/>
  <c r="M409" i="1"/>
  <c r="M405" i="1"/>
  <c r="M388" i="1" s="1"/>
  <c r="K388" i="1"/>
  <c r="K405" i="1"/>
  <c r="J404" i="1"/>
  <c r="M402" i="1"/>
  <c r="M400" i="1"/>
  <c r="M398" i="1"/>
  <c r="M397" i="1"/>
  <c r="M395" i="1"/>
  <c r="M393" i="1"/>
  <c r="M391" i="1"/>
  <c r="M390" i="1"/>
  <c r="M386" i="1"/>
  <c r="M375" i="1" s="1"/>
  <c r="K375" i="1"/>
  <c r="K386" i="1"/>
  <c r="L375" i="1"/>
  <c r="J385" i="1"/>
  <c r="J384" i="1"/>
  <c r="M382" i="1"/>
  <c r="M381" i="1"/>
  <c r="M379" i="1"/>
  <c r="M377" i="1"/>
  <c r="M373" i="1"/>
  <c r="M346" i="1" s="1"/>
  <c r="K346" i="1"/>
  <c r="K373" i="1"/>
  <c r="L346" i="1"/>
  <c r="J372" i="1"/>
  <c r="M371" i="1"/>
  <c r="M353" i="1"/>
  <c r="M369" i="1"/>
  <c r="K353" i="1"/>
  <c r="L353" i="1"/>
  <c r="L369" i="1"/>
  <c r="M367" i="1"/>
  <c r="M365" i="1"/>
  <c r="M363" i="1"/>
  <c r="M361" i="1"/>
  <c r="M359" i="1"/>
  <c r="M357" i="1"/>
  <c r="M355" i="1"/>
  <c r="M352" i="1"/>
  <c r="M351" i="1"/>
  <c r="M349" i="1"/>
  <c r="M348" i="1"/>
  <c r="K321" i="1"/>
  <c r="K344" i="1"/>
  <c r="J343" i="1"/>
  <c r="M341" i="1"/>
  <c r="M326" i="1"/>
  <c r="M339" i="1"/>
  <c r="K326" i="1"/>
  <c r="L326" i="1"/>
  <c r="L339" i="1"/>
  <c r="M337" i="1"/>
  <c r="M335" i="1"/>
  <c r="M334" i="1"/>
  <c r="M333" i="1"/>
  <c r="M331" i="1"/>
  <c r="M329" i="1"/>
  <c r="M327" i="1"/>
  <c r="M324" i="1"/>
  <c r="M323" i="1"/>
  <c r="K145" i="1"/>
  <c r="K289" i="1"/>
  <c r="K316" i="1"/>
  <c r="L289" i="1"/>
  <c r="J315" i="1"/>
  <c r="M313" i="1"/>
  <c r="M312" i="1"/>
  <c r="M296" i="1"/>
  <c r="M310" i="1"/>
  <c r="K296" i="1"/>
  <c r="L296" i="1"/>
  <c r="L310" i="1"/>
  <c r="M308" i="1"/>
  <c r="M306" i="1"/>
  <c r="M304" i="1"/>
  <c r="M302" i="1"/>
  <c r="M300" i="1"/>
  <c r="M298" i="1"/>
  <c r="M294" i="1"/>
  <c r="M293" i="1"/>
  <c r="M291" i="1"/>
  <c r="M287" i="1"/>
  <c r="M273" i="1" s="1"/>
  <c r="K273" i="1"/>
  <c r="K287" i="1"/>
  <c r="J286" i="1"/>
  <c r="M284" i="1"/>
  <c r="M282" i="1"/>
  <c r="M281" i="1"/>
  <c r="M279" i="1"/>
  <c r="M277" i="1"/>
  <c r="M275" i="1"/>
  <c r="K252" i="1"/>
  <c r="K271" i="1"/>
  <c r="J270" i="1"/>
  <c r="J269" i="1"/>
  <c r="J268" i="1"/>
  <c r="J267" i="1"/>
  <c r="J266" i="1"/>
  <c r="J265" i="1"/>
  <c r="M263" i="1"/>
  <c r="M261" i="1"/>
  <c r="M260" i="1"/>
  <c r="M258" i="1"/>
  <c r="M256" i="1"/>
  <c r="M254" i="1"/>
  <c r="K235" i="1"/>
  <c r="K250" i="1"/>
  <c r="J249" i="1"/>
  <c r="J248" i="1"/>
  <c r="M246" i="1"/>
  <c r="M245" i="1"/>
  <c r="M243" i="1"/>
  <c r="M241" i="1"/>
  <c r="M237" i="1"/>
  <c r="K209" i="1"/>
  <c r="K233" i="1"/>
  <c r="L209" i="1"/>
  <c r="J232" i="1"/>
  <c r="J231" i="1"/>
  <c r="J230" i="1"/>
  <c r="J229" i="1"/>
  <c r="J228" i="1"/>
  <c r="J227" i="1"/>
  <c r="J226" i="1"/>
  <c r="M224" i="1"/>
  <c r="M222" i="1"/>
  <c r="M221" i="1"/>
  <c r="M219" i="1"/>
  <c r="M217" i="1"/>
  <c r="M215" i="1"/>
  <c r="M213" i="1"/>
  <c r="M211" i="1"/>
  <c r="M207" i="1"/>
  <c r="M189" i="1" s="1"/>
  <c r="K189" i="1"/>
  <c r="K207" i="1"/>
  <c r="L189" i="1"/>
  <c r="J206" i="1"/>
  <c r="M204" i="1"/>
  <c r="M202" i="1"/>
  <c r="M201" i="1"/>
  <c r="M199" i="1"/>
  <c r="M197" i="1"/>
  <c r="M195" i="1"/>
  <c r="M193" i="1"/>
  <c r="M191" i="1"/>
  <c r="M187" i="1"/>
  <c r="M175" i="1" s="1"/>
  <c r="K175" i="1"/>
  <c r="K187" i="1"/>
  <c r="L175" i="1"/>
  <c r="J186" i="1"/>
  <c r="J185" i="1"/>
  <c r="J184" i="1"/>
  <c r="M182" i="1"/>
  <c r="M180" i="1"/>
  <c r="M178" i="1"/>
  <c r="M177" i="1"/>
  <c r="K146" i="1"/>
  <c r="K173" i="1"/>
  <c r="J172" i="1"/>
  <c r="J171" i="1"/>
  <c r="J170" i="1"/>
  <c r="J169" i="1"/>
  <c r="M167" i="1"/>
  <c r="M151" i="1"/>
  <c r="M165" i="1"/>
  <c r="K151" i="1"/>
  <c r="L151" i="1"/>
  <c r="L165" i="1"/>
  <c r="M163" i="1"/>
  <c r="M161" i="1"/>
  <c r="M159" i="1"/>
  <c r="M158" i="1"/>
  <c r="M156" i="1"/>
  <c r="M154" i="1"/>
  <c r="M152" i="1"/>
  <c r="M149" i="1"/>
  <c r="M148" i="1"/>
  <c r="K46" i="1"/>
  <c r="M141" i="1"/>
  <c r="M130" i="1" s="1"/>
  <c r="K130" i="1"/>
  <c r="K141" i="1"/>
  <c r="J140" i="1"/>
  <c r="M138" i="1"/>
  <c r="M136" i="1"/>
  <c r="M134" i="1"/>
  <c r="M132" i="1"/>
  <c r="M128" i="1"/>
  <c r="M109" i="1" s="1"/>
  <c r="K109" i="1"/>
  <c r="K128" i="1"/>
  <c r="L109" i="1"/>
  <c r="J127" i="1"/>
  <c r="J126" i="1"/>
  <c r="J125" i="1"/>
  <c r="J124" i="1"/>
  <c r="J123" i="1"/>
  <c r="J122" i="1"/>
  <c r="J121" i="1"/>
  <c r="M119" i="1"/>
  <c r="M117" i="1"/>
  <c r="M115" i="1"/>
  <c r="M113" i="1"/>
  <c r="M111" i="1"/>
  <c r="K94" i="1"/>
  <c r="K107" i="1"/>
  <c r="L94" i="1"/>
  <c r="J106" i="1"/>
  <c r="M104" i="1"/>
  <c r="M102" i="1"/>
  <c r="M100" i="1"/>
  <c r="M98" i="1"/>
  <c r="M96" i="1"/>
  <c r="M92" i="1"/>
  <c r="M77" i="1" s="1"/>
  <c r="K77" i="1"/>
  <c r="K92" i="1"/>
  <c r="J91" i="1"/>
  <c r="J90" i="1"/>
  <c r="J89" i="1"/>
  <c r="M87" i="1"/>
  <c r="M85" i="1"/>
  <c r="M83" i="1"/>
  <c r="M81" i="1"/>
  <c r="M79" i="1"/>
  <c r="M75" i="1"/>
  <c r="M63" i="1" s="1"/>
  <c r="K63" i="1"/>
  <c r="K75" i="1"/>
  <c r="L63" i="1"/>
  <c r="J74" i="1"/>
  <c r="M72" i="1"/>
  <c r="M70" i="1"/>
  <c r="M69" i="1"/>
  <c r="M67" i="1"/>
  <c r="M65" i="1"/>
  <c r="M61" i="1"/>
  <c r="K47" i="1"/>
  <c r="K61" i="1"/>
  <c r="L47" i="1"/>
  <c r="J60" i="1"/>
  <c r="M58" i="1"/>
  <c r="M56" i="1"/>
  <c r="M55" i="1"/>
  <c r="M53" i="1"/>
  <c r="M51" i="1"/>
  <c r="M49" i="1"/>
  <c r="K4" i="1"/>
  <c r="K38" i="1"/>
  <c r="K42" i="1"/>
  <c r="J41" i="1"/>
  <c r="M40" i="1"/>
  <c r="K25" i="1"/>
  <c r="K36" i="1"/>
  <c r="L25" i="1"/>
  <c r="J35" i="1"/>
  <c r="M33" i="1"/>
  <c r="M31" i="1"/>
  <c r="M29" i="1"/>
  <c r="M27" i="1"/>
  <c r="K18" i="1"/>
  <c r="K23" i="1"/>
  <c r="L18" i="1"/>
  <c r="J22" i="1"/>
  <c r="M20" i="1"/>
  <c r="K5" i="1"/>
  <c r="K16" i="1"/>
  <c r="L5" i="1"/>
  <c r="J15" i="1"/>
  <c r="M13" i="1"/>
  <c r="M11" i="1"/>
  <c r="M9" i="1"/>
  <c r="M7" i="1"/>
  <c r="M868" i="1" l="1"/>
  <c r="M861" i="1" s="1"/>
  <c r="M801" i="1"/>
  <c r="M791" i="1"/>
  <c r="M787" i="1" s="1"/>
  <c r="L793" i="1"/>
  <c r="M793" i="1" s="1"/>
  <c r="M761" i="1" s="1"/>
  <c r="M762" i="1"/>
  <c r="M757" i="1"/>
  <c r="M750" i="1" s="1"/>
  <c r="M615" i="1"/>
  <c r="M605" i="1" s="1"/>
  <c r="M567" i="1"/>
  <c r="M556" i="1" s="1"/>
  <c r="M540" i="1"/>
  <c r="M530" i="1" s="1"/>
  <c r="M504" i="1"/>
  <c r="M482" i="1"/>
  <c r="M468" i="1" s="1"/>
  <c r="M435" i="1"/>
  <c r="M407" i="1" s="1"/>
  <c r="M454" i="1"/>
  <c r="M344" i="1"/>
  <c r="M271" i="1"/>
  <c r="M252" i="1" s="1"/>
  <c r="L235" i="1"/>
  <c r="M250" i="1"/>
  <c r="M235" i="1" s="1"/>
  <c r="M173" i="1"/>
  <c r="L143" i="1"/>
  <c r="L46" i="1" s="1"/>
  <c r="M47" i="1"/>
  <c r="L44" i="1"/>
  <c r="M44" i="1" s="1"/>
  <c r="M4" i="1" s="1"/>
  <c r="M18" i="1"/>
  <c r="L879" i="1" l="1"/>
  <c r="M796" i="1"/>
  <c r="L761" i="1"/>
  <c r="M487" i="1"/>
  <c r="L759" i="1"/>
  <c r="M440" i="1"/>
  <c r="L484" i="1"/>
  <c r="L437" i="1"/>
  <c r="M321" i="1"/>
  <c r="M146" i="1"/>
  <c r="L318" i="1"/>
  <c r="M143" i="1"/>
  <c r="M46" i="1" s="1"/>
  <c r="L4" i="1"/>
  <c r="L795" i="1" l="1"/>
  <c r="M879" i="1"/>
  <c r="M795" i="1" s="1"/>
  <c r="M759" i="1"/>
  <c r="M486" i="1" s="1"/>
  <c r="L486" i="1"/>
  <c r="L439" i="1"/>
  <c r="M484" i="1"/>
  <c r="M439" i="1" s="1"/>
  <c r="M437" i="1"/>
  <c r="M320" i="1" s="1"/>
  <c r="L320" i="1"/>
  <c r="M318" i="1"/>
  <c r="M145" i="1" s="1"/>
  <c r="L145" i="1"/>
  <c r="L881" i="1" l="1"/>
  <c r="M881" i="1" s="1"/>
</calcChain>
</file>

<file path=xl/sharedStrings.xml><?xml version="1.0" encoding="utf-8"?>
<sst xmlns="http://schemas.openxmlformats.org/spreadsheetml/2006/main" count="1903" uniqueCount="571">
  <si>
    <t>Adequació celler castell Miravet com a sala immersiva</t>
  </si>
  <si>
    <t>Pressupost</t>
  </si>
  <si>
    <t>Código</t>
  </si>
  <si>
    <t>Resumen</t>
  </si>
  <si>
    <t>ImpPres</t>
  </si>
  <si>
    <t>Nat</t>
  </si>
  <si>
    <t>Ut</t>
  </si>
  <si>
    <t>CanPres</t>
  </si>
  <si>
    <t>PrPres</t>
  </si>
  <si>
    <t>Comentario</t>
  </si>
  <si>
    <t>N</t>
  </si>
  <si>
    <t>Longitud</t>
  </si>
  <si>
    <t>Anchura</t>
  </si>
  <si>
    <t>Altura</t>
  </si>
  <si>
    <t>Parcial</t>
  </si>
  <si>
    <t xml:space="preserve">0            </t>
  </si>
  <si>
    <t>IMPLANTACIÓ EN OBRA</t>
  </si>
  <si>
    <t>Capítol</t>
  </si>
  <si>
    <t/>
  </si>
  <si>
    <t xml:space="preserve">0.01         </t>
  </si>
  <si>
    <t>Munt/desm.bast.tub metàl fixa, bast.73/109cm,h&lt;= 200cm</t>
  </si>
  <si>
    <t>Partida</t>
  </si>
  <si>
    <t>m2</t>
  </si>
  <si>
    <t xml:space="preserve">Muntatge i desmuntatge de bastida tubular metàl.lica homogoda, fixa formada per bastiments de 73/109 cm i alçària com a màxim de 200 cm, amb bases regulables, tubs travessers, tubs de travament, plataformes de treball d'amplària com a mínim de 60 cm, escales d'accés, baranes laterals, sòcols i amarradors cada 20 m2 de façana, inclosos tots els elements de senyalització normalitzats i el transport. _x000D_
_x000D_
</t>
  </si>
  <si>
    <t xml:space="preserve">A012M000     </t>
  </si>
  <si>
    <t>Oficial 1a muntador</t>
  </si>
  <si>
    <t>Mà d'obra</t>
  </si>
  <si>
    <t>h</t>
  </si>
  <si>
    <t xml:space="preserve">A013M000     </t>
  </si>
  <si>
    <t>Ajudant muntador</t>
  </si>
  <si>
    <t xml:space="preserve">C1501701     </t>
  </si>
  <si>
    <t>Camio 7 t</t>
  </si>
  <si>
    <t>maquinària</t>
  </si>
  <si>
    <t>Camió per a transport de 7 t</t>
  </si>
  <si>
    <t xml:space="preserve">A%AUX001     </t>
  </si>
  <si>
    <t>Despeses auxiliars mà d'obra</t>
  </si>
  <si>
    <t>Altres</t>
  </si>
  <si>
    <t>u</t>
  </si>
  <si>
    <t>Despeses auxiliars sobre la mà d'obra</t>
  </si>
  <si>
    <t>Muntage preinstal·lació fibra òpt</t>
  </si>
  <si>
    <t>0.01</t>
  </si>
  <si>
    <t xml:space="preserve">0.02         </t>
  </si>
  <si>
    <t>Amort.dia bast.tub.metàl fixa, bast.73/109cm,h&lt;= 200cm,base</t>
  </si>
  <si>
    <t>dia</t>
  </si>
  <si>
    <t xml:space="preserve">Amortització diària de bastida tubular metàl.lica fixa homologada, formada per bastiments de 73/109 cm d'amplària i alçària com a màxim de 200 cm, amb bases regulables, tubs travessers, tubs de travament, plataformes de treball d'amplària com a mínim de 60 cm, escales d'accés, baranes laterals, sòcols i amarradors cada 20 m2 de façana, inclosos tots els elements de senyalització normalitzats. Mesurat dies naturals._x000D_
_x000D_
</t>
  </si>
  <si>
    <t xml:space="preserve">B0Y15250     </t>
  </si>
  <si>
    <t>Amort.dia bast.tub. metàl fixa, bast.73/109cm,h&lt;= 200cm,base+pl</t>
  </si>
  <si>
    <t>Amortització diària de bastida tubular metàl.lica fixa, formada per bastiments de 70 cm d'amplària i alçària com a màxim de 200 cm, amb bases regulables, tubs travessers, tubs de travament, plataformes de treball d'amplària com a mínim de 60 cm, escales d'accès, baranes laterals, sòcols i xarxa de protecció de poliamida, col.locada a tota la cara exterior i amarradors cada 20 m2 de façana, inclosos tots els elements de senyalització normalitzats</t>
  </si>
  <si>
    <t>0.02</t>
  </si>
  <si>
    <t xml:space="preserve">0.03         </t>
  </si>
  <si>
    <t>Bastida mòbil amb rodes 1,50x1,80, h=3,20m</t>
  </si>
  <si>
    <t xml:space="preserve">Lliurament, muntatge, desmuntatge i recollida de bastida-torre mòbil d'alumini, amb rodes, de dimensions 1,50x1,80 m , i de 3,20m d'alçada (alçada de treball 2,20). Mesurada una sola unitat._x000D_
_x000D_
</t>
  </si>
  <si>
    <t>0.03</t>
  </si>
  <si>
    <t xml:space="preserve">0.04         </t>
  </si>
  <si>
    <t>Amortització de bastida mòbil, 150x180, h=3,20)</t>
  </si>
  <si>
    <t xml:space="preserve">Amortització diària de bastida-torre mòbil d'alumini, amb rodes, de dimensions 1,50x1,80 m , i de 3,20m d'alçada (alçada de treball 2,20). Mesurats els dies laborals._x000D_
_x000D_
</t>
  </si>
  <si>
    <t xml:space="preserve">BBBA1011     </t>
  </si>
  <si>
    <t>Amortització diària bastida mòbil 150x180, h= 3,2</t>
  </si>
  <si>
    <t>0.04</t>
  </si>
  <si>
    <t xml:space="preserve">1            </t>
  </si>
  <si>
    <t>TREBALLS PREVIS</t>
  </si>
  <si>
    <t xml:space="preserve">1.01         </t>
  </si>
  <si>
    <t>Desmuntat d’elements d’il·luminació existents</t>
  </si>
  <si>
    <t xml:space="preserve">Desmuntat d’actuals elements d’il·luminació amb peu d’estructura metàl·lica i de les seves base de formigó. Inclòs càrrega manual del material retirat sobre dúmper, per trasllat a punt d’aplegament de residus situat fora del recinte, a una distància de 150-200 m. Mesura la unitat d’element completament retirada._x000D_
_x000D_
</t>
  </si>
  <si>
    <t xml:space="preserve">A012H000     </t>
  </si>
  <si>
    <t>Oficial 1a electricista</t>
  </si>
  <si>
    <t xml:space="preserve">A0150000     </t>
  </si>
  <si>
    <t>Manobre especialista</t>
  </si>
  <si>
    <t xml:space="preserve">A0140000     </t>
  </si>
  <si>
    <t>Manobre</t>
  </si>
  <si>
    <t xml:space="preserve">C20H00DN     </t>
  </si>
  <si>
    <t>Martell trencador manual</t>
  </si>
  <si>
    <t xml:space="preserve">C1505120     </t>
  </si>
  <si>
    <t>Dúmper 1,5t,hidràulic</t>
  </si>
  <si>
    <t>Dúmper d'1,5 t de càrrega útil, amb mecanisme hidràulic</t>
  </si>
  <si>
    <t>1.01</t>
  </si>
  <si>
    <t xml:space="preserve">1.02         </t>
  </si>
  <si>
    <t>Desmuntat de dissuasor de pas i elements de senyalització</t>
  </si>
  <si>
    <t xml:space="preserve">Desmuntat d’actual de dissuasor, format pels pals metàl·lics i cable, situat a l’entrada del celler i de les seves base de formigó. Inclòs càrrega manual del material enretirat sobre dúmper, per trasllat a punt d’aplegament de residus situat fora del recinte, a una distància de 150-200 m. Mesura la unitat d’element completament retirada._x000D_
_x000D_
</t>
  </si>
  <si>
    <t>1.02</t>
  </si>
  <si>
    <t xml:space="preserve">1.03         </t>
  </si>
  <si>
    <t>Neteja i retirada de dipòsits de sòl poc compacte del terra</t>
  </si>
  <si>
    <t xml:space="preserve">Neteja i retirada amb mitjans manuals, i seguiment arqueològic, de dipòsit de sòl i pols poc compacta, del terra del celler (potència màxima 10cm). Inclòs part proporcional de redacció de memòria d’excavació i càrrega manual dels residus generats sobre dúmper, per trasllat a punt d’aplegament de residus situat fora del recinte, a una distància de 150-200 m. Mesurada la superfície real netejada._x000D_
_x000D_
</t>
  </si>
  <si>
    <t xml:space="preserve">A010A000     </t>
  </si>
  <si>
    <t>Arqueòleg director</t>
  </si>
  <si>
    <t>obertura est</t>
  </si>
  <si>
    <t>obertura oest</t>
  </si>
  <si>
    <t>1.03</t>
  </si>
  <si>
    <t xml:space="preserve">1.04         </t>
  </si>
  <si>
    <t>Retirada de canalitzacions d’instal·lacions sobre paviment</t>
  </si>
  <si>
    <t>m</t>
  </si>
  <si>
    <t xml:space="preserve">Desmuntat manual d’actuals canalitzacions elèctriques de l’enllumenat existent, disposades pel terra del celler i recobertes de formigó, realitzat amb el corresponent control arqueològic dels treballs. Inclòs càrrega manual dels residus generats sobre dúmper, per trasllat a punt d’aplegament de residus situat fora del recinte, a una distància de 150-200 m. Mesura la unitat d’element completament retirada._x000D_
_x000D_
</t>
  </si>
  <si>
    <t>1.04</t>
  </si>
  <si>
    <t xml:space="preserve">1.05         </t>
  </si>
  <si>
    <t>Excavació rebaix terreny amb metodologia arqueològica</t>
  </si>
  <si>
    <t>m3</t>
  </si>
  <si>
    <t xml:space="preserve">Excavació amb mitjans manuals, i seguiment arqueològic, per a rebaix de terreny o execució de sabates de fonamentació, amb una fondària de 0,3 m com a màxim, en terreny compacte. Inclòs neteja i siglat de possibles restes estretes, part proporcional de redacció de memòria d’excavació, i càrrega manual dels residus generats sobre dúmper, per trasllat a punt d’aplegament de residus situat fora del recinte, a una distància de 150-200 m. Mesurat el volum real de terreny excavat sense tenir en compte el seu esponjament._x000D_
_x000D_
</t>
  </si>
  <si>
    <t>rebaix paviment passadís accés</t>
  </si>
  <si>
    <t>murets</t>
  </si>
  <si>
    <t>fonamentació nau</t>
  </si>
  <si>
    <t>1.05</t>
  </si>
  <si>
    <t xml:space="preserve">1.06         </t>
  </si>
  <si>
    <t>Enderroc de paret de fàbrica de maó ceràmic</t>
  </si>
  <si>
    <t xml:space="preserve">Enderroc d'elements de fàbrica de maó ceràmic, fet amb mitjans manuals, per a conformar alltojament nova portalada de tancament del celler. Inclòs càrrega manual de runa sobre dúmper, per trasllat a punt d’aplegament de residus situat fora del recinte, a una distància de 150-200 m. Mesurat el volum real enderrocat._x000D_
_x000D_
</t>
  </si>
  <si>
    <t>cegat buit porta pedra</t>
  </si>
  <si>
    <t>1.06</t>
  </si>
  <si>
    <t>1</t>
  </si>
  <si>
    <t xml:space="preserve">2            </t>
  </si>
  <si>
    <t>SUBSTRUCCIONS I FÀBRIQUES</t>
  </si>
  <si>
    <t xml:space="preserve">2.01         </t>
  </si>
  <si>
    <t>Base de fonament form. HA-30/P/20/XC2 elaborat en obra</t>
  </si>
  <si>
    <t xml:space="preserve">Base de recolzament d’estructura substructiva de formigó HA-30/P/20/XC2 elaborat a l’obra, armat amb una quantia de fins a 50 kg/m3 d'acer en barres corrugades B500S, Inclòs part proporcional d'encofrat lateral amb taulons de fusta amb una quantia de fins  de fins a 15 m2/m3. Mesurat el volum real d’element acabat._x000D_
_x000D_
_x000D_
</t>
  </si>
  <si>
    <t xml:space="preserve">A0122000     </t>
  </si>
  <si>
    <t>Oficial 1a paleta</t>
  </si>
  <si>
    <t xml:space="preserve">D0705A2X     </t>
  </si>
  <si>
    <t>Formigó ciment, HA-30/P/20/XC2 elab en obra</t>
  </si>
  <si>
    <t>Material</t>
  </si>
  <si>
    <t xml:space="preserve">B0111000     </t>
  </si>
  <si>
    <t>Aigua</t>
  </si>
  <si>
    <t xml:space="preserve">B0312020     </t>
  </si>
  <si>
    <t>Sorra de riu granulometría 0,5-10 mm</t>
  </si>
  <si>
    <t>t</t>
  </si>
  <si>
    <t>Sorra de pedrera de pedra granítica per a morters</t>
  </si>
  <si>
    <t xml:space="preserve">B0331Q10     </t>
  </si>
  <si>
    <t>Grava pedra calc, 20mm p/formigó</t>
  </si>
  <si>
    <t xml:space="preserve">B0512401     </t>
  </si>
  <si>
    <t>Ciment pòrtland+fill.calc. CEM II/B-L 32,5R,sacs</t>
  </si>
  <si>
    <t>Ciment pòrtland amb filler calcari CEM II/B-L 32,5 R segons UNE-EN 197-1, en sacs</t>
  </si>
  <si>
    <t xml:space="preserve">C1705600     </t>
  </si>
  <si>
    <t>Formigonera 165 l</t>
  </si>
  <si>
    <t>Formigonera de 165 l</t>
  </si>
  <si>
    <t>D0705A2X</t>
  </si>
  <si>
    <t>murets passadís</t>
  </si>
  <si>
    <t>2.01</t>
  </si>
  <si>
    <t xml:space="preserve">2.02         </t>
  </si>
  <si>
    <t>Acer S275JR per a elements ancoratge</t>
  </si>
  <si>
    <t>kg</t>
  </si>
  <si>
    <t xml:space="preserve">Acer S275JR, segons UNE-EN 10025-2, per a elements d'ancoratge, en perfils laminats en calent sèrie L, LD, T, rodó, quadrat, rectangular i planxa, treballat a taller i amb una capa d'imprimació antioxidant i dues mans de pintura antioxidant tipus Oxirón gris forja o similar, col·locat a l'obra amb soldadura. Mesurat el pes teòric de les peces col·locades._x000D_
_x000D_
</t>
  </si>
  <si>
    <t xml:space="preserve">B44Z5026     </t>
  </si>
  <si>
    <t>Acer S275JR,peça simp.,perf.lam.L,LD,T,rodó,quad.,rectang.,treb.</t>
  </si>
  <si>
    <t>Acer S275JR segons UNE-EN 10025-2, format per peça simple, en perfils laminats en calent sèrie L, LD, T, rodó, quadrat, rectangular i planxa, treballat al taller per a col·locar amb cargols i galvanitzat</t>
  </si>
  <si>
    <t>base substrucció</t>
  </si>
  <si>
    <t>2.02</t>
  </si>
  <si>
    <t xml:space="preserve">2.03         </t>
  </si>
  <si>
    <t>Acer S275JR  bigues de perfils laminats</t>
  </si>
  <si>
    <t xml:space="preserve">Acer S275JR, segons UNE-EN 10025-2, per a bigues formades per peça simple, en perfils laminats en calent sèrie IPN, IPE, HEB, HEA, HEM i UPN, amb una capa d'imprimació antioxidant, col·locat a l'obra. Inclòs talls, escapçadures, elements auxiliar de muntatge pera a la correcta execució de la partida i acabat amb dues mans de pintura antioxidant tipus Oxirón gris forja o similar. Mesurat el pes teòric de les peces col·locades._x000D_
_x000D_
</t>
  </si>
  <si>
    <t xml:space="preserve">A0125000     </t>
  </si>
  <si>
    <t>Oficial 1a soldador</t>
  </si>
  <si>
    <t xml:space="preserve">A0135000     </t>
  </si>
  <si>
    <t>Ajudant soldador</t>
  </si>
  <si>
    <t xml:space="preserve">A012D000     </t>
  </si>
  <si>
    <t>Oficial 1a pintor</t>
  </si>
  <si>
    <t xml:space="preserve">A013D000     </t>
  </si>
  <si>
    <t>Ajudant pintor</t>
  </si>
  <si>
    <t xml:space="preserve">B44Z501A     </t>
  </si>
  <si>
    <t>Acer S275JR,peça simp.,perf.lam.IP,HE,UP,treb.taller p/col.sold.</t>
  </si>
  <si>
    <t>Acer S275JR segons UNE-EN 10025-2, format per peça simple, en perfils laminats en calent sèrie IPN, IPE, HEB, HEA, HEM i UPN, treballat al taller per a col·locar amb soldadura i amb una capa d'imprimació antioxidant</t>
  </si>
  <si>
    <t xml:space="preserve">BG45101A     </t>
  </si>
  <si>
    <t>Imprimació i pintura tipus Oxiron</t>
  </si>
  <si>
    <t xml:space="preserve">C200P000     </t>
  </si>
  <si>
    <t>Equip+elem.aux.p/soldadura elèctrica</t>
  </si>
  <si>
    <t>Equip i elements auxiliars per a soldadura elèctrica</t>
  </si>
  <si>
    <t>bigues substrucció terra IPN-120</t>
  </si>
  <si>
    <t>2.03</t>
  </si>
  <si>
    <t xml:space="preserve">2.04         </t>
  </si>
  <si>
    <t>Acer S275JR corretges de perfils laminats</t>
  </si>
  <si>
    <t xml:space="preserve">Acer S275J0H, segons UNE-EN 10210-1, per a corretja formada per peça simple, en perfils foradats laminats en calent sèrie rodó, quadrat i rectangular, amb una capa d'imprimació antioxidant, col·locat a l'obra amb soldadura. Inclòs soldadures, talls, escapçadures, i elements auxiliar de muntatge pera a la correcta execució de la partida, i acabat amb dues mans de pintura antioxidant tipus Oxirón gris forja o similar. Mesurat el pes teòric de les peces col·locades._x000D_
_x000D_
</t>
  </si>
  <si>
    <t xml:space="preserve">B44ZB052     </t>
  </si>
  <si>
    <t>Acer S235JRC,peça simp.,perf.conf.L,U,C,Z,omega,tallat mida+galv</t>
  </si>
  <si>
    <t>Acer S235JRC segons UNE-EN 10025-2, format per peça simple, en perfils conformats en fred sèrie L, U, C, Z i omega, tallat a mida i galvanitzat</t>
  </si>
  <si>
    <t>substrucció terra 50.50.3</t>
  </si>
  <si>
    <t>substrucció passadís 50.50.3</t>
  </si>
  <si>
    <t>peus drets substrucció 100.50.3 (estimació)</t>
  </si>
  <si>
    <t>2.04</t>
  </si>
  <si>
    <t xml:space="preserve">2.05         </t>
  </si>
  <si>
    <t>Empostissat de tauler contraxapat, 22mm</t>
  </si>
  <si>
    <t xml:space="preserve">Empostissat per a conformació del terra de la sala, format per tauler de fusta contraxapada d’okume de 310x153cm i 22mm de gruix , amb junts lligats mitjançant la interposició de llengüeta de contraxapat de 4mm de gruix encolada a l’interior de ranura practicada en els cantells dels panells, fixat amb cargols autoroscants sobre estructura substructiva de perfils tubulars metàl·lics; executat segons detalls de la documentació gràfica. Inclòs massillat enrasat amb cara superior del paviment de caps avellanats del cargols, per evitar buits i ressalts en la seva superfície d’acabat, i reguixos de llistons de fusta, on calgui, per ajustar els nivells d'acabat del paviment. Mesurada la superfície real instal·lada._x000D_
_x000D_
</t>
  </si>
  <si>
    <t xml:space="preserve">A012A000     </t>
  </si>
  <si>
    <t>Oficial 1a fuster</t>
  </si>
  <si>
    <t xml:space="preserve">A013A000     </t>
  </si>
  <si>
    <t>Ajudant fuster</t>
  </si>
  <si>
    <t xml:space="preserve">B0A32000     </t>
  </si>
  <si>
    <t>Cargols, tirafons, i elem. fixació</t>
  </si>
  <si>
    <t>Clau acer galvanitzat</t>
  </si>
  <si>
    <t xml:space="preserve">B0H4AAN0     </t>
  </si>
  <si>
    <t>Tauler contraxapat okume 22mm gruix</t>
  </si>
  <si>
    <t>Post de fusta de pi encadellada de 22 mm de gruix</t>
  </si>
  <si>
    <t xml:space="preserve">B0HA2210     </t>
  </si>
  <si>
    <t>Llenguetes, i mat. x encolats i massillats</t>
  </si>
  <si>
    <t>plataforma principal</t>
  </si>
  <si>
    <t>passadís accés</t>
  </si>
  <si>
    <t>2.05</t>
  </si>
  <si>
    <t xml:space="preserve">2.06         </t>
  </si>
  <si>
    <t>Sòcol de banda d’acer galvanitzat de 150x6mm de secció</t>
  </si>
  <si>
    <t xml:space="preserve">Socolada perimetral del paviment, feta amb de planxa d'acer, de 150x6mm de secció, amb acabat galvanitzat en calent després de ser preelaborada en obra, i fixada amb cargols autoroscants a entramat de perfil tubulars d'acer de l'estructura substructiva. Inclòs elements necessaris per a una correcta fixació. Mesura la longitud real instal·lada._x000D_
_x000D_
</t>
  </si>
  <si>
    <t xml:space="preserve">A012F000     </t>
  </si>
  <si>
    <t>Oficial 1a manyà</t>
  </si>
  <si>
    <t xml:space="preserve">A013F000     </t>
  </si>
  <si>
    <t>Ajudant manyà</t>
  </si>
  <si>
    <t xml:space="preserve">BB121Z13     </t>
  </si>
  <si>
    <t>Tratament galvanitzat en cuba, acer S275JR</t>
  </si>
  <si>
    <t>2.06</t>
  </si>
  <si>
    <t xml:space="preserve">2.07         </t>
  </si>
  <si>
    <t>Banda acer galvanitzat, 42x10mm, delimitació felfut fibra coco</t>
  </si>
  <si>
    <t xml:space="preserve">Banda per a delimitació de paviment de pelfut de fibra de coco, feta amb de planxa d'acer, de 42x10mm de secció, amb acabat galvanitzat en calent després de ser preelaborada en obra, i fixada amb cargols autoroscants a tauler contraxapat de fusta del paviment; executat d’acord amb detall de la documentació gràfica. Inclòs elements necessaris per a una correcta fixació. Mesura la longitud real instal·lada._x000D_
_x000D_
</t>
  </si>
  <si>
    <t>2.07</t>
  </si>
  <si>
    <t xml:space="preserve">2.08         </t>
  </si>
  <si>
    <t>Fàbrica pedra sorrenca treballada, conformació portalada</t>
  </si>
  <si>
    <t xml:space="preserve">Conformació de portalada amb arc de punt rodó, realitzat amb peces de pedra sorrenca, amb acabat de textura d’atallantat, col·locades amb morter de calç hidràulica, elaborat a l'obra amb formigonera de 165l; executat d’acord amb detalls de la documentació gràfica i indicacions de la direcció facultativa. Inclòs ajustament geomètric i de textures de les peces instal·lades per part de picapedrer i rejuntat de peces amb morter de calç. Mesurada el volum real de la pedra treballada col·locada._x000D_
_x000D_
</t>
  </si>
  <si>
    <t xml:space="preserve">A0126000     </t>
  </si>
  <si>
    <t>Oficial 1a picapedrer</t>
  </si>
  <si>
    <t xml:space="preserve">D0705A2B     </t>
  </si>
  <si>
    <t>Morter de calç,sorra pedra granit.,380kg/m3 calç hidràu.natural</t>
  </si>
  <si>
    <t xml:space="preserve">Morter de calç i sorra de pedra granítica amb 380 kg/m3 de calç hidràulica natural NHL 3,5, amb una proporció en volum 1:4 i 10 N/mm2 de resistència a compressió, elaborat a l'obra amb formigonera de 165 l_x000D_
</t>
  </si>
  <si>
    <t xml:space="preserve">B0533510     </t>
  </si>
  <si>
    <t>Calç hidràu.natural NHL 3,5</t>
  </si>
  <si>
    <t>Calç hidràulica natural NHL 3,5</t>
  </si>
  <si>
    <t>D0705A2B</t>
  </si>
  <si>
    <t xml:space="preserve">BNNPS001     </t>
  </si>
  <si>
    <t>Pedra sorrenca per a obra de carreus</t>
  </si>
  <si>
    <t>2.08</t>
  </si>
  <si>
    <t>2</t>
  </si>
  <si>
    <t xml:space="preserve">3            </t>
  </si>
  <si>
    <t>PAVIMENTS</t>
  </si>
  <si>
    <t xml:space="preserve">3.01         </t>
  </si>
  <si>
    <t>Base de paviment  de formigó de calç, g=10cm</t>
  </si>
  <si>
    <t xml:space="preserve">Base per a paviment de formigó de calç NHL 5, amb una dosificació de 350 Kg de calç per m3 de tot-ú, executat a l’obra, de un gruix mitja de 10cm, i amb acabat remolinat. Mesura la superfície real executada._x000D_
_x000D_
</t>
  </si>
  <si>
    <t xml:space="preserve">D0705A2F     </t>
  </si>
  <si>
    <t>Formigó de calç,sorra pedra granit.,350kg/m3 calç hidràu.natural</t>
  </si>
  <si>
    <t xml:space="preserve">B0533610     </t>
  </si>
  <si>
    <t>Calç hidràu.natural NHL 5</t>
  </si>
  <si>
    <t>D0705A2F</t>
  </si>
  <si>
    <t>3.01</t>
  </si>
  <si>
    <t xml:space="preserve">3.02         </t>
  </si>
  <si>
    <t>Paviment pedra Ulldecona, g=3cm, ample 30cm, llarg lliure</t>
  </si>
  <si>
    <t xml:space="preserve">Paviment amb peces de pedra calcària natural nacional tipus Ulldecona, de 3 cm de gruix, ample de 30cm i llarg lliure, col·locat amb juntes longtudinals d'1 cm de gruix, a truc de maceta, amb morter mixt 1:2:10, elaborat en obra amb formigonera de 165 l, prèvia aplicació de tocs de ciment cola a la cara inferior de la peça de pedra. Inclòs rejuntat, a ferro passat, lleugerament refós amb el mateix morter de col·locació. Mesurada la superfície real del paviment col·locat._x000D_
_x000D_
</t>
  </si>
  <si>
    <t xml:space="preserve">B0G1UB14     </t>
  </si>
  <si>
    <t>Paviment de peces de pedra tipus Ulldecona de 3 cm de gruix</t>
  </si>
  <si>
    <t xml:space="preserve">BBAA120      </t>
  </si>
  <si>
    <t>Ciment cola</t>
  </si>
  <si>
    <t xml:space="preserve">D070A4D1     </t>
  </si>
  <si>
    <t>Morter mixt ciment pòrtland+fill.calc. CEM II/B-L,calç,sorra ped</t>
  </si>
  <si>
    <t>Morter mixt de ciment pòrtland amb filler calcari CEM II/B-L, calç i sorra de pedra granítica amb 200 kg/m3 de ciment, amb una proporció en volum 1:2:10 i 2 N/mm2 de resistència a compressió, elaborat a l'obra amb formigonera de 165 l</t>
  </si>
  <si>
    <t xml:space="preserve">B0532310     </t>
  </si>
  <si>
    <t>Calç aèria CL 90</t>
  </si>
  <si>
    <t>D070A4D1</t>
  </si>
  <si>
    <t xml:space="preserve">A%AUX01      </t>
  </si>
  <si>
    <t>Despesses auxiliars de má d'obra</t>
  </si>
  <si>
    <t>%</t>
  </si>
  <si>
    <t>3.02</t>
  </si>
  <si>
    <t xml:space="preserve">3.03         </t>
  </si>
  <si>
    <t>Revestiment de paviment amb pelfut de fibra de coco, g=2cm</t>
  </si>
  <si>
    <t xml:space="preserve">Revestiment de paviment amb peces de pelfut de fibra de coco de qualitat superior i comportament al foc EFL o CFl-s1, de 20mm de gruix i de 200cm d’ample, col·locat sobre tauler de fusta contraxapada, adherit amb cola adient al voltant dels junts entre diferents peces. Mesura la superfície real instal·lada. _x000D_
_x000D_
</t>
  </si>
  <si>
    <t xml:space="preserve">BD018151     </t>
  </si>
  <si>
    <t>Pelfut de fibra de coc, 2cm, ignifug</t>
  </si>
  <si>
    <t>3.03</t>
  </si>
  <si>
    <t xml:space="preserve">3.04         </t>
  </si>
  <si>
    <t>Ferm de sauló estabilitzat amb calç i compactat, gruix 10cm</t>
  </si>
  <si>
    <t xml:space="preserve">Ferm format per barreja de sauló i estabilitzador-consolidant de terrenys a base de calç hidràulica (Stabex “Heidelbergcement Hispania” o equivalent), estès i compactat manualment, conformant capa de 10cm de gruix. Inclòs humitejat adient per a aconseguir una compactació del 95% del PM, amb picó manual,  i anivellament. Mesurada la superfície executada en verdadera magnitud._x000D_
_x000D_
</t>
  </si>
  <si>
    <t xml:space="preserve">B0372000     </t>
  </si>
  <si>
    <t>Tot-u art.</t>
  </si>
  <si>
    <t>Tot-u artificial</t>
  </si>
  <si>
    <t xml:space="preserve">B0328040     </t>
  </si>
  <si>
    <t>Estabilitzant Stabex  a base decalç hidràulica</t>
  </si>
  <si>
    <t xml:space="preserve">C133A0K0     </t>
  </si>
  <si>
    <t>Picó vibrant,plac.60cm</t>
  </si>
  <si>
    <t>Picó vibrant amb placa de 60 cm</t>
  </si>
  <si>
    <t>3.04</t>
  </si>
  <si>
    <t xml:space="preserve">3.05         </t>
  </si>
  <si>
    <t>Banda acer galvanitzat g=10mm, h=10cm, embeguda en paviment</t>
  </si>
  <si>
    <t xml:space="preserve">Subministrament i col·locació de banda de planxa d’acer de 10mm de gruix, i 10cm d’alçada, amb acabat galvanitzat, en calent després de ser preelaborada a taller per afegir-hi gafes d’ancoratge, disposada embeguda en paviment granular compactat d’acord amb detalls de la documentació gràfica. Inclòs formigó HM-20 necessari per a la fixació de la banda al terreny. Mesurada la longitud real instal·lada._x000D_
_x000D_
_x000D_
</t>
  </si>
  <si>
    <t xml:space="preserve">D064300C     </t>
  </si>
  <si>
    <t>Formigó HM-20/P/XC2, elab obra</t>
  </si>
  <si>
    <t xml:space="preserve">B0371001     </t>
  </si>
  <si>
    <t>Grava de cantera de 20 a 30mm</t>
  </si>
  <si>
    <t>D064300C</t>
  </si>
  <si>
    <t>delim. paviment sauló</t>
  </si>
  <si>
    <t>3.05</t>
  </si>
  <si>
    <t>3</t>
  </si>
  <si>
    <t xml:space="preserve">4            </t>
  </si>
  <si>
    <t>ELEMENTS DE SERRALLERIA i FUSTERIA</t>
  </si>
  <si>
    <t xml:space="preserve">4.01         </t>
  </si>
  <si>
    <t>Barana prot.perimetral  de perfils i xapa plegada d’acer, mod. A</t>
  </si>
  <si>
    <t xml:space="preserve">Barana formada per muntants de platina massissa de 50x12mm de secció i passamans de planxa d’acer plegada (model A), de 2mm de gruix, fixada amb reblons, sobre doble travesser de platines de la mateixa secció, ancorada amb soldadura  a l’estructura substructiva; construïda segons detalls i dimensions de la documentació gràfica. Inclòs acabat amb una ma d’imprimació antioxidant i dues d’acabat de pintura a l’esmat de color entonat amb el de la pedra dels paraments del celler. Mesurada la longitud real del passamà._x000D_
_x000D_
</t>
  </si>
  <si>
    <t xml:space="preserve">A012S000     </t>
  </si>
  <si>
    <t>Oficial 1a serraller</t>
  </si>
  <si>
    <t xml:space="preserve">A013S000     </t>
  </si>
  <si>
    <t>Ajudant serraller</t>
  </si>
  <si>
    <t xml:space="preserve">B001212A     </t>
  </si>
  <si>
    <t>Barana m. pletines 50x12mm, passamà x.plegada model A, pintada</t>
  </si>
  <si>
    <t xml:space="preserve">C200P00P     </t>
  </si>
  <si>
    <t>Equip+elem.aux.p/soldadura eléctrica</t>
  </si>
  <si>
    <t>4.01</t>
  </si>
  <si>
    <t xml:space="preserve">4.02         </t>
  </si>
  <si>
    <t>Barana prot. perimetral de perfils i xapa plegada d’acer, mod. B</t>
  </si>
  <si>
    <t xml:space="preserve">Barana formada per muntants de platina massissa de 50x12mm de secció i passamans de planxa d’acer plegada (model B), de 2mm de gruix, fixada amb reblons, sobre doble travesser de platines de la mateixa secció, ancorada amb soldadura  a l’estructura substructiva; construïda segons detalls i dimensions de la documentació gràfica. Inclòs acabat amb una ma d’imprimació antioxidant i dues d’acabat de pintura a l’esmat de color entonat amb el de la pedra dels paraments del celler. Mesurada la longitud real del passamà._x000D_
_x000D_
</t>
  </si>
  <si>
    <t xml:space="preserve">B001212B     </t>
  </si>
  <si>
    <t>Barana m. pletines 50x12mm, passamà x.plegada model B, pintada</t>
  </si>
  <si>
    <t>4.02</t>
  </si>
  <si>
    <t xml:space="preserve">4.03         </t>
  </si>
  <si>
    <t>Porta de fusta amb punt rodó i dues fulles</t>
  </si>
  <si>
    <t xml:space="preserve">Porta amb dues fulles de fusta batents de pi melis, sense bastiment, de dimensió tota fusta de cada fulla de 108x252cm, formada per bastigi amb muntats i travessers d’esquadria 125x60mm de secció i emplafonat de llates de fusta de 125x20mm de secció, encadellades entre si i emmetxades amb l’estructura del bastigi, disposades formant un pla enrasat amb la cara exterior d’aquest últim, construïda d’acord amb detalls de la documentació gràfica. Inclòs galfons, pany amb clau, lleves i altra ferramenta necessària, i ajudes de ram paleta per a la seva col·locació, i acabat d'elements de fusta amb una mà de protecció insecticida-fungicida i dues d’acabat amb vernís de porus obert de to a determinar. Mesura una unitat pel conjunt de les dues fulles._x000D_
_x000D_
</t>
  </si>
  <si>
    <t xml:space="preserve">BAFF9706     </t>
  </si>
  <si>
    <t>Porta fusta de dos fulles, dim. 108x252cm</t>
  </si>
  <si>
    <t xml:space="preserve">BAFF9901     </t>
  </si>
  <si>
    <t>Conjunt galfons, pany i ferramenta</t>
  </si>
  <si>
    <t>4.03</t>
  </si>
  <si>
    <t>4</t>
  </si>
  <si>
    <t xml:space="preserve">5            </t>
  </si>
  <si>
    <t>INSTAL·LACIONS</t>
  </si>
  <si>
    <t xml:space="preserve">5.01         </t>
  </si>
  <si>
    <t>Sotsquadre elèctric per a la nova sala immersiva</t>
  </si>
  <si>
    <t xml:space="preserve">Sotsquadre d'elements de comandament, control i protecció de la instal·lació elèctrica de la nova sala immersiva, d'acord amb esquema unifilar inclòs a la documentació gràfica, format per:_x000D_
- Cofret modular Res9 MP de 2 files de Schneider elèctric, o equivalent, muntat superficialment, per a 24 mòduls, amb armari, borns de connexió amb el seu suport, etiquetes identificables amb els seus protectors, i tapa transparent, i els següents mecanismes de protecció:_x000D_
- 3 Interruptor diferencial iID de Schneider elèctric bipolar de 40 ampers i sensibilitat de 30mA_x000D_
- 2 Interruptor magnetotèrmic iID de Schneider elèctric tetrapolar de 30 ampers_x000D_
- 3 Interruptor magnetotèrmic iK60N de Schneider elèctric bipolar de 10 ampers corba C_x000D_
- 2 Interruptor magnetotèrmic iK60N de Schneider elèctric bipolar de 16 ampers corba C_x000D_
Inclòs petit material, muntatge i instal·lació. Mesurada la unitat instal·lada i funcionant._x000D_
_x000D_
_x000D_
_x000D_
</t>
  </si>
  <si>
    <t xml:space="preserve">A013H000     </t>
  </si>
  <si>
    <t>Ajudant electricista</t>
  </si>
  <si>
    <t xml:space="preserve">PRA35313     </t>
  </si>
  <si>
    <t>Cofret Res9 MP, m superficials, 24 mòduls, porta transparent</t>
  </si>
  <si>
    <t xml:space="preserve">_x000D_
_x000D_
</t>
  </si>
  <si>
    <t xml:space="preserve">UGICPM30     </t>
  </si>
  <si>
    <t>Interruptor IGA 32A, bipolar</t>
  </si>
  <si>
    <t xml:space="preserve">UIGA32MA     </t>
  </si>
  <si>
    <t>Interruptor dif.cl.AC,gam.terc.,I=40A,bipolar,0,03A,fix.inst.</t>
  </si>
  <si>
    <t xml:space="preserve">UIGA16MA     </t>
  </si>
  <si>
    <t>Interruptor auto.magnet.,I=16A,PIA corbaC,bipolar, tall=6000A</t>
  </si>
  <si>
    <t xml:space="preserve">UG415D9B     </t>
  </si>
  <si>
    <t>Interruptor auto.magnet.,I=10A,PIA corbaC,bipolar, tall=6000A</t>
  </si>
  <si>
    <t>Interruptor automàtic magnetotèrmic de 16 A d'intensitat nominal, tipus PIA corba C, bipolar (2P), de 6000 A de poder de tall segons UNE-EN 60898 i de 10 kA de poder de tall segons UNE-EN 60947-2, de 2 mòduls DIN de 18 mm d'amplària, muntat en perfil DIN</t>
  </si>
  <si>
    <t xml:space="preserve">P01DW090     </t>
  </si>
  <si>
    <t>Petit material connexió</t>
  </si>
  <si>
    <t>5.01</t>
  </si>
  <si>
    <t xml:space="preserve">5.02         </t>
  </si>
  <si>
    <t>Cable tetrapolar, 450/750 V - H07Z-K , 4x6mm²</t>
  </si>
  <si>
    <t xml:space="preserve">Cable amb conductor de coure de tensió assignada inferior o igual a 450/750 V, de designació H07Z-K, construcció segons norma UNE-EN 50525-3-41, tetrapolar, de secció 4x6 mm2, amb aïllament de poliolefines, classe de reacció al foc Dca-s2, d2, a2 segons la norma UNE-EN 50575, amb baixa emissió fums, col·locat en tub. Mesurada la longitud real instal·lada._x000D_
_x000D_
_x000D_
</t>
  </si>
  <si>
    <t xml:space="preserve">B1122046     </t>
  </si>
  <si>
    <t>Cable tretapolar, 470/750V - H07Z-K - 4x6mm2</t>
  </si>
  <si>
    <t>estimació</t>
  </si>
  <si>
    <t>5.02</t>
  </si>
  <si>
    <t xml:space="preserve">5.03         </t>
  </si>
  <si>
    <t>Cable unipolar, 450/750 V - H07Z-K , 1x1,5 mm²</t>
  </si>
  <si>
    <t xml:space="preserve">Cable amb conductor de coure de tensió assignada inferior o igual a 450/750 V, de designació H07Z-K, construcció segons norma UNE-EN 50525-3-41, unipolar, de secció 1x1,5 mm2, amb aïllament de poliolefines, classe de reacció al foc Dca-s2, d2, a2 segons la norma UNE-EN 50575, amb baixa emissió fums, col·locat en tub. Mesurada la longitud real instal·lada._x000D_
_x000D_
</t>
  </si>
  <si>
    <t xml:space="preserve">B1122015     </t>
  </si>
  <si>
    <t>Cable monopolar, 470/750V - H07Z-K - 1x1,5mm2</t>
  </si>
  <si>
    <t>alimentació llums linials (estimació)</t>
  </si>
  <si>
    <t>5.03</t>
  </si>
  <si>
    <t xml:space="preserve">5.04         </t>
  </si>
  <si>
    <t>Cable unipolar, 450/750 V - H07Z-K , 1x2,5 mm²</t>
  </si>
  <si>
    <t xml:space="preserve">Cable amb conductor de coure de tensió assignada inferior o igual a 450/750 V, de designació H07Z-K, construcció segons norma UNE-EN 50525-3-41, unipolar, de secció 1x2,5 mm2, amb aïllament de poliolefines, classe de reacció al foc Dca-s2, d2, a2 segons la norma UNE-EN 50575, amb baixa emissió fums, col·locat en tub. Mesurada la longitud real instal·lada._x000D_
_x000D_
</t>
  </si>
  <si>
    <t xml:space="preserve">B1122025     </t>
  </si>
  <si>
    <t>Cable monopolar, 470/750V - H07Z-K - 1x2,5mm2</t>
  </si>
  <si>
    <t>endolls (estimació)</t>
  </si>
  <si>
    <t>5.04</t>
  </si>
  <si>
    <t xml:space="preserve">5.05         </t>
  </si>
  <si>
    <t>Tub rígid PVC, 25mm, lliure d'halògens, muntat superficialment</t>
  </si>
  <si>
    <t xml:space="preserve">Tub rígid de PVC sense halògens, de 25 mm de diàmetre nominal, aïllant i no propagador de la flama, amb una resistència a l'impacte de 2 J, resistència a compressió de 1250 N i una rigidesa dielèctrica de 2000 V, amb unió endollada i muntat superficialment. Mesurada la longitud real instal·lada._x000D_
_x000D_
</t>
  </si>
  <si>
    <t xml:space="preserve">BG12R025     </t>
  </si>
  <si>
    <t>Tub rígid PVC, 25mm, s/ halogèns</t>
  </si>
  <si>
    <t xml:space="preserve">BG112010     </t>
  </si>
  <si>
    <t>P.p. accessoris per a tubs rígids 25mm</t>
  </si>
  <si>
    <t>estimació alimentació iluminació</t>
  </si>
  <si>
    <t>estimació alimentació endolls</t>
  </si>
  <si>
    <t>5.05</t>
  </si>
  <si>
    <t xml:space="preserve">5.06         </t>
  </si>
  <si>
    <t>Caixa derivació rectangular metàl·lica, 150x150, muntat superf.</t>
  </si>
  <si>
    <t xml:space="preserve">Caixa de derivació rectangular metàl·lica, de 150x150 mm, amb grau de protecció IP-54, muntada superficialment. Inclòs material necessari per a la correcta col·locació. Mesura la unitat instal·lada._x000D_
_x000D_
</t>
  </si>
  <si>
    <t xml:space="preserve">BG161411     </t>
  </si>
  <si>
    <t>Caixa deriv.metal,150x150mm,prot.IP-54,p/encastar</t>
  </si>
  <si>
    <t>Caixa de derivació rectangular de plàstic, de 100x160 mm, amb grau de protecció IP-40 i per a encastar</t>
  </si>
  <si>
    <t>5.06</t>
  </si>
  <si>
    <t xml:space="preserve">5.07         </t>
  </si>
  <si>
    <t>Llum lineal suspès, L=280cm,dalt baix, 60+36W</t>
  </si>
  <si>
    <t xml:space="preserve">Subministrament i col·locació de llum lineal suspès per a il·luminació en doble direcció (dalt i baix), amb cos d'alumini lacat i difusor opal, model Twos PG Diemisisione, d’Esse-ci o equivalent, de 196cm de llarg i potencia de 60x36W, amb alimentador incorporat, IP40. Inclòs elements de fixació suspesa al sostre, elements d’enllaç entre mòduls i altres accessoris necessaris per a un correcte muntatge. Mesurada la unitat instal·lada._x000D_
_x000D_
</t>
  </si>
  <si>
    <t xml:space="preserve">B0012800     </t>
  </si>
  <si>
    <t>Llum linial Twos Pg, L=280cm, 60+36W</t>
  </si>
  <si>
    <t xml:space="preserve">BLLAC111     </t>
  </si>
  <si>
    <t>P.p. accessoris, material fixació i connexió</t>
  </si>
  <si>
    <t>5.07</t>
  </si>
  <si>
    <t xml:space="preserve">5.08         </t>
  </si>
  <si>
    <t>Llum lineal suspès, L=196cm, dalt baix, 42+24W</t>
  </si>
  <si>
    <t xml:space="preserve">Subministrament i col·locació de llum lineal suspès per a il·luminació en doble direcció (dalt i baix), amb cos d'alumini lacat i difusor opal, model Twos PG Diemisisione, d’Esse-ci o equivalent, de 196cm de llarg i potencia de 42x24W, amb alimentador incorporat, IP40. Inclòs elements de fixació suspesa al sostre, elements d’enllaç entre mòduls i altres accessoris necessaris per a un correcte muntatge. Mesurada la unitat instal·lada._x000D_
_x000D_
</t>
  </si>
  <si>
    <t xml:space="preserve">B0011960     </t>
  </si>
  <si>
    <t>Llum linial Twos Pg, L=196cm, 42+24W</t>
  </si>
  <si>
    <t>5.08</t>
  </si>
  <si>
    <t xml:space="preserve">5.09         </t>
  </si>
  <si>
    <t>Llum lineal suspès, L=168cm, dalt baix, 36+20W</t>
  </si>
  <si>
    <t xml:space="preserve">Subministrament i col·locació de llum lineal suspès per a il·luminació en doble direcció (dalt i baix), amb cos d'alumini lacat i difusor opal, model Twos PG Diemisisione, d’Esse-ci o equivalent, de 168cm de llarg i potencia de 36x20W, amb alimentador incorporat, IP40. Inclòs elements de fixació suspesa al sostre, elements d’enllaç entre mòduls i altres accessoris necessaris per a un correcte muntatge. Mesurada la unitat instal·lada._x000D_
_x000D_
</t>
  </si>
  <si>
    <t xml:space="preserve">B0011680     </t>
  </si>
  <si>
    <t>Llum linial Twos Pg, L=168cm, 36+20W</t>
  </si>
  <si>
    <t>5.09</t>
  </si>
  <si>
    <t xml:space="preserve">5.10         </t>
  </si>
  <si>
    <t>Llum lineal suspès, L=140cm, dalt baix, 30+16W</t>
  </si>
  <si>
    <t xml:space="preserve">Subministrament i col·locació de llum lineal suspès per a il·luminació en doble direcció (dalt i baix), amb cos d'alumini lacat i difusor opal, model Twos PG Diemisisione, d’Esse-ci o equivalent, de 140cm de llarg i potencia de 30x16W, amb alimentador incorporat, IP40. Inclòs elements de fixació suspesa al sostre, elements d’enllaç entre mòduls i altres accessoris necessaris per a un correcte muntatge. Mesurada la unitat instal·lada._x000D_
_x000D_
</t>
  </si>
  <si>
    <t xml:space="preserve">B0011400     </t>
  </si>
  <si>
    <t>Llum linial Twos Pg, L=140cm, 30+16W</t>
  </si>
  <si>
    <t>5.10</t>
  </si>
  <si>
    <t xml:space="preserve">5.11         </t>
  </si>
  <si>
    <t>Llum lineal suspès, L=152cm,dalt baix, 30+16W +projector 3W</t>
  </si>
  <si>
    <t xml:space="preserve">Subministrament i col·locació de llum lineal suspès per a il·luminació en doble direcció (dalt i baix), amb cos d'alumini lacat i difusor opal, model Twos PG Diemisisione, d’Esse-ci o equivalent, de 152cm de llarg i potencia de 30x16W, amb un projector de 3W i òptica 10º-40º integrat en un extrem, i alimentador incorporat, IP40. Inclòs elements de fixació suspesa al sostre, elements d’enllaç entre mòduls i altres accessoris necessaris per a un correcte muntatge. Mesurada la unitat instal·lada._x000D_
_x000D_
</t>
  </si>
  <si>
    <t xml:space="preserve">B001152S     </t>
  </si>
  <si>
    <t>Llum linial Twos Pg, L=152cm, 30+16W + projector 3W</t>
  </si>
  <si>
    <t>5.11</t>
  </si>
  <si>
    <t xml:space="preserve">5.12         </t>
  </si>
  <si>
    <t>Llum lineal, L=280cm, dalt baix, 60+36W, ll. a/ emergència 1h</t>
  </si>
  <si>
    <t xml:space="preserve">Subministrament i col·locació de llum lineal suspès per a il·luminació en doble direcció (dalt i baix), amb cos d'alumini lacat i difusor opal, model Twos PG Diemisisione, d’Esse-ci o equivalent, de 196cm de llarg i potencia de 60x36W, amb sistema d’alimentació autònoma d’una hora per a enllumenat d’emergència, i alimentador incorporat, IP40. Inclòs elements de fixació suspesa al sostre, elements d’enllaç entre mòduls i altres accessoris necessaris per a un correcte muntatge. Mesurada la unitat instal·lada._x000D_
_x000D_
</t>
  </si>
  <si>
    <t xml:space="preserve">B001280E     </t>
  </si>
  <si>
    <t>Llum linial Twos Pg, L=280cm, 60+36W, + emergència auto. 1h.</t>
  </si>
  <si>
    <t>5.12</t>
  </si>
  <si>
    <t xml:space="preserve">5.13         </t>
  </si>
  <si>
    <t>Base endoll shucko 25A</t>
  </si>
  <si>
    <t xml:space="preserve">Base d'endoll amb presa de terra lateral realitzada amb tub PVC corrugat de M 20/gp5 i conductor rígid de 2,5 mm2 de Cu., i aïllament H07Z1-K 750 V., en sistema monofàsic amb presa de terra (fase, neutre i terra), incloent caixa de registre, caixa de mecanisme universal amb cargols en muntatge superficial, base d'endoll sistema schuko 25 A. (II+t.), instal·lada._x000D_
</t>
  </si>
  <si>
    <t xml:space="preserve">BT.331       </t>
  </si>
  <si>
    <t>Tub corrugat d/c 25mm diàmetre,aïllant 0 halogens</t>
  </si>
  <si>
    <t xml:space="preserve">BG326300     </t>
  </si>
  <si>
    <t>Conductor de Cu UNE H07Z1-R,1x2,5mm2</t>
  </si>
  <si>
    <t>Conductor de coure de designació UNE H07V-R, unipolar de secció 1x2,5 mm2</t>
  </si>
  <si>
    <t xml:space="preserve">P15GK050     </t>
  </si>
  <si>
    <t>Caixa mecanisme muntatge encastat</t>
  </si>
  <si>
    <t xml:space="preserve">BG326301     </t>
  </si>
  <si>
    <t>Base endoll t.t. lateral 25A</t>
  </si>
  <si>
    <t xml:space="preserve">P15MSC160    </t>
  </si>
  <si>
    <t>Tapa endoll t.t. lateral</t>
  </si>
  <si>
    <t xml:space="preserve">P15MSC120    </t>
  </si>
  <si>
    <t>Marc 1 element</t>
  </si>
  <si>
    <t>5.13</t>
  </si>
  <si>
    <t xml:space="preserve">5.15         </t>
  </si>
  <si>
    <t>Preinstal. pas fibra òptica, tub rígid PVC, 25mm m/sup. a/pintat</t>
  </si>
  <si>
    <t xml:space="preserve">Preinstal·lació per a pas de línia de fibra òptica, de tub rígid de PVC sense halògens, de 25 mm de diàmetre nominal, aïllant i no propagador de la flama, amb una resistència a l'impacte de 2 J, resistència a compressió de 1250 N i una rigidesa dielèctrica de 2000 V, amb unió endollada i muntat superficialment, amb acabat pintat de color integrat amb cromatisme parament de pedra sobre el que es disposa. Mesurada la longitud real instal·lada._x000D_
_x000D_
</t>
  </si>
  <si>
    <t xml:space="preserve">BA0121PI     </t>
  </si>
  <si>
    <t>Pintura esmat</t>
  </si>
  <si>
    <t>Estimació</t>
  </si>
  <si>
    <t>Interior recepció</t>
  </si>
  <si>
    <t>Interior refetor</t>
  </si>
  <si>
    <t>Interiuor celler</t>
  </si>
  <si>
    <t>5.15</t>
  </si>
  <si>
    <t xml:space="preserve">5.16         </t>
  </si>
  <si>
    <t>Preinstal. pas fibra òptica, tub PVC corrugat, 30mm p/mort. calç</t>
  </si>
  <si>
    <t xml:space="preserve">Preinstal·lació per a pas de línia de fibra òptica, de tub de PVC corrugat, sense halògens, de 32mm de diàmetre nominal, aïllant i no propagador de la flama, amb una resistència a compressió de 420 N, disposat sota protecció amb recobriment de morter de calç de cromatisme i textura adient per integrar-se amb la fàbrica sobre la que discorrerà. Mesurada la longitud real instal·lada._x000D_
_x000D_
</t>
  </si>
  <si>
    <t xml:space="preserve">BG22TH09     </t>
  </si>
  <si>
    <t>Tub corbable corrugat polietilè,doble capa,DN=30mm,20J,450N,p/ca</t>
  </si>
  <si>
    <t>Pas recepció.refetor</t>
  </si>
  <si>
    <t>5.16</t>
  </si>
  <si>
    <t xml:space="preserve">5.17         </t>
  </si>
  <si>
    <t>Passa-murs previsió pas fibra òptica, DN 32mm</t>
  </si>
  <si>
    <t xml:space="preserve">Execució de passa-murs per a futur traspàs canalitzacions de fibra òptica, consistent en execució de perforació, de diàmetre 40mm i fins a 2,10 m de longitud, embeinat amb tub PVC rígid sense halògens, de 32 mm de diàmetre nominal, aïllant i no propagador de la flama, amb una resistència a l'impacte de 2 J, resistència a compressió de 1250 N i una rigidesa dielèctrica de 2000 V. Inclòs segellat d’espai entre tub i perforació amb morter fluid o beurada de calç. Mesura la longitud realment executada i acabada._x000D_
_x000D_
_x000D_
</t>
  </si>
  <si>
    <t xml:space="preserve">C200F000     </t>
  </si>
  <si>
    <t>Màquina trepanadora</t>
  </si>
  <si>
    <t>mur recepció</t>
  </si>
  <si>
    <t>mur refetor</t>
  </si>
  <si>
    <t>5.17</t>
  </si>
  <si>
    <t xml:space="preserve">5.18         </t>
  </si>
  <si>
    <t>Extintor pols ABC 6 kg.PR.INC</t>
  </si>
  <si>
    <t>ud</t>
  </si>
  <si>
    <t xml:space="preserve">Extintor de pols químic ABC polivalent antibrasa, d'eficàcia 21A / 133B, de 6 kg. d'agent extintor, amb suport, manòmetre comprovable i mànega amb difusor, segons Norma UNE, certificat AENOR. Mesura la unitat instal·lada._x000D_
</t>
  </si>
  <si>
    <t xml:space="preserve">O01OA060     </t>
  </si>
  <si>
    <t>Peó especialitzat</t>
  </si>
  <si>
    <t>h.</t>
  </si>
  <si>
    <t xml:space="preserve">P23FJ030     </t>
  </si>
  <si>
    <t>Extintor polvo ABC 6 kg. pr.inc.</t>
  </si>
  <si>
    <t>5.18</t>
  </si>
  <si>
    <t xml:space="preserve">5.19         </t>
  </si>
  <si>
    <t>Extintor CO2 3,5 kg.</t>
  </si>
  <si>
    <t xml:space="preserve">Extintor de neu carbònica CO2, d'eficàcia 55B, de 3,5 kg. d'agent extintor, construït en acer, amb suport i bec amb difusor, segons Norma UNE. Equip amb certificació AENOR. Mesura la unitat instal·lada._x000D_
</t>
  </si>
  <si>
    <t xml:space="preserve">P23FJ250     </t>
  </si>
  <si>
    <t>Extintor CO2 3,5 kg. de acero</t>
  </si>
  <si>
    <t>5.19</t>
  </si>
  <si>
    <t>5</t>
  </si>
  <si>
    <t xml:space="preserve">6            </t>
  </si>
  <si>
    <t>GESTIÓ DE RESIDUS</t>
  </si>
  <si>
    <t xml:space="preserve">6.01         </t>
  </si>
  <si>
    <t>Transport terres cent.recic./monod./aboc.esp.,contenidor 9 m3</t>
  </si>
  <si>
    <t xml:space="preserve">Transport de terres a centre de reciclatge, a monodipòsit, a abocador específic o a centre de recollida i transferència, amb contenidor de 9 m3 de capacitat_x000D_
</t>
  </si>
  <si>
    <t xml:space="preserve">C150AE00     </t>
  </si>
  <si>
    <t>Suministrament i recollida contenidor  9 m3</t>
  </si>
  <si>
    <t>Subministrament i recollida de residus amb contenidor, de 4 a 6 m3 de capacitat</t>
  </si>
  <si>
    <t>Excavació rebaix terres</t>
  </si>
  <si>
    <t>Neteja dipòsit pols terra</t>
  </si>
  <si>
    <t>6.01</t>
  </si>
  <si>
    <t xml:space="preserve">6.02         </t>
  </si>
  <si>
    <t>Transport residus cent.recic./monod./aboc.esp.,contenidor 9 m3</t>
  </si>
  <si>
    <t xml:space="preserve">Transport de residus a centre de reciclatge, a monodipòsit, a abocador específic o a centre de recollida i transferència, amb contenidor de 9 m3 de capacitat_x000D_
_x000D_
</t>
  </si>
  <si>
    <t>Desmuntat llums</t>
  </si>
  <si>
    <t>Desmuntat dissuasor pas</t>
  </si>
  <si>
    <t>Retirada canalització elec. existent</t>
  </si>
  <si>
    <t>Conformació allotjament porta pedra</t>
  </si>
  <si>
    <t>6.02</t>
  </si>
  <si>
    <t xml:space="preserve">6.03         </t>
  </si>
  <si>
    <t>Deposició controlada a monodiposit de terres</t>
  </si>
  <si>
    <t xml:space="preserve">Deposició controlada a dipòsit autoritzat de residus de terres procedents d'excavació, amb codi 170504 segons la Llista Europea de Residus_x000D_
_x000D_
_x000D_
</t>
  </si>
  <si>
    <t xml:space="preserve">B2RA1200     </t>
  </si>
  <si>
    <t>Disposic.monodipòsit terres</t>
  </si>
  <si>
    <t>Disposició controlada a monodipòsit, de terres</t>
  </si>
  <si>
    <t>6.03</t>
  </si>
  <si>
    <t xml:space="preserve">6.04         </t>
  </si>
  <si>
    <t>Deposició controlada a dipòsit autoritzat de runes</t>
  </si>
  <si>
    <t xml:space="preserve">Deposició controlada a dipòsit autoritzat de residus de runes inerts amb una densitat 1,6 t/m3,  (clase 2) procedents d'enderroc, amb codi 170504 segons la Llista Europea de Residus_x000D_
_x000D_
_x000D_
</t>
  </si>
  <si>
    <t xml:space="preserve">D2RA7LP0     </t>
  </si>
  <si>
    <t>Deposició controlada de terres i runes</t>
  </si>
  <si>
    <t>6.04</t>
  </si>
  <si>
    <t>6</t>
  </si>
  <si>
    <t xml:space="preserve">7            </t>
  </si>
  <si>
    <t>MESURES DE SEGURETAT I SALUT</t>
  </si>
  <si>
    <t xml:space="preserve">7.01         </t>
  </si>
  <si>
    <t>Farmaciola armari+contingut segons orden.SiS</t>
  </si>
  <si>
    <t xml:space="preserve">Farmaciola d'armari, amb el contingut establert a l'ordenança general de seguretat i salut en el treball_x000D_
</t>
  </si>
  <si>
    <t xml:space="preserve">BQUA1100     </t>
  </si>
  <si>
    <t>Farmaciola tipus armari, amb el contingut establert a l'ordenança general de seguretat i salut en el treball</t>
  </si>
  <si>
    <t>7.01</t>
  </si>
  <si>
    <t xml:space="preserve">7.02         </t>
  </si>
  <si>
    <t>Casc seguretat,p/ús normal,contra cops,polietilè,p&lt;=400g,UNE-EN</t>
  </si>
  <si>
    <t xml:space="preserve">Casc de seguretat per a ús normal, contra cops, de polietilè amb un pes màxim de 400 g, homologat segons UNE-EN 812_x000D_
</t>
  </si>
  <si>
    <t xml:space="preserve">D1411111     </t>
  </si>
  <si>
    <t>Casc seguretat p/ús normal,contra cops,polietilè,p&lt;=400g,UNE-EN</t>
  </si>
  <si>
    <t>Casc de seguretat per a ús normal, contra cops, de polietilè amb un pes màxim de 400 g, homologat segons UNE-EN 812</t>
  </si>
  <si>
    <t>7.02</t>
  </si>
  <si>
    <t xml:space="preserve">7.03         </t>
  </si>
  <si>
    <t>Ulleres antiimp.st.,muntura univ.,visor transp.c/entelam.,UNE-EN</t>
  </si>
  <si>
    <t xml:space="preserve">Ulleres de seguretat antiimpactes estàndard, amb muntura universal, amb visor transparent i tractament contra l'entelament, homologades segons UNE-EN 167 i UNE-EN 168_x000D_
</t>
  </si>
  <si>
    <t xml:space="preserve">D1421110     </t>
  </si>
  <si>
    <t>Ulleres de seguretat antiimpactes estàndard, amb muntura universal, amb visor transparent i tractament contra l'entelament, homologades segons UNE-EN 167 i UNE-EN 168</t>
  </si>
  <si>
    <t>7.03</t>
  </si>
  <si>
    <t xml:space="preserve">7.04         </t>
  </si>
  <si>
    <t>Protector auditiu tap escuma,UNE-EN 352-2/UNE-EN 458</t>
  </si>
  <si>
    <t xml:space="preserve">Protector auditiu de tap d'escuma, homologat segons UNE-EN 352-2 i UNE-EN 458_x000D_
</t>
  </si>
  <si>
    <t xml:space="preserve">D1431101     </t>
  </si>
  <si>
    <t>Protector auditiu tap escuma, UNE-EN 352-2/UNE-EN 458</t>
  </si>
  <si>
    <t>Protector auditiu de tap d'escuma, homologat segons UNE-EN 352-2 i UNE-EN 458</t>
  </si>
  <si>
    <t>7.04</t>
  </si>
  <si>
    <t xml:space="preserve">7.05         </t>
  </si>
  <si>
    <t>Mascareta autofiltrant c/polsim+vap.tòx.,UNE-EN 405</t>
  </si>
  <si>
    <t xml:space="preserve">Mascareta autofiltrant contra polsims i vapors tòxics, homologada segons UNE-EN 405_x000D_
</t>
  </si>
  <si>
    <t xml:space="preserve">D1441201     </t>
  </si>
  <si>
    <t>Mascareta autofiltrant c/polsim+vap.tòx., UNE-EN 405</t>
  </si>
  <si>
    <t>Mascareta autofiltrant contra polsims i vapors tòxics, homologada segons UNE-EN 405</t>
  </si>
  <si>
    <t>7.05</t>
  </si>
  <si>
    <t xml:space="preserve">7.06         </t>
  </si>
  <si>
    <t>Guants protecció c/riscs mecànics nivell 1,UNE-EN 388/UNE-EN 420</t>
  </si>
  <si>
    <t xml:space="preserve">Parella de guants de protecció contra riscs mecànics mínims en treballs de precisió com soldadura amb àrgon, nivell 1, homologats segons UNE-EN 388 i UNE-EN 420_x000D_
</t>
  </si>
  <si>
    <t xml:space="preserve">D145A002     </t>
  </si>
  <si>
    <t>Parella de guants de protecció contra riscs mecànics mínims en treballs de precisió com soldadura amb àrgon, nivell 1, homologats segons UNE-EN 388 i UNE-EN 420</t>
  </si>
  <si>
    <t>7.06</t>
  </si>
  <si>
    <t xml:space="preserve">7.07         </t>
  </si>
  <si>
    <t>Tanca mòbil h=2m acer galv.malla 90x150mmxd4,5/3,5mm+bast.3,5x2m</t>
  </si>
  <si>
    <t xml:space="preserve">Tanca mòbil, de 2 m d'alçària, d'acer galvanitzat, amb malla electrosoldada de 90x150 mm i de 4,5 i 3,5 mm de D, bastidor de 3,5x2 m de tub de 40 mm de D, fixat a peus prefabricats de formigó, i amb el desmuntatge inclòs_x000D_
</t>
  </si>
  <si>
    <t xml:space="preserve">A01H4000     </t>
  </si>
  <si>
    <t>Manobre p/SiS</t>
  </si>
  <si>
    <t>Manobre per a seguretat i salut</t>
  </si>
  <si>
    <t xml:space="preserve">B6AA211A     </t>
  </si>
  <si>
    <t>Tanca mòbil h=2m acer galv.malla elecsold. 90x150mmxD4,5/3,5mm+b</t>
  </si>
  <si>
    <t>Tanca mòbil, de 2 m d'alçària, d'acer galvanitzat, amb malla electrosoldada de 90x150 mm i de 4,5 i 3,5 mm de diàmetre, bastidor de 3,5x2 m de tub de 40 mm de diàmetre per a fixar a peus prefabricats de formigó, per a 20 usos</t>
  </si>
  <si>
    <t xml:space="preserve">B6AZAF0A     </t>
  </si>
  <si>
    <t>Dau form.p/tanca mòbil,20usos</t>
  </si>
  <si>
    <t>Dau de formigó de 38 kg per a peu de tanca mòbil de malla d'acer i per a 20 usos</t>
  </si>
  <si>
    <t xml:space="preserve">DAUX0003     </t>
  </si>
  <si>
    <t>7.07</t>
  </si>
  <si>
    <t xml:space="preserve">7.08         </t>
  </si>
  <si>
    <t>Brigada segur.p/mantenim.+repos.protec.</t>
  </si>
  <si>
    <t xml:space="preserve">Brigada de seguretat per a manteniment i reposició de les proteccions_x000D_
</t>
  </si>
  <si>
    <t xml:space="preserve">A01H2000     </t>
  </si>
  <si>
    <t>Oficial 1a p/SiS</t>
  </si>
  <si>
    <t>Oficial 1a per a seguretat i salut</t>
  </si>
  <si>
    <t>7.08</t>
  </si>
  <si>
    <t xml:space="preserve">7.09         </t>
  </si>
  <si>
    <t>Formació Seg.Salut</t>
  </si>
  <si>
    <t xml:space="preserve">Formació en Seguretat i Salut_x000D_
</t>
  </si>
  <si>
    <t>7.09</t>
  </si>
  <si>
    <t xml:space="preserve">7.10         </t>
  </si>
  <si>
    <t>Reunió comitè S/S 6 pers.</t>
  </si>
  <si>
    <t xml:space="preserve">Reunió mensual del comitè de Seguretat i Salut constituït per 6 persones_x000D_
</t>
  </si>
  <si>
    <t>7.10</t>
  </si>
  <si>
    <t>7</t>
  </si>
  <si>
    <t>VALORACIO_05</t>
  </si>
  <si>
    <t>CAP.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</si>
</sst>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vertical="top"/>
    </xf>
    <xf numFmtId="49" fontId="5" fillId="0" borderId="2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49" fontId="0" fillId="2" borderId="0" xfId="0" applyNumberForma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164" fontId="0" fillId="2" borderId="0" xfId="0" applyNumberFormat="1" applyFill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0" fontId="0" fillId="2" borderId="0" xfId="0" applyNumberFormat="1" applyFill="1" applyBorder="1" applyAlignment="1">
      <alignment horizontal="left" vertical="top" wrapText="1"/>
    </xf>
    <xf numFmtId="49" fontId="1" fillId="3" borderId="0" xfId="0" applyNumberFormat="1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164" fontId="1" fillId="3" borderId="0" xfId="0" applyNumberFormat="1" applyFont="1" applyFill="1" applyBorder="1" applyAlignment="1">
      <alignment vertical="top"/>
    </xf>
    <xf numFmtId="4" fontId="1" fillId="3" borderId="0" xfId="0" applyNumberFormat="1" applyFont="1" applyFill="1" applyBorder="1" applyAlignment="1">
      <alignment vertical="top"/>
    </xf>
    <xf numFmtId="49" fontId="0" fillId="2" borderId="0" xfId="0" applyNumberFormat="1" applyFill="1" applyBorder="1" applyAlignment="1">
      <alignment vertical="top"/>
    </xf>
    <xf numFmtId="49" fontId="0" fillId="3" borderId="0" xfId="0" applyNumberFormat="1" applyFill="1" applyBorder="1" applyAlignment="1">
      <alignment horizontal="left" vertical="top"/>
    </xf>
    <xf numFmtId="49" fontId="0" fillId="3" borderId="0" xfId="0" applyNumberForma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vertical="top"/>
    </xf>
    <xf numFmtId="164" fontId="0" fillId="3" borderId="0" xfId="0" applyNumberFormat="1" applyFill="1" applyBorder="1" applyAlignment="1">
      <alignment vertical="top"/>
    </xf>
    <xf numFmtId="4" fontId="0" fillId="3" borderId="0" xfId="0" applyNumberFormat="1" applyFill="1" applyBorder="1" applyAlignment="1">
      <alignment vertical="top"/>
    </xf>
    <xf numFmtId="49" fontId="0" fillId="3" borderId="0" xfId="0" applyNumberFormat="1" applyFill="1" applyBorder="1" applyAlignment="1">
      <alignment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2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792" sqref="I792"/>
    </sheetView>
  </sheetViews>
  <sheetFormatPr defaultRowHeight="15" x14ac:dyDescent="0.25"/>
  <cols>
    <col min="1" max="1" width="14" bestFit="1" customWidth="1"/>
    <col min="2" max="2" width="11" bestFit="1" customWidth="1"/>
    <col min="3" max="3" width="3.7109375" customWidth="1"/>
    <col min="4" max="4" width="43.7109375" customWidth="1"/>
    <col min="5" max="5" width="39.7109375" bestFit="1" customWidth="1"/>
    <col min="6" max="6" width="4" customWidth="1"/>
    <col min="7" max="7" width="8.5703125" customWidth="1"/>
    <col min="8" max="8" width="8.140625" customWidth="1"/>
    <col min="9" max="9" width="6.5703125" customWidth="1"/>
    <col min="10" max="10" width="14.5703125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9.5" thickBo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4" t="s">
        <v>2</v>
      </c>
      <c r="B3" s="4" t="s">
        <v>5</v>
      </c>
      <c r="C3" s="4" t="s">
        <v>6</v>
      </c>
      <c r="D3" s="5" t="s">
        <v>3</v>
      </c>
      <c r="E3" s="4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7</v>
      </c>
      <c r="L3" s="6" t="s">
        <v>8</v>
      </c>
      <c r="M3" s="6" t="s">
        <v>4</v>
      </c>
    </row>
    <row r="4" spans="1:13" s="2" customFormat="1" x14ac:dyDescent="0.25">
      <c r="A4" s="29" t="s">
        <v>15</v>
      </c>
      <c r="B4" s="29" t="s">
        <v>17</v>
      </c>
      <c r="C4" s="29" t="s">
        <v>18</v>
      </c>
      <c r="D4" s="30" t="s">
        <v>16</v>
      </c>
      <c r="E4" s="31"/>
      <c r="F4" s="32"/>
      <c r="G4" s="32"/>
      <c r="H4" s="32"/>
      <c r="I4" s="32"/>
      <c r="J4" s="32"/>
      <c r="K4" s="33">
        <f>K44</f>
        <v>1</v>
      </c>
      <c r="L4" s="34">
        <f>L44</f>
        <v>671.34</v>
      </c>
      <c r="M4" s="34">
        <f>M44</f>
        <v>671.34</v>
      </c>
    </row>
    <row r="5" spans="1:13" ht="30" x14ac:dyDescent="0.25">
      <c r="A5" s="22" t="s">
        <v>19</v>
      </c>
      <c r="B5" s="22" t="s">
        <v>21</v>
      </c>
      <c r="C5" s="22" t="s">
        <v>22</v>
      </c>
      <c r="D5" s="23" t="s">
        <v>20</v>
      </c>
      <c r="E5" s="24"/>
      <c r="F5" s="25"/>
      <c r="G5" s="25"/>
      <c r="H5" s="25"/>
      <c r="I5" s="25"/>
      <c r="J5" s="25"/>
      <c r="K5" s="26">
        <f>K16</f>
        <v>18.420000000000002</v>
      </c>
      <c r="L5" s="27">
        <f>L16</f>
        <v>15.11</v>
      </c>
      <c r="M5" s="27">
        <f>M16</f>
        <v>278.33</v>
      </c>
    </row>
    <row r="6" spans="1:13" ht="141" customHeight="1" x14ac:dyDescent="0.25">
      <c r="A6" s="24"/>
      <c r="B6" s="24"/>
      <c r="C6" s="24"/>
      <c r="D6" s="28" t="s">
        <v>23</v>
      </c>
      <c r="E6" s="24"/>
      <c r="F6" s="25"/>
      <c r="G6" s="25"/>
      <c r="H6" s="25"/>
      <c r="I6" s="25"/>
      <c r="J6" s="25"/>
      <c r="K6" s="25"/>
      <c r="L6" s="25"/>
      <c r="M6" s="25"/>
    </row>
    <row r="7" spans="1:13" x14ac:dyDescent="0.25">
      <c r="A7" s="7" t="s">
        <v>24</v>
      </c>
      <c r="B7" s="7" t="s">
        <v>26</v>
      </c>
      <c r="C7" s="7" t="s">
        <v>27</v>
      </c>
      <c r="D7" s="8" t="s">
        <v>25</v>
      </c>
      <c r="E7" s="9"/>
      <c r="F7" s="10"/>
      <c r="G7" s="10"/>
      <c r="H7" s="10"/>
      <c r="I7" s="10"/>
      <c r="J7" s="10"/>
      <c r="K7" s="11">
        <v>0.25</v>
      </c>
      <c r="L7" s="12">
        <v>25.74</v>
      </c>
      <c r="M7" s="12">
        <f>ROUND(K7*L7,2)</f>
        <v>6.44</v>
      </c>
    </row>
    <row r="8" spans="1:13" x14ac:dyDescent="0.25">
      <c r="A8" s="9"/>
      <c r="B8" s="9"/>
      <c r="C8" s="9"/>
      <c r="D8" s="13" t="s">
        <v>25</v>
      </c>
      <c r="E8" s="9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7" t="s">
        <v>28</v>
      </c>
      <c r="B9" s="7" t="s">
        <v>26</v>
      </c>
      <c r="C9" s="7" t="s">
        <v>27</v>
      </c>
      <c r="D9" s="8" t="s">
        <v>29</v>
      </c>
      <c r="E9" s="9"/>
      <c r="F9" s="10"/>
      <c r="G9" s="10"/>
      <c r="H9" s="10"/>
      <c r="I9" s="10"/>
      <c r="J9" s="10"/>
      <c r="K9" s="11">
        <v>0.25</v>
      </c>
      <c r="L9" s="12">
        <v>22.21</v>
      </c>
      <c r="M9" s="12">
        <f>ROUND(K9*L9,2)</f>
        <v>5.55</v>
      </c>
    </row>
    <row r="10" spans="1:13" x14ac:dyDescent="0.25">
      <c r="A10" s="9"/>
      <c r="B10" s="9"/>
      <c r="C10" s="9"/>
      <c r="D10" s="13" t="s">
        <v>29</v>
      </c>
      <c r="E10" s="9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7" t="s">
        <v>30</v>
      </c>
      <c r="B11" s="7" t="s">
        <v>32</v>
      </c>
      <c r="C11" s="7" t="s">
        <v>27</v>
      </c>
      <c r="D11" s="8" t="s">
        <v>31</v>
      </c>
      <c r="E11" s="9"/>
      <c r="F11" s="10"/>
      <c r="G11" s="10"/>
      <c r="H11" s="10"/>
      <c r="I11" s="10"/>
      <c r="J11" s="10"/>
      <c r="K11" s="11">
        <v>0.05</v>
      </c>
      <c r="L11" s="12">
        <v>38</v>
      </c>
      <c r="M11" s="12">
        <f>ROUND(K11*L11,2)</f>
        <v>1.9</v>
      </c>
    </row>
    <row r="12" spans="1:13" x14ac:dyDescent="0.25">
      <c r="A12" s="9"/>
      <c r="B12" s="9"/>
      <c r="C12" s="9"/>
      <c r="D12" s="13" t="s">
        <v>33</v>
      </c>
      <c r="E12" s="9"/>
      <c r="F12" s="10"/>
      <c r="G12" s="10"/>
      <c r="H12" s="10"/>
      <c r="I12" s="10"/>
      <c r="J12" s="10"/>
      <c r="K12" s="10"/>
      <c r="L12" s="10"/>
      <c r="M12" s="10"/>
    </row>
    <row r="13" spans="1:13" ht="30" x14ac:dyDescent="0.25">
      <c r="A13" s="7" t="s">
        <v>34</v>
      </c>
      <c r="B13" s="7" t="s">
        <v>36</v>
      </c>
      <c r="C13" s="7" t="s">
        <v>37</v>
      </c>
      <c r="D13" s="8" t="s">
        <v>35</v>
      </c>
      <c r="E13" s="9"/>
      <c r="F13" s="10"/>
      <c r="G13" s="10"/>
      <c r="H13" s="10"/>
      <c r="I13" s="10"/>
      <c r="J13" s="10"/>
      <c r="K13" s="11">
        <v>0.12</v>
      </c>
      <c r="L13" s="12">
        <v>3</v>
      </c>
      <c r="M13" s="12">
        <f>ROUND(K13*L13,2)</f>
        <v>0.36</v>
      </c>
    </row>
    <row r="14" spans="1:13" ht="30" x14ac:dyDescent="0.25">
      <c r="A14" s="9"/>
      <c r="B14" s="9"/>
      <c r="C14" s="9"/>
      <c r="D14" s="13" t="s">
        <v>38</v>
      </c>
      <c r="E14" s="9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9"/>
      <c r="B15" s="9"/>
      <c r="C15" s="9"/>
      <c r="D15" s="14"/>
      <c r="E15" s="7" t="s">
        <v>39</v>
      </c>
      <c r="F15" s="15">
        <v>1</v>
      </c>
      <c r="G15" s="11">
        <v>3.07</v>
      </c>
      <c r="H15" s="11"/>
      <c r="I15" s="11">
        <v>6</v>
      </c>
      <c r="J15" s="11">
        <f>F15*(G15+ (G15= 0))*(H15+ (H15= 0))*(I15+ (I15= 0))</f>
        <v>18.420000000000002</v>
      </c>
      <c r="K15" s="10"/>
      <c r="L15" s="10"/>
      <c r="M15" s="10"/>
    </row>
    <row r="16" spans="1:13" x14ac:dyDescent="0.25">
      <c r="A16" s="9"/>
      <c r="B16" s="9"/>
      <c r="C16" s="9"/>
      <c r="D16" s="14"/>
      <c r="E16" s="9"/>
      <c r="F16" s="10"/>
      <c r="G16" s="10"/>
      <c r="H16" s="10"/>
      <c r="I16" s="10"/>
      <c r="J16" s="35" t="s">
        <v>40</v>
      </c>
      <c r="K16" s="26">
        <f>SUM(J15:J15)</f>
        <v>18.420000000000002</v>
      </c>
      <c r="L16" s="27">
        <f>(M7+M9+M11+M13)*1.06</f>
        <v>15.11</v>
      </c>
      <c r="M16" s="27">
        <f>ROUND(L16*K16,2)</f>
        <v>278.33</v>
      </c>
    </row>
    <row r="17" spans="1:13" x14ac:dyDescent="0.25">
      <c r="A17" s="17"/>
      <c r="B17" s="17"/>
      <c r="C17" s="17"/>
      <c r="D17" s="18"/>
      <c r="E17" s="17"/>
      <c r="F17" s="10"/>
      <c r="G17" s="10"/>
      <c r="H17" s="10"/>
      <c r="I17" s="10"/>
      <c r="J17" s="10"/>
      <c r="K17" s="10"/>
      <c r="L17" s="10"/>
      <c r="M17" s="10"/>
    </row>
    <row r="18" spans="1:13" ht="45" x14ac:dyDescent="0.25">
      <c r="A18" s="22" t="s">
        <v>41</v>
      </c>
      <c r="B18" s="22" t="s">
        <v>21</v>
      </c>
      <c r="C18" s="22" t="s">
        <v>43</v>
      </c>
      <c r="D18" s="23" t="s">
        <v>42</v>
      </c>
      <c r="E18" s="24"/>
      <c r="F18" s="25"/>
      <c r="G18" s="25"/>
      <c r="H18" s="25"/>
      <c r="I18" s="25"/>
      <c r="J18" s="25"/>
      <c r="K18" s="26">
        <f>K23</f>
        <v>55.26</v>
      </c>
      <c r="L18" s="27">
        <f>L23</f>
        <v>0.15</v>
      </c>
      <c r="M18" s="27">
        <f>M23</f>
        <v>8.2899999999999991</v>
      </c>
    </row>
    <row r="19" spans="1:13" ht="155.25" customHeight="1" x14ac:dyDescent="0.25">
      <c r="A19" s="24"/>
      <c r="B19" s="24"/>
      <c r="C19" s="24"/>
      <c r="D19" s="28" t="s">
        <v>44</v>
      </c>
      <c r="E19" s="24"/>
      <c r="F19" s="25"/>
      <c r="G19" s="25"/>
      <c r="H19" s="25"/>
      <c r="I19" s="25"/>
      <c r="J19" s="25"/>
      <c r="K19" s="25"/>
      <c r="L19" s="25"/>
      <c r="M19" s="25"/>
    </row>
    <row r="20" spans="1:13" ht="45" x14ac:dyDescent="0.25">
      <c r="A20" s="7" t="s">
        <v>45</v>
      </c>
      <c r="B20" s="7" t="s">
        <v>36</v>
      </c>
      <c r="C20" s="7" t="s">
        <v>22</v>
      </c>
      <c r="D20" s="8" t="s">
        <v>46</v>
      </c>
      <c r="E20" s="9"/>
      <c r="F20" s="10"/>
      <c r="G20" s="10"/>
      <c r="H20" s="10"/>
      <c r="I20" s="10"/>
      <c r="J20" s="10"/>
      <c r="K20" s="11">
        <v>1</v>
      </c>
      <c r="L20" s="12">
        <v>0.14000000000000001</v>
      </c>
      <c r="M20" s="12">
        <f>ROUND(K20*L20,2)</f>
        <v>0.14000000000000001</v>
      </c>
    </row>
    <row r="21" spans="1:13" ht="154.5" customHeight="1" x14ac:dyDescent="0.25">
      <c r="A21" s="9"/>
      <c r="B21" s="9"/>
      <c r="C21" s="9"/>
      <c r="D21" s="13" t="s">
        <v>47</v>
      </c>
      <c r="E21" s="9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9"/>
      <c r="B22" s="9"/>
      <c r="C22" s="9"/>
      <c r="D22" s="14"/>
      <c r="E22" s="7" t="s">
        <v>39</v>
      </c>
      <c r="F22" s="15">
        <v>3</v>
      </c>
      <c r="G22" s="11">
        <v>3.07</v>
      </c>
      <c r="H22" s="11"/>
      <c r="I22" s="11">
        <v>6</v>
      </c>
      <c r="J22" s="11">
        <f>F22*(G22+ (G22= 0))*(H22+ (H22= 0))*(I22+ (I22= 0))</f>
        <v>55.26</v>
      </c>
      <c r="K22" s="10"/>
      <c r="L22" s="10"/>
      <c r="M22" s="10"/>
    </row>
    <row r="23" spans="1:13" x14ac:dyDescent="0.25">
      <c r="A23" s="9"/>
      <c r="B23" s="9"/>
      <c r="C23" s="9"/>
      <c r="D23" s="14"/>
      <c r="E23" s="9"/>
      <c r="F23" s="10"/>
      <c r="G23" s="10"/>
      <c r="H23" s="10"/>
      <c r="I23" s="10"/>
      <c r="J23" s="35" t="s">
        <v>48</v>
      </c>
      <c r="K23" s="26">
        <f>SUM(J22:J22)</f>
        <v>55.26</v>
      </c>
      <c r="L23" s="27">
        <f>M20*1.06</f>
        <v>0.15</v>
      </c>
      <c r="M23" s="27">
        <f>ROUND(L23*K23,2)</f>
        <v>8.2899999999999991</v>
      </c>
    </row>
    <row r="24" spans="1:13" x14ac:dyDescent="0.25">
      <c r="A24" s="17"/>
      <c r="B24" s="17"/>
      <c r="C24" s="17"/>
      <c r="D24" s="18"/>
      <c r="E24" s="17"/>
      <c r="F24" s="10"/>
      <c r="G24" s="10"/>
      <c r="H24" s="10"/>
      <c r="I24" s="10"/>
      <c r="J24" s="10"/>
      <c r="K24" s="10"/>
      <c r="L24" s="10"/>
      <c r="M24" s="10"/>
    </row>
    <row r="25" spans="1:13" ht="30" x14ac:dyDescent="0.25">
      <c r="A25" s="22" t="s">
        <v>49</v>
      </c>
      <c r="B25" s="22" t="s">
        <v>21</v>
      </c>
      <c r="C25" s="22" t="s">
        <v>37</v>
      </c>
      <c r="D25" s="23" t="s">
        <v>50</v>
      </c>
      <c r="E25" s="24"/>
      <c r="F25" s="25"/>
      <c r="G25" s="25"/>
      <c r="H25" s="25"/>
      <c r="I25" s="25"/>
      <c r="J25" s="25"/>
      <c r="K25" s="26">
        <f>K36</f>
        <v>1</v>
      </c>
      <c r="L25" s="27">
        <f>L36</f>
        <v>342.32</v>
      </c>
      <c r="M25" s="27">
        <f>M36</f>
        <v>342.32</v>
      </c>
    </row>
    <row r="26" spans="1:13" ht="150" x14ac:dyDescent="0.25">
      <c r="A26" s="24"/>
      <c r="B26" s="24"/>
      <c r="C26" s="24"/>
      <c r="D26" s="28" t="s">
        <v>51</v>
      </c>
      <c r="E26" s="24"/>
      <c r="F26" s="25"/>
      <c r="G26" s="25"/>
      <c r="H26" s="25"/>
      <c r="I26" s="25"/>
      <c r="J26" s="25"/>
      <c r="K26" s="25"/>
      <c r="L26" s="25"/>
      <c r="M26" s="25"/>
    </row>
    <row r="27" spans="1:13" x14ac:dyDescent="0.25">
      <c r="A27" s="7" t="s">
        <v>24</v>
      </c>
      <c r="B27" s="7" t="s">
        <v>26</v>
      </c>
      <c r="C27" s="7" t="s">
        <v>27</v>
      </c>
      <c r="D27" s="8" t="s">
        <v>25</v>
      </c>
      <c r="E27" s="9"/>
      <c r="F27" s="10"/>
      <c r="G27" s="10"/>
      <c r="H27" s="10"/>
      <c r="I27" s="10"/>
      <c r="J27" s="10"/>
      <c r="K27" s="11">
        <v>5</v>
      </c>
      <c r="L27" s="12">
        <v>25.74</v>
      </c>
      <c r="M27" s="12">
        <f>ROUND(K27*L27,2)</f>
        <v>128.69999999999999</v>
      </c>
    </row>
    <row r="28" spans="1:13" x14ac:dyDescent="0.25">
      <c r="A28" s="9"/>
      <c r="B28" s="9"/>
      <c r="C28" s="9"/>
      <c r="D28" s="13" t="s">
        <v>25</v>
      </c>
      <c r="E28" s="9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7" t="s">
        <v>28</v>
      </c>
      <c r="B29" s="7" t="s">
        <v>26</v>
      </c>
      <c r="C29" s="7" t="s">
        <v>27</v>
      </c>
      <c r="D29" s="8" t="s">
        <v>29</v>
      </c>
      <c r="E29" s="9"/>
      <c r="F29" s="10"/>
      <c r="G29" s="10"/>
      <c r="H29" s="10"/>
      <c r="I29" s="10"/>
      <c r="J29" s="10"/>
      <c r="K29" s="11">
        <v>5</v>
      </c>
      <c r="L29" s="12">
        <v>22.21</v>
      </c>
      <c r="M29" s="12">
        <f>ROUND(K29*L29,2)</f>
        <v>111.05</v>
      </c>
    </row>
    <row r="30" spans="1:13" x14ac:dyDescent="0.25">
      <c r="A30" s="9"/>
      <c r="B30" s="9"/>
      <c r="C30" s="9"/>
      <c r="D30" s="13" t="s">
        <v>29</v>
      </c>
      <c r="E30" s="9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7" t="s">
        <v>30</v>
      </c>
      <c r="B31" s="7" t="s">
        <v>32</v>
      </c>
      <c r="C31" s="7" t="s">
        <v>27</v>
      </c>
      <c r="D31" s="8" t="s">
        <v>31</v>
      </c>
      <c r="E31" s="9"/>
      <c r="F31" s="10"/>
      <c r="G31" s="10"/>
      <c r="H31" s="10"/>
      <c r="I31" s="10"/>
      <c r="J31" s="10"/>
      <c r="K31" s="11">
        <v>2</v>
      </c>
      <c r="L31" s="12">
        <v>38</v>
      </c>
      <c r="M31" s="12">
        <f>ROUND(K31*L31,2)</f>
        <v>76</v>
      </c>
    </row>
    <row r="32" spans="1:13" x14ac:dyDescent="0.25">
      <c r="A32" s="9"/>
      <c r="B32" s="9"/>
      <c r="C32" s="9"/>
      <c r="D32" s="13" t="s">
        <v>33</v>
      </c>
      <c r="E32" s="9"/>
      <c r="F32" s="10"/>
      <c r="G32" s="10"/>
      <c r="H32" s="10"/>
      <c r="I32" s="10"/>
      <c r="J32" s="10"/>
      <c r="K32" s="10"/>
      <c r="L32" s="10"/>
      <c r="M32" s="10"/>
    </row>
    <row r="33" spans="1:13" ht="30" x14ac:dyDescent="0.25">
      <c r="A33" s="7" t="s">
        <v>34</v>
      </c>
      <c r="B33" s="7" t="s">
        <v>36</v>
      </c>
      <c r="C33" s="7" t="s">
        <v>37</v>
      </c>
      <c r="D33" s="8" t="s">
        <v>35</v>
      </c>
      <c r="E33" s="9"/>
      <c r="F33" s="10"/>
      <c r="G33" s="10"/>
      <c r="H33" s="10"/>
      <c r="I33" s="10"/>
      <c r="J33" s="10"/>
      <c r="K33" s="11">
        <v>2.3980000000000001</v>
      </c>
      <c r="L33" s="12">
        <v>3</v>
      </c>
      <c r="M33" s="12">
        <f>ROUND(K33*L33,2)</f>
        <v>7.19</v>
      </c>
    </row>
    <row r="34" spans="1:13" ht="30" x14ac:dyDescent="0.25">
      <c r="A34" s="9"/>
      <c r="B34" s="9"/>
      <c r="C34" s="9"/>
      <c r="D34" s="13" t="s">
        <v>38</v>
      </c>
      <c r="E34" s="9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9"/>
      <c r="B35" s="9"/>
      <c r="C35" s="9"/>
      <c r="D35" s="14"/>
      <c r="E35" s="7" t="s">
        <v>18</v>
      </c>
      <c r="F35" s="15">
        <v>1</v>
      </c>
      <c r="G35" s="11"/>
      <c r="H35" s="11"/>
      <c r="I35" s="11"/>
      <c r="J35" s="11">
        <f>F35*(G35+ (G35= 0))*(H35+ (H35= 0))*(I35+ (I35= 0))</f>
        <v>1</v>
      </c>
      <c r="K35" s="10"/>
      <c r="L35" s="10"/>
      <c r="M35" s="10"/>
    </row>
    <row r="36" spans="1:13" x14ac:dyDescent="0.25">
      <c r="A36" s="9"/>
      <c r="B36" s="9"/>
      <c r="C36" s="9"/>
      <c r="D36" s="14"/>
      <c r="E36" s="9"/>
      <c r="F36" s="10"/>
      <c r="G36" s="10"/>
      <c r="H36" s="10"/>
      <c r="I36" s="10"/>
      <c r="J36" s="42" t="s">
        <v>52</v>
      </c>
      <c r="K36" s="40">
        <f>SUM(J35:J35)</f>
        <v>1</v>
      </c>
      <c r="L36" s="41">
        <f>(M27+M29+M31+M33)*1.06</f>
        <v>342.32</v>
      </c>
      <c r="M36" s="41">
        <f>ROUND(L36*K36,2)</f>
        <v>342.32</v>
      </c>
    </row>
    <row r="37" spans="1:13" x14ac:dyDescent="0.25">
      <c r="A37" s="17"/>
      <c r="B37" s="17"/>
      <c r="C37" s="17"/>
      <c r="D37" s="18"/>
      <c r="E37" s="17"/>
      <c r="F37" s="10"/>
      <c r="G37" s="10"/>
      <c r="H37" s="10"/>
      <c r="I37" s="10"/>
      <c r="J37" s="10"/>
      <c r="K37" s="10"/>
      <c r="L37" s="10"/>
      <c r="M37" s="10"/>
    </row>
    <row r="38" spans="1:13" ht="30" x14ac:dyDescent="0.25">
      <c r="A38" s="22" t="s">
        <v>53</v>
      </c>
      <c r="B38" s="22" t="s">
        <v>21</v>
      </c>
      <c r="C38" s="22" t="s">
        <v>43</v>
      </c>
      <c r="D38" s="23" t="s">
        <v>54</v>
      </c>
      <c r="E38" s="24"/>
      <c r="F38" s="25"/>
      <c r="G38" s="25"/>
      <c r="H38" s="25"/>
      <c r="I38" s="25"/>
      <c r="J38" s="25"/>
      <c r="K38" s="26">
        <f>K42</f>
        <v>5</v>
      </c>
      <c r="L38" s="27">
        <f>L42</f>
        <v>8.48</v>
      </c>
      <c r="M38" s="27">
        <f>M42</f>
        <v>42.4</v>
      </c>
    </row>
    <row r="39" spans="1:13" ht="68.25" customHeight="1" x14ac:dyDescent="0.25">
      <c r="A39" s="24"/>
      <c r="B39" s="24"/>
      <c r="C39" s="24"/>
      <c r="D39" s="28" t="s">
        <v>55</v>
      </c>
      <c r="E39" s="24"/>
      <c r="F39" s="25"/>
      <c r="G39" s="25"/>
      <c r="H39" s="25"/>
      <c r="I39" s="25"/>
      <c r="J39" s="25"/>
      <c r="K39" s="25"/>
      <c r="L39" s="25"/>
      <c r="M39" s="25"/>
    </row>
    <row r="40" spans="1:13" ht="30" x14ac:dyDescent="0.25">
      <c r="A40" s="7" t="s">
        <v>56</v>
      </c>
      <c r="B40" s="7" t="s">
        <v>36</v>
      </c>
      <c r="C40" s="7" t="s">
        <v>43</v>
      </c>
      <c r="D40" s="8" t="s">
        <v>57</v>
      </c>
      <c r="E40" s="9"/>
      <c r="F40" s="10"/>
      <c r="G40" s="10"/>
      <c r="H40" s="10"/>
      <c r="I40" s="10"/>
      <c r="J40" s="10"/>
      <c r="K40" s="11">
        <v>1</v>
      </c>
      <c r="L40" s="12">
        <v>8</v>
      </c>
      <c r="M40" s="12">
        <f>ROUND(K40*L40,2)</f>
        <v>8</v>
      </c>
    </row>
    <row r="41" spans="1:13" x14ac:dyDescent="0.25">
      <c r="A41" s="9"/>
      <c r="B41" s="9"/>
      <c r="C41" s="9"/>
      <c r="D41" s="14"/>
      <c r="E41" s="7" t="s">
        <v>18</v>
      </c>
      <c r="F41" s="15">
        <v>5</v>
      </c>
      <c r="G41" s="11"/>
      <c r="H41" s="11"/>
      <c r="I41" s="11"/>
      <c r="J41" s="11">
        <f>F41*(G41+ (G41= 0))*(H41+ (H41= 0))*(I41+ (I41= 0))</f>
        <v>5</v>
      </c>
      <c r="K41" s="10"/>
      <c r="L41" s="10"/>
      <c r="M41" s="10"/>
    </row>
    <row r="42" spans="1:13" x14ac:dyDescent="0.25">
      <c r="A42" s="9"/>
      <c r="B42" s="9"/>
      <c r="C42" s="9"/>
      <c r="D42" s="14"/>
      <c r="E42" s="9"/>
      <c r="F42" s="10"/>
      <c r="G42" s="10"/>
      <c r="H42" s="10"/>
      <c r="I42" s="10"/>
      <c r="J42" s="35" t="s">
        <v>58</v>
      </c>
      <c r="K42" s="26">
        <f>SUM(J41:J41)</f>
        <v>5</v>
      </c>
      <c r="L42" s="27">
        <f>M40*1.06</f>
        <v>8.48</v>
      </c>
      <c r="M42" s="27">
        <f>ROUND(L42*K42,2)</f>
        <v>42.4</v>
      </c>
    </row>
    <row r="43" spans="1:13" x14ac:dyDescent="0.25">
      <c r="A43" s="17"/>
      <c r="B43" s="17"/>
      <c r="C43" s="17"/>
      <c r="D43" s="18"/>
      <c r="E43" s="17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9"/>
      <c r="B44" s="9"/>
      <c r="C44" s="9"/>
      <c r="D44" s="14"/>
      <c r="E44" s="9"/>
      <c r="F44" s="10"/>
      <c r="G44" s="10"/>
      <c r="H44" s="10"/>
      <c r="I44" s="10"/>
      <c r="J44" s="42" t="s">
        <v>570</v>
      </c>
      <c r="K44" s="40">
        <v>1</v>
      </c>
      <c r="L44" s="41">
        <f>M16+M23+M36+M42</f>
        <v>671.34</v>
      </c>
      <c r="M44" s="41">
        <f>ROUND(L44*K44,2)</f>
        <v>671.34</v>
      </c>
    </row>
    <row r="45" spans="1:13" x14ac:dyDescent="0.25">
      <c r="A45" s="17"/>
      <c r="B45" s="17"/>
      <c r="C45" s="17"/>
      <c r="D45" s="18"/>
      <c r="E45" s="17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36" t="s">
        <v>59</v>
      </c>
      <c r="B46" s="36" t="s">
        <v>17</v>
      </c>
      <c r="C46" s="36" t="s">
        <v>18</v>
      </c>
      <c r="D46" s="37" t="s">
        <v>60</v>
      </c>
      <c r="E46" s="38"/>
      <c r="F46" s="39"/>
      <c r="G46" s="39"/>
      <c r="H46" s="39"/>
      <c r="I46" s="39"/>
      <c r="J46" s="39"/>
      <c r="K46" s="40">
        <f>K143</f>
        <v>1</v>
      </c>
      <c r="L46" s="41">
        <f>L143</f>
        <v>8363.61</v>
      </c>
      <c r="M46" s="41">
        <f>M143</f>
        <v>8363.61</v>
      </c>
    </row>
    <row r="47" spans="1:13" ht="30" x14ac:dyDescent="0.25">
      <c r="A47" s="22" t="s">
        <v>61</v>
      </c>
      <c r="B47" s="22" t="s">
        <v>21</v>
      </c>
      <c r="C47" s="22" t="s">
        <v>37</v>
      </c>
      <c r="D47" s="23" t="s">
        <v>62</v>
      </c>
      <c r="E47" s="24"/>
      <c r="F47" s="25"/>
      <c r="G47" s="25"/>
      <c r="H47" s="25"/>
      <c r="I47" s="25"/>
      <c r="J47" s="25"/>
      <c r="K47" s="26">
        <f>K61</f>
        <v>11</v>
      </c>
      <c r="L47" s="27">
        <f>L61</f>
        <v>22.22</v>
      </c>
      <c r="M47" s="27">
        <f>M61</f>
        <v>244.42</v>
      </c>
    </row>
    <row r="48" spans="1:13" ht="109.5" customHeight="1" x14ac:dyDescent="0.25">
      <c r="A48" s="24"/>
      <c r="B48" s="24"/>
      <c r="C48" s="24"/>
      <c r="D48" s="28" t="s">
        <v>63</v>
      </c>
      <c r="E48" s="24"/>
      <c r="F48" s="25"/>
      <c r="G48" s="25"/>
      <c r="H48" s="25"/>
      <c r="I48" s="25"/>
      <c r="J48" s="25"/>
      <c r="K48" s="25"/>
      <c r="L48" s="25"/>
      <c r="M48" s="25"/>
    </row>
    <row r="49" spans="1:13" x14ac:dyDescent="0.25">
      <c r="A49" s="7" t="s">
        <v>64</v>
      </c>
      <c r="B49" s="7" t="s">
        <v>26</v>
      </c>
      <c r="C49" s="7" t="s">
        <v>27</v>
      </c>
      <c r="D49" s="8" t="s">
        <v>65</v>
      </c>
      <c r="E49" s="9"/>
      <c r="F49" s="10"/>
      <c r="G49" s="10"/>
      <c r="H49" s="10"/>
      <c r="I49" s="10"/>
      <c r="J49" s="10"/>
      <c r="K49" s="11">
        <v>0.1</v>
      </c>
      <c r="L49" s="12">
        <v>25.74</v>
      </c>
      <c r="M49" s="12">
        <f>ROUND(K49*L49,2)</f>
        <v>2.57</v>
      </c>
    </row>
    <row r="50" spans="1:13" x14ac:dyDescent="0.25">
      <c r="A50" s="9"/>
      <c r="B50" s="9"/>
      <c r="C50" s="9"/>
      <c r="D50" s="13" t="s">
        <v>65</v>
      </c>
      <c r="E50" s="9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7" t="s">
        <v>66</v>
      </c>
      <c r="B51" s="7" t="s">
        <v>26</v>
      </c>
      <c r="C51" s="7" t="s">
        <v>27</v>
      </c>
      <c r="D51" s="8" t="s">
        <v>67</v>
      </c>
      <c r="E51" s="9"/>
      <c r="F51" s="10"/>
      <c r="G51" s="10"/>
      <c r="H51" s="10"/>
      <c r="I51" s="10"/>
      <c r="J51" s="10"/>
      <c r="K51" s="11">
        <v>0.3</v>
      </c>
      <c r="L51" s="12">
        <v>21.97</v>
      </c>
      <c r="M51" s="12">
        <f>ROUND(K51*L51,2)</f>
        <v>6.59</v>
      </c>
    </row>
    <row r="52" spans="1:13" x14ac:dyDescent="0.25">
      <c r="A52" s="9"/>
      <c r="B52" s="9"/>
      <c r="C52" s="9"/>
      <c r="D52" s="13" t="s">
        <v>67</v>
      </c>
      <c r="E52" s="9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7" t="s">
        <v>68</v>
      </c>
      <c r="B53" s="7" t="s">
        <v>26</v>
      </c>
      <c r="C53" s="7" t="s">
        <v>27</v>
      </c>
      <c r="D53" s="8" t="s">
        <v>69</v>
      </c>
      <c r="E53" s="9"/>
      <c r="F53" s="10"/>
      <c r="G53" s="10"/>
      <c r="H53" s="10"/>
      <c r="I53" s="10"/>
      <c r="J53" s="10"/>
      <c r="K53" s="11">
        <v>0.4</v>
      </c>
      <c r="L53" s="12">
        <v>20.75</v>
      </c>
      <c r="M53" s="12">
        <f>ROUND(K53*L53,2)</f>
        <v>8.3000000000000007</v>
      </c>
    </row>
    <row r="54" spans="1:13" x14ac:dyDescent="0.25">
      <c r="A54" s="9"/>
      <c r="B54" s="9"/>
      <c r="C54" s="9"/>
      <c r="D54" s="13" t="s">
        <v>69</v>
      </c>
      <c r="E54" s="9"/>
      <c r="F54" s="10"/>
      <c r="G54" s="10"/>
      <c r="H54" s="10"/>
      <c r="I54" s="10"/>
      <c r="J54" s="10"/>
      <c r="K54" s="10"/>
      <c r="L54" s="10"/>
      <c r="M54" s="10"/>
    </row>
    <row r="55" spans="1:13" x14ac:dyDescent="0.25">
      <c r="A55" s="7" t="s">
        <v>70</v>
      </c>
      <c r="B55" s="7" t="s">
        <v>32</v>
      </c>
      <c r="C55" s="7" t="s">
        <v>27</v>
      </c>
      <c r="D55" s="8" t="s">
        <v>71</v>
      </c>
      <c r="E55" s="9"/>
      <c r="F55" s="10"/>
      <c r="G55" s="10"/>
      <c r="H55" s="10"/>
      <c r="I55" s="10"/>
      <c r="J55" s="10"/>
      <c r="K55" s="11">
        <v>0.1</v>
      </c>
      <c r="L55" s="12">
        <v>4.13</v>
      </c>
      <c r="M55" s="12">
        <f>ROUND(K55*L55,2)</f>
        <v>0.41</v>
      </c>
    </row>
    <row r="56" spans="1:13" x14ac:dyDescent="0.25">
      <c r="A56" s="7" t="s">
        <v>72</v>
      </c>
      <c r="B56" s="7" t="s">
        <v>32</v>
      </c>
      <c r="C56" s="7" t="s">
        <v>27</v>
      </c>
      <c r="D56" s="8" t="s">
        <v>73</v>
      </c>
      <c r="E56" s="9"/>
      <c r="F56" s="10"/>
      <c r="G56" s="10"/>
      <c r="H56" s="10"/>
      <c r="I56" s="10"/>
      <c r="J56" s="10"/>
      <c r="K56" s="11">
        <v>0.1</v>
      </c>
      <c r="L56" s="12">
        <v>25.56</v>
      </c>
      <c r="M56" s="12">
        <f>ROUND(K56*L56,2)</f>
        <v>2.56</v>
      </c>
    </row>
    <row r="57" spans="1:13" ht="45" x14ac:dyDescent="0.25">
      <c r="A57" s="9"/>
      <c r="B57" s="9"/>
      <c r="C57" s="9"/>
      <c r="D57" s="13" t="s">
        <v>74</v>
      </c>
      <c r="E57" s="9"/>
      <c r="F57" s="10"/>
      <c r="G57" s="10"/>
      <c r="H57" s="10"/>
      <c r="I57" s="10"/>
      <c r="J57" s="10"/>
      <c r="K57" s="10"/>
      <c r="L57" s="10"/>
      <c r="M57" s="10"/>
    </row>
    <row r="58" spans="1:13" ht="30" x14ac:dyDescent="0.25">
      <c r="A58" s="7" t="s">
        <v>34</v>
      </c>
      <c r="B58" s="7" t="s">
        <v>36</v>
      </c>
      <c r="C58" s="7" t="s">
        <v>37</v>
      </c>
      <c r="D58" s="8" t="s">
        <v>35</v>
      </c>
      <c r="E58" s="9"/>
      <c r="F58" s="10"/>
      <c r="G58" s="10"/>
      <c r="H58" s="10"/>
      <c r="I58" s="10"/>
      <c r="J58" s="10"/>
      <c r="K58" s="11">
        <v>0.17499999999999999</v>
      </c>
      <c r="L58" s="12">
        <v>3</v>
      </c>
      <c r="M58" s="12">
        <f>ROUND(K58*L58,2)</f>
        <v>0.53</v>
      </c>
    </row>
    <row r="59" spans="1:13" ht="30" x14ac:dyDescent="0.25">
      <c r="A59" s="9"/>
      <c r="B59" s="9"/>
      <c r="C59" s="9"/>
      <c r="D59" s="13" t="s">
        <v>38</v>
      </c>
      <c r="E59" s="9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9"/>
      <c r="B60" s="9"/>
      <c r="C60" s="9"/>
      <c r="D60" s="14"/>
      <c r="E60" s="7" t="s">
        <v>18</v>
      </c>
      <c r="F60" s="15">
        <v>11</v>
      </c>
      <c r="G60" s="11"/>
      <c r="H60" s="11"/>
      <c r="I60" s="11"/>
      <c r="J60" s="11">
        <f>F60*(G60+ (G60= 0))*(H60+ (H60= 0))*(I60+ (I60= 0))</f>
        <v>11</v>
      </c>
      <c r="K60" s="10"/>
      <c r="L60" s="10"/>
      <c r="M60" s="10"/>
    </row>
    <row r="61" spans="1:13" x14ac:dyDescent="0.25">
      <c r="A61" s="9"/>
      <c r="B61" s="9"/>
      <c r="C61" s="9"/>
      <c r="D61" s="14"/>
      <c r="E61" s="9"/>
      <c r="F61" s="10"/>
      <c r="G61" s="10"/>
      <c r="H61" s="10"/>
      <c r="I61" s="10"/>
      <c r="J61" s="35" t="s">
        <v>75</v>
      </c>
      <c r="K61" s="26">
        <f>SUM(J60:J60)</f>
        <v>11</v>
      </c>
      <c r="L61" s="27">
        <f>(M49+M51+M53+M55+M56+M58)*1.06</f>
        <v>22.22</v>
      </c>
      <c r="M61" s="27">
        <f>ROUND(L61*K61,2)</f>
        <v>244.42</v>
      </c>
    </row>
    <row r="62" spans="1:13" x14ac:dyDescent="0.25">
      <c r="A62" s="17"/>
      <c r="B62" s="17"/>
      <c r="C62" s="17"/>
      <c r="D62" s="18"/>
      <c r="E62" s="17"/>
      <c r="F62" s="10"/>
      <c r="G62" s="10"/>
      <c r="H62" s="10"/>
      <c r="I62" s="10"/>
      <c r="J62" s="10"/>
      <c r="K62" s="10"/>
      <c r="L62" s="10"/>
      <c r="M62" s="10"/>
    </row>
    <row r="63" spans="1:13" ht="45" x14ac:dyDescent="0.25">
      <c r="A63" s="22" t="s">
        <v>76</v>
      </c>
      <c r="B63" s="22" t="s">
        <v>21</v>
      </c>
      <c r="C63" s="22" t="s">
        <v>37</v>
      </c>
      <c r="D63" s="23" t="s">
        <v>77</v>
      </c>
      <c r="E63" s="24"/>
      <c r="F63" s="25"/>
      <c r="G63" s="25"/>
      <c r="H63" s="25"/>
      <c r="I63" s="25"/>
      <c r="J63" s="25"/>
      <c r="K63" s="26">
        <f>K75</f>
        <v>1</v>
      </c>
      <c r="L63" s="27">
        <f>L75</f>
        <v>51.55</v>
      </c>
      <c r="M63" s="27">
        <f>M75</f>
        <v>51.55</v>
      </c>
    </row>
    <row r="64" spans="1:13" ht="125.25" customHeight="1" x14ac:dyDescent="0.25">
      <c r="A64" s="24"/>
      <c r="B64" s="24"/>
      <c r="C64" s="24"/>
      <c r="D64" s="28" t="s">
        <v>78</v>
      </c>
      <c r="E64" s="24"/>
      <c r="F64" s="25"/>
      <c r="G64" s="25"/>
      <c r="H64" s="25"/>
      <c r="I64" s="25"/>
      <c r="J64" s="25"/>
      <c r="K64" s="25"/>
      <c r="L64" s="25"/>
      <c r="M64" s="25"/>
    </row>
    <row r="65" spans="1:13" x14ac:dyDescent="0.25">
      <c r="A65" s="7" t="s">
        <v>66</v>
      </c>
      <c r="B65" s="7" t="s">
        <v>26</v>
      </c>
      <c r="C65" s="7" t="s">
        <v>27</v>
      </c>
      <c r="D65" s="8" t="s">
        <v>67</v>
      </c>
      <c r="E65" s="9"/>
      <c r="F65" s="10"/>
      <c r="G65" s="10"/>
      <c r="H65" s="10"/>
      <c r="I65" s="10"/>
      <c r="J65" s="10"/>
      <c r="K65" s="11">
        <v>1</v>
      </c>
      <c r="L65" s="12">
        <v>21.97</v>
      </c>
      <c r="M65" s="12">
        <f>ROUND(K65*L65,2)</f>
        <v>21.97</v>
      </c>
    </row>
    <row r="66" spans="1:13" x14ac:dyDescent="0.25">
      <c r="A66" s="9"/>
      <c r="B66" s="9"/>
      <c r="C66" s="9"/>
      <c r="D66" s="13" t="s">
        <v>67</v>
      </c>
      <c r="E66" s="9"/>
      <c r="F66" s="10"/>
      <c r="G66" s="10"/>
      <c r="H66" s="10"/>
      <c r="I66" s="10"/>
      <c r="J66" s="10"/>
      <c r="K66" s="10"/>
      <c r="L66" s="10"/>
      <c r="M66" s="10"/>
    </row>
    <row r="67" spans="1:13" x14ac:dyDescent="0.25">
      <c r="A67" s="7" t="s">
        <v>68</v>
      </c>
      <c r="B67" s="7" t="s">
        <v>26</v>
      </c>
      <c r="C67" s="7" t="s">
        <v>27</v>
      </c>
      <c r="D67" s="8" t="s">
        <v>69</v>
      </c>
      <c r="E67" s="9"/>
      <c r="F67" s="10"/>
      <c r="G67" s="10"/>
      <c r="H67" s="10"/>
      <c r="I67" s="10"/>
      <c r="J67" s="10"/>
      <c r="K67" s="11">
        <v>1</v>
      </c>
      <c r="L67" s="12">
        <v>20.75</v>
      </c>
      <c r="M67" s="12">
        <f>ROUND(K67*L67,2)</f>
        <v>20.75</v>
      </c>
    </row>
    <row r="68" spans="1:13" x14ac:dyDescent="0.25">
      <c r="A68" s="9"/>
      <c r="B68" s="9"/>
      <c r="C68" s="9"/>
      <c r="D68" s="13" t="s">
        <v>69</v>
      </c>
      <c r="E68" s="9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A69" s="7" t="s">
        <v>70</v>
      </c>
      <c r="B69" s="7" t="s">
        <v>32</v>
      </c>
      <c r="C69" s="7" t="s">
        <v>27</v>
      </c>
      <c r="D69" s="8" t="s">
        <v>71</v>
      </c>
      <c r="E69" s="9"/>
      <c r="F69" s="10"/>
      <c r="G69" s="10"/>
      <c r="H69" s="10"/>
      <c r="I69" s="10"/>
      <c r="J69" s="10"/>
      <c r="K69" s="11">
        <v>0.5</v>
      </c>
      <c r="L69" s="12">
        <v>4.13</v>
      </c>
      <c r="M69" s="12">
        <f>ROUND(K69*L69,2)</f>
        <v>2.0699999999999998</v>
      </c>
    </row>
    <row r="70" spans="1:13" x14ac:dyDescent="0.25">
      <c r="A70" s="7" t="s">
        <v>72</v>
      </c>
      <c r="B70" s="7" t="s">
        <v>32</v>
      </c>
      <c r="C70" s="7" t="s">
        <v>27</v>
      </c>
      <c r="D70" s="8" t="s">
        <v>73</v>
      </c>
      <c r="E70" s="9"/>
      <c r="F70" s="10"/>
      <c r="G70" s="10"/>
      <c r="H70" s="10"/>
      <c r="I70" s="10"/>
      <c r="J70" s="10"/>
      <c r="K70" s="11">
        <v>0.1</v>
      </c>
      <c r="L70" s="12">
        <v>25.56</v>
      </c>
      <c r="M70" s="12">
        <f>ROUND(K70*L70,2)</f>
        <v>2.56</v>
      </c>
    </row>
    <row r="71" spans="1:13" ht="45" x14ac:dyDescent="0.25">
      <c r="A71" s="9"/>
      <c r="B71" s="9"/>
      <c r="C71" s="9"/>
      <c r="D71" s="13" t="s">
        <v>74</v>
      </c>
      <c r="E71" s="9"/>
      <c r="F71" s="10"/>
      <c r="G71" s="10"/>
      <c r="H71" s="10"/>
      <c r="I71" s="10"/>
      <c r="J71" s="10"/>
      <c r="K71" s="10"/>
      <c r="L71" s="10"/>
      <c r="M71" s="10"/>
    </row>
    <row r="72" spans="1:13" ht="30" x14ac:dyDescent="0.25">
      <c r="A72" s="7" t="s">
        <v>34</v>
      </c>
      <c r="B72" s="7" t="s">
        <v>36</v>
      </c>
      <c r="C72" s="7" t="s">
        <v>37</v>
      </c>
      <c r="D72" s="8" t="s">
        <v>35</v>
      </c>
      <c r="E72" s="9"/>
      <c r="F72" s="10"/>
      <c r="G72" s="10"/>
      <c r="H72" s="10"/>
      <c r="I72" s="10"/>
      <c r="J72" s="10"/>
      <c r="K72" s="11">
        <v>0.42699999999999999</v>
      </c>
      <c r="L72" s="12">
        <v>3</v>
      </c>
      <c r="M72" s="12">
        <f>ROUND(K72*L72,2)</f>
        <v>1.28</v>
      </c>
    </row>
    <row r="73" spans="1:13" ht="30" x14ac:dyDescent="0.25">
      <c r="A73" s="9"/>
      <c r="B73" s="9"/>
      <c r="C73" s="9"/>
      <c r="D73" s="13" t="s">
        <v>38</v>
      </c>
      <c r="E73" s="9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9"/>
      <c r="B74" s="9"/>
      <c r="C74" s="9"/>
      <c r="D74" s="14"/>
      <c r="E74" s="7" t="s">
        <v>18</v>
      </c>
      <c r="F74" s="15">
        <v>1</v>
      </c>
      <c r="G74" s="11"/>
      <c r="H74" s="11"/>
      <c r="I74" s="11"/>
      <c r="J74" s="11">
        <f>F74*(G74+ (G74= 0))*(H74+ (H74= 0))*(I74+ (I74= 0))</f>
        <v>1</v>
      </c>
      <c r="K74" s="10"/>
      <c r="L74" s="10"/>
      <c r="M74" s="10"/>
    </row>
    <row r="75" spans="1:13" x14ac:dyDescent="0.25">
      <c r="A75" s="9"/>
      <c r="B75" s="9"/>
      <c r="C75" s="9"/>
      <c r="D75" s="14"/>
      <c r="E75" s="9"/>
      <c r="F75" s="10"/>
      <c r="G75" s="10"/>
      <c r="H75" s="10"/>
      <c r="I75" s="10"/>
      <c r="J75" s="35" t="s">
        <v>79</v>
      </c>
      <c r="K75" s="26">
        <f>SUM(J74:J74)</f>
        <v>1</v>
      </c>
      <c r="L75" s="27">
        <f>(M65+M67+M69+M70+M72)*1.06</f>
        <v>51.55</v>
      </c>
      <c r="M75" s="27">
        <f>ROUND(L75*K75,2)</f>
        <v>51.55</v>
      </c>
    </row>
    <row r="76" spans="1:13" x14ac:dyDescent="0.25">
      <c r="A76" s="17"/>
      <c r="B76" s="17"/>
      <c r="C76" s="17"/>
      <c r="D76" s="18"/>
      <c r="E76" s="17"/>
      <c r="F76" s="10"/>
      <c r="G76" s="10"/>
      <c r="H76" s="10"/>
      <c r="I76" s="10"/>
      <c r="J76" s="10"/>
      <c r="K76" s="10"/>
      <c r="L76" s="10"/>
      <c r="M76" s="10"/>
    </row>
    <row r="77" spans="1:13" ht="30" x14ac:dyDescent="0.25">
      <c r="A77" s="22" t="s">
        <v>80</v>
      </c>
      <c r="B77" s="22" t="s">
        <v>21</v>
      </c>
      <c r="C77" s="22" t="s">
        <v>22</v>
      </c>
      <c r="D77" s="23" t="s">
        <v>81</v>
      </c>
      <c r="E77" s="24"/>
      <c r="F77" s="25"/>
      <c r="G77" s="25"/>
      <c r="H77" s="25"/>
      <c r="I77" s="25"/>
      <c r="J77" s="25"/>
      <c r="K77" s="26">
        <f>K92</f>
        <v>173.79</v>
      </c>
      <c r="L77" s="27">
        <f>L92</f>
        <v>33.409999999999997</v>
      </c>
      <c r="M77" s="27">
        <f>M92</f>
        <v>5806.32</v>
      </c>
    </row>
    <row r="78" spans="1:13" ht="156.75" customHeight="1" x14ac:dyDescent="0.25">
      <c r="A78" s="24"/>
      <c r="B78" s="24"/>
      <c r="C78" s="24"/>
      <c r="D78" s="28" t="s">
        <v>82</v>
      </c>
      <c r="E78" s="24"/>
      <c r="F78" s="25"/>
      <c r="G78" s="25"/>
      <c r="H78" s="25"/>
      <c r="I78" s="25"/>
      <c r="J78" s="25"/>
      <c r="K78" s="25"/>
      <c r="L78" s="25"/>
      <c r="M78" s="25"/>
    </row>
    <row r="79" spans="1:13" x14ac:dyDescent="0.25">
      <c r="A79" s="7" t="s">
        <v>83</v>
      </c>
      <c r="B79" s="7" t="s">
        <v>26</v>
      </c>
      <c r="C79" s="7" t="s">
        <v>27</v>
      </c>
      <c r="D79" s="8" t="s">
        <v>84</v>
      </c>
      <c r="E79" s="9"/>
      <c r="F79" s="10"/>
      <c r="G79" s="10"/>
      <c r="H79" s="10"/>
      <c r="I79" s="10"/>
      <c r="J79" s="10"/>
      <c r="K79" s="11">
        <v>0.15</v>
      </c>
      <c r="L79" s="12">
        <v>36.72</v>
      </c>
      <c r="M79" s="12">
        <f>ROUND(K79*L79,2)</f>
        <v>5.51</v>
      </c>
    </row>
    <row r="80" spans="1:13" x14ac:dyDescent="0.25">
      <c r="A80" s="9"/>
      <c r="B80" s="9"/>
      <c r="C80" s="9"/>
      <c r="D80" s="13" t="s">
        <v>84</v>
      </c>
      <c r="E80" s="9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7" t="s">
        <v>66</v>
      </c>
      <c r="B81" s="7" t="s">
        <v>26</v>
      </c>
      <c r="C81" s="7" t="s">
        <v>27</v>
      </c>
      <c r="D81" s="8" t="s">
        <v>67</v>
      </c>
      <c r="E81" s="9"/>
      <c r="F81" s="10"/>
      <c r="G81" s="10"/>
      <c r="H81" s="10"/>
      <c r="I81" s="10"/>
      <c r="J81" s="10"/>
      <c r="K81" s="11">
        <v>0.5</v>
      </c>
      <c r="L81" s="12">
        <v>21.97</v>
      </c>
      <c r="M81" s="12">
        <f>ROUND(K81*L81,2)</f>
        <v>10.99</v>
      </c>
    </row>
    <row r="82" spans="1:13" x14ac:dyDescent="0.25">
      <c r="A82" s="9"/>
      <c r="B82" s="9"/>
      <c r="C82" s="9"/>
      <c r="D82" s="13" t="s">
        <v>67</v>
      </c>
      <c r="E82" s="9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7" t="s">
        <v>68</v>
      </c>
      <c r="B83" s="7" t="s">
        <v>26</v>
      </c>
      <c r="C83" s="7" t="s">
        <v>27</v>
      </c>
      <c r="D83" s="8" t="s">
        <v>69</v>
      </c>
      <c r="E83" s="9"/>
      <c r="F83" s="10"/>
      <c r="G83" s="10"/>
      <c r="H83" s="10"/>
      <c r="I83" s="10"/>
      <c r="J83" s="10"/>
      <c r="K83" s="11">
        <v>0.5</v>
      </c>
      <c r="L83" s="12">
        <v>20.75</v>
      </c>
      <c r="M83" s="12">
        <f>ROUND(K83*L83,2)</f>
        <v>10.38</v>
      </c>
    </row>
    <row r="84" spans="1:13" x14ac:dyDescent="0.25">
      <c r="A84" s="9"/>
      <c r="B84" s="9"/>
      <c r="C84" s="9"/>
      <c r="D84" s="13" t="s">
        <v>69</v>
      </c>
      <c r="E84" s="9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7" t="s">
        <v>72</v>
      </c>
      <c r="B85" s="7" t="s">
        <v>32</v>
      </c>
      <c r="C85" s="7" t="s">
        <v>27</v>
      </c>
      <c r="D85" s="8" t="s">
        <v>73</v>
      </c>
      <c r="E85" s="9"/>
      <c r="F85" s="10"/>
      <c r="G85" s="10"/>
      <c r="H85" s="10"/>
      <c r="I85" s="10"/>
      <c r="J85" s="10"/>
      <c r="K85" s="11">
        <v>0.15</v>
      </c>
      <c r="L85" s="12">
        <v>25.56</v>
      </c>
      <c r="M85" s="12">
        <f>ROUND(K85*L85,2)</f>
        <v>3.83</v>
      </c>
    </row>
    <row r="86" spans="1:13" ht="45" x14ac:dyDescent="0.25">
      <c r="A86" s="9"/>
      <c r="B86" s="9"/>
      <c r="C86" s="9"/>
      <c r="D86" s="13" t="s">
        <v>74</v>
      </c>
      <c r="E86" s="9"/>
      <c r="F86" s="10"/>
      <c r="G86" s="10"/>
      <c r="H86" s="10"/>
      <c r="I86" s="10"/>
      <c r="J86" s="10"/>
      <c r="K86" s="10"/>
      <c r="L86" s="10"/>
      <c r="M86" s="10"/>
    </row>
    <row r="87" spans="1:13" ht="30" x14ac:dyDescent="0.25">
      <c r="A87" s="7" t="s">
        <v>34</v>
      </c>
      <c r="B87" s="7" t="s">
        <v>36</v>
      </c>
      <c r="C87" s="7" t="s">
        <v>37</v>
      </c>
      <c r="D87" s="8" t="s">
        <v>35</v>
      </c>
      <c r="E87" s="9"/>
      <c r="F87" s="10"/>
      <c r="G87" s="10"/>
      <c r="H87" s="10"/>
      <c r="I87" s="10"/>
      <c r="J87" s="10"/>
      <c r="K87" s="11">
        <v>0.26900000000000002</v>
      </c>
      <c r="L87" s="12">
        <v>3</v>
      </c>
      <c r="M87" s="12">
        <f>ROUND(K87*L87,2)</f>
        <v>0.81</v>
      </c>
    </row>
    <row r="88" spans="1:13" ht="30" x14ac:dyDescent="0.25">
      <c r="A88" s="9"/>
      <c r="B88" s="9"/>
      <c r="C88" s="9"/>
      <c r="D88" s="13" t="s">
        <v>38</v>
      </c>
      <c r="E88" s="9"/>
      <c r="F88" s="10"/>
      <c r="G88" s="10"/>
      <c r="H88" s="10"/>
      <c r="I88" s="10"/>
      <c r="J88" s="10"/>
      <c r="K88" s="10"/>
      <c r="L88" s="10"/>
      <c r="M88" s="10"/>
    </row>
    <row r="89" spans="1:13" x14ac:dyDescent="0.25">
      <c r="A89" s="9"/>
      <c r="B89" s="9"/>
      <c r="C89" s="9"/>
      <c r="D89" s="14"/>
      <c r="E89" s="7" t="s">
        <v>18</v>
      </c>
      <c r="F89" s="15">
        <v>1</v>
      </c>
      <c r="G89" s="11">
        <v>167.1</v>
      </c>
      <c r="H89" s="11"/>
      <c r="I89" s="11"/>
      <c r="J89" s="11">
        <f>F89*(G89+ (G89= 0))*(H89+ (H89= 0))*(I89+ (I89= 0))</f>
        <v>167.1</v>
      </c>
      <c r="K89" s="10"/>
      <c r="L89" s="10"/>
      <c r="M89" s="10"/>
    </row>
    <row r="90" spans="1:13" x14ac:dyDescent="0.25">
      <c r="A90" s="9"/>
      <c r="B90" s="9"/>
      <c r="C90" s="9"/>
      <c r="D90" s="14"/>
      <c r="E90" s="7" t="s">
        <v>85</v>
      </c>
      <c r="F90" s="15">
        <v>1</v>
      </c>
      <c r="G90" s="11">
        <v>1.8</v>
      </c>
      <c r="H90" s="11">
        <v>1.3</v>
      </c>
      <c r="I90" s="11"/>
      <c r="J90" s="11">
        <f>F90*(G90+ (G90= 0))*(H90+ (H90= 0))*(I90+ (I90= 0))</f>
        <v>2.34</v>
      </c>
      <c r="K90" s="10"/>
      <c r="L90" s="10"/>
      <c r="M90" s="10"/>
    </row>
    <row r="91" spans="1:13" x14ac:dyDescent="0.25">
      <c r="A91" s="9"/>
      <c r="B91" s="9"/>
      <c r="C91" s="9"/>
      <c r="D91" s="14"/>
      <c r="E91" s="7" t="s">
        <v>86</v>
      </c>
      <c r="F91" s="15">
        <v>1</v>
      </c>
      <c r="G91" s="11">
        <v>2.9</v>
      </c>
      <c r="H91" s="11">
        <v>1.5</v>
      </c>
      <c r="I91" s="11"/>
      <c r="J91" s="11">
        <f>F91*(G91+ (G91= 0))*(H91+ (H91= 0))*(I91+ (I91= 0))</f>
        <v>4.3499999999999996</v>
      </c>
      <c r="K91" s="10"/>
      <c r="L91" s="10"/>
      <c r="M91" s="10"/>
    </row>
    <row r="92" spans="1:13" x14ac:dyDescent="0.25">
      <c r="A92" s="9"/>
      <c r="B92" s="9"/>
      <c r="C92" s="9"/>
      <c r="D92" s="14"/>
      <c r="E92" s="9"/>
      <c r="F92" s="10"/>
      <c r="G92" s="10"/>
      <c r="H92" s="10"/>
      <c r="I92" s="10"/>
      <c r="J92" s="35" t="s">
        <v>87</v>
      </c>
      <c r="K92" s="26">
        <f>SUM(J89:J91)</f>
        <v>173.79</v>
      </c>
      <c r="L92" s="27">
        <f>(M79+M81+M83+M85+M87)*1.06</f>
        <v>33.409999999999997</v>
      </c>
      <c r="M92" s="27">
        <f>ROUND(L92*K92,2)</f>
        <v>5806.32</v>
      </c>
    </row>
    <row r="93" spans="1:13" x14ac:dyDescent="0.25">
      <c r="A93" s="17"/>
      <c r="B93" s="17"/>
      <c r="C93" s="17"/>
      <c r="D93" s="18"/>
      <c r="E93" s="17"/>
      <c r="F93" s="10"/>
      <c r="G93" s="10"/>
      <c r="H93" s="10"/>
      <c r="I93" s="10"/>
      <c r="J93" s="10"/>
      <c r="K93" s="10"/>
      <c r="L93" s="10"/>
      <c r="M93" s="10"/>
    </row>
    <row r="94" spans="1:13" ht="45" x14ac:dyDescent="0.25">
      <c r="A94" s="22" t="s">
        <v>88</v>
      </c>
      <c r="B94" s="22" t="s">
        <v>21</v>
      </c>
      <c r="C94" s="22" t="s">
        <v>90</v>
      </c>
      <c r="D94" s="23" t="s">
        <v>89</v>
      </c>
      <c r="E94" s="24"/>
      <c r="F94" s="25"/>
      <c r="G94" s="25"/>
      <c r="H94" s="25"/>
      <c r="I94" s="25"/>
      <c r="J94" s="25"/>
      <c r="K94" s="26">
        <f>K107</f>
        <v>39</v>
      </c>
      <c r="L94" s="27">
        <f>L107</f>
        <v>18.38</v>
      </c>
      <c r="M94" s="27">
        <f>M107</f>
        <v>716.82</v>
      </c>
    </row>
    <row r="95" spans="1:13" ht="164.25" customHeight="1" x14ac:dyDescent="0.25">
      <c r="A95" s="24"/>
      <c r="B95" s="24"/>
      <c r="C95" s="24"/>
      <c r="D95" s="28" t="s">
        <v>91</v>
      </c>
      <c r="E95" s="24"/>
      <c r="F95" s="25"/>
      <c r="G95" s="25"/>
      <c r="H95" s="25"/>
      <c r="I95" s="25"/>
      <c r="J95" s="25"/>
      <c r="K95" s="25"/>
      <c r="L95" s="25"/>
      <c r="M95" s="25"/>
    </row>
    <row r="96" spans="1:13" x14ac:dyDescent="0.25">
      <c r="A96" s="7" t="s">
        <v>83</v>
      </c>
      <c r="B96" s="7" t="s">
        <v>26</v>
      </c>
      <c r="C96" s="7" t="s">
        <v>27</v>
      </c>
      <c r="D96" s="8" t="s">
        <v>84</v>
      </c>
      <c r="E96" s="9"/>
      <c r="F96" s="10"/>
      <c r="G96" s="10"/>
      <c r="H96" s="10"/>
      <c r="I96" s="10"/>
      <c r="J96" s="10"/>
      <c r="K96" s="11">
        <v>0.1</v>
      </c>
      <c r="L96" s="12">
        <v>36.72</v>
      </c>
      <c r="M96" s="12">
        <f>ROUND(K96*L96,2)</f>
        <v>3.67</v>
      </c>
    </row>
    <row r="97" spans="1:13" x14ac:dyDescent="0.25">
      <c r="A97" s="9"/>
      <c r="B97" s="9"/>
      <c r="C97" s="9"/>
      <c r="D97" s="13" t="s">
        <v>84</v>
      </c>
      <c r="E97" s="9"/>
      <c r="F97" s="10"/>
      <c r="G97" s="10"/>
      <c r="H97" s="10"/>
      <c r="I97" s="10"/>
      <c r="J97" s="10"/>
      <c r="K97" s="10"/>
      <c r="L97" s="10"/>
      <c r="M97" s="10"/>
    </row>
    <row r="98" spans="1:13" x14ac:dyDescent="0.25">
      <c r="A98" s="7" t="s">
        <v>66</v>
      </c>
      <c r="B98" s="7" t="s">
        <v>26</v>
      </c>
      <c r="C98" s="7" t="s">
        <v>27</v>
      </c>
      <c r="D98" s="8" t="s">
        <v>67</v>
      </c>
      <c r="E98" s="9"/>
      <c r="F98" s="10"/>
      <c r="G98" s="10"/>
      <c r="H98" s="10"/>
      <c r="I98" s="10"/>
      <c r="J98" s="10"/>
      <c r="K98" s="11">
        <v>0.25</v>
      </c>
      <c r="L98" s="12">
        <v>21.97</v>
      </c>
      <c r="M98" s="12">
        <f>ROUND(K98*L98,2)</f>
        <v>5.49</v>
      </c>
    </row>
    <row r="99" spans="1:13" x14ac:dyDescent="0.25">
      <c r="A99" s="9"/>
      <c r="B99" s="9"/>
      <c r="C99" s="9"/>
      <c r="D99" s="13" t="s">
        <v>67</v>
      </c>
      <c r="E99" s="9"/>
      <c r="F99" s="10"/>
      <c r="G99" s="10"/>
      <c r="H99" s="10"/>
      <c r="I99" s="10"/>
      <c r="J99" s="10"/>
      <c r="K99" s="10"/>
      <c r="L99" s="10"/>
      <c r="M99" s="10"/>
    </row>
    <row r="100" spans="1:13" x14ac:dyDescent="0.25">
      <c r="A100" s="7" t="s">
        <v>68</v>
      </c>
      <c r="B100" s="7" t="s">
        <v>26</v>
      </c>
      <c r="C100" s="7" t="s">
        <v>27</v>
      </c>
      <c r="D100" s="8" t="s">
        <v>69</v>
      </c>
      <c r="E100" s="9"/>
      <c r="F100" s="10"/>
      <c r="G100" s="10"/>
      <c r="H100" s="10"/>
      <c r="I100" s="10"/>
      <c r="J100" s="10"/>
      <c r="K100" s="11">
        <v>0.25</v>
      </c>
      <c r="L100" s="12">
        <v>20.75</v>
      </c>
      <c r="M100" s="12">
        <f>ROUND(K100*L100,2)</f>
        <v>5.19</v>
      </c>
    </row>
    <row r="101" spans="1:13" x14ac:dyDescent="0.25">
      <c r="A101" s="9"/>
      <c r="B101" s="9"/>
      <c r="C101" s="9"/>
      <c r="D101" s="13" t="s">
        <v>69</v>
      </c>
      <c r="E101" s="9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5">
      <c r="A102" s="7" t="s">
        <v>72</v>
      </c>
      <c r="B102" s="7" t="s">
        <v>32</v>
      </c>
      <c r="C102" s="7" t="s">
        <v>27</v>
      </c>
      <c r="D102" s="8" t="s">
        <v>73</v>
      </c>
      <c r="E102" s="9"/>
      <c r="F102" s="10"/>
      <c r="G102" s="10"/>
      <c r="H102" s="10"/>
      <c r="I102" s="10"/>
      <c r="J102" s="10"/>
      <c r="K102" s="11">
        <v>0.1</v>
      </c>
      <c r="L102" s="12">
        <v>25.56</v>
      </c>
      <c r="M102" s="12">
        <f>ROUND(K102*L102,2)</f>
        <v>2.56</v>
      </c>
    </row>
    <row r="103" spans="1:13" ht="45" x14ac:dyDescent="0.25">
      <c r="A103" s="9"/>
      <c r="B103" s="9"/>
      <c r="C103" s="9"/>
      <c r="D103" s="13" t="s">
        <v>74</v>
      </c>
      <c r="E103" s="9"/>
      <c r="F103" s="10"/>
      <c r="G103" s="10"/>
      <c r="H103" s="10"/>
      <c r="I103" s="10"/>
      <c r="J103" s="10"/>
      <c r="K103" s="10"/>
      <c r="L103" s="10"/>
      <c r="M103" s="10"/>
    </row>
    <row r="104" spans="1:13" ht="30" x14ac:dyDescent="0.25">
      <c r="A104" s="7" t="s">
        <v>34</v>
      </c>
      <c r="B104" s="7" t="s">
        <v>36</v>
      </c>
      <c r="C104" s="7" t="s">
        <v>37</v>
      </c>
      <c r="D104" s="8" t="s">
        <v>35</v>
      </c>
      <c r="E104" s="9"/>
      <c r="F104" s="10"/>
      <c r="G104" s="10"/>
      <c r="H104" s="10"/>
      <c r="I104" s="10"/>
      <c r="J104" s="10"/>
      <c r="K104" s="11">
        <v>0.14399999999999999</v>
      </c>
      <c r="L104" s="12">
        <v>3</v>
      </c>
      <c r="M104" s="12">
        <f>ROUND(K104*L104,2)</f>
        <v>0.43</v>
      </c>
    </row>
    <row r="105" spans="1:13" ht="30" x14ac:dyDescent="0.25">
      <c r="A105" s="9"/>
      <c r="B105" s="9"/>
      <c r="C105" s="9"/>
      <c r="D105" s="13" t="s">
        <v>38</v>
      </c>
      <c r="E105" s="9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A106" s="9"/>
      <c r="B106" s="9"/>
      <c r="C106" s="9"/>
      <c r="D106" s="14"/>
      <c r="E106" s="7" t="s">
        <v>18</v>
      </c>
      <c r="F106" s="15">
        <v>1</v>
      </c>
      <c r="G106" s="11">
        <v>39</v>
      </c>
      <c r="H106" s="11"/>
      <c r="I106" s="11"/>
      <c r="J106" s="11">
        <f>F106*(G106+ (G106= 0))*(H106+ (H106= 0))*(I106+ (I106= 0))</f>
        <v>39</v>
      </c>
      <c r="K106" s="10"/>
      <c r="L106" s="10"/>
      <c r="M106" s="10"/>
    </row>
    <row r="107" spans="1:13" x14ac:dyDescent="0.25">
      <c r="A107" s="9"/>
      <c r="B107" s="9"/>
      <c r="C107" s="9"/>
      <c r="D107" s="14"/>
      <c r="E107" s="9"/>
      <c r="F107" s="10"/>
      <c r="G107" s="10"/>
      <c r="H107" s="10"/>
      <c r="I107" s="10"/>
      <c r="J107" s="35" t="s">
        <v>92</v>
      </c>
      <c r="K107" s="26">
        <f>SUM(J106:J106)</f>
        <v>39</v>
      </c>
      <c r="L107" s="27">
        <f>(M96+M98+M100+M102+M104)*1.06</f>
        <v>18.38</v>
      </c>
      <c r="M107" s="27">
        <f>ROUND(L107*K107,2)</f>
        <v>716.82</v>
      </c>
    </row>
    <row r="108" spans="1:13" x14ac:dyDescent="0.25">
      <c r="A108" s="17"/>
      <c r="B108" s="17"/>
      <c r="C108" s="17"/>
      <c r="D108" s="18"/>
      <c r="E108" s="17"/>
      <c r="F108" s="10"/>
      <c r="G108" s="10"/>
      <c r="H108" s="10"/>
      <c r="I108" s="10"/>
      <c r="J108" s="10"/>
      <c r="K108" s="10"/>
      <c r="L108" s="10"/>
      <c r="M108" s="10"/>
    </row>
    <row r="109" spans="1:13" ht="45" x14ac:dyDescent="0.25">
      <c r="A109" s="22" t="s">
        <v>93</v>
      </c>
      <c r="B109" s="22" t="s">
        <v>21</v>
      </c>
      <c r="C109" s="22" t="s">
        <v>95</v>
      </c>
      <c r="D109" s="23" t="s">
        <v>94</v>
      </c>
      <c r="E109" s="24"/>
      <c r="F109" s="25"/>
      <c r="G109" s="25"/>
      <c r="H109" s="25"/>
      <c r="I109" s="25"/>
      <c r="J109" s="25"/>
      <c r="K109" s="26">
        <f>K128</f>
        <v>2.6629999999999998</v>
      </c>
      <c r="L109" s="27">
        <f>L128</f>
        <v>494.41</v>
      </c>
      <c r="M109" s="27">
        <f>M128</f>
        <v>1316.61</v>
      </c>
    </row>
    <row r="110" spans="1:13" ht="186.75" customHeight="1" x14ac:dyDescent="0.25">
      <c r="A110" s="24"/>
      <c r="B110" s="24"/>
      <c r="C110" s="24"/>
      <c r="D110" s="28" t="s">
        <v>96</v>
      </c>
      <c r="E110" s="24"/>
      <c r="F110" s="25"/>
      <c r="G110" s="25"/>
      <c r="H110" s="25"/>
      <c r="I110" s="25"/>
      <c r="J110" s="25"/>
      <c r="K110" s="25"/>
      <c r="L110" s="25"/>
      <c r="M110" s="25"/>
    </row>
    <row r="111" spans="1:13" x14ac:dyDescent="0.25">
      <c r="A111" s="7" t="s">
        <v>83</v>
      </c>
      <c r="B111" s="7" t="s">
        <v>26</v>
      </c>
      <c r="C111" s="7" t="s">
        <v>27</v>
      </c>
      <c r="D111" s="8" t="s">
        <v>84</v>
      </c>
      <c r="E111" s="9"/>
      <c r="F111" s="10"/>
      <c r="G111" s="10"/>
      <c r="H111" s="10"/>
      <c r="I111" s="10"/>
      <c r="J111" s="10"/>
      <c r="K111" s="11">
        <v>4</v>
      </c>
      <c r="L111" s="12">
        <v>36.72</v>
      </c>
      <c r="M111" s="12">
        <f>ROUND(K111*L111,2)</f>
        <v>146.88</v>
      </c>
    </row>
    <row r="112" spans="1:13" x14ac:dyDescent="0.25">
      <c r="A112" s="9"/>
      <c r="B112" s="9"/>
      <c r="C112" s="9"/>
      <c r="D112" s="13" t="s">
        <v>84</v>
      </c>
      <c r="E112" s="9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5">
      <c r="A113" s="7" t="s">
        <v>66</v>
      </c>
      <c r="B113" s="7" t="s">
        <v>26</v>
      </c>
      <c r="C113" s="7" t="s">
        <v>27</v>
      </c>
      <c r="D113" s="8" t="s">
        <v>67</v>
      </c>
      <c r="E113" s="9"/>
      <c r="F113" s="10"/>
      <c r="G113" s="10"/>
      <c r="H113" s="10"/>
      <c r="I113" s="10"/>
      <c r="J113" s="10"/>
      <c r="K113" s="11">
        <v>6</v>
      </c>
      <c r="L113" s="12">
        <v>21.97</v>
      </c>
      <c r="M113" s="12">
        <f>ROUND(K113*L113,2)</f>
        <v>131.82</v>
      </c>
    </row>
    <row r="114" spans="1:13" x14ac:dyDescent="0.25">
      <c r="A114" s="9"/>
      <c r="B114" s="9"/>
      <c r="C114" s="9"/>
      <c r="D114" s="13" t="s">
        <v>67</v>
      </c>
      <c r="E114" s="9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5">
      <c r="A115" s="7" t="s">
        <v>68</v>
      </c>
      <c r="B115" s="7" t="s">
        <v>26</v>
      </c>
      <c r="C115" s="7" t="s">
        <v>27</v>
      </c>
      <c r="D115" s="8" t="s">
        <v>69</v>
      </c>
      <c r="E115" s="9"/>
      <c r="F115" s="10"/>
      <c r="G115" s="10"/>
      <c r="H115" s="10"/>
      <c r="I115" s="10"/>
      <c r="J115" s="10"/>
      <c r="K115" s="11">
        <v>6</v>
      </c>
      <c r="L115" s="12">
        <v>20.75</v>
      </c>
      <c r="M115" s="12">
        <f>ROUND(K115*L115,2)</f>
        <v>124.5</v>
      </c>
    </row>
    <row r="116" spans="1:13" x14ac:dyDescent="0.25">
      <c r="A116" s="9"/>
      <c r="B116" s="9"/>
      <c r="C116" s="9"/>
      <c r="D116" s="13" t="s">
        <v>69</v>
      </c>
      <c r="E116" s="9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7" t="s">
        <v>72</v>
      </c>
      <c r="B117" s="7" t="s">
        <v>32</v>
      </c>
      <c r="C117" s="7" t="s">
        <v>27</v>
      </c>
      <c r="D117" s="8" t="s">
        <v>73</v>
      </c>
      <c r="E117" s="9"/>
      <c r="F117" s="10"/>
      <c r="G117" s="10"/>
      <c r="H117" s="10"/>
      <c r="I117" s="10"/>
      <c r="J117" s="10"/>
      <c r="K117" s="11">
        <v>2</v>
      </c>
      <c r="L117" s="12">
        <v>25.56</v>
      </c>
      <c r="M117" s="12">
        <f>ROUND(K117*L117,2)</f>
        <v>51.12</v>
      </c>
    </row>
    <row r="118" spans="1:13" ht="45" x14ac:dyDescent="0.25">
      <c r="A118" s="9"/>
      <c r="B118" s="9"/>
      <c r="C118" s="9"/>
      <c r="D118" s="13" t="s">
        <v>74</v>
      </c>
      <c r="E118" s="9"/>
      <c r="F118" s="10"/>
      <c r="G118" s="10"/>
      <c r="H118" s="10"/>
      <c r="I118" s="10"/>
      <c r="J118" s="10"/>
      <c r="K118" s="10"/>
      <c r="L118" s="10"/>
      <c r="M118" s="10"/>
    </row>
    <row r="119" spans="1:13" ht="30" x14ac:dyDescent="0.25">
      <c r="A119" s="7" t="s">
        <v>34</v>
      </c>
      <c r="B119" s="7" t="s">
        <v>36</v>
      </c>
      <c r="C119" s="7" t="s">
        <v>37</v>
      </c>
      <c r="D119" s="8" t="s">
        <v>35</v>
      </c>
      <c r="E119" s="9"/>
      <c r="F119" s="10"/>
      <c r="G119" s="10"/>
      <c r="H119" s="10"/>
      <c r="I119" s="10"/>
      <c r="J119" s="10"/>
      <c r="K119" s="11">
        <v>4.032</v>
      </c>
      <c r="L119" s="12">
        <v>3</v>
      </c>
      <c r="M119" s="12">
        <f>ROUND(K119*L119,2)</f>
        <v>12.1</v>
      </c>
    </row>
    <row r="120" spans="1:13" ht="30" x14ac:dyDescent="0.25">
      <c r="A120" s="9"/>
      <c r="B120" s="9"/>
      <c r="C120" s="9"/>
      <c r="D120" s="13" t="s">
        <v>38</v>
      </c>
      <c r="E120" s="9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5">
      <c r="A121" s="9"/>
      <c r="B121" s="9"/>
      <c r="C121" s="9"/>
      <c r="D121" s="14"/>
      <c r="E121" s="7" t="s">
        <v>97</v>
      </c>
      <c r="F121" s="15">
        <v>1</v>
      </c>
      <c r="G121" s="11">
        <v>2.7</v>
      </c>
      <c r="H121" s="11">
        <v>1.7</v>
      </c>
      <c r="I121" s="11">
        <v>0.17</v>
      </c>
      <c r="J121" s="11">
        <f>F121*(G121+ (G121= 0))*(H121+ (H121= 0))*(I121+ (I121= 0))</f>
        <v>0.78</v>
      </c>
      <c r="K121" s="10"/>
      <c r="L121" s="10"/>
      <c r="M121" s="10"/>
    </row>
    <row r="122" spans="1:13" x14ac:dyDescent="0.25">
      <c r="A122" s="9"/>
      <c r="B122" s="9"/>
      <c r="C122" s="9"/>
      <c r="D122" s="14"/>
      <c r="E122" s="7" t="s">
        <v>18</v>
      </c>
      <c r="F122" s="15">
        <v>1</v>
      </c>
      <c r="G122" s="11">
        <v>0.3</v>
      </c>
      <c r="H122" s="11">
        <v>1.9</v>
      </c>
      <c r="I122" s="11">
        <v>0.17</v>
      </c>
      <c r="J122" s="11">
        <f>F122*(G122+ (G122= 0))*(H122+ (H122= 0))*(I122+ (I122= 0))</f>
        <v>9.7000000000000003E-2</v>
      </c>
      <c r="K122" s="10"/>
      <c r="L122" s="10"/>
      <c r="M122" s="10"/>
    </row>
    <row r="123" spans="1:13" x14ac:dyDescent="0.25">
      <c r="A123" s="9"/>
      <c r="B123" s="9"/>
      <c r="C123" s="9"/>
      <c r="D123" s="14"/>
      <c r="E123" s="7" t="s">
        <v>18</v>
      </c>
      <c r="F123" s="15">
        <v>1</v>
      </c>
      <c r="G123" s="11">
        <v>4.2</v>
      </c>
      <c r="H123" s="11">
        <v>3.1</v>
      </c>
      <c r="I123" s="11">
        <v>0.1</v>
      </c>
      <c r="J123" s="11">
        <f>F123*(G123+ (G123= 0))*(H123+ (H123= 0))*(I123+ (I123= 0))</f>
        <v>1.302</v>
      </c>
      <c r="K123" s="10"/>
      <c r="L123" s="10"/>
      <c r="M123" s="10"/>
    </row>
    <row r="124" spans="1:13" x14ac:dyDescent="0.25">
      <c r="A124" s="9"/>
      <c r="B124" s="9"/>
      <c r="C124" s="9"/>
      <c r="D124" s="14"/>
      <c r="E124" s="7" t="s">
        <v>98</v>
      </c>
      <c r="F124" s="15">
        <v>2</v>
      </c>
      <c r="G124" s="11">
        <v>3.1</v>
      </c>
      <c r="H124" s="11">
        <v>0.2</v>
      </c>
      <c r="I124" s="11">
        <v>0.1</v>
      </c>
      <c r="J124" s="11">
        <f>F124*(G124+ (G124= 0))*(H124+ (H124= 0))*(I124+ (I124= 0))</f>
        <v>0.124</v>
      </c>
      <c r="K124" s="10"/>
      <c r="L124" s="10"/>
      <c r="M124" s="10"/>
    </row>
    <row r="125" spans="1:13" x14ac:dyDescent="0.25">
      <c r="A125" s="9"/>
      <c r="B125" s="9"/>
      <c r="C125" s="9"/>
      <c r="D125" s="14"/>
      <c r="E125" s="7" t="s">
        <v>18</v>
      </c>
      <c r="F125" s="15">
        <v>1</v>
      </c>
      <c r="G125" s="11">
        <v>1.8</v>
      </c>
      <c r="H125" s="11">
        <v>0.2</v>
      </c>
      <c r="I125" s="11">
        <v>0.1</v>
      </c>
      <c r="J125" s="11">
        <f>F125*(G125+ (G125= 0))*(H125+ (H125= 0))*(I125+ (I125= 0))</f>
        <v>3.5999999999999997E-2</v>
      </c>
      <c r="K125" s="10"/>
      <c r="L125" s="10"/>
      <c r="M125" s="10"/>
    </row>
    <row r="126" spans="1:13" x14ac:dyDescent="0.25">
      <c r="A126" s="9"/>
      <c r="B126" s="9"/>
      <c r="C126" s="9"/>
      <c r="D126" s="14"/>
      <c r="E126" s="7" t="s">
        <v>99</v>
      </c>
      <c r="F126" s="15">
        <v>42</v>
      </c>
      <c r="G126" s="11">
        <v>0.3</v>
      </c>
      <c r="H126" s="11">
        <v>0.3</v>
      </c>
      <c r="I126" s="11">
        <v>7.0000000000000007E-2</v>
      </c>
      <c r="J126" s="11">
        <f>F126*(G126+ (G126= 0))*(H126+ (H126= 0))*(I126+ (I126= 0))</f>
        <v>0.26500000000000001</v>
      </c>
      <c r="K126" s="10"/>
      <c r="L126" s="10"/>
      <c r="M126" s="10"/>
    </row>
    <row r="127" spans="1:13" x14ac:dyDescent="0.25">
      <c r="A127" s="9"/>
      <c r="B127" s="9"/>
      <c r="C127" s="9"/>
      <c r="D127" s="14"/>
      <c r="E127" s="7" t="s">
        <v>18</v>
      </c>
      <c r="F127" s="15">
        <v>14</v>
      </c>
      <c r="G127" s="11">
        <v>0.2</v>
      </c>
      <c r="H127" s="11">
        <v>0.3</v>
      </c>
      <c r="I127" s="11">
        <v>7.0000000000000007E-2</v>
      </c>
      <c r="J127" s="11">
        <f>F127*(G127+ (G127= 0))*(H127+ (H127= 0))*(I127+ (I127= 0))</f>
        <v>5.8999999999999997E-2</v>
      </c>
      <c r="K127" s="10"/>
      <c r="L127" s="10"/>
      <c r="M127" s="10"/>
    </row>
    <row r="128" spans="1:13" x14ac:dyDescent="0.25">
      <c r="A128" s="9"/>
      <c r="B128" s="9"/>
      <c r="C128" s="9"/>
      <c r="D128" s="14"/>
      <c r="E128" s="9"/>
      <c r="F128" s="10"/>
      <c r="G128" s="10"/>
      <c r="H128" s="10"/>
      <c r="I128" s="10"/>
      <c r="J128" s="35" t="s">
        <v>100</v>
      </c>
      <c r="K128" s="26">
        <f>SUM(J121:J127)</f>
        <v>2.6629999999999998</v>
      </c>
      <c r="L128" s="27">
        <f>(M111+M113+M115+M117+M119)*1.06</f>
        <v>494.41</v>
      </c>
      <c r="M128" s="27">
        <f>ROUND(L128*K128,2)</f>
        <v>1316.61</v>
      </c>
    </row>
    <row r="129" spans="1:13" x14ac:dyDescent="0.25">
      <c r="A129" s="17"/>
      <c r="B129" s="17"/>
      <c r="C129" s="17"/>
      <c r="D129" s="18"/>
      <c r="E129" s="17"/>
      <c r="F129" s="10"/>
      <c r="G129" s="10"/>
      <c r="H129" s="10"/>
      <c r="I129" s="10"/>
      <c r="J129" s="10"/>
      <c r="K129" s="10"/>
      <c r="L129" s="10"/>
      <c r="M129" s="10"/>
    </row>
    <row r="130" spans="1:13" ht="30" x14ac:dyDescent="0.25">
      <c r="A130" s="22" t="s">
        <v>101</v>
      </c>
      <c r="B130" s="22" t="s">
        <v>21</v>
      </c>
      <c r="C130" s="22" t="s">
        <v>95</v>
      </c>
      <c r="D130" s="23" t="s">
        <v>102</v>
      </c>
      <c r="E130" s="24"/>
      <c r="F130" s="25"/>
      <c r="G130" s="25"/>
      <c r="H130" s="25"/>
      <c r="I130" s="25"/>
      <c r="J130" s="25"/>
      <c r="K130" s="26">
        <f>K141</f>
        <v>0.69</v>
      </c>
      <c r="L130" s="27">
        <f>L141</f>
        <v>330.27</v>
      </c>
      <c r="M130" s="27">
        <f>M141</f>
        <v>227.89</v>
      </c>
    </row>
    <row r="131" spans="1:13" ht="132" customHeight="1" x14ac:dyDescent="0.25">
      <c r="A131" s="24"/>
      <c r="B131" s="24"/>
      <c r="C131" s="24"/>
      <c r="D131" s="28" t="s">
        <v>103</v>
      </c>
      <c r="E131" s="24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7" t="s">
        <v>66</v>
      </c>
      <c r="B132" s="7" t="s">
        <v>26</v>
      </c>
      <c r="C132" s="7" t="s">
        <v>27</v>
      </c>
      <c r="D132" s="8" t="s">
        <v>67</v>
      </c>
      <c r="E132" s="9"/>
      <c r="F132" s="10"/>
      <c r="G132" s="10"/>
      <c r="H132" s="10"/>
      <c r="I132" s="10"/>
      <c r="J132" s="10"/>
      <c r="K132" s="11">
        <v>6.5</v>
      </c>
      <c r="L132" s="12">
        <v>21.97</v>
      </c>
      <c r="M132" s="12">
        <f>ROUND(K132*L132,2)</f>
        <v>142.81</v>
      </c>
    </row>
    <row r="133" spans="1:13" x14ac:dyDescent="0.25">
      <c r="A133" s="9"/>
      <c r="B133" s="9"/>
      <c r="C133" s="9"/>
      <c r="D133" s="13" t="s">
        <v>67</v>
      </c>
      <c r="E133" s="9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5">
      <c r="A134" s="7" t="s">
        <v>68</v>
      </c>
      <c r="B134" s="7" t="s">
        <v>26</v>
      </c>
      <c r="C134" s="7" t="s">
        <v>27</v>
      </c>
      <c r="D134" s="8" t="s">
        <v>69</v>
      </c>
      <c r="E134" s="9"/>
      <c r="F134" s="10"/>
      <c r="G134" s="10"/>
      <c r="H134" s="10"/>
      <c r="I134" s="10"/>
      <c r="J134" s="10"/>
      <c r="K134" s="11">
        <v>6.5</v>
      </c>
      <c r="L134" s="12">
        <v>20.75</v>
      </c>
      <c r="M134" s="12">
        <f>ROUND(K134*L134,2)</f>
        <v>134.88</v>
      </c>
    </row>
    <row r="135" spans="1:13" x14ac:dyDescent="0.25">
      <c r="A135" s="9"/>
      <c r="B135" s="9"/>
      <c r="C135" s="9"/>
      <c r="D135" s="13" t="s">
        <v>69</v>
      </c>
      <c r="E135" s="9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5">
      <c r="A136" s="7" t="s">
        <v>72</v>
      </c>
      <c r="B136" s="7" t="s">
        <v>32</v>
      </c>
      <c r="C136" s="7" t="s">
        <v>27</v>
      </c>
      <c r="D136" s="8" t="s">
        <v>73</v>
      </c>
      <c r="E136" s="9"/>
      <c r="F136" s="10"/>
      <c r="G136" s="10"/>
      <c r="H136" s="10"/>
      <c r="I136" s="10"/>
      <c r="J136" s="10"/>
      <c r="K136" s="11">
        <v>1</v>
      </c>
      <c r="L136" s="12">
        <v>25.56</v>
      </c>
      <c r="M136" s="12">
        <f>ROUND(K136*L136,2)</f>
        <v>25.56</v>
      </c>
    </row>
    <row r="137" spans="1:13" ht="45" x14ac:dyDescent="0.25">
      <c r="A137" s="9"/>
      <c r="B137" s="9"/>
      <c r="C137" s="9"/>
      <c r="D137" s="13" t="s">
        <v>74</v>
      </c>
      <c r="E137" s="9"/>
      <c r="F137" s="10"/>
      <c r="G137" s="10"/>
      <c r="H137" s="10"/>
      <c r="I137" s="10"/>
      <c r="J137" s="10"/>
      <c r="K137" s="10"/>
      <c r="L137" s="10"/>
      <c r="M137" s="10"/>
    </row>
    <row r="138" spans="1:13" ht="30" x14ac:dyDescent="0.25">
      <c r="A138" s="7" t="s">
        <v>34</v>
      </c>
      <c r="B138" s="7" t="s">
        <v>36</v>
      </c>
      <c r="C138" s="7" t="s">
        <v>37</v>
      </c>
      <c r="D138" s="8" t="s">
        <v>35</v>
      </c>
      <c r="E138" s="9"/>
      <c r="F138" s="10"/>
      <c r="G138" s="10"/>
      <c r="H138" s="10"/>
      <c r="I138" s="10"/>
      <c r="J138" s="10"/>
      <c r="K138" s="11">
        <v>2.7770000000000001</v>
      </c>
      <c r="L138" s="12">
        <v>3</v>
      </c>
      <c r="M138" s="12">
        <f>ROUND(K138*L138,2)</f>
        <v>8.33</v>
      </c>
    </row>
    <row r="139" spans="1:13" ht="30" x14ac:dyDescent="0.25">
      <c r="A139" s="9"/>
      <c r="B139" s="9"/>
      <c r="C139" s="9"/>
      <c r="D139" s="13" t="s">
        <v>38</v>
      </c>
      <c r="E139" s="9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5">
      <c r="A140" s="9"/>
      <c r="B140" s="9"/>
      <c r="C140" s="9"/>
      <c r="D140" s="14"/>
      <c r="E140" s="7" t="s">
        <v>104</v>
      </c>
      <c r="F140" s="15">
        <v>2</v>
      </c>
      <c r="G140" s="11">
        <v>0.5</v>
      </c>
      <c r="H140" s="11">
        <v>0.3</v>
      </c>
      <c r="I140" s="11">
        <v>2.2999999999999998</v>
      </c>
      <c r="J140" s="11">
        <f>F140*(G140+ (G140= 0))*(H140+ (H140= 0))*(I140+ (I140= 0))</f>
        <v>0.69</v>
      </c>
      <c r="K140" s="10"/>
      <c r="L140" s="10"/>
      <c r="M140" s="10"/>
    </row>
    <row r="141" spans="1:13" x14ac:dyDescent="0.25">
      <c r="A141" s="9"/>
      <c r="B141" s="9"/>
      <c r="C141" s="9"/>
      <c r="D141" s="14"/>
      <c r="E141" s="9"/>
      <c r="F141" s="10"/>
      <c r="G141" s="10"/>
      <c r="H141" s="10"/>
      <c r="I141" s="10"/>
      <c r="J141" s="35" t="s">
        <v>105</v>
      </c>
      <c r="K141" s="26">
        <f>SUM(J140:J140)</f>
        <v>0.69</v>
      </c>
      <c r="L141" s="27">
        <f>(M132+M134+M136+M138)*1.06</f>
        <v>330.27</v>
      </c>
      <c r="M141" s="27">
        <f>ROUND(L141*K141,2)</f>
        <v>227.89</v>
      </c>
    </row>
    <row r="142" spans="1:13" x14ac:dyDescent="0.25">
      <c r="A142" s="17"/>
      <c r="B142" s="17"/>
      <c r="C142" s="17"/>
      <c r="D142" s="18"/>
      <c r="E142" s="17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5">
      <c r="A143" s="9"/>
      <c r="B143" s="9"/>
      <c r="C143" s="9"/>
      <c r="D143" s="14"/>
      <c r="E143" s="9"/>
      <c r="F143" s="10"/>
      <c r="G143" s="10"/>
      <c r="H143" s="10"/>
      <c r="I143" s="10"/>
      <c r="J143" s="42" t="s">
        <v>106</v>
      </c>
      <c r="K143" s="40">
        <v>1</v>
      </c>
      <c r="L143" s="41">
        <f>M61+M75+M92+M107+M128+M141</f>
        <v>8363.61</v>
      </c>
      <c r="M143" s="41">
        <f>ROUND(L143*K143,2)</f>
        <v>8363.61</v>
      </c>
    </row>
    <row r="144" spans="1:13" x14ac:dyDescent="0.25">
      <c r="A144" s="17"/>
      <c r="B144" s="17"/>
      <c r="C144" s="17"/>
      <c r="D144" s="18"/>
      <c r="E144" s="17"/>
      <c r="F144" s="10"/>
      <c r="G144" s="10"/>
      <c r="H144" s="10"/>
      <c r="I144" s="10"/>
      <c r="J144" s="10"/>
      <c r="K144" s="10"/>
      <c r="L144" s="10"/>
      <c r="M144" s="10"/>
    </row>
    <row r="145" spans="1:13" ht="30" x14ac:dyDescent="0.25">
      <c r="A145" s="36" t="s">
        <v>107</v>
      </c>
      <c r="B145" s="36" t="s">
        <v>17</v>
      </c>
      <c r="C145" s="36" t="s">
        <v>18</v>
      </c>
      <c r="D145" s="37" t="s">
        <v>108</v>
      </c>
      <c r="E145" s="38"/>
      <c r="F145" s="39"/>
      <c r="G145" s="39"/>
      <c r="H145" s="39"/>
      <c r="I145" s="39"/>
      <c r="J145" s="39"/>
      <c r="K145" s="40">
        <f>K318</f>
        <v>1</v>
      </c>
      <c r="L145" s="41">
        <f>L318</f>
        <v>21356.1</v>
      </c>
      <c r="M145" s="41">
        <f>M318</f>
        <v>21356.1</v>
      </c>
    </row>
    <row r="146" spans="1:13" ht="45" x14ac:dyDescent="0.25">
      <c r="A146" s="22" t="s">
        <v>109</v>
      </c>
      <c r="B146" s="22" t="s">
        <v>21</v>
      </c>
      <c r="C146" s="22" t="s">
        <v>95</v>
      </c>
      <c r="D146" s="23" t="s">
        <v>110</v>
      </c>
      <c r="E146" s="24"/>
      <c r="F146" s="25"/>
      <c r="G146" s="25"/>
      <c r="H146" s="25"/>
      <c r="I146" s="25"/>
      <c r="J146" s="25"/>
      <c r="K146" s="26">
        <f>K173</f>
        <v>1.1759999999999999</v>
      </c>
      <c r="L146" s="27">
        <f>L173</f>
        <v>257.08</v>
      </c>
      <c r="M146" s="27">
        <f>M173</f>
        <v>302.33</v>
      </c>
    </row>
    <row r="147" spans="1:13" ht="126.75" customHeight="1" x14ac:dyDescent="0.25">
      <c r="A147" s="24"/>
      <c r="B147" s="24"/>
      <c r="C147" s="24"/>
      <c r="D147" s="28" t="s">
        <v>111</v>
      </c>
      <c r="E147" s="24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7" t="s">
        <v>112</v>
      </c>
      <c r="B148" s="7" t="s">
        <v>26</v>
      </c>
      <c r="C148" s="7" t="s">
        <v>27</v>
      </c>
      <c r="D148" s="8" t="s">
        <v>113</v>
      </c>
      <c r="E148" s="9"/>
      <c r="F148" s="10"/>
      <c r="G148" s="10"/>
      <c r="H148" s="10"/>
      <c r="I148" s="10"/>
      <c r="J148" s="10"/>
      <c r="K148" s="11">
        <v>2</v>
      </c>
      <c r="L148" s="12">
        <v>24.9</v>
      </c>
      <c r="M148" s="12">
        <f>ROUND(K148*L148,2)</f>
        <v>49.8</v>
      </c>
    </row>
    <row r="149" spans="1:13" x14ac:dyDescent="0.25">
      <c r="A149" s="7" t="s">
        <v>68</v>
      </c>
      <c r="B149" s="7" t="s">
        <v>26</v>
      </c>
      <c r="C149" s="7" t="s">
        <v>27</v>
      </c>
      <c r="D149" s="8" t="s">
        <v>69</v>
      </c>
      <c r="E149" s="9"/>
      <c r="F149" s="10"/>
      <c r="G149" s="10"/>
      <c r="H149" s="10"/>
      <c r="I149" s="10"/>
      <c r="J149" s="10"/>
      <c r="K149" s="11">
        <v>2</v>
      </c>
      <c r="L149" s="12">
        <v>20.75</v>
      </c>
      <c r="M149" s="12">
        <f>ROUND(K149*L149,2)</f>
        <v>41.5</v>
      </c>
    </row>
    <row r="150" spans="1:13" x14ac:dyDescent="0.25">
      <c r="A150" s="9"/>
      <c r="B150" s="9"/>
      <c r="C150" s="9"/>
      <c r="D150" s="13" t="s">
        <v>69</v>
      </c>
      <c r="E150" s="9"/>
      <c r="F150" s="10"/>
      <c r="G150" s="10"/>
      <c r="H150" s="10"/>
      <c r="I150" s="10"/>
      <c r="J150" s="10"/>
      <c r="K150" s="10"/>
      <c r="L150" s="10"/>
      <c r="M150" s="10"/>
    </row>
    <row r="151" spans="1:13" ht="30" x14ac:dyDescent="0.25">
      <c r="A151" s="7" t="s">
        <v>114</v>
      </c>
      <c r="B151" s="7" t="s">
        <v>116</v>
      </c>
      <c r="C151" s="7" t="s">
        <v>95</v>
      </c>
      <c r="D151" s="8" t="s">
        <v>115</v>
      </c>
      <c r="E151" s="9"/>
      <c r="F151" s="10"/>
      <c r="G151" s="10"/>
      <c r="H151" s="10"/>
      <c r="I151" s="10"/>
      <c r="J151" s="10"/>
      <c r="K151" s="11">
        <f>K165</f>
        <v>1</v>
      </c>
      <c r="L151" s="12">
        <f>L165</f>
        <v>148.49</v>
      </c>
      <c r="M151" s="12">
        <f>M165</f>
        <v>148.49</v>
      </c>
    </row>
    <row r="152" spans="1:13" x14ac:dyDescent="0.25">
      <c r="A152" s="7" t="s">
        <v>66</v>
      </c>
      <c r="B152" s="7" t="s">
        <v>26</v>
      </c>
      <c r="C152" s="7" t="s">
        <v>27</v>
      </c>
      <c r="D152" s="8" t="s">
        <v>67</v>
      </c>
      <c r="E152" s="9"/>
      <c r="F152" s="10"/>
      <c r="G152" s="10"/>
      <c r="H152" s="10"/>
      <c r="I152" s="10"/>
      <c r="J152" s="10"/>
      <c r="K152" s="11">
        <v>2.5</v>
      </c>
      <c r="L152" s="12">
        <v>21.97</v>
      </c>
      <c r="M152" s="12">
        <f>ROUND(K152*L152,2)</f>
        <v>54.93</v>
      </c>
    </row>
    <row r="153" spans="1:13" x14ac:dyDescent="0.25">
      <c r="A153" s="9"/>
      <c r="B153" s="9"/>
      <c r="C153" s="9"/>
      <c r="D153" s="13" t="s">
        <v>67</v>
      </c>
      <c r="E153" s="9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5">
      <c r="A154" s="7" t="s">
        <v>117</v>
      </c>
      <c r="B154" s="7" t="s">
        <v>116</v>
      </c>
      <c r="C154" s="7" t="s">
        <v>95</v>
      </c>
      <c r="D154" s="8" t="s">
        <v>118</v>
      </c>
      <c r="E154" s="9"/>
      <c r="F154" s="10"/>
      <c r="G154" s="10"/>
      <c r="H154" s="10"/>
      <c r="I154" s="10"/>
      <c r="J154" s="10"/>
      <c r="K154" s="11">
        <v>0.2</v>
      </c>
      <c r="L154" s="12">
        <v>1.81</v>
      </c>
      <c r="M154" s="12">
        <f>ROUND(K154*L154,2)</f>
        <v>0.36</v>
      </c>
    </row>
    <row r="155" spans="1:13" x14ac:dyDescent="0.25">
      <c r="A155" s="9"/>
      <c r="B155" s="9"/>
      <c r="C155" s="9"/>
      <c r="D155" s="13" t="s">
        <v>118</v>
      </c>
      <c r="E155" s="9"/>
      <c r="F155" s="10"/>
      <c r="G155" s="10"/>
      <c r="H155" s="10"/>
      <c r="I155" s="10"/>
      <c r="J155" s="10"/>
      <c r="K155" s="10"/>
      <c r="L155" s="10"/>
      <c r="M155" s="10"/>
    </row>
    <row r="156" spans="1:13" ht="30" x14ac:dyDescent="0.25">
      <c r="A156" s="7" t="s">
        <v>119</v>
      </c>
      <c r="B156" s="7" t="s">
        <v>116</v>
      </c>
      <c r="C156" s="7" t="s">
        <v>121</v>
      </c>
      <c r="D156" s="8" t="s">
        <v>120</v>
      </c>
      <c r="E156" s="9"/>
      <c r="F156" s="10"/>
      <c r="G156" s="10"/>
      <c r="H156" s="10"/>
      <c r="I156" s="10"/>
      <c r="J156" s="10"/>
      <c r="K156" s="11">
        <v>0.8</v>
      </c>
      <c r="L156" s="12">
        <v>20.09</v>
      </c>
      <c r="M156" s="12">
        <f>ROUND(K156*L156,2)</f>
        <v>16.07</v>
      </c>
    </row>
    <row r="157" spans="1:13" ht="30" x14ac:dyDescent="0.25">
      <c r="A157" s="9"/>
      <c r="B157" s="9"/>
      <c r="C157" s="9"/>
      <c r="D157" s="13" t="s">
        <v>122</v>
      </c>
      <c r="E157" s="9"/>
      <c r="F157" s="10"/>
      <c r="G157" s="10"/>
      <c r="H157" s="10"/>
      <c r="I157" s="10"/>
      <c r="J157" s="10"/>
      <c r="K157" s="10"/>
      <c r="L157" s="10"/>
      <c r="M157" s="10"/>
    </row>
    <row r="158" spans="1:13" ht="30" x14ac:dyDescent="0.25">
      <c r="A158" s="7" t="s">
        <v>123</v>
      </c>
      <c r="B158" s="7" t="s">
        <v>116</v>
      </c>
      <c r="C158" s="7" t="s">
        <v>121</v>
      </c>
      <c r="D158" s="8" t="s">
        <v>124</v>
      </c>
      <c r="E158" s="9"/>
      <c r="F158" s="10"/>
      <c r="G158" s="10"/>
      <c r="H158" s="10"/>
      <c r="I158" s="10"/>
      <c r="J158" s="10"/>
      <c r="K158" s="11">
        <v>1.3</v>
      </c>
      <c r="L158" s="12">
        <v>21.85</v>
      </c>
      <c r="M158" s="12">
        <f>ROUND(K158*L158,2)</f>
        <v>28.41</v>
      </c>
    </row>
    <row r="159" spans="1:13" ht="30" x14ac:dyDescent="0.25">
      <c r="A159" s="7" t="s">
        <v>125</v>
      </c>
      <c r="B159" s="7" t="s">
        <v>116</v>
      </c>
      <c r="C159" s="7" t="s">
        <v>121</v>
      </c>
      <c r="D159" s="8" t="s">
        <v>126</v>
      </c>
      <c r="E159" s="9"/>
      <c r="F159" s="10"/>
      <c r="G159" s="10"/>
      <c r="H159" s="10"/>
      <c r="I159" s="10"/>
      <c r="J159" s="10"/>
      <c r="K159" s="11">
        <v>0.4</v>
      </c>
      <c r="L159" s="12">
        <v>105.8</v>
      </c>
      <c r="M159" s="12">
        <f>ROUND(K159*L159,2)</f>
        <v>42.32</v>
      </c>
    </row>
    <row r="160" spans="1:13" ht="60" x14ac:dyDescent="0.25">
      <c r="A160" s="9"/>
      <c r="B160" s="9"/>
      <c r="C160" s="9"/>
      <c r="D160" s="13" t="s">
        <v>127</v>
      </c>
      <c r="E160" s="9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5">
      <c r="A161" s="7" t="s">
        <v>128</v>
      </c>
      <c r="B161" s="7" t="s">
        <v>32</v>
      </c>
      <c r="C161" s="7" t="s">
        <v>27</v>
      </c>
      <c r="D161" s="8" t="s">
        <v>129</v>
      </c>
      <c r="E161" s="9"/>
      <c r="F161" s="10"/>
      <c r="G161" s="10"/>
      <c r="H161" s="10"/>
      <c r="I161" s="10"/>
      <c r="J161" s="10"/>
      <c r="K161" s="11">
        <v>2.5</v>
      </c>
      <c r="L161" s="12">
        <v>1.9</v>
      </c>
      <c r="M161" s="12">
        <f>ROUND(K161*L161,2)</f>
        <v>4.75</v>
      </c>
    </row>
    <row r="162" spans="1:13" x14ac:dyDescent="0.25">
      <c r="A162" s="9"/>
      <c r="B162" s="9"/>
      <c r="C162" s="9"/>
      <c r="D162" s="13" t="s">
        <v>130</v>
      </c>
      <c r="E162" s="9"/>
      <c r="F162" s="10"/>
      <c r="G162" s="10"/>
      <c r="H162" s="10"/>
      <c r="I162" s="10"/>
      <c r="J162" s="10"/>
      <c r="K162" s="10"/>
      <c r="L162" s="10"/>
      <c r="M162" s="10"/>
    </row>
    <row r="163" spans="1:13" ht="30" x14ac:dyDescent="0.25">
      <c r="A163" s="7" t="s">
        <v>34</v>
      </c>
      <c r="B163" s="7" t="s">
        <v>36</v>
      </c>
      <c r="C163" s="7" t="s">
        <v>37</v>
      </c>
      <c r="D163" s="8" t="s">
        <v>35</v>
      </c>
      <c r="E163" s="9"/>
      <c r="F163" s="10"/>
      <c r="G163" s="10"/>
      <c r="H163" s="10"/>
      <c r="I163" s="10"/>
      <c r="J163" s="10"/>
      <c r="K163" s="11">
        <v>0.54900000000000004</v>
      </c>
      <c r="L163" s="12">
        <v>3</v>
      </c>
      <c r="M163" s="12">
        <f>ROUND(K163*L163,2)</f>
        <v>1.65</v>
      </c>
    </row>
    <row r="164" spans="1:13" ht="30" x14ac:dyDescent="0.25">
      <c r="A164" s="9"/>
      <c r="B164" s="9"/>
      <c r="C164" s="9"/>
      <c r="D164" s="13" t="s">
        <v>38</v>
      </c>
      <c r="E164" s="9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5">
      <c r="A165" s="9"/>
      <c r="B165" s="9"/>
      <c r="C165" s="9"/>
      <c r="D165" s="14"/>
      <c r="E165" s="9"/>
      <c r="F165" s="10"/>
      <c r="G165" s="10"/>
      <c r="H165" s="10"/>
      <c r="I165" s="10"/>
      <c r="J165" s="16" t="s">
        <v>131</v>
      </c>
      <c r="K165" s="11">
        <v>1</v>
      </c>
      <c r="L165" s="12">
        <f>M152+M154+M156+M158+M159+M161+M163</f>
        <v>148.49</v>
      </c>
      <c r="M165" s="12">
        <f>ROUND(L165*K165,2)</f>
        <v>148.49</v>
      </c>
    </row>
    <row r="166" spans="1:13" x14ac:dyDescent="0.25">
      <c r="A166" s="17"/>
      <c r="B166" s="17"/>
      <c r="C166" s="17"/>
      <c r="D166" s="18"/>
      <c r="E166" s="17"/>
      <c r="F166" s="10"/>
      <c r="G166" s="10"/>
      <c r="H166" s="10"/>
      <c r="I166" s="10"/>
      <c r="J166" s="10"/>
      <c r="K166" s="10"/>
      <c r="L166" s="10"/>
      <c r="M166" s="10"/>
    </row>
    <row r="167" spans="1:13" ht="30" x14ac:dyDescent="0.25">
      <c r="A167" s="7" t="s">
        <v>34</v>
      </c>
      <c r="B167" s="7" t="s">
        <v>36</v>
      </c>
      <c r="C167" s="7" t="s">
        <v>37</v>
      </c>
      <c r="D167" s="8" t="s">
        <v>35</v>
      </c>
      <c r="E167" s="9"/>
      <c r="F167" s="10"/>
      <c r="G167" s="10"/>
      <c r="H167" s="10"/>
      <c r="I167" s="10"/>
      <c r="J167" s="10"/>
      <c r="K167" s="11">
        <v>0.91300000000000003</v>
      </c>
      <c r="L167" s="12">
        <v>3</v>
      </c>
      <c r="M167" s="12">
        <f>ROUND(K167*L167,2)</f>
        <v>2.74</v>
      </c>
    </row>
    <row r="168" spans="1:13" ht="30" x14ac:dyDescent="0.25">
      <c r="A168" s="9"/>
      <c r="B168" s="9"/>
      <c r="C168" s="9"/>
      <c r="D168" s="13" t="s">
        <v>38</v>
      </c>
      <c r="E168" s="9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5">
      <c r="A169" s="9"/>
      <c r="B169" s="9"/>
      <c r="C169" s="9"/>
      <c r="D169" s="14"/>
      <c r="E169" s="7" t="s">
        <v>132</v>
      </c>
      <c r="F169" s="15">
        <v>2</v>
      </c>
      <c r="G169" s="11">
        <v>3.1</v>
      </c>
      <c r="H169" s="11">
        <v>0.2</v>
      </c>
      <c r="I169" s="11">
        <v>0.1</v>
      </c>
      <c r="J169" s="11">
        <f>F169*(G169+ (G169= 0))*(H169+ (H169= 0))*(I169+ (I169= 0))</f>
        <v>0.124</v>
      </c>
      <c r="K169" s="10"/>
      <c r="L169" s="10"/>
      <c r="M169" s="10"/>
    </row>
    <row r="170" spans="1:13" x14ac:dyDescent="0.25">
      <c r="A170" s="9"/>
      <c r="B170" s="9"/>
      <c r="C170" s="9"/>
      <c r="D170" s="14"/>
      <c r="E170" s="7" t="s">
        <v>18</v>
      </c>
      <c r="F170" s="15">
        <v>1</v>
      </c>
      <c r="G170" s="11">
        <v>1.75</v>
      </c>
      <c r="H170" s="11">
        <v>0.2</v>
      </c>
      <c r="I170" s="11">
        <v>0.1</v>
      </c>
      <c r="J170" s="11">
        <f>F170*(G170+ (G170= 0))*(H170+ (H170= 0))*(I170+ (I170= 0))</f>
        <v>3.5000000000000003E-2</v>
      </c>
      <c r="K170" s="10"/>
      <c r="L170" s="10"/>
      <c r="M170" s="10"/>
    </row>
    <row r="171" spans="1:13" x14ac:dyDescent="0.25">
      <c r="A171" s="9"/>
      <c r="B171" s="9"/>
      <c r="C171" s="9"/>
      <c r="D171" s="14"/>
      <c r="E171" s="7" t="s">
        <v>99</v>
      </c>
      <c r="F171" s="15">
        <v>42</v>
      </c>
      <c r="G171" s="11">
        <v>0.3</v>
      </c>
      <c r="H171" s="11">
        <v>0.3</v>
      </c>
      <c r="I171" s="11">
        <v>0.22</v>
      </c>
      <c r="J171" s="11">
        <f>F171*(G171+ (G171= 0))*(H171+ (H171= 0))*(I171+ (I171= 0))</f>
        <v>0.83199999999999996</v>
      </c>
      <c r="K171" s="10"/>
      <c r="L171" s="10"/>
      <c r="M171" s="10"/>
    </row>
    <row r="172" spans="1:13" x14ac:dyDescent="0.25">
      <c r="A172" s="9"/>
      <c r="B172" s="9"/>
      <c r="C172" s="9"/>
      <c r="D172" s="14"/>
      <c r="E172" s="7" t="s">
        <v>18</v>
      </c>
      <c r="F172" s="15">
        <v>14</v>
      </c>
      <c r="G172" s="11">
        <v>0.2</v>
      </c>
      <c r="H172" s="11">
        <v>0.3</v>
      </c>
      <c r="I172" s="11">
        <v>0.22</v>
      </c>
      <c r="J172" s="11">
        <f>F172*(G172+ (G172= 0))*(H172+ (H172= 0))*(I172+ (I172= 0))</f>
        <v>0.185</v>
      </c>
      <c r="K172" s="10"/>
      <c r="L172" s="10"/>
      <c r="M172" s="10"/>
    </row>
    <row r="173" spans="1:13" x14ac:dyDescent="0.25">
      <c r="A173" s="9"/>
      <c r="B173" s="9"/>
      <c r="C173" s="9"/>
      <c r="D173" s="14"/>
      <c r="E173" s="9"/>
      <c r="F173" s="10"/>
      <c r="G173" s="10"/>
      <c r="H173" s="10"/>
      <c r="I173" s="10"/>
      <c r="J173" s="35" t="s">
        <v>133</v>
      </c>
      <c r="K173" s="26">
        <f>SUM(J169:J172)</f>
        <v>1.1759999999999999</v>
      </c>
      <c r="L173" s="27">
        <f>(M148+M149+M165+M167)*1.06</f>
        <v>257.08</v>
      </c>
      <c r="M173" s="27">
        <f>ROUND(L173*K173,2)</f>
        <v>302.33</v>
      </c>
    </row>
    <row r="174" spans="1:13" x14ac:dyDescent="0.25">
      <c r="A174" s="17"/>
      <c r="B174" s="17"/>
      <c r="C174" s="17"/>
      <c r="D174" s="18"/>
      <c r="E174" s="17"/>
      <c r="F174" s="10"/>
      <c r="G174" s="10"/>
      <c r="H174" s="10"/>
      <c r="I174" s="10"/>
      <c r="J174" s="10"/>
      <c r="K174" s="10"/>
      <c r="L174" s="10"/>
      <c r="M174" s="10"/>
    </row>
    <row r="175" spans="1:13" ht="30" x14ac:dyDescent="0.25">
      <c r="A175" s="22" t="s">
        <v>134</v>
      </c>
      <c r="B175" s="22" t="s">
        <v>21</v>
      </c>
      <c r="C175" s="22" t="s">
        <v>136</v>
      </c>
      <c r="D175" s="23" t="s">
        <v>135</v>
      </c>
      <c r="E175" s="24"/>
      <c r="F175" s="25"/>
      <c r="G175" s="25"/>
      <c r="H175" s="25"/>
      <c r="I175" s="25"/>
      <c r="J175" s="25"/>
      <c r="K175" s="26">
        <f>K187</f>
        <v>258</v>
      </c>
      <c r="L175" s="27">
        <f>L187</f>
        <v>4.58</v>
      </c>
      <c r="M175" s="27">
        <f>M187</f>
        <v>1181.6400000000001</v>
      </c>
    </row>
    <row r="176" spans="1:13" ht="139.5" customHeight="1" x14ac:dyDescent="0.25">
      <c r="A176" s="24"/>
      <c r="B176" s="24"/>
      <c r="C176" s="24"/>
      <c r="D176" s="28" t="s">
        <v>137</v>
      </c>
      <c r="E176" s="24"/>
      <c r="F176" s="25"/>
      <c r="G176" s="25"/>
      <c r="H176" s="25"/>
      <c r="I176" s="25"/>
      <c r="J176" s="25"/>
      <c r="K176" s="25"/>
      <c r="L176" s="25"/>
      <c r="M176" s="25"/>
    </row>
    <row r="177" spans="1:13" x14ac:dyDescent="0.25">
      <c r="A177" s="7" t="s">
        <v>112</v>
      </c>
      <c r="B177" s="7" t="s">
        <v>26</v>
      </c>
      <c r="C177" s="7" t="s">
        <v>27</v>
      </c>
      <c r="D177" s="8" t="s">
        <v>113</v>
      </c>
      <c r="E177" s="9"/>
      <c r="F177" s="10"/>
      <c r="G177" s="10"/>
      <c r="H177" s="10"/>
      <c r="I177" s="10"/>
      <c r="J177" s="10"/>
      <c r="K177" s="11">
        <v>0.05</v>
      </c>
      <c r="L177" s="12">
        <v>24.9</v>
      </c>
      <c r="M177" s="12">
        <f>ROUND(K177*L177,2)</f>
        <v>1.25</v>
      </c>
    </row>
    <row r="178" spans="1:13" x14ac:dyDescent="0.25">
      <c r="A178" s="7" t="s">
        <v>68</v>
      </c>
      <c r="B178" s="7" t="s">
        <v>26</v>
      </c>
      <c r="C178" s="7" t="s">
        <v>27</v>
      </c>
      <c r="D178" s="8" t="s">
        <v>69</v>
      </c>
      <c r="E178" s="9"/>
      <c r="F178" s="10"/>
      <c r="G178" s="10"/>
      <c r="H178" s="10"/>
      <c r="I178" s="10"/>
      <c r="J178" s="10"/>
      <c r="K178" s="11">
        <v>0.05</v>
      </c>
      <c r="L178" s="12">
        <v>20.75</v>
      </c>
      <c r="M178" s="12">
        <f>ROUND(K178*L178,2)</f>
        <v>1.04</v>
      </c>
    </row>
    <row r="179" spans="1:13" x14ac:dyDescent="0.25">
      <c r="A179" s="9"/>
      <c r="B179" s="9"/>
      <c r="C179" s="9"/>
      <c r="D179" s="13" t="s">
        <v>69</v>
      </c>
      <c r="E179" s="9"/>
      <c r="F179" s="10"/>
      <c r="G179" s="10"/>
      <c r="H179" s="10"/>
      <c r="I179" s="10"/>
      <c r="J179" s="10"/>
      <c r="K179" s="10"/>
      <c r="L179" s="10"/>
      <c r="M179" s="10"/>
    </row>
    <row r="180" spans="1:13" ht="45" x14ac:dyDescent="0.25">
      <c r="A180" s="7" t="s">
        <v>138</v>
      </c>
      <c r="B180" s="7" t="s">
        <v>116</v>
      </c>
      <c r="C180" s="7" t="s">
        <v>136</v>
      </c>
      <c r="D180" s="8" t="s">
        <v>139</v>
      </c>
      <c r="E180" s="9"/>
      <c r="F180" s="10"/>
      <c r="G180" s="10"/>
      <c r="H180" s="10"/>
      <c r="I180" s="10"/>
      <c r="J180" s="10"/>
      <c r="K180" s="11">
        <v>1</v>
      </c>
      <c r="L180" s="12">
        <v>1.96</v>
      </c>
      <c r="M180" s="12">
        <f>ROUND(K180*L180,2)</f>
        <v>1.96</v>
      </c>
    </row>
    <row r="181" spans="1:13" ht="120" x14ac:dyDescent="0.25">
      <c r="A181" s="9"/>
      <c r="B181" s="9"/>
      <c r="C181" s="9"/>
      <c r="D181" s="13" t="s">
        <v>140</v>
      </c>
      <c r="E181" s="9"/>
      <c r="F181" s="10"/>
      <c r="G181" s="10"/>
      <c r="H181" s="10"/>
      <c r="I181" s="10"/>
      <c r="J181" s="10"/>
      <c r="K181" s="10"/>
      <c r="L181" s="10"/>
      <c r="M181" s="10"/>
    </row>
    <row r="182" spans="1:13" ht="30" x14ac:dyDescent="0.25">
      <c r="A182" s="7" t="s">
        <v>34</v>
      </c>
      <c r="B182" s="7" t="s">
        <v>36</v>
      </c>
      <c r="C182" s="7" t="s">
        <v>37</v>
      </c>
      <c r="D182" s="8" t="s">
        <v>35</v>
      </c>
      <c r="E182" s="9"/>
      <c r="F182" s="10"/>
      <c r="G182" s="10"/>
      <c r="H182" s="10"/>
      <c r="I182" s="10"/>
      <c r="J182" s="10"/>
      <c r="K182" s="11">
        <v>2.3E-2</v>
      </c>
      <c r="L182" s="12">
        <v>3</v>
      </c>
      <c r="M182" s="12">
        <f>ROUND(K182*L182,2)</f>
        <v>7.0000000000000007E-2</v>
      </c>
    </row>
    <row r="183" spans="1:13" ht="30" x14ac:dyDescent="0.25">
      <c r="A183" s="9"/>
      <c r="B183" s="9"/>
      <c r="C183" s="9"/>
      <c r="D183" s="13" t="s">
        <v>38</v>
      </c>
      <c r="E183" s="9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5">
      <c r="A184" s="9"/>
      <c r="B184" s="9"/>
      <c r="C184" s="9"/>
      <c r="D184" s="14"/>
      <c r="E184" s="7" t="s">
        <v>141</v>
      </c>
      <c r="F184" s="15">
        <v>42</v>
      </c>
      <c r="G184" s="11">
        <v>4</v>
      </c>
      <c r="H184" s="11"/>
      <c r="I184" s="11"/>
      <c r="J184" s="11">
        <f>F184*(G184+ (G184= 0))*(H184+ (H184= 0))*(I184+ (I184= 0))</f>
        <v>168</v>
      </c>
      <c r="K184" s="10"/>
      <c r="L184" s="10"/>
      <c r="M184" s="10"/>
    </row>
    <row r="185" spans="1:13" x14ac:dyDescent="0.25">
      <c r="A185" s="9"/>
      <c r="B185" s="9"/>
      <c r="C185" s="9"/>
      <c r="D185" s="14"/>
      <c r="E185" s="7" t="s">
        <v>18</v>
      </c>
      <c r="F185" s="15">
        <v>14</v>
      </c>
      <c r="G185" s="11">
        <v>3</v>
      </c>
      <c r="H185" s="11"/>
      <c r="I185" s="11"/>
      <c r="J185" s="11">
        <f>F185*(G185+ (G185= 0))*(H185+ (H185= 0))*(I185+ (I185= 0))</f>
        <v>42</v>
      </c>
      <c r="K185" s="10"/>
      <c r="L185" s="10"/>
      <c r="M185" s="10"/>
    </row>
    <row r="186" spans="1:13" x14ac:dyDescent="0.25">
      <c r="A186" s="9"/>
      <c r="B186" s="9"/>
      <c r="C186" s="9"/>
      <c r="D186" s="14"/>
      <c r="E186" s="7" t="s">
        <v>98</v>
      </c>
      <c r="F186" s="15">
        <v>16</v>
      </c>
      <c r="G186" s="11">
        <v>3</v>
      </c>
      <c r="H186" s="11"/>
      <c r="I186" s="11"/>
      <c r="J186" s="11">
        <f>F186*(G186+ (G186= 0))*(H186+ (H186= 0))*(I186+ (I186= 0))</f>
        <v>48</v>
      </c>
      <c r="K186" s="10"/>
      <c r="L186" s="10"/>
      <c r="M186" s="10"/>
    </row>
    <row r="187" spans="1:13" x14ac:dyDescent="0.25">
      <c r="A187" s="9"/>
      <c r="B187" s="9"/>
      <c r="C187" s="9"/>
      <c r="D187" s="14"/>
      <c r="E187" s="9"/>
      <c r="F187" s="10"/>
      <c r="G187" s="10"/>
      <c r="H187" s="10"/>
      <c r="I187" s="10"/>
      <c r="J187" s="35" t="s">
        <v>142</v>
      </c>
      <c r="K187" s="26">
        <f>SUM(J184:J186)</f>
        <v>258</v>
      </c>
      <c r="L187" s="27">
        <f>(M177+M178+M180+M182)*1.06</f>
        <v>4.58</v>
      </c>
      <c r="M187" s="27">
        <f>ROUND(L187*K187,2)</f>
        <v>1181.6400000000001</v>
      </c>
    </row>
    <row r="188" spans="1:13" x14ac:dyDescent="0.25">
      <c r="A188" s="17"/>
      <c r="B188" s="17"/>
      <c r="C188" s="17"/>
      <c r="D188" s="18"/>
      <c r="E188" s="17"/>
      <c r="F188" s="10"/>
      <c r="G188" s="10"/>
      <c r="H188" s="10"/>
      <c r="I188" s="10"/>
      <c r="J188" s="10"/>
      <c r="K188" s="10"/>
      <c r="L188" s="10"/>
      <c r="M188" s="10"/>
    </row>
    <row r="189" spans="1:13" ht="30" x14ac:dyDescent="0.25">
      <c r="A189" s="22" t="s">
        <v>143</v>
      </c>
      <c r="B189" s="22" t="s">
        <v>21</v>
      </c>
      <c r="C189" s="22" t="s">
        <v>136</v>
      </c>
      <c r="D189" s="23" t="s">
        <v>144</v>
      </c>
      <c r="E189" s="24"/>
      <c r="F189" s="25"/>
      <c r="G189" s="25"/>
      <c r="H189" s="25"/>
      <c r="I189" s="25"/>
      <c r="J189" s="25"/>
      <c r="K189" s="26">
        <f>K207</f>
        <v>1314.24</v>
      </c>
      <c r="L189" s="27">
        <f>L207</f>
        <v>3.16</v>
      </c>
      <c r="M189" s="27">
        <f>M207</f>
        <v>4153</v>
      </c>
    </row>
    <row r="190" spans="1:13" ht="161.25" customHeight="1" x14ac:dyDescent="0.25">
      <c r="A190" s="24"/>
      <c r="B190" s="24"/>
      <c r="C190" s="24"/>
      <c r="D190" s="28" t="s">
        <v>145</v>
      </c>
      <c r="E190" s="24"/>
      <c r="F190" s="25"/>
      <c r="G190" s="25"/>
      <c r="H190" s="25"/>
      <c r="I190" s="25"/>
      <c r="J190" s="25"/>
      <c r="K190" s="25"/>
      <c r="L190" s="25"/>
      <c r="M190" s="25"/>
    </row>
    <row r="191" spans="1:13" x14ac:dyDescent="0.25">
      <c r="A191" s="7" t="s">
        <v>146</v>
      </c>
      <c r="B191" s="7" t="s">
        <v>26</v>
      </c>
      <c r="C191" s="7" t="s">
        <v>27</v>
      </c>
      <c r="D191" s="8" t="s">
        <v>147</v>
      </c>
      <c r="E191" s="9"/>
      <c r="F191" s="10"/>
      <c r="G191" s="10"/>
      <c r="H191" s="10"/>
      <c r="I191" s="10"/>
      <c r="J191" s="10"/>
      <c r="K191" s="11">
        <v>1.4999999999999999E-2</v>
      </c>
      <c r="L191" s="12">
        <v>25.74</v>
      </c>
      <c r="M191" s="12">
        <f>ROUND(K191*L191,2)</f>
        <v>0.39</v>
      </c>
    </row>
    <row r="192" spans="1:13" x14ac:dyDescent="0.25">
      <c r="A192" s="9"/>
      <c r="B192" s="9"/>
      <c r="C192" s="9"/>
      <c r="D192" s="13" t="s">
        <v>147</v>
      </c>
      <c r="E192" s="9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5">
      <c r="A193" s="7" t="s">
        <v>148</v>
      </c>
      <c r="B193" s="7" t="s">
        <v>26</v>
      </c>
      <c r="C193" s="7" t="s">
        <v>27</v>
      </c>
      <c r="D193" s="8" t="s">
        <v>149</v>
      </c>
      <c r="E193" s="9"/>
      <c r="F193" s="10"/>
      <c r="G193" s="10"/>
      <c r="H193" s="10"/>
      <c r="I193" s="10"/>
      <c r="J193" s="10"/>
      <c r="K193" s="11">
        <v>0.01</v>
      </c>
      <c r="L193" s="12">
        <v>22.21</v>
      </c>
      <c r="M193" s="12">
        <f>ROUND(K193*L193,2)</f>
        <v>0.22</v>
      </c>
    </row>
    <row r="194" spans="1:13" x14ac:dyDescent="0.25">
      <c r="A194" s="9"/>
      <c r="B194" s="9"/>
      <c r="C194" s="9"/>
      <c r="D194" s="13" t="s">
        <v>149</v>
      </c>
      <c r="E194" s="9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5">
      <c r="A195" s="7" t="s">
        <v>150</v>
      </c>
      <c r="B195" s="7" t="s">
        <v>26</v>
      </c>
      <c r="C195" s="7" t="s">
        <v>27</v>
      </c>
      <c r="D195" s="8" t="s">
        <v>151</v>
      </c>
      <c r="E195" s="9"/>
      <c r="F195" s="10"/>
      <c r="G195" s="10"/>
      <c r="H195" s="10"/>
      <c r="I195" s="10"/>
      <c r="J195" s="10"/>
      <c r="K195" s="11">
        <v>0.01</v>
      </c>
      <c r="L195" s="12">
        <v>25.74</v>
      </c>
      <c r="M195" s="12">
        <f>ROUND(K195*L195,2)</f>
        <v>0.26</v>
      </c>
    </row>
    <row r="196" spans="1:13" x14ac:dyDescent="0.25">
      <c r="A196" s="9"/>
      <c r="B196" s="9"/>
      <c r="C196" s="9"/>
      <c r="D196" s="13" t="s">
        <v>151</v>
      </c>
      <c r="E196" s="9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5">
      <c r="A197" s="7" t="s">
        <v>152</v>
      </c>
      <c r="B197" s="7" t="s">
        <v>26</v>
      </c>
      <c r="C197" s="7" t="s">
        <v>27</v>
      </c>
      <c r="D197" s="8" t="s">
        <v>153</v>
      </c>
      <c r="E197" s="9"/>
      <c r="F197" s="10"/>
      <c r="G197" s="10"/>
      <c r="H197" s="10"/>
      <c r="I197" s="10"/>
      <c r="J197" s="10"/>
      <c r="K197" s="11">
        <v>0.01</v>
      </c>
      <c r="L197" s="12">
        <v>22.21</v>
      </c>
      <c r="M197" s="12">
        <f>ROUND(K197*L197,2)</f>
        <v>0.22</v>
      </c>
    </row>
    <row r="198" spans="1:13" x14ac:dyDescent="0.25">
      <c r="A198" s="9"/>
      <c r="B198" s="9"/>
      <c r="C198" s="9"/>
      <c r="D198" s="13" t="s">
        <v>153</v>
      </c>
      <c r="E198" s="9"/>
      <c r="F198" s="10"/>
      <c r="G198" s="10"/>
      <c r="H198" s="10"/>
      <c r="I198" s="10"/>
      <c r="J198" s="10"/>
      <c r="K198" s="10"/>
      <c r="L198" s="10"/>
      <c r="M198" s="10"/>
    </row>
    <row r="199" spans="1:13" ht="45" x14ac:dyDescent="0.25">
      <c r="A199" s="7" t="s">
        <v>154</v>
      </c>
      <c r="B199" s="7" t="s">
        <v>116</v>
      </c>
      <c r="C199" s="7" t="s">
        <v>136</v>
      </c>
      <c r="D199" s="8" t="s">
        <v>155</v>
      </c>
      <c r="E199" s="9"/>
      <c r="F199" s="10"/>
      <c r="G199" s="10"/>
      <c r="H199" s="10"/>
      <c r="I199" s="10"/>
      <c r="J199" s="10"/>
      <c r="K199" s="11">
        <v>1</v>
      </c>
      <c r="L199" s="12">
        <v>1.36</v>
      </c>
      <c r="M199" s="12">
        <f>ROUND(K199*L199,2)</f>
        <v>1.36</v>
      </c>
    </row>
    <row r="200" spans="1:13" ht="80.25" customHeight="1" x14ac:dyDescent="0.25">
      <c r="A200" s="9"/>
      <c r="B200" s="9"/>
      <c r="C200" s="9"/>
      <c r="D200" s="13" t="s">
        <v>156</v>
      </c>
      <c r="E200" s="9"/>
      <c r="F200" s="10"/>
      <c r="G200" s="10"/>
      <c r="H200" s="10"/>
      <c r="I200" s="10"/>
      <c r="J200" s="10"/>
      <c r="K200" s="10"/>
      <c r="L200" s="10"/>
      <c r="M200" s="10"/>
    </row>
    <row r="201" spans="1:13" ht="30" x14ac:dyDescent="0.25">
      <c r="A201" s="7" t="s">
        <v>157</v>
      </c>
      <c r="B201" s="7" t="s">
        <v>116</v>
      </c>
      <c r="C201" s="7" t="s">
        <v>136</v>
      </c>
      <c r="D201" s="8" t="s">
        <v>158</v>
      </c>
      <c r="E201" s="9"/>
      <c r="F201" s="10"/>
      <c r="G201" s="10"/>
      <c r="H201" s="10"/>
      <c r="I201" s="10"/>
      <c r="J201" s="10"/>
      <c r="K201" s="11">
        <v>0.06</v>
      </c>
      <c r="L201" s="12">
        <v>7.35</v>
      </c>
      <c r="M201" s="12">
        <f>ROUND(K201*L201,2)</f>
        <v>0.44</v>
      </c>
    </row>
    <row r="202" spans="1:13" ht="30" x14ac:dyDescent="0.25">
      <c r="A202" s="7" t="s">
        <v>159</v>
      </c>
      <c r="B202" s="7" t="s">
        <v>32</v>
      </c>
      <c r="C202" s="7" t="s">
        <v>27</v>
      </c>
      <c r="D202" s="8" t="s">
        <v>160</v>
      </c>
      <c r="E202" s="9"/>
      <c r="F202" s="10"/>
      <c r="G202" s="10"/>
      <c r="H202" s="10"/>
      <c r="I202" s="10"/>
      <c r="J202" s="10"/>
      <c r="K202" s="11">
        <v>0.02</v>
      </c>
      <c r="L202" s="12">
        <v>3.11</v>
      </c>
      <c r="M202" s="12">
        <f>ROUND(K202*L202,2)</f>
        <v>0.06</v>
      </c>
    </row>
    <row r="203" spans="1:13" ht="30" x14ac:dyDescent="0.25">
      <c r="A203" s="9"/>
      <c r="B203" s="9"/>
      <c r="C203" s="9"/>
      <c r="D203" s="13" t="s">
        <v>161</v>
      </c>
      <c r="E203" s="9"/>
      <c r="F203" s="10"/>
      <c r="G203" s="10"/>
      <c r="H203" s="10"/>
      <c r="I203" s="10"/>
      <c r="J203" s="10"/>
      <c r="K203" s="10"/>
      <c r="L203" s="10"/>
      <c r="M203" s="10"/>
    </row>
    <row r="204" spans="1:13" ht="30" x14ac:dyDescent="0.25">
      <c r="A204" s="7" t="s">
        <v>34</v>
      </c>
      <c r="B204" s="7" t="s">
        <v>36</v>
      </c>
      <c r="C204" s="7" t="s">
        <v>37</v>
      </c>
      <c r="D204" s="8" t="s">
        <v>35</v>
      </c>
      <c r="E204" s="9"/>
      <c r="F204" s="10"/>
      <c r="G204" s="10"/>
      <c r="H204" s="10"/>
      <c r="I204" s="10"/>
      <c r="J204" s="10"/>
      <c r="K204" s="11">
        <v>1.0999999999999999E-2</v>
      </c>
      <c r="L204" s="12">
        <v>3</v>
      </c>
      <c r="M204" s="12">
        <f>ROUND(K204*L204,2)</f>
        <v>0.03</v>
      </c>
    </row>
    <row r="205" spans="1:13" ht="30" x14ac:dyDescent="0.25">
      <c r="A205" s="9"/>
      <c r="B205" s="9"/>
      <c r="C205" s="9"/>
      <c r="D205" s="13" t="s">
        <v>38</v>
      </c>
      <c r="E205" s="9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5">
      <c r="A206" s="9"/>
      <c r="B206" s="9"/>
      <c r="C206" s="9"/>
      <c r="D206" s="14"/>
      <c r="E206" s="7" t="s">
        <v>162</v>
      </c>
      <c r="F206" s="15">
        <v>8</v>
      </c>
      <c r="G206" s="11">
        <v>14.8</v>
      </c>
      <c r="H206" s="11"/>
      <c r="I206" s="11">
        <v>11.1</v>
      </c>
      <c r="J206" s="11">
        <f>F206*(G206+ (G206= 0))*(H206+ (H206= 0))*(I206+ (I206= 0))</f>
        <v>1314.24</v>
      </c>
      <c r="K206" s="10"/>
      <c r="L206" s="10"/>
      <c r="M206" s="10"/>
    </row>
    <row r="207" spans="1:13" x14ac:dyDescent="0.25">
      <c r="A207" s="9"/>
      <c r="B207" s="9"/>
      <c r="C207" s="9"/>
      <c r="D207" s="14"/>
      <c r="E207" s="9"/>
      <c r="F207" s="10"/>
      <c r="G207" s="10"/>
      <c r="H207" s="10"/>
      <c r="I207" s="10"/>
      <c r="J207" s="35" t="s">
        <v>163</v>
      </c>
      <c r="K207" s="26">
        <f>SUM(J206:J206)</f>
        <v>1314.24</v>
      </c>
      <c r="L207" s="27">
        <f>(M191+M193+M195+M197+M199+M201+M202+M204)*1.06</f>
        <v>3.16</v>
      </c>
      <c r="M207" s="27">
        <f>ROUND(L207*K207,2)</f>
        <v>4153</v>
      </c>
    </row>
    <row r="208" spans="1:13" x14ac:dyDescent="0.25">
      <c r="A208" s="17"/>
      <c r="B208" s="17"/>
      <c r="C208" s="17"/>
      <c r="D208" s="18"/>
      <c r="E208" s="17"/>
      <c r="F208" s="10"/>
      <c r="G208" s="10"/>
      <c r="H208" s="10"/>
      <c r="I208" s="10"/>
      <c r="J208" s="10"/>
      <c r="K208" s="10"/>
      <c r="L208" s="10"/>
      <c r="M208" s="10"/>
    </row>
    <row r="209" spans="1:13" ht="30" x14ac:dyDescent="0.25">
      <c r="A209" s="22" t="s">
        <v>164</v>
      </c>
      <c r="B209" s="22" t="s">
        <v>21</v>
      </c>
      <c r="C209" s="22" t="s">
        <v>136</v>
      </c>
      <c r="D209" s="23" t="s">
        <v>165</v>
      </c>
      <c r="E209" s="24"/>
      <c r="F209" s="25"/>
      <c r="G209" s="25"/>
      <c r="H209" s="25"/>
      <c r="I209" s="25"/>
      <c r="J209" s="25"/>
      <c r="K209" s="26">
        <f>K233</f>
        <v>973.51700000000005</v>
      </c>
      <c r="L209" s="27">
        <f>L233</f>
        <v>3.46</v>
      </c>
      <c r="M209" s="27">
        <f>M233</f>
        <v>3368.37</v>
      </c>
    </row>
    <row r="210" spans="1:13" ht="190.5" customHeight="1" x14ac:dyDescent="0.25">
      <c r="A210" s="24"/>
      <c r="B210" s="24"/>
      <c r="C210" s="24"/>
      <c r="D210" s="28" t="s">
        <v>166</v>
      </c>
      <c r="E210" s="24"/>
      <c r="F210" s="25"/>
      <c r="G210" s="25"/>
      <c r="H210" s="25"/>
      <c r="I210" s="25"/>
      <c r="J210" s="25"/>
      <c r="K210" s="25"/>
      <c r="L210" s="25"/>
      <c r="M210" s="25"/>
    </row>
    <row r="211" spans="1:13" x14ac:dyDescent="0.25">
      <c r="A211" s="7" t="s">
        <v>146</v>
      </c>
      <c r="B211" s="7" t="s">
        <v>26</v>
      </c>
      <c r="C211" s="7" t="s">
        <v>27</v>
      </c>
      <c r="D211" s="8" t="s">
        <v>147</v>
      </c>
      <c r="E211" s="9"/>
      <c r="F211" s="10"/>
      <c r="G211" s="10"/>
      <c r="H211" s="10"/>
      <c r="I211" s="10"/>
      <c r="J211" s="10"/>
      <c r="K211" s="11">
        <v>2.5000000000000001E-2</v>
      </c>
      <c r="L211" s="12">
        <v>25.74</v>
      </c>
      <c r="M211" s="12">
        <f>ROUND(K211*L211,2)</f>
        <v>0.64</v>
      </c>
    </row>
    <row r="212" spans="1:13" x14ac:dyDescent="0.25">
      <c r="A212" s="9"/>
      <c r="B212" s="9"/>
      <c r="C212" s="9"/>
      <c r="D212" s="13" t="s">
        <v>147</v>
      </c>
      <c r="E212" s="9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5">
      <c r="A213" s="7" t="s">
        <v>148</v>
      </c>
      <c r="B213" s="7" t="s">
        <v>26</v>
      </c>
      <c r="C213" s="7" t="s">
        <v>27</v>
      </c>
      <c r="D213" s="8" t="s">
        <v>149</v>
      </c>
      <c r="E213" s="9"/>
      <c r="F213" s="10"/>
      <c r="G213" s="10"/>
      <c r="H213" s="10"/>
      <c r="I213" s="10"/>
      <c r="J213" s="10"/>
      <c r="K213" s="11">
        <v>1.2E-2</v>
      </c>
      <c r="L213" s="12">
        <v>22.21</v>
      </c>
      <c r="M213" s="12">
        <f>ROUND(K213*L213,2)</f>
        <v>0.27</v>
      </c>
    </row>
    <row r="214" spans="1:13" x14ac:dyDescent="0.25">
      <c r="A214" s="9"/>
      <c r="B214" s="9"/>
      <c r="C214" s="9"/>
      <c r="D214" s="13" t="s">
        <v>149</v>
      </c>
      <c r="E214" s="9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5">
      <c r="A215" s="7" t="s">
        <v>150</v>
      </c>
      <c r="B215" s="7" t="s">
        <v>26</v>
      </c>
      <c r="C215" s="7" t="s">
        <v>27</v>
      </c>
      <c r="D215" s="8" t="s">
        <v>151</v>
      </c>
      <c r="E215" s="9"/>
      <c r="F215" s="10"/>
      <c r="G215" s="10"/>
      <c r="H215" s="10"/>
      <c r="I215" s="10"/>
      <c r="J215" s="10"/>
      <c r="K215" s="11">
        <v>0.01</v>
      </c>
      <c r="L215" s="12">
        <v>25.74</v>
      </c>
      <c r="M215" s="12">
        <f>ROUND(K215*L215,2)</f>
        <v>0.26</v>
      </c>
    </row>
    <row r="216" spans="1:13" x14ac:dyDescent="0.25">
      <c r="A216" s="9"/>
      <c r="B216" s="9"/>
      <c r="C216" s="9"/>
      <c r="D216" s="13" t="s">
        <v>151</v>
      </c>
      <c r="E216" s="9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5">
      <c r="A217" s="7" t="s">
        <v>152</v>
      </c>
      <c r="B217" s="7" t="s">
        <v>26</v>
      </c>
      <c r="C217" s="7" t="s">
        <v>27</v>
      </c>
      <c r="D217" s="8" t="s">
        <v>153</v>
      </c>
      <c r="E217" s="9"/>
      <c r="F217" s="10"/>
      <c r="G217" s="10"/>
      <c r="H217" s="10"/>
      <c r="I217" s="10"/>
      <c r="J217" s="10"/>
      <c r="K217" s="11">
        <v>0.01</v>
      </c>
      <c r="L217" s="12">
        <v>22.21</v>
      </c>
      <c r="M217" s="12">
        <f>ROUND(K217*L217,2)</f>
        <v>0.22</v>
      </c>
    </row>
    <row r="218" spans="1:13" x14ac:dyDescent="0.25">
      <c r="A218" s="9"/>
      <c r="B218" s="9"/>
      <c r="C218" s="9"/>
      <c r="D218" s="13" t="s">
        <v>153</v>
      </c>
      <c r="E218" s="9"/>
      <c r="F218" s="10"/>
      <c r="G218" s="10"/>
      <c r="H218" s="10"/>
      <c r="I218" s="10"/>
      <c r="J218" s="10"/>
      <c r="K218" s="10"/>
      <c r="L218" s="10"/>
      <c r="M218" s="10"/>
    </row>
    <row r="219" spans="1:13" ht="45" x14ac:dyDescent="0.25">
      <c r="A219" s="7" t="s">
        <v>167</v>
      </c>
      <c r="B219" s="7" t="s">
        <v>116</v>
      </c>
      <c r="C219" s="7" t="s">
        <v>136</v>
      </c>
      <c r="D219" s="8" t="s">
        <v>168</v>
      </c>
      <c r="E219" s="9"/>
      <c r="F219" s="10"/>
      <c r="G219" s="10"/>
      <c r="H219" s="10"/>
      <c r="I219" s="10"/>
      <c r="J219" s="10"/>
      <c r="K219" s="11">
        <v>1</v>
      </c>
      <c r="L219" s="12">
        <v>1.31</v>
      </c>
      <c r="M219" s="12">
        <f>ROUND(K219*L219,2)</f>
        <v>1.31</v>
      </c>
    </row>
    <row r="220" spans="1:13" ht="68.25" customHeight="1" x14ac:dyDescent="0.25">
      <c r="A220" s="9"/>
      <c r="B220" s="9"/>
      <c r="C220" s="9"/>
      <c r="D220" s="13" t="s">
        <v>169</v>
      </c>
      <c r="E220" s="9"/>
      <c r="F220" s="10"/>
      <c r="G220" s="10"/>
      <c r="H220" s="10"/>
      <c r="I220" s="10"/>
      <c r="J220" s="10"/>
      <c r="K220" s="10"/>
      <c r="L220" s="10"/>
      <c r="M220" s="10"/>
    </row>
    <row r="221" spans="1:13" ht="30" x14ac:dyDescent="0.25">
      <c r="A221" s="7" t="s">
        <v>157</v>
      </c>
      <c r="B221" s="7" t="s">
        <v>116</v>
      </c>
      <c r="C221" s="7" t="s">
        <v>136</v>
      </c>
      <c r="D221" s="8" t="s">
        <v>158</v>
      </c>
      <c r="E221" s="9"/>
      <c r="F221" s="10"/>
      <c r="G221" s="10"/>
      <c r="H221" s="10"/>
      <c r="I221" s="10"/>
      <c r="J221" s="10"/>
      <c r="K221" s="11">
        <v>0.06</v>
      </c>
      <c r="L221" s="12">
        <v>7.35</v>
      </c>
      <c r="M221" s="12">
        <f>ROUND(K221*L221,2)</f>
        <v>0.44</v>
      </c>
    </row>
    <row r="222" spans="1:13" ht="30" x14ac:dyDescent="0.25">
      <c r="A222" s="7" t="s">
        <v>159</v>
      </c>
      <c r="B222" s="7" t="s">
        <v>32</v>
      </c>
      <c r="C222" s="7" t="s">
        <v>27</v>
      </c>
      <c r="D222" s="8" t="s">
        <v>160</v>
      </c>
      <c r="E222" s="9"/>
      <c r="F222" s="10"/>
      <c r="G222" s="10"/>
      <c r="H222" s="10"/>
      <c r="I222" s="10"/>
      <c r="J222" s="10"/>
      <c r="K222" s="11">
        <v>2.5000000000000001E-2</v>
      </c>
      <c r="L222" s="12">
        <v>3.11</v>
      </c>
      <c r="M222" s="12">
        <f>ROUND(K222*L222,2)</f>
        <v>0.08</v>
      </c>
    </row>
    <row r="223" spans="1:13" ht="30" x14ac:dyDescent="0.25">
      <c r="A223" s="9"/>
      <c r="B223" s="9"/>
      <c r="C223" s="9"/>
      <c r="D223" s="13" t="s">
        <v>161</v>
      </c>
      <c r="E223" s="9"/>
      <c r="F223" s="10"/>
      <c r="G223" s="10"/>
      <c r="H223" s="10"/>
      <c r="I223" s="10"/>
      <c r="J223" s="10"/>
      <c r="K223" s="10"/>
      <c r="L223" s="10"/>
      <c r="M223" s="10"/>
    </row>
    <row r="224" spans="1:13" ht="30" x14ac:dyDescent="0.25">
      <c r="A224" s="7" t="s">
        <v>34</v>
      </c>
      <c r="B224" s="7" t="s">
        <v>36</v>
      </c>
      <c r="C224" s="7" t="s">
        <v>37</v>
      </c>
      <c r="D224" s="8" t="s">
        <v>35</v>
      </c>
      <c r="E224" s="9"/>
      <c r="F224" s="10"/>
      <c r="G224" s="10"/>
      <c r="H224" s="10"/>
      <c r="I224" s="10"/>
      <c r="J224" s="10"/>
      <c r="K224" s="11">
        <v>1.4E-2</v>
      </c>
      <c r="L224" s="12">
        <v>3</v>
      </c>
      <c r="M224" s="12">
        <f>ROUND(K224*L224,2)</f>
        <v>0.04</v>
      </c>
    </row>
    <row r="225" spans="1:13" ht="30" x14ac:dyDescent="0.25">
      <c r="A225" s="9"/>
      <c r="B225" s="9"/>
      <c r="C225" s="9"/>
      <c r="D225" s="13" t="s">
        <v>38</v>
      </c>
      <c r="E225" s="9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5">
      <c r="A226" s="9"/>
      <c r="B226" s="9"/>
      <c r="C226" s="9"/>
      <c r="D226" s="14"/>
      <c r="E226" s="7" t="s">
        <v>170</v>
      </c>
      <c r="F226" s="15">
        <v>25</v>
      </c>
      <c r="G226" s="11">
        <v>6.6</v>
      </c>
      <c r="H226" s="11"/>
      <c r="I226" s="11">
        <v>4.18</v>
      </c>
      <c r="J226" s="11">
        <f>F226*(G226+ (G226= 0))*(H226+ (H226= 0))*(I226+ (I226= 0))</f>
        <v>689.7</v>
      </c>
      <c r="K226" s="10"/>
      <c r="L226" s="10"/>
      <c r="M226" s="10"/>
    </row>
    <row r="227" spans="1:13" x14ac:dyDescent="0.25">
      <c r="A227" s="9"/>
      <c r="B227" s="9"/>
      <c r="C227" s="9"/>
      <c r="D227" s="14"/>
      <c r="E227" s="7" t="s">
        <v>18</v>
      </c>
      <c r="F227" s="15">
        <v>1</v>
      </c>
      <c r="G227" s="11">
        <v>3.55</v>
      </c>
      <c r="H227" s="11"/>
      <c r="I227" s="11">
        <v>4.18</v>
      </c>
      <c r="J227" s="11">
        <f>F227*(G227+ (G227= 0))*(H227+ (H227= 0))*(I227+ (I227= 0))</f>
        <v>14.839</v>
      </c>
      <c r="K227" s="10"/>
      <c r="L227" s="10"/>
      <c r="M227" s="10"/>
    </row>
    <row r="228" spans="1:13" x14ac:dyDescent="0.25">
      <c r="A228" s="9"/>
      <c r="B228" s="9"/>
      <c r="C228" s="9"/>
      <c r="D228" s="14"/>
      <c r="E228" s="7" t="s">
        <v>18</v>
      </c>
      <c r="F228" s="15">
        <v>1</v>
      </c>
      <c r="G228" s="11">
        <v>14.45</v>
      </c>
      <c r="H228" s="11"/>
      <c r="I228" s="11">
        <v>4.18</v>
      </c>
      <c r="J228" s="11">
        <f>F228*(G228+ (G228= 0))*(H228+ (H228= 0))*(I228+ (I228= 0))</f>
        <v>60.401000000000003</v>
      </c>
      <c r="K228" s="10"/>
      <c r="L228" s="10"/>
      <c r="M228" s="10"/>
    </row>
    <row r="229" spans="1:13" x14ac:dyDescent="0.25">
      <c r="A229" s="9"/>
      <c r="B229" s="9"/>
      <c r="C229" s="9"/>
      <c r="D229" s="14"/>
      <c r="E229" s="7" t="s">
        <v>18</v>
      </c>
      <c r="F229" s="15">
        <v>1</v>
      </c>
      <c r="G229" s="11">
        <v>15.15</v>
      </c>
      <c r="H229" s="11"/>
      <c r="I229" s="11">
        <v>4.18</v>
      </c>
      <c r="J229" s="11">
        <f>F229*(G229+ (G229= 0))*(H229+ (H229= 0))*(I229+ (I229= 0))</f>
        <v>63.326999999999998</v>
      </c>
      <c r="K229" s="10"/>
      <c r="L229" s="10"/>
      <c r="M229" s="10"/>
    </row>
    <row r="230" spans="1:13" x14ac:dyDescent="0.25">
      <c r="A230" s="9"/>
      <c r="B230" s="9"/>
      <c r="C230" s="9"/>
      <c r="D230" s="14"/>
      <c r="E230" s="7" t="s">
        <v>171</v>
      </c>
      <c r="F230" s="15">
        <v>6</v>
      </c>
      <c r="G230" s="11">
        <v>2.1</v>
      </c>
      <c r="H230" s="11"/>
      <c r="I230" s="11">
        <v>4.18</v>
      </c>
      <c r="J230" s="11">
        <f>F230*(G230+ (G230= 0))*(H230+ (H230= 0))*(I230+ (I230= 0))</f>
        <v>52.667999999999999</v>
      </c>
      <c r="K230" s="10"/>
      <c r="L230" s="10"/>
      <c r="M230" s="10"/>
    </row>
    <row r="231" spans="1:13" x14ac:dyDescent="0.25">
      <c r="A231" s="9"/>
      <c r="B231" s="9"/>
      <c r="C231" s="9"/>
      <c r="D231" s="14"/>
      <c r="E231" s="7" t="s">
        <v>18</v>
      </c>
      <c r="F231" s="15">
        <v>2</v>
      </c>
      <c r="G231" s="11">
        <v>2.95</v>
      </c>
      <c r="H231" s="11"/>
      <c r="I231" s="11">
        <v>4.18</v>
      </c>
      <c r="J231" s="11">
        <f>F231*(G231+ (G231= 0))*(H231+ (H231= 0))*(I231+ (I231= 0))</f>
        <v>24.661999999999999</v>
      </c>
      <c r="K231" s="10"/>
      <c r="L231" s="10"/>
      <c r="M231" s="10"/>
    </row>
    <row r="232" spans="1:13" x14ac:dyDescent="0.25">
      <c r="A232" s="9"/>
      <c r="B232" s="9"/>
      <c r="C232" s="9"/>
      <c r="D232" s="14"/>
      <c r="E232" s="7" t="s">
        <v>172</v>
      </c>
      <c r="F232" s="15">
        <v>32</v>
      </c>
      <c r="G232" s="11">
        <v>0.25</v>
      </c>
      <c r="H232" s="11"/>
      <c r="I232" s="11">
        <v>8.49</v>
      </c>
      <c r="J232" s="11">
        <f>F232*(G232+ (G232= 0))*(H232+ (H232= 0))*(I232+ (I232= 0))</f>
        <v>67.92</v>
      </c>
      <c r="K232" s="10"/>
      <c r="L232" s="10"/>
      <c r="M232" s="10"/>
    </row>
    <row r="233" spans="1:13" x14ac:dyDescent="0.25">
      <c r="A233" s="9"/>
      <c r="B233" s="9"/>
      <c r="C233" s="9"/>
      <c r="D233" s="14"/>
      <c r="E233" s="9"/>
      <c r="F233" s="10"/>
      <c r="G233" s="10"/>
      <c r="H233" s="10"/>
      <c r="I233" s="10"/>
      <c r="J233" s="35" t="s">
        <v>173</v>
      </c>
      <c r="K233" s="26">
        <f>SUM(J226:J232)</f>
        <v>973.51700000000005</v>
      </c>
      <c r="L233" s="27">
        <f>(M211+M213+M215+M217+M219+M221+M222+M224)*1.06</f>
        <v>3.46</v>
      </c>
      <c r="M233" s="27">
        <f>ROUND(L233*K233,2)</f>
        <v>3368.37</v>
      </c>
    </row>
    <row r="234" spans="1:13" x14ac:dyDescent="0.25">
      <c r="A234" s="17"/>
      <c r="B234" s="17"/>
      <c r="C234" s="17"/>
      <c r="D234" s="18"/>
      <c r="E234" s="17"/>
      <c r="F234" s="10"/>
      <c r="G234" s="10"/>
      <c r="H234" s="10"/>
      <c r="I234" s="10"/>
      <c r="J234" s="10"/>
      <c r="K234" s="10"/>
      <c r="L234" s="10"/>
      <c r="M234" s="10"/>
    </row>
    <row r="235" spans="1:13" ht="30" x14ac:dyDescent="0.25">
      <c r="A235" s="22" t="s">
        <v>174</v>
      </c>
      <c r="B235" s="22" t="s">
        <v>21</v>
      </c>
      <c r="C235" s="22" t="s">
        <v>22</v>
      </c>
      <c r="D235" s="23" t="s">
        <v>175</v>
      </c>
      <c r="E235" s="24"/>
      <c r="F235" s="25"/>
      <c r="G235" s="25"/>
      <c r="H235" s="25"/>
      <c r="I235" s="25"/>
      <c r="J235" s="25"/>
      <c r="K235" s="26">
        <f>K250</f>
        <v>105.75</v>
      </c>
      <c r="L235" s="27">
        <f>L250</f>
        <v>65.75</v>
      </c>
      <c r="M235" s="27">
        <f>M250</f>
        <v>6953.06</v>
      </c>
    </row>
    <row r="236" spans="1:13" ht="266.25" customHeight="1" x14ac:dyDescent="0.25">
      <c r="A236" s="24"/>
      <c r="B236" s="24"/>
      <c r="C236" s="24"/>
      <c r="D236" s="28" t="s">
        <v>176</v>
      </c>
      <c r="E236" s="24"/>
      <c r="F236" s="25"/>
      <c r="G236" s="25"/>
      <c r="H236" s="25"/>
      <c r="I236" s="25"/>
      <c r="J236" s="25"/>
      <c r="K236" s="25"/>
      <c r="L236" s="25"/>
      <c r="M236" s="25"/>
    </row>
    <row r="237" spans="1:13" x14ac:dyDescent="0.25">
      <c r="A237" s="7" t="s">
        <v>177</v>
      </c>
      <c r="B237" s="7" t="s">
        <v>26</v>
      </c>
      <c r="C237" s="7" t="s">
        <v>27</v>
      </c>
      <c r="D237" s="8" t="s">
        <v>178</v>
      </c>
      <c r="E237" s="9"/>
      <c r="F237" s="10"/>
      <c r="G237" s="10"/>
      <c r="H237" s="10"/>
      <c r="I237" s="10"/>
      <c r="J237" s="10"/>
      <c r="K237" s="11">
        <v>0.60899999999999999</v>
      </c>
      <c r="L237" s="12">
        <v>25.74</v>
      </c>
      <c r="M237" s="12">
        <f>ROUND(K237*L237,2)</f>
        <v>15.68</v>
      </c>
    </row>
    <row r="238" spans="1:13" x14ac:dyDescent="0.25">
      <c r="A238" s="9"/>
      <c r="B238" s="9"/>
      <c r="C238" s="9"/>
      <c r="D238" s="13" t="s">
        <v>178</v>
      </c>
      <c r="E238" s="9"/>
      <c r="F238" s="10"/>
      <c r="G238" s="10"/>
      <c r="H238" s="10"/>
      <c r="I238" s="10"/>
      <c r="J238" s="10"/>
      <c r="K238" s="10"/>
      <c r="L238" s="10"/>
      <c r="M238" s="10"/>
    </row>
    <row r="239" spans="1:13" x14ac:dyDescent="0.25">
      <c r="A239" s="7" t="s">
        <v>179</v>
      </c>
      <c r="B239" s="7" t="s">
        <v>26</v>
      </c>
      <c r="C239" s="7" t="s">
        <v>27</v>
      </c>
      <c r="D239" s="8" t="s">
        <v>180</v>
      </c>
      <c r="E239" s="9"/>
      <c r="F239" s="10"/>
      <c r="G239" s="10"/>
      <c r="H239" s="10"/>
      <c r="I239" s="10"/>
      <c r="J239" s="10"/>
      <c r="K239" s="11">
        <v>0.30499999999999999</v>
      </c>
      <c r="L239" s="12">
        <v>22.21</v>
      </c>
      <c r="M239" s="12">
        <v>6.76</v>
      </c>
    </row>
    <row r="240" spans="1:13" x14ac:dyDescent="0.25">
      <c r="A240" s="9"/>
      <c r="B240" s="9"/>
      <c r="C240" s="9"/>
      <c r="D240" s="13" t="s">
        <v>180</v>
      </c>
      <c r="E240" s="9"/>
      <c r="F240" s="10"/>
      <c r="G240" s="10"/>
      <c r="H240" s="10"/>
      <c r="I240" s="10"/>
      <c r="J240" s="10"/>
      <c r="K240" s="10"/>
      <c r="L240" s="10"/>
      <c r="M240" s="10"/>
    </row>
    <row r="241" spans="1:13" ht="30" x14ac:dyDescent="0.25">
      <c r="A241" s="7" t="s">
        <v>181</v>
      </c>
      <c r="B241" s="7" t="s">
        <v>116</v>
      </c>
      <c r="C241" s="7" t="s">
        <v>37</v>
      </c>
      <c r="D241" s="8" t="s">
        <v>182</v>
      </c>
      <c r="E241" s="9"/>
      <c r="F241" s="10"/>
      <c r="G241" s="10"/>
      <c r="H241" s="10"/>
      <c r="I241" s="10"/>
      <c r="J241" s="10"/>
      <c r="K241" s="11">
        <v>1</v>
      </c>
      <c r="L241" s="12">
        <v>2.1</v>
      </c>
      <c r="M241" s="12">
        <f>ROUND(K241*L241,2)</f>
        <v>2.1</v>
      </c>
    </row>
    <row r="242" spans="1:13" x14ac:dyDescent="0.25">
      <c r="A242" s="9"/>
      <c r="B242" s="9"/>
      <c r="C242" s="9"/>
      <c r="D242" s="13" t="s">
        <v>183</v>
      </c>
      <c r="E242" s="9"/>
      <c r="F242" s="10"/>
      <c r="G242" s="10"/>
      <c r="H242" s="10"/>
      <c r="I242" s="10"/>
      <c r="J242" s="10"/>
      <c r="K242" s="10"/>
      <c r="L242" s="10"/>
      <c r="M242" s="10"/>
    </row>
    <row r="243" spans="1:13" ht="30" x14ac:dyDescent="0.25">
      <c r="A243" s="7" t="s">
        <v>184</v>
      </c>
      <c r="B243" s="7" t="s">
        <v>116</v>
      </c>
      <c r="C243" s="7" t="s">
        <v>22</v>
      </c>
      <c r="D243" s="8" t="s">
        <v>185</v>
      </c>
      <c r="E243" s="9"/>
      <c r="F243" s="10"/>
      <c r="G243" s="10"/>
      <c r="H243" s="10"/>
      <c r="I243" s="10"/>
      <c r="J243" s="10"/>
      <c r="K243" s="11">
        <v>1.03</v>
      </c>
      <c r="L243" s="12">
        <v>34</v>
      </c>
      <c r="M243" s="12">
        <f>ROUND(K243*L243,2)</f>
        <v>35.020000000000003</v>
      </c>
    </row>
    <row r="244" spans="1:13" ht="45" x14ac:dyDescent="0.25">
      <c r="A244" s="9"/>
      <c r="B244" s="9"/>
      <c r="C244" s="9"/>
      <c r="D244" s="13" t="s">
        <v>186</v>
      </c>
      <c r="E244" s="9"/>
      <c r="F244" s="10"/>
      <c r="G244" s="10"/>
      <c r="H244" s="10"/>
      <c r="I244" s="10"/>
      <c r="J244" s="10"/>
      <c r="K244" s="10"/>
      <c r="L244" s="10"/>
      <c r="M244" s="10"/>
    </row>
    <row r="245" spans="1:13" ht="30" x14ac:dyDescent="0.25">
      <c r="A245" s="7" t="s">
        <v>187</v>
      </c>
      <c r="B245" s="7" t="s">
        <v>116</v>
      </c>
      <c r="C245" s="7" t="s">
        <v>37</v>
      </c>
      <c r="D245" s="8" t="s">
        <v>188</v>
      </c>
      <c r="E245" s="9"/>
      <c r="F245" s="10"/>
      <c r="G245" s="10"/>
      <c r="H245" s="10"/>
      <c r="I245" s="10"/>
      <c r="J245" s="10"/>
      <c r="K245" s="11">
        <v>1</v>
      </c>
      <c r="L245" s="12">
        <v>1.8</v>
      </c>
      <c r="M245" s="12">
        <f>ROUND(K245*L245,2)</f>
        <v>1.8</v>
      </c>
    </row>
    <row r="246" spans="1:13" ht="30" x14ac:dyDescent="0.25">
      <c r="A246" s="7" t="s">
        <v>34</v>
      </c>
      <c r="B246" s="7" t="s">
        <v>36</v>
      </c>
      <c r="C246" s="7" t="s">
        <v>37</v>
      </c>
      <c r="D246" s="8" t="s">
        <v>35</v>
      </c>
      <c r="E246" s="9"/>
      <c r="F246" s="10"/>
      <c r="G246" s="10"/>
      <c r="H246" s="10"/>
      <c r="I246" s="10"/>
      <c r="J246" s="10"/>
      <c r="K246" s="11">
        <v>0.224</v>
      </c>
      <c r="L246" s="12">
        <v>3</v>
      </c>
      <c r="M246" s="12">
        <f>ROUND(K246*L246,2)</f>
        <v>0.67</v>
      </c>
    </row>
    <row r="247" spans="1:13" ht="30" x14ac:dyDescent="0.25">
      <c r="A247" s="9"/>
      <c r="B247" s="9"/>
      <c r="C247" s="9"/>
      <c r="D247" s="13" t="s">
        <v>38</v>
      </c>
      <c r="E247" s="9"/>
      <c r="F247" s="10"/>
      <c r="G247" s="10"/>
      <c r="H247" s="10"/>
      <c r="I247" s="10"/>
      <c r="J247" s="10"/>
      <c r="K247" s="10"/>
      <c r="L247" s="10"/>
      <c r="M247" s="10"/>
    </row>
    <row r="248" spans="1:13" x14ac:dyDescent="0.25">
      <c r="A248" s="9"/>
      <c r="B248" s="9"/>
      <c r="C248" s="9"/>
      <c r="D248" s="14"/>
      <c r="E248" s="7" t="s">
        <v>189</v>
      </c>
      <c r="F248" s="15">
        <v>1</v>
      </c>
      <c r="G248" s="11">
        <v>99.25</v>
      </c>
      <c r="H248" s="11"/>
      <c r="I248" s="11"/>
      <c r="J248" s="11">
        <f>F248*(G248+ (G248= 0))*(H248+ (H248= 0))*(I248+ (I248= 0))</f>
        <v>99.25</v>
      </c>
      <c r="K248" s="10"/>
      <c r="L248" s="10"/>
      <c r="M248" s="10"/>
    </row>
    <row r="249" spans="1:13" x14ac:dyDescent="0.25">
      <c r="A249" s="9"/>
      <c r="B249" s="9"/>
      <c r="C249" s="9"/>
      <c r="D249" s="14"/>
      <c r="E249" s="7" t="s">
        <v>190</v>
      </c>
      <c r="F249" s="15">
        <v>1</v>
      </c>
      <c r="G249" s="11">
        <v>6.5</v>
      </c>
      <c r="H249" s="11"/>
      <c r="I249" s="11"/>
      <c r="J249" s="11">
        <f>F249*(G249+ (G249= 0))*(H249+ (H249= 0))*(I249+ (I249= 0))</f>
        <v>6.5</v>
      </c>
      <c r="K249" s="10"/>
      <c r="L249" s="10"/>
      <c r="M249" s="10"/>
    </row>
    <row r="250" spans="1:13" x14ac:dyDescent="0.25">
      <c r="A250" s="9"/>
      <c r="B250" s="9"/>
      <c r="C250" s="9"/>
      <c r="D250" s="14"/>
      <c r="E250" s="9"/>
      <c r="F250" s="10"/>
      <c r="G250" s="10"/>
      <c r="H250" s="10"/>
      <c r="I250" s="10"/>
      <c r="J250" s="35" t="s">
        <v>191</v>
      </c>
      <c r="K250" s="26">
        <f>SUM(J248:J249)</f>
        <v>105.75</v>
      </c>
      <c r="L250" s="27">
        <f>(M237+M239+M241+M243+M245+M246)*1.06</f>
        <v>65.75</v>
      </c>
      <c r="M250" s="27">
        <f>ROUND(L250*K250,2)</f>
        <v>6953.06</v>
      </c>
    </row>
    <row r="251" spans="1:13" x14ac:dyDescent="0.25">
      <c r="A251" s="17"/>
      <c r="B251" s="17"/>
      <c r="C251" s="17"/>
      <c r="D251" s="18"/>
      <c r="E251" s="17"/>
      <c r="F251" s="10"/>
      <c r="G251" s="10"/>
      <c r="H251" s="10"/>
      <c r="I251" s="10"/>
      <c r="J251" s="10"/>
      <c r="K251" s="10"/>
      <c r="L251" s="10"/>
      <c r="M251" s="10"/>
    </row>
    <row r="252" spans="1:13" ht="45" x14ac:dyDescent="0.25">
      <c r="A252" s="22" t="s">
        <v>192</v>
      </c>
      <c r="B252" s="22" t="s">
        <v>21</v>
      </c>
      <c r="C252" s="22" t="s">
        <v>90</v>
      </c>
      <c r="D252" s="23" t="s">
        <v>193</v>
      </c>
      <c r="E252" s="24"/>
      <c r="F252" s="25"/>
      <c r="G252" s="25"/>
      <c r="H252" s="25"/>
      <c r="I252" s="25"/>
      <c r="J252" s="25"/>
      <c r="K252" s="26">
        <f>K271</f>
        <v>44.5</v>
      </c>
      <c r="L252" s="27">
        <f>L271</f>
        <v>37.950000000000003</v>
      </c>
      <c r="M252" s="27">
        <f>M271</f>
        <v>1688.78</v>
      </c>
    </row>
    <row r="253" spans="1:13" ht="129.75" customHeight="1" x14ac:dyDescent="0.25">
      <c r="A253" s="24"/>
      <c r="B253" s="24"/>
      <c r="C253" s="24"/>
      <c r="D253" s="28" t="s">
        <v>194</v>
      </c>
      <c r="E253" s="24"/>
      <c r="F253" s="25"/>
      <c r="G253" s="25"/>
      <c r="H253" s="25"/>
      <c r="I253" s="25"/>
      <c r="J253" s="25"/>
      <c r="K253" s="25"/>
      <c r="L253" s="25"/>
      <c r="M253" s="25"/>
    </row>
    <row r="254" spans="1:13" x14ac:dyDescent="0.25">
      <c r="A254" s="7" t="s">
        <v>195</v>
      </c>
      <c r="B254" s="7" t="s">
        <v>26</v>
      </c>
      <c r="C254" s="7" t="s">
        <v>27</v>
      </c>
      <c r="D254" s="8" t="s">
        <v>196</v>
      </c>
      <c r="E254" s="9"/>
      <c r="F254" s="10"/>
      <c r="G254" s="10"/>
      <c r="H254" s="10"/>
      <c r="I254" s="10"/>
      <c r="J254" s="10"/>
      <c r="K254" s="11">
        <v>0.3</v>
      </c>
      <c r="L254" s="12">
        <v>25.74</v>
      </c>
      <c r="M254" s="12">
        <f>ROUND(K254*L254,2)</f>
        <v>7.72</v>
      </c>
    </row>
    <row r="255" spans="1:13" x14ac:dyDescent="0.25">
      <c r="A255" s="9"/>
      <c r="B255" s="9"/>
      <c r="C255" s="9"/>
      <c r="D255" s="13" t="s">
        <v>196</v>
      </c>
      <c r="E255" s="9"/>
      <c r="F255" s="10"/>
      <c r="G255" s="10"/>
      <c r="H255" s="10"/>
      <c r="I255" s="10"/>
      <c r="J255" s="10"/>
      <c r="K255" s="10"/>
      <c r="L255" s="10"/>
      <c r="M255" s="10"/>
    </row>
    <row r="256" spans="1:13" x14ac:dyDescent="0.25">
      <c r="A256" s="7" t="s">
        <v>197</v>
      </c>
      <c r="B256" s="7" t="s">
        <v>26</v>
      </c>
      <c r="C256" s="7" t="s">
        <v>27</v>
      </c>
      <c r="D256" s="8" t="s">
        <v>198</v>
      </c>
      <c r="E256" s="9"/>
      <c r="F256" s="10"/>
      <c r="G256" s="10"/>
      <c r="H256" s="10"/>
      <c r="I256" s="10"/>
      <c r="J256" s="10"/>
      <c r="K256" s="11">
        <v>0.3</v>
      </c>
      <c r="L256" s="12">
        <v>22.21</v>
      </c>
      <c r="M256" s="12">
        <f>ROUND(K256*L256,2)</f>
        <v>6.66</v>
      </c>
    </row>
    <row r="257" spans="1:13" x14ac:dyDescent="0.25">
      <c r="A257" s="9"/>
      <c r="B257" s="9"/>
      <c r="C257" s="9"/>
      <c r="D257" s="13" t="s">
        <v>198</v>
      </c>
      <c r="E257" s="9"/>
      <c r="F257" s="10"/>
      <c r="G257" s="10"/>
      <c r="H257" s="10"/>
      <c r="I257" s="10"/>
      <c r="J257" s="10"/>
      <c r="K257" s="10"/>
      <c r="L257" s="10"/>
      <c r="M257" s="10"/>
    </row>
    <row r="258" spans="1:13" ht="45" x14ac:dyDescent="0.25">
      <c r="A258" s="7" t="s">
        <v>154</v>
      </c>
      <c r="B258" s="7" t="s">
        <v>116</v>
      </c>
      <c r="C258" s="7" t="s">
        <v>136</v>
      </c>
      <c r="D258" s="8" t="s">
        <v>155</v>
      </c>
      <c r="E258" s="9"/>
      <c r="F258" s="10"/>
      <c r="G258" s="10"/>
      <c r="H258" s="10"/>
      <c r="I258" s="10"/>
      <c r="J258" s="10"/>
      <c r="K258" s="11">
        <v>7.1</v>
      </c>
      <c r="L258" s="12">
        <v>1.36</v>
      </c>
      <c r="M258" s="12">
        <f>ROUND(K258*L258,2)</f>
        <v>9.66</v>
      </c>
    </row>
    <row r="259" spans="1:13" ht="84.75" customHeight="1" x14ac:dyDescent="0.25">
      <c r="A259" s="9"/>
      <c r="B259" s="9"/>
      <c r="C259" s="9"/>
      <c r="D259" s="13" t="s">
        <v>156</v>
      </c>
      <c r="E259" s="9"/>
      <c r="F259" s="10"/>
      <c r="G259" s="10"/>
      <c r="H259" s="10"/>
      <c r="I259" s="10"/>
      <c r="J259" s="10"/>
      <c r="K259" s="10"/>
      <c r="L259" s="10"/>
      <c r="M259" s="10"/>
    </row>
    <row r="260" spans="1:13" ht="30" x14ac:dyDescent="0.25">
      <c r="A260" s="7" t="s">
        <v>199</v>
      </c>
      <c r="B260" s="7" t="s">
        <v>116</v>
      </c>
      <c r="C260" s="7" t="s">
        <v>136</v>
      </c>
      <c r="D260" s="8" t="s">
        <v>200</v>
      </c>
      <c r="E260" s="9"/>
      <c r="F260" s="10"/>
      <c r="G260" s="10"/>
      <c r="H260" s="10"/>
      <c r="I260" s="10"/>
      <c r="J260" s="10"/>
      <c r="K260" s="11">
        <v>7.1</v>
      </c>
      <c r="L260" s="12">
        <v>1.3</v>
      </c>
      <c r="M260" s="12">
        <f>ROUND(K260*L260,2)</f>
        <v>9.23</v>
      </c>
    </row>
    <row r="261" spans="1:13" ht="30" x14ac:dyDescent="0.25">
      <c r="A261" s="7" t="s">
        <v>181</v>
      </c>
      <c r="B261" s="7" t="s">
        <v>116</v>
      </c>
      <c r="C261" s="7" t="s">
        <v>37</v>
      </c>
      <c r="D261" s="8" t="s">
        <v>182</v>
      </c>
      <c r="E261" s="9"/>
      <c r="F261" s="10"/>
      <c r="G261" s="10"/>
      <c r="H261" s="10"/>
      <c r="I261" s="10"/>
      <c r="J261" s="10"/>
      <c r="K261" s="11">
        <v>1</v>
      </c>
      <c r="L261" s="12">
        <v>2.1</v>
      </c>
      <c r="M261" s="12">
        <f>ROUND(K261*L261,2)</f>
        <v>2.1</v>
      </c>
    </row>
    <row r="262" spans="1:13" x14ac:dyDescent="0.25">
      <c r="A262" s="9"/>
      <c r="B262" s="9"/>
      <c r="C262" s="9"/>
      <c r="D262" s="13" t="s">
        <v>183</v>
      </c>
      <c r="E262" s="9"/>
      <c r="F262" s="10"/>
      <c r="G262" s="10"/>
      <c r="H262" s="10"/>
      <c r="I262" s="10"/>
      <c r="J262" s="10"/>
      <c r="K262" s="10"/>
      <c r="L262" s="10"/>
      <c r="M262" s="10"/>
    </row>
    <row r="263" spans="1:13" ht="30" x14ac:dyDescent="0.25">
      <c r="A263" s="7" t="s">
        <v>34</v>
      </c>
      <c r="B263" s="7" t="s">
        <v>36</v>
      </c>
      <c r="C263" s="7" t="s">
        <v>37</v>
      </c>
      <c r="D263" s="8" t="s">
        <v>35</v>
      </c>
      <c r="E263" s="9"/>
      <c r="F263" s="10"/>
      <c r="G263" s="10"/>
      <c r="H263" s="10"/>
      <c r="I263" s="10"/>
      <c r="J263" s="10"/>
      <c r="K263" s="11">
        <v>0.14399999999999999</v>
      </c>
      <c r="L263" s="12">
        <v>3</v>
      </c>
      <c r="M263" s="12">
        <f>ROUND(K263*L263,2)</f>
        <v>0.43</v>
      </c>
    </row>
    <row r="264" spans="1:13" ht="30" x14ac:dyDescent="0.25">
      <c r="A264" s="9"/>
      <c r="B264" s="9"/>
      <c r="C264" s="9"/>
      <c r="D264" s="13" t="s">
        <v>38</v>
      </c>
      <c r="E264" s="9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25">
      <c r="A265" s="9"/>
      <c r="B265" s="9"/>
      <c r="C265" s="9"/>
      <c r="D265" s="14"/>
      <c r="E265" s="7" t="s">
        <v>189</v>
      </c>
      <c r="F265" s="15">
        <v>1</v>
      </c>
      <c r="G265" s="11">
        <v>14.45</v>
      </c>
      <c r="H265" s="11"/>
      <c r="I265" s="11"/>
      <c r="J265" s="11">
        <f>F265*(G265+ (G265= 0))*(H265+ (H265= 0))*(I265+ (I265= 0))</f>
        <v>14.45</v>
      </c>
      <c r="K265" s="10"/>
      <c r="L265" s="10"/>
      <c r="M265" s="10"/>
    </row>
    <row r="266" spans="1:13" x14ac:dyDescent="0.25">
      <c r="A266" s="9"/>
      <c r="B266" s="9"/>
      <c r="C266" s="9"/>
      <c r="D266" s="14"/>
      <c r="E266" s="7" t="s">
        <v>18</v>
      </c>
      <c r="F266" s="15">
        <v>1</v>
      </c>
      <c r="G266" s="11">
        <v>10.7</v>
      </c>
      <c r="H266" s="11"/>
      <c r="I266" s="11"/>
      <c r="J266" s="11">
        <f>F266*(G266+ (G266= 0))*(H266+ (H266= 0))*(I266+ (I266= 0))</f>
        <v>10.7</v>
      </c>
      <c r="K266" s="10"/>
      <c r="L266" s="10"/>
      <c r="M266" s="10"/>
    </row>
    <row r="267" spans="1:13" x14ac:dyDescent="0.25">
      <c r="A267" s="9"/>
      <c r="B267" s="9"/>
      <c r="C267" s="9"/>
      <c r="D267" s="14"/>
      <c r="E267" s="7" t="s">
        <v>18</v>
      </c>
      <c r="F267" s="15">
        <v>1</v>
      </c>
      <c r="G267" s="11">
        <v>1.5</v>
      </c>
      <c r="H267" s="11"/>
      <c r="I267" s="11"/>
      <c r="J267" s="11">
        <f>F267*(G267+ (G267= 0))*(H267+ (H267= 0))*(I267+ (I267= 0))</f>
        <v>1.5</v>
      </c>
      <c r="K267" s="10"/>
      <c r="L267" s="10"/>
      <c r="M267" s="10"/>
    </row>
    <row r="268" spans="1:13" x14ac:dyDescent="0.25">
      <c r="A268" s="9"/>
      <c r="B268" s="9"/>
      <c r="C268" s="9"/>
      <c r="D268" s="14"/>
      <c r="E268" s="7" t="s">
        <v>18</v>
      </c>
      <c r="F268" s="15">
        <v>1</v>
      </c>
      <c r="G268" s="11">
        <v>6.75</v>
      </c>
      <c r="H268" s="11"/>
      <c r="I268" s="11"/>
      <c r="J268" s="11">
        <f>F268*(G268+ (G268= 0))*(H268+ (H268= 0))*(I268+ (I268= 0))</f>
        <v>6.75</v>
      </c>
      <c r="K268" s="10"/>
      <c r="L268" s="10"/>
      <c r="M268" s="10"/>
    </row>
    <row r="269" spans="1:13" x14ac:dyDescent="0.25">
      <c r="A269" s="9"/>
      <c r="B269" s="9"/>
      <c r="C269" s="9"/>
      <c r="D269" s="14"/>
      <c r="E269" s="7" t="s">
        <v>18</v>
      </c>
      <c r="F269" s="15">
        <v>1</v>
      </c>
      <c r="G269" s="11">
        <v>6.7</v>
      </c>
      <c r="H269" s="11"/>
      <c r="I269" s="11"/>
      <c r="J269" s="11">
        <f>F269*(G269+ (G269= 0))*(H269+ (H269= 0))*(I269+ (I269= 0))</f>
        <v>6.7</v>
      </c>
      <c r="K269" s="10"/>
      <c r="L269" s="10"/>
      <c r="M269" s="10"/>
    </row>
    <row r="270" spans="1:13" x14ac:dyDescent="0.25">
      <c r="A270" s="9"/>
      <c r="B270" s="9"/>
      <c r="C270" s="9"/>
      <c r="D270" s="14"/>
      <c r="E270" s="7" t="s">
        <v>190</v>
      </c>
      <c r="F270" s="15">
        <v>2</v>
      </c>
      <c r="G270" s="11">
        <v>2.2000000000000002</v>
      </c>
      <c r="H270" s="11"/>
      <c r="I270" s="11"/>
      <c r="J270" s="11">
        <f>F270*(G270+ (G270= 0))*(H270+ (H270= 0))*(I270+ (I270= 0))</f>
        <v>4.4000000000000004</v>
      </c>
      <c r="K270" s="10"/>
      <c r="L270" s="10"/>
      <c r="M270" s="10"/>
    </row>
    <row r="271" spans="1:13" x14ac:dyDescent="0.25">
      <c r="A271" s="9"/>
      <c r="B271" s="9"/>
      <c r="C271" s="9"/>
      <c r="D271" s="14"/>
      <c r="E271" s="9"/>
      <c r="F271" s="10"/>
      <c r="G271" s="10"/>
      <c r="H271" s="10"/>
      <c r="I271" s="10"/>
      <c r="J271" s="35" t="s">
        <v>201</v>
      </c>
      <c r="K271" s="26">
        <f>SUM(J265:J270)</f>
        <v>44.5</v>
      </c>
      <c r="L271" s="27">
        <f>(M254+M256+M258+M260+M261+M263)*1.06</f>
        <v>37.950000000000003</v>
      </c>
      <c r="M271" s="27">
        <f>ROUND(L271*K271,2)</f>
        <v>1688.78</v>
      </c>
    </row>
    <row r="272" spans="1:13" x14ac:dyDescent="0.25">
      <c r="A272" s="17"/>
      <c r="B272" s="17"/>
      <c r="C272" s="17"/>
      <c r="D272" s="18"/>
      <c r="E272" s="17"/>
      <c r="F272" s="10"/>
      <c r="G272" s="10"/>
      <c r="H272" s="10"/>
      <c r="I272" s="10"/>
      <c r="J272" s="10"/>
      <c r="K272" s="10"/>
      <c r="L272" s="10"/>
      <c r="M272" s="10"/>
    </row>
    <row r="273" spans="1:13" ht="45" x14ac:dyDescent="0.25">
      <c r="A273" s="22" t="s">
        <v>202</v>
      </c>
      <c r="B273" s="22" t="s">
        <v>21</v>
      </c>
      <c r="C273" s="22" t="s">
        <v>90</v>
      </c>
      <c r="D273" s="23" t="s">
        <v>203</v>
      </c>
      <c r="E273" s="24"/>
      <c r="F273" s="25"/>
      <c r="G273" s="25"/>
      <c r="H273" s="25"/>
      <c r="I273" s="25"/>
      <c r="J273" s="25"/>
      <c r="K273" s="26">
        <f>K287</f>
        <v>1</v>
      </c>
      <c r="L273" s="27">
        <f>L287</f>
        <v>37.71</v>
      </c>
      <c r="M273" s="27">
        <f>M287</f>
        <v>37.71</v>
      </c>
    </row>
    <row r="274" spans="1:13" ht="159.75" customHeight="1" x14ac:dyDescent="0.25">
      <c r="A274" s="24"/>
      <c r="B274" s="24"/>
      <c r="C274" s="24"/>
      <c r="D274" s="28" t="s">
        <v>204</v>
      </c>
      <c r="E274" s="24"/>
      <c r="F274" s="25"/>
      <c r="G274" s="25"/>
      <c r="H274" s="25"/>
      <c r="I274" s="25"/>
      <c r="J274" s="25"/>
      <c r="K274" s="25"/>
      <c r="L274" s="25"/>
      <c r="M274" s="25"/>
    </row>
    <row r="275" spans="1:13" x14ac:dyDescent="0.25">
      <c r="A275" s="7" t="s">
        <v>195</v>
      </c>
      <c r="B275" s="7" t="s">
        <v>26</v>
      </c>
      <c r="C275" s="7" t="s">
        <v>27</v>
      </c>
      <c r="D275" s="8" t="s">
        <v>196</v>
      </c>
      <c r="E275" s="9"/>
      <c r="F275" s="10"/>
      <c r="G275" s="10"/>
      <c r="H275" s="10"/>
      <c r="I275" s="10"/>
      <c r="J275" s="10"/>
      <c r="K275" s="11">
        <v>0.5</v>
      </c>
      <c r="L275" s="12">
        <v>25.74</v>
      </c>
      <c r="M275" s="12">
        <f>ROUND(K275*L275,2)</f>
        <v>12.87</v>
      </c>
    </row>
    <row r="276" spans="1:13" x14ac:dyDescent="0.25">
      <c r="A276" s="9"/>
      <c r="B276" s="9"/>
      <c r="C276" s="9"/>
      <c r="D276" s="13" t="s">
        <v>196</v>
      </c>
      <c r="E276" s="9"/>
      <c r="F276" s="10"/>
      <c r="G276" s="10"/>
      <c r="H276" s="10"/>
      <c r="I276" s="10"/>
      <c r="J276" s="10"/>
      <c r="K276" s="10"/>
      <c r="L276" s="10"/>
      <c r="M276" s="10"/>
    </row>
    <row r="277" spans="1:13" x14ac:dyDescent="0.25">
      <c r="A277" s="7" t="s">
        <v>197</v>
      </c>
      <c r="B277" s="7" t="s">
        <v>26</v>
      </c>
      <c r="C277" s="7" t="s">
        <v>27</v>
      </c>
      <c r="D277" s="8" t="s">
        <v>198</v>
      </c>
      <c r="E277" s="9"/>
      <c r="F277" s="10"/>
      <c r="G277" s="10"/>
      <c r="H277" s="10"/>
      <c r="I277" s="10"/>
      <c r="J277" s="10"/>
      <c r="K277" s="11">
        <v>0.5</v>
      </c>
      <c r="L277" s="12">
        <v>22.21</v>
      </c>
      <c r="M277" s="12">
        <f>ROUND(K277*L277,2)</f>
        <v>11.11</v>
      </c>
    </row>
    <row r="278" spans="1:13" x14ac:dyDescent="0.25">
      <c r="A278" s="9"/>
      <c r="B278" s="9"/>
      <c r="C278" s="9"/>
      <c r="D278" s="13" t="s">
        <v>198</v>
      </c>
      <c r="E278" s="9"/>
      <c r="F278" s="10"/>
      <c r="G278" s="10"/>
      <c r="H278" s="10"/>
      <c r="I278" s="10"/>
      <c r="J278" s="10"/>
      <c r="K278" s="10"/>
      <c r="L278" s="10"/>
      <c r="M278" s="10"/>
    </row>
    <row r="279" spans="1:13" ht="45" x14ac:dyDescent="0.25">
      <c r="A279" s="7" t="s">
        <v>154</v>
      </c>
      <c r="B279" s="7" t="s">
        <v>116</v>
      </c>
      <c r="C279" s="7" t="s">
        <v>136</v>
      </c>
      <c r="D279" s="8" t="s">
        <v>155</v>
      </c>
      <c r="E279" s="9"/>
      <c r="F279" s="10"/>
      <c r="G279" s="10"/>
      <c r="H279" s="10"/>
      <c r="I279" s="10"/>
      <c r="J279" s="10"/>
      <c r="K279" s="11">
        <v>3.3</v>
      </c>
      <c r="L279" s="12">
        <v>1.36</v>
      </c>
      <c r="M279" s="12">
        <f>ROUND(K279*L279,2)</f>
        <v>4.49</v>
      </c>
    </row>
    <row r="280" spans="1:13" ht="135" x14ac:dyDescent="0.25">
      <c r="A280" s="9"/>
      <c r="B280" s="9"/>
      <c r="C280" s="9"/>
      <c r="D280" s="13" t="s">
        <v>156</v>
      </c>
      <c r="E280" s="9"/>
      <c r="F280" s="10"/>
      <c r="G280" s="10"/>
      <c r="H280" s="10"/>
      <c r="I280" s="10"/>
      <c r="J280" s="10"/>
      <c r="K280" s="10"/>
      <c r="L280" s="10"/>
      <c r="M280" s="10"/>
    </row>
    <row r="281" spans="1:13" ht="30" x14ac:dyDescent="0.25">
      <c r="A281" s="7" t="s">
        <v>199</v>
      </c>
      <c r="B281" s="7" t="s">
        <v>116</v>
      </c>
      <c r="C281" s="7" t="s">
        <v>136</v>
      </c>
      <c r="D281" s="8" t="s">
        <v>200</v>
      </c>
      <c r="E281" s="9"/>
      <c r="F281" s="10"/>
      <c r="G281" s="10"/>
      <c r="H281" s="10"/>
      <c r="I281" s="10"/>
      <c r="J281" s="10"/>
      <c r="K281" s="11">
        <v>3.3</v>
      </c>
      <c r="L281" s="12">
        <v>1.3</v>
      </c>
      <c r="M281" s="12">
        <f>ROUND(K281*L281,2)</f>
        <v>4.29</v>
      </c>
    </row>
    <row r="282" spans="1:13" ht="30" x14ac:dyDescent="0.25">
      <c r="A282" s="7" t="s">
        <v>181</v>
      </c>
      <c r="B282" s="7" t="s">
        <v>116</v>
      </c>
      <c r="C282" s="7" t="s">
        <v>37</v>
      </c>
      <c r="D282" s="8" t="s">
        <v>182</v>
      </c>
      <c r="E282" s="9"/>
      <c r="F282" s="10"/>
      <c r="G282" s="10"/>
      <c r="H282" s="10"/>
      <c r="I282" s="10"/>
      <c r="J282" s="10"/>
      <c r="K282" s="11">
        <v>1</v>
      </c>
      <c r="L282" s="12">
        <v>2.1</v>
      </c>
      <c r="M282" s="12">
        <f>ROUND(K282*L282,2)</f>
        <v>2.1</v>
      </c>
    </row>
    <row r="283" spans="1:13" x14ac:dyDescent="0.25">
      <c r="A283" s="9"/>
      <c r="B283" s="9"/>
      <c r="C283" s="9"/>
      <c r="D283" s="13" t="s">
        <v>183</v>
      </c>
      <c r="E283" s="9"/>
      <c r="F283" s="10"/>
      <c r="G283" s="10"/>
      <c r="H283" s="10"/>
      <c r="I283" s="10"/>
      <c r="J283" s="10"/>
      <c r="K283" s="10"/>
      <c r="L283" s="10"/>
      <c r="M283" s="10"/>
    </row>
    <row r="284" spans="1:13" ht="30" x14ac:dyDescent="0.25">
      <c r="A284" s="7" t="s">
        <v>34</v>
      </c>
      <c r="B284" s="7" t="s">
        <v>36</v>
      </c>
      <c r="C284" s="7" t="s">
        <v>37</v>
      </c>
      <c r="D284" s="8" t="s">
        <v>35</v>
      </c>
      <c r="E284" s="9"/>
      <c r="F284" s="10"/>
      <c r="G284" s="10"/>
      <c r="H284" s="10"/>
      <c r="I284" s="10"/>
      <c r="J284" s="10"/>
      <c r="K284" s="11">
        <v>0.24</v>
      </c>
      <c r="L284" s="12">
        <v>3</v>
      </c>
      <c r="M284" s="12">
        <f>ROUND(K284*L284,2)</f>
        <v>0.72</v>
      </c>
    </row>
    <row r="285" spans="1:13" ht="30" x14ac:dyDescent="0.25">
      <c r="A285" s="9"/>
      <c r="B285" s="9"/>
      <c r="C285" s="9"/>
      <c r="D285" s="13" t="s">
        <v>38</v>
      </c>
      <c r="E285" s="9"/>
      <c r="F285" s="10"/>
      <c r="G285" s="10"/>
      <c r="H285" s="10"/>
      <c r="I285" s="10"/>
      <c r="J285" s="10"/>
      <c r="K285" s="10"/>
      <c r="L285" s="10"/>
      <c r="M285" s="10"/>
    </row>
    <row r="286" spans="1:13" x14ac:dyDescent="0.25">
      <c r="A286" s="9"/>
      <c r="B286" s="9"/>
      <c r="C286" s="9"/>
      <c r="D286" s="14"/>
      <c r="E286" s="7" t="s">
        <v>18</v>
      </c>
      <c r="F286" s="15">
        <v>1</v>
      </c>
      <c r="G286" s="11">
        <v>1</v>
      </c>
      <c r="H286" s="11"/>
      <c r="I286" s="11"/>
      <c r="J286" s="11">
        <f>F286*(G286+ (G286= 0))*(H286+ (H286= 0))*(I286+ (I286= 0))</f>
        <v>1</v>
      </c>
      <c r="K286" s="10"/>
      <c r="L286" s="10"/>
      <c r="M286" s="10"/>
    </row>
    <row r="287" spans="1:13" x14ac:dyDescent="0.25">
      <c r="A287" s="9"/>
      <c r="B287" s="9"/>
      <c r="C287" s="9"/>
      <c r="D287" s="14"/>
      <c r="E287" s="9"/>
      <c r="F287" s="10"/>
      <c r="G287" s="10"/>
      <c r="H287" s="10"/>
      <c r="I287" s="10"/>
      <c r="J287" s="35" t="s">
        <v>205</v>
      </c>
      <c r="K287" s="26">
        <f>SUM(J286:J286)</f>
        <v>1</v>
      </c>
      <c r="L287" s="27">
        <f>(M275+M277+M279+M281+M282+M284)*1.06</f>
        <v>37.71</v>
      </c>
      <c r="M287" s="27">
        <f>ROUND(L287*K287,2)</f>
        <v>37.71</v>
      </c>
    </row>
    <row r="288" spans="1:13" x14ac:dyDescent="0.25">
      <c r="A288" s="17"/>
      <c r="B288" s="17"/>
      <c r="C288" s="17"/>
      <c r="D288" s="18"/>
      <c r="E288" s="17"/>
      <c r="F288" s="10"/>
      <c r="G288" s="10"/>
      <c r="H288" s="10"/>
      <c r="I288" s="10"/>
      <c r="J288" s="10"/>
      <c r="K288" s="10"/>
      <c r="L288" s="10"/>
      <c r="M288" s="10"/>
    </row>
    <row r="289" spans="1:13" ht="45" x14ac:dyDescent="0.25">
      <c r="A289" s="22" t="s">
        <v>206</v>
      </c>
      <c r="B289" s="22" t="s">
        <v>21</v>
      </c>
      <c r="C289" s="22" t="s">
        <v>95</v>
      </c>
      <c r="D289" s="23" t="s">
        <v>207</v>
      </c>
      <c r="E289" s="24"/>
      <c r="F289" s="25"/>
      <c r="G289" s="25"/>
      <c r="H289" s="25"/>
      <c r="I289" s="25"/>
      <c r="J289" s="25"/>
      <c r="K289" s="26">
        <f>K316</f>
        <v>2.19</v>
      </c>
      <c r="L289" s="27">
        <f>L316</f>
        <v>1676.35</v>
      </c>
      <c r="M289" s="27">
        <f>M316</f>
        <v>3671.21</v>
      </c>
    </row>
    <row r="290" spans="1:13" ht="195" customHeight="1" x14ac:dyDescent="0.25">
      <c r="A290" s="24"/>
      <c r="B290" s="24"/>
      <c r="C290" s="24"/>
      <c r="D290" s="28" t="s">
        <v>208</v>
      </c>
      <c r="E290" s="24"/>
      <c r="F290" s="25"/>
      <c r="G290" s="25"/>
      <c r="H290" s="25"/>
      <c r="I290" s="25"/>
      <c r="J290" s="25"/>
      <c r="K290" s="25"/>
      <c r="L290" s="25"/>
      <c r="M290" s="25"/>
    </row>
    <row r="291" spans="1:13" x14ac:dyDescent="0.25">
      <c r="A291" s="7" t="s">
        <v>209</v>
      </c>
      <c r="B291" s="7" t="s">
        <v>26</v>
      </c>
      <c r="C291" s="7" t="s">
        <v>27</v>
      </c>
      <c r="D291" s="8" t="s">
        <v>210</v>
      </c>
      <c r="E291" s="9"/>
      <c r="F291" s="10"/>
      <c r="G291" s="10"/>
      <c r="H291" s="10"/>
      <c r="I291" s="10"/>
      <c r="J291" s="10"/>
      <c r="K291" s="11">
        <v>10</v>
      </c>
      <c r="L291" s="12">
        <v>26.45</v>
      </c>
      <c r="M291" s="12">
        <f>ROUND(K291*L291,2)</f>
        <v>264.5</v>
      </c>
    </row>
    <row r="292" spans="1:13" x14ac:dyDescent="0.25">
      <c r="A292" s="9"/>
      <c r="B292" s="9"/>
      <c r="C292" s="9"/>
      <c r="D292" s="13" t="s">
        <v>210</v>
      </c>
      <c r="E292" s="9"/>
      <c r="F292" s="10"/>
      <c r="G292" s="10"/>
      <c r="H292" s="10"/>
      <c r="I292" s="10"/>
      <c r="J292" s="10"/>
      <c r="K292" s="10"/>
      <c r="L292" s="10"/>
      <c r="M292" s="10"/>
    </row>
    <row r="293" spans="1:13" x14ac:dyDescent="0.25">
      <c r="A293" s="7" t="s">
        <v>112</v>
      </c>
      <c r="B293" s="7" t="s">
        <v>26</v>
      </c>
      <c r="C293" s="7" t="s">
        <v>27</v>
      </c>
      <c r="D293" s="8" t="s">
        <v>113</v>
      </c>
      <c r="E293" s="9"/>
      <c r="F293" s="10"/>
      <c r="G293" s="10"/>
      <c r="H293" s="10"/>
      <c r="I293" s="10"/>
      <c r="J293" s="10"/>
      <c r="K293" s="11">
        <v>10</v>
      </c>
      <c r="L293" s="12">
        <v>24.9</v>
      </c>
      <c r="M293" s="12">
        <f>ROUND(K293*L293,2)</f>
        <v>249</v>
      </c>
    </row>
    <row r="294" spans="1:13" x14ac:dyDescent="0.25">
      <c r="A294" s="7" t="s">
        <v>68</v>
      </c>
      <c r="B294" s="7" t="s">
        <v>26</v>
      </c>
      <c r="C294" s="7" t="s">
        <v>27</v>
      </c>
      <c r="D294" s="8" t="s">
        <v>69</v>
      </c>
      <c r="E294" s="9"/>
      <c r="F294" s="10"/>
      <c r="G294" s="10"/>
      <c r="H294" s="10"/>
      <c r="I294" s="10"/>
      <c r="J294" s="10"/>
      <c r="K294" s="11">
        <v>10</v>
      </c>
      <c r="L294" s="12">
        <v>20.75</v>
      </c>
      <c r="M294" s="12">
        <f>ROUND(K294*L294,2)</f>
        <v>207.5</v>
      </c>
    </row>
    <row r="295" spans="1:13" x14ac:dyDescent="0.25">
      <c r="A295" s="9"/>
      <c r="B295" s="9"/>
      <c r="C295" s="9"/>
      <c r="D295" s="13" t="s">
        <v>69</v>
      </c>
      <c r="E295" s="9"/>
      <c r="F295" s="10"/>
      <c r="G295" s="10"/>
      <c r="H295" s="10"/>
      <c r="I295" s="10"/>
      <c r="J295" s="10"/>
      <c r="K295" s="10"/>
      <c r="L295" s="10"/>
      <c r="M295" s="10"/>
    </row>
    <row r="296" spans="1:13" ht="45" x14ac:dyDescent="0.25">
      <c r="A296" s="7" t="s">
        <v>211</v>
      </c>
      <c r="B296" s="7" t="s">
        <v>116</v>
      </c>
      <c r="C296" s="7" t="s">
        <v>95</v>
      </c>
      <c r="D296" s="8" t="s">
        <v>212</v>
      </c>
      <c r="E296" s="9"/>
      <c r="F296" s="10"/>
      <c r="G296" s="10"/>
      <c r="H296" s="10"/>
      <c r="I296" s="10"/>
      <c r="J296" s="10"/>
      <c r="K296" s="11">
        <f>K310</f>
        <v>0.05</v>
      </c>
      <c r="L296" s="12">
        <f>L310</f>
        <v>208.3</v>
      </c>
      <c r="M296" s="12">
        <f>M310</f>
        <v>10.42</v>
      </c>
    </row>
    <row r="297" spans="1:13" ht="150" x14ac:dyDescent="0.25">
      <c r="A297" s="9"/>
      <c r="B297" s="9"/>
      <c r="C297" s="9"/>
      <c r="D297" s="13" t="s">
        <v>213</v>
      </c>
      <c r="E297" s="9"/>
      <c r="F297" s="10"/>
      <c r="G297" s="10"/>
      <c r="H297" s="10"/>
      <c r="I297" s="10"/>
      <c r="J297" s="10"/>
      <c r="K297" s="10"/>
      <c r="L297" s="10"/>
      <c r="M297" s="10"/>
    </row>
    <row r="298" spans="1:13" x14ac:dyDescent="0.25">
      <c r="A298" s="7" t="s">
        <v>66</v>
      </c>
      <c r="B298" s="7" t="s">
        <v>26</v>
      </c>
      <c r="C298" s="7" t="s">
        <v>27</v>
      </c>
      <c r="D298" s="8" t="s">
        <v>67</v>
      </c>
      <c r="E298" s="9"/>
      <c r="F298" s="10"/>
      <c r="G298" s="10"/>
      <c r="H298" s="10"/>
      <c r="I298" s="10"/>
      <c r="J298" s="10"/>
      <c r="K298" s="11">
        <v>1.5</v>
      </c>
      <c r="L298" s="12">
        <v>21.97</v>
      </c>
      <c r="M298" s="12">
        <f>ROUND(K298*L298,2)</f>
        <v>32.96</v>
      </c>
    </row>
    <row r="299" spans="1:13" x14ac:dyDescent="0.25">
      <c r="A299" s="9"/>
      <c r="B299" s="9"/>
      <c r="C299" s="9"/>
      <c r="D299" s="13" t="s">
        <v>67</v>
      </c>
      <c r="E299" s="9"/>
      <c r="F299" s="10"/>
      <c r="G299" s="10"/>
      <c r="H299" s="10"/>
      <c r="I299" s="10"/>
      <c r="J299" s="10"/>
      <c r="K299" s="10"/>
      <c r="L299" s="10"/>
      <c r="M299" s="10"/>
    </row>
    <row r="300" spans="1:13" x14ac:dyDescent="0.25">
      <c r="A300" s="7" t="s">
        <v>117</v>
      </c>
      <c r="B300" s="7" t="s">
        <v>116</v>
      </c>
      <c r="C300" s="7" t="s">
        <v>95</v>
      </c>
      <c r="D300" s="8" t="s">
        <v>118</v>
      </c>
      <c r="E300" s="9"/>
      <c r="F300" s="10"/>
      <c r="G300" s="10"/>
      <c r="H300" s="10"/>
      <c r="I300" s="10"/>
      <c r="J300" s="10"/>
      <c r="K300" s="11">
        <v>0.2</v>
      </c>
      <c r="L300" s="12">
        <v>1.81</v>
      </c>
      <c r="M300" s="12">
        <f>ROUND(K300*L300,2)</f>
        <v>0.36</v>
      </c>
    </row>
    <row r="301" spans="1:13" x14ac:dyDescent="0.25">
      <c r="A301" s="9"/>
      <c r="B301" s="9"/>
      <c r="C301" s="9"/>
      <c r="D301" s="13" t="s">
        <v>118</v>
      </c>
      <c r="E301" s="9"/>
      <c r="F301" s="10"/>
      <c r="G301" s="10"/>
      <c r="H301" s="10"/>
      <c r="I301" s="10"/>
      <c r="J301" s="10"/>
      <c r="K301" s="10"/>
      <c r="L301" s="10"/>
      <c r="M301" s="10"/>
    </row>
    <row r="302" spans="1:13" ht="30" x14ac:dyDescent="0.25">
      <c r="A302" s="7" t="s">
        <v>119</v>
      </c>
      <c r="B302" s="7" t="s">
        <v>116</v>
      </c>
      <c r="C302" s="7" t="s">
        <v>121</v>
      </c>
      <c r="D302" s="8" t="s">
        <v>120</v>
      </c>
      <c r="E302" s="9"/>
      <c r="F302" s="10"/>
      <c r="G302" s="10"/>
      <c r="H302" s="10"/>
      <c r="I302" s="10"/>
      <c r="J302" s="10"/>
      <c r="K302" s="11">
        <v>1.52</v>
      </c>
      <c r="L302" s="12">
        <v>20.09</v>
      </c>
      <c r="M302" s="12">
        <f>ROUND(K302*L302,2)</f>
        <v>30.54</v>
      </c>
    </row>
    <row r="303" spans="1:13" ht="30" x14ac:dyDescent="0.25">
      <c r="A303" s="9"/>
      <c r="B303" s="9"/>
      <c r="C303" s="9"/>
      <c r="D303" s="13" t="s">
        <v>122</v>
      </c>
      <c r="E303" s="9"/>
      <c r="F303" s="10"/>
      <c r="G303" s="10"/>
      <c r="H303" s="10"/>
      <c r="I303" s="10"/>
      <c r="J303" s="10"/>
      <c r="K303" s="10"/>
      <c r="L303" s="10"/>
      <c r="M303" s="10"/>
    </row>
    <row r="304" spans="1:13" x14ac:dyDescent="0.25">
      <c r="A304" s="7" t="s">
        <v>214</v>
      </c>
      <c r="B304" s="7" t="s">
        <v>116</v>
      </c>
      <c r="C304" s="7" t="s">
        <v>136</v>
      </c>
      <c r="D304" s="8" t="s">
        <v>215</v>
      </c>
      <c r="E304" s="9"/>
      <c r="F304" s="10"/>
      <c r="G304" s="10"/>
      <c r="H304" s="10"/>
      <c r="I304" s="10"/>
      <c r="J304" s="10"/>
      <c r="K304" s="11">
        <v>380</v>
      </c>
      <c r="L304" s="12">
        <v>0.37</v>
      </c>
      <c r="M304" s="12">
        <f>ROUND(K304*L304,2)</f>
        <v>140.6</v>
      </c>
    </row>
    <row r="305" spans="1:13" ht="30" x14ac:dyDescent="0.25">
      <c r="A305" s="9"/>
      <c r="B305" s="9"/>
      <c r="C305" s="9"/>
      <c r="D305" s="13" t="s">
        <v>216</v>
      </c>
      <c r="E305" s="9"/>
      <c r="F305" s="10"/>
      <c r="G305" s="10"/>
      <c r="H305" s="10"/>
      <c r="I305" s="10"/>
      <c r="J305" s="10"/>
      <c r="K305" s="10"/>
      <c r="L305" s="10"/>
      <c r="M305" s="10"/>
    </row>
    <row r="306" spans="1:13" x14ac:dyDescent="0.25">
      <c r="A306" s="7" t="s">
        <v>128</v>
      </c>
      <c r="B306" s="7" t="s">
        <v>32</v>
      </c>
      <c r="C306" s="7" t="s">
        <v>27</v>
      </c>
      <c r="D306" s="8" t="s">
        <v>129</v>
      </c>
      <c r="E306" s="9"/>
      <c r="F306" s="10"/>
      <c r="G306" s="10"/>
      <c r="H306" s="10"/>
      <c r="I306" s="10"/>
      <c r="J306" s="10"/>
      <c r="K306" s="11">
        <v>1.5</v>
      </c>
      <c r="L306" s="12">
        <v>1.9</v>
      </c>
      <c r="M306" s="12">
        <f>ROUND(K306*L306,2)</f>
        <v>2.85</v>
      </c>
    </row>
    <row r="307" spans="1:13" x14ac:dyDescent="0.25">
      <c r="A307" s="9"/>
      <c r="B307" s="9"/>
      <c r="C307" s="9"/>
      <c r="D307" s="13" t="s">
        <v>130</v>
      </c>
      <c r="E307" s="9"/>
      <c r="F307" s="10"/>
      <c r="G307" s="10"/>
      <c r="H307" s="10"/>
      <c r="I307" s="10"/>
      <c r="J307" s="10"/>
      <c r="K307" s="10"/>
      <c r="L307" s="10"/>
      <c r="M307" s="10"/>
    </row>
    <row r="308" spans="1:13" ht="30" x14ac:dyDescent="0.25">
      <c r="A308" s="7" t="s">
        <v>34</v>
      </c>
      <c r="B308" s="7" t="s">
        <v>36</v>
      </c>
      <c r="C308" s="7" t="s">
        <v>37</v>
      </c>
      <c r="D308" s="8" t="s">
        <v>35</v>
      </c>
      <c r="E308" s="9"/>
      <c r="F308" s="10"/>
      <c r="G308" s="10"/>
      <c r="H308" s="10"/>
      <c r="I308" s="10"/>
      <c r="J308" s="10"/>
      <c r="K308" s="11">
        <v>0.33</v>
      </c>
      <c r="L308" s="12">
        <v>3</v>
      </c>
      <c r="M308" s="12">
        <f>ROUND(K308*L308,2)</f>
        <v>0.99</v>
      </c>
    </row>
    <row r="309" spans="1:13" ht="30" x14ac:dyDescent="0.25">
      <c r="A309" s="9"/>
      <c r="B309" s="9"/>
      <c r="C309" s="9"/>
      <c r="D309" s="13" t="s">
        <v>38</v>
      </c>
      <c r="E309" s="9"/>
      <c r="F309" s="10"/>
      <c r="G309" s="10"/>
      <c r="H309" s="10"/>
      <c r="I309" s="10"/>
      <c r="J309" s="10"/>
      <c r="K309" s="10"/>
      <c r="L309" s="10"/>
      <c r="M309" s="10"/>
    </row>
    <row r="310" spans="1:13" x14ac:dyDescent="0.25">
      <c r="A310" s="9"/>
      <c r="B310" s="9"/>
      <c r="C310" s="9"/>
      <c r="D310" s="14"/>
      <c r="E310" s="9"/>
      <c r="F310" s="10"/>
      <c r="G310" s="10"/>
      <c r="H310" s="10"/>
      <c r="I310" s="10"/>
      <c r="J310" s="16" t="s">
        <v>217</v>
      </c>
      <c r="K310" s="11">
        <v>0.05</v>
      </c>
      <c r="L310" s="12">
        <f>M298+M300+M302+M304+M306+M308</f>
        <v>208.3</v>
      </c>
      <c r="M310" s="12">
        <f>ROUND(L310*K310,2)</f>
        <v>10.42</v>
      </c>
    </row>
    <row r="311" spans="1:13" x14ac:dyDescent="0.25">
      <c r="A311" s="17"/>
      <c r="B311" s="17"/>
      <c r="C311" s="17"/>
      <c r="D311" s="18"/>
      <c r="E311" s="17"/>
      <c r="F311" s="10"/>
      <c r="G311" s="10"/>
      <c r="H311" s="10"/>
      <c r="I311" s="10"/>
      <c r="J311" s="10"/>
      <c r="K311" s="10"/>
      <c r="L311" s="10"/>
      <c r="M311" s="10"/>
    </row>
    <row r="312" spans="1:13" ht="30" x14ac:dyDescent="0.25">
      <c r="A312" s="7" t="s">
        <v>218</v>
      </c>
      <c r="B312" s="7" t="s">
        <v>116</v>
      </c>
      <c r="C312" s="7" t="s">
        <v>95</v>
      </c>
      <c r="D312" s="8" t="s">
        <v>219</v>
      </c>
      <c r="E312" s="9"/>
      <c r="F312" s="10"/>
      <c r="G312" s="10"/>
      <c r="H312" s="10"/>
      <c r="I312" s="10"/>
      <c r="J312" s="10"/>
      <c r="K312" s="11">
        <v>1</v>
      </c>
      <c r="L312" s="12">
        <v>828.41</v>
      </c>
      <c r="M312" s="12">
        <f>ROUND(K312*L312,2)</f>
        <v>828.41</v>
      </c>
    </row>
    <row r="313" spans="1:13" ht="30" x14ac:dyDescent="0.25">
      <c r="A313" s="7" t="s">
        <v>34</v>
      </c>
      <c r="B313" s="7" t="s">
        <v>36</v>
      </c>
      <c r="C313" s="7" t="s">
        <v>37</v>
      </c>
      <c r="D313" s="8" t="s">
        <v>35</v>
      </c>
      <c r="E313" s="9"/>
      <c r="F313" s="10"/>
      <c r="G313" s="10"/>
      <c r="H313" s="10"/>
      <c r="I313" s="10"/>
      <c r="J313" s="10"/>
      <c r="K313" s="11">
        <v>7.21</v>
      </c>
      <c r="L313" s="12">
        <v>3</v>
      </c>
      <c r="M313" s="12">
        <f>ROUND(K313*L313,2)</f>
        <v>21.63</v>
      </c>
    </row>
    <row r="314" spans="1:13" ht="30" x14ac:dyDescent="0.25">
      <c r="A314" s="9"/>
      <c r="B314" s="9"/>
      <c r="C314" s="9"/>
      <c r="D314" s="13" t="s">
        <v>38</v>
      </c>
      <c r="E314" s="9"/>
      <c r="F314" s="10"/>
      <c r="G314" s="10"/>
      <c r="H314" s="10"/>
      <c r="I314" s="10"/>
      <c r="J314" s="10"/>
      <c r="K314" s="10"/>
      <c r="L314" s="10"/>
      <c r="M314" s="10"/>
    </row>
    <row r="315" spans="1:13" x14ac:dyDescent="0.25">
      <c r="A315" s="9"/>
      <c r="B315" s="9"/>
      <c r="C315" s="9"/>
      <c r="D315" s="14"/>
      <c r="E315" s="7" t="s">
        <v>18</v>
      </c>
      <c r="F315" s="15">
        <v>1</v>
      </c>
      <c r="G315" s="11">
        <v>7.3</v>
      </c>
      <c r="H315" s="11">
        <v>0.3</v>
      </c>
      <c r="I315" s="11"/>
      <c r="J315" s="11">
        <f>F315*(G315+ (G315= 0))*(H315+ (H315= 0))*(I315+ (I315= 0))</f>
        <v>2.19</v>
      </c>
      <c r="K315" s="10"/>
      <c r="L315" s="10"/>
      <c r="M315" s="10"/>
    </row>
    <row r="316" spans="1:13" x14ac:dyDescent="0.25">
      <c r="A316" s="9"/>
      <c r="B316" s="9"/>
      <c r="C316" s="9"/>
      <c r="D316" s="14"/>
      <c r="E316" s="9"/>
      <c r="F316" s="10"/>
      <c r="G316" s="10"/>
      <c r="H316" s="10"/>
      <c r="I316" s="10"/>
      <c r="J316" s="35" t="s">
        <v>220</v>
      </c>
      <c r="K316" s="26">
        <f>SUM(J315:J315)</f>
        <v>2.19</v>
      </c>
      <c r="L316" s="27">
        <f>(M291+M293+M294+M310+M312+M313)*1.06</f>
        <v>1676.35</v>
      </c>
      <c r="M316" s="27">
        <f>ROUND(L316*K316,2)</f>
        <v>3671.21</v>
      </c>
    </row>
    <row r="317" spans="1:13" x14ac:dyDescent="0.25">
      <c r="A317" s="17"/>
      <c r="B317" s="17"/>
      <c r="C317" s="17"/>
      <c r="D317" s="18"/>
      <c r="E317" s="17"/>
      <c r="F317" s="10"/>
      <c r="G317" s="10"/>
      <c r="H317" s="10"/>
      <c r="I317" s="10"/>
      <c r="J317" s="10"/>
      <c r="K317" s="10"/>
      <c r="L317" s="10"/>
      <c r="M317" s="10"/>
    </row>
    <row r="318" spans="1:13" x14ac:dyDescent="0.25">
      <c r="A318" s="9"/>
      <c r="B318" s="9"/>
      <c r="C318" s="9"/>
      <c r="D318" s="14"/>
      <c r="E318" s="9"/>
      <c r="F318" s="10"/>
      <c r="G318" s="10"/>
      <c r="H318" s="10"/>
      <c r="I318" s="10"/>
      <c r="J318" s="42" t="s">
        <v>221</v>
      </c>
      <c r="K318" s="40">
        <v>1</v>
      </c>
      <c r="L318" s="41">
        <f>M173+M187+M207+M233+M250+M271+M287+M316</f>
        <v>21356.1</v>
      </c>
      <c r="M318" s="41">
        <f>ROUND(L318*K318,2)</f>
        <v>21356.1</v>
      </c>
    </row>
    <row r="319" spans="1:13" x14ac:dyDescent="0.25">
      <c r="A319" s="17"/>
      <c r="B319" s="17"/>
      <c r="C319" s="17"/>
      <c r="D319" s="18"/>
      <c r="E319" s="17"/>
      <c r="F319" s="10"/>
      <c r="G319" s="10"/>
      <c r="H319" s="10"/>
      <c r="I319" s="10"/>
      <c r="J319" s="10"/>
      <c r="K319" s="10"/>
      <c r="L319" s="10"/>
      <c r="M319" s="10"/>
    </row>
    <row r="320" spans="1:13" x14ac:dyDescent="0.25">
      <c r="A320" s="36" t="s">
        <v>222</v>
      </c>
      <c r="B320" s="36" t="s">
        <v>17</v>
      </c>
      <c r="C320" s="36" t="s">
        <v>18</v>
      </c>
      <c r="D320" s="37" t="s">
        <v>223</v>
      </c>
      <c r="E320" s="38"/>
      <c r="F320" s="39"/>
      <c r="G320" s="39"/>
      <c r="H320" s="39"/>
      <c r="I320" s="39"/>
      <c r="J320" s="39"/>
      <c r="K320" s="40">
        <f>K437</f>
        <v>1</v>
      </c>
      <c r="L320" s="41">
        <f>L437</f>
        <v>3212.18</v>
      </c>
      <c r="M320" s="41">
        <f>M437</f>
        <v>3212.18</v>
      </c>
    </row>
    <row r="321" spans="1:13" ht="30" x14ac:dyDescent="0.25">
      <c r="A321" s="22" t="s">
        <v>224</v>
      </c>
      <c r="B321" s="22" t="s">
        <v>21</v>
      </c>
      <c r="C321" s="22" t="s">
        <v>22</v>
      </c>
      <c r="D321" s="23" t="s">
        <v>225</v>
      </c>
      <c r="E321" s="24"/>
      <c r="F321" s="25"/>
      <c r="G321" s="25"/>
      <c r="H321" s="25"/>
      <c r="I321" s="25"/>
      <c r="J321" s="25"/>
      <c r="K321" s="26">
        <f>K344</f>
        <v>5.85</v>
      </c>
      <c r="L321" s="27">
        <f>L344</f>
        <v>35.75</v>
      </c>
      <c r="M321" s="27">
        <f>M344</f>
        <v>209.14</v>
      </c>
    </row>
    <row r="322" spans="1:13" ht="88.5" customHeight="1" x14ac:dyDescent="0.25">
      <c r="A322" s="24"/>
      <c r="B322" s="24"/>
      <c r="C322" s="24"/>
      <c r="D322" s="28" t="s">
        <v>226</v>
      </c>
      <c r="E322" s="24"/>
      <c r="F322" s="25"/>
      <c r="G322" s="25"/>
      <c r="H322" s="25"/>
      <c r="I322" s="25"/>
      <c r="J322" s="25"/>
      <c r="K322" s="25"/>
      <c r="L322" s="25"/>
      <c r="M322" s="25"/>
    </row>
    <row r="323" spans="1:13" x14ac:dyDescent="0.25">
      <c r="A323" s="7" t="s">
        <v>112</v>
      </c>
      <c r="B323" s="7" t="s">
        <v>26</v>
      </c>
      <c r="C323" s="7" t="s">
        <v>27</v>
      </c>
      <c r="D323" s="8" t="s">
        <v>113</v>
      </c>
      <c r="E323" s="9"/>
      <c r="F323" s="10"/>
      <c r="G323" s="10"/>
      <c r="H323" s="10"/>
      <c r="I323" s="10"/>
      <c r="J323" s="10"/>
      <c r="K323" s="11">
        <v>0.2</v>
      </c>
      <c r="L323" s="12">
        <v>24.9</v>
      </c>
      <c r="M323" s="12">
        <f>ROUND(K323*L323,2)</f>
        <v>4.9800000000000004</v>
      </c>
    </row>
    <row r="324" spans="1:13" x14ac:dyDescent="0.25">
      <c r="A324" s="7" t="s">
        <v>68</v>
      </c>
      <c r="B324" s="7" t="s">
        <v>26</v>
      </c>
      <c r="C324" s="7" t="s">
        <v>27</v>
      </c>
      <c r="D324" s="8" t="s">
        <v>69</v>
      </c>
      <c r="E324" s="9"/>
      <c r="F324" s="10"/>
      <c r="G324" s="10"/>
      <c r="H324" s="10"/>
      <c r="I324" s="10"/>
      <c r="J324" s="10"/>
      <c r="K324" s="11">
        <v>0.2</v>
      </c>
      <c r="L324" s="12">
        <v>20.75</v>
      </c>
      <c r="M324" s="12">
        <f>ROUND(K324*L324,2)</f>
        <v>4.1500000000000004</v>
      </c>
    </row>
    <row r="325" spans="1:13" x14ac:dyDescent="0.25">
      <c r="A325" s="9"/>
      <c r="B325" s="9"/>
      <c r="C325" s="9"/>
      <c r="D325" s="13" t="s">
        <v>69</v>
      </c>
      <c r="E325" s="9"/>
      <c r="F325" s="10"/>
      <c r="G325" s="10"/>
      <c r="H325" s="10"/>
      <c r="I325" s="10"/>
      <c r="J325" s="10"/>
      <c r="K325" s="10"/>
      <c r="L325" s="10"/>
      <c r="M325" s="10"/>
    </row>
    <row r="326" spans="1:13" ht="45" x14ac:dyDescent="0.25">
      <c r="A326" s="7" t="s">
        <v>227</v>
      </c>
      <c r="B326" s="7" t="s">
        <v>116</v>
      </c>
      <c r="C326" s="7" t="s">
        <v>95</v>
      </c>
      <c r="D326" s="8" t="s">
        <v>228</v>
      </c>
      <c r="E326" s="9"/>
      <c r="F326" s="10"/>
      <c r="G326" s="10"/>
      <c r="H326" s="10"/>
      <c r="I326" s="10"/>
      <c r="J326" s="10"/>
      <c r="K326" s="11">
        <f>K339</f>
        <v>0.1</v>
      </c>
      <c r="L326" s="12">
        <f>L339</f>
        <v>243.27</v>
      </c>
      <c r="M326" s="12">
        <f>M339</f>
        <v>24.33</v>
      </c>
    </row>
    <row r="327" spans="1:13" x14ac:dyDescent="0.25">
      <c r="A327" s="7" t="s">
        <v>66</v>
      </c>
      <c r="B327" s="7" t="s">
        <v>26</v>
      </c>
      <c r="C327" s="7" t="s">
        <v>27</v>
      </c>
      <c r="D327" s="8" t="s">
        <v>67</v>
      </c>
      <c r="E327" s="9"/>
      <c r="F327" s="10"/>
      <c r="G327" s="10"/>
      <c r="H327" s="10"/>
      <c r="I327" s="10"/>
      <c r="J327" s="10"/>
      <c r="K327" s="11">
        <v>2.5</v>
      </c>
      <c r="L327" s="12">
        <v>21.97</v>
      </c>
      <c r="M327" s="12">
        <f>ROUND(K327*L327,2)</f>
        <v>54.93</v>
      </c>
    </row>
    <row r="328" spans="1:13" x14ac:dyDescent="0.25">
      <c r="A328" s="9"/>
      <c r="B328" s="9"/>
      <c r="C328" s="9"/>
      <c r="D328" s="13" t="s">
        <v>67</v>
      </c>
      <c r="E328" s="9"/>
      <c r="F328" s="10"/>
      <c r="G328" s="10"/>
      <c r="H328" s="10"/>
      <c r="I328" s="10"/>
      <c r="J328" s="10"/>
      <c r="K328" s="10"/>
      <c r="L328" s="10"/>
      <c r="M328" s="10"/>
    </row>
    <row r="329" spans="1:13" x14ac:dyDescent="0.25">
      <c r="A329" s="7" t="s">
        <v>117</v>
      </c>
      <c r="B329" s="7" t="s">
        <v>116</v>
      </c>
      <c r="C329" s="7" t="s">
        <v>95</v>
      </c>
      <c r="D329" s="8" t="s">
        <v>118</v>
      </c>
      <c r="E329" s="9"/>
      <c r="F329" s="10"/>
      <c r="G329" s="10"/>
      <c r="H329" s="10"/>
      <c r="I329" s="10"/>
      <c r="J329" s="10"/>
      <c r="K329" s="11">
        <v>0.25</v>
      </c>
      <c r="L329" s="12">
        <v>1.81</v>
      </c>
      <c r="M329" s="12">
        <f>ROUND(K329*L329,2)</f>
        <v>0.45</v>
      </c>
    </row>
    <row r="330" spans="1:13" x14ac:dyDescent="0.25">
      <c r="A330" s="9"/>
      <c r="B330" s="9"/>
      <c r="C330" s="9"/>
      <c r="D330" s="13" t="s">
        <v>118</v>
      </c>
      <c r="E330" s="9"/>
      <c r="F330" s="10"/>
      <c r="G330" s="10"/>
      <c r="H330" s="10"/>
      <c r="I330" s="10"/>
      <c r="J330" s="10"/>
      <c r="K330" s="10"/>
      <c r="L330" s="10"/>
      <c r="M330" s="10"/>
    </row>
    <row r="331" spans="1:13" ht="30" x14ac:dyDescent="0.25">
      <c r="A331" s="7" t="s">
        <v>119</v>
      </c>
      <c r="B331" s="7" t="s">
        <v>116</v>
      </c>
      <c r="C331" s="7" t="s">
        <v>121</v>
      </c>
      <c r="D331" s="8" t="s">
        <v>120</v>
      </c>
      <c r="E331" s="9"/>
      <c r="F331" s="10"/>
      <c r="G331" s="10"/>
      <c r="H331" s="10"/>
      <c r="I331" s="10"/>
      <c r="J331" s="10"/>
      <c r="K331" s="11">
        <v>0.82</v>
      </c>
      <c r="L331" s="12">
        <v>20.09</v>
      </c>
      <c r="M331" s="12">
        <f>ROUND(K331*L331,2)</f>
        <v>16.47</v>
      </c>
    </row>
    <row r="332" spans="1:13" ht="30" x14ac:dyDescent="0.25">
      <c r="A332" s="9"/>
      <c r="B332" s="9"/>
      <c r="C332" s="9"/>
      <c r="D332" s="13" t="s">
        <v>122</v>
      </c>
      <c r="E332" s="9"/>
      <c r="F332" s="10"/>
      <c r="G332" s="10"/>
      <c r="H332" s="10"/>
      <c r="I332" s="10"/>
      <c r="J332" s="10"/>
      <c r="K332" s="10"/>
      <c r="L332" s="10"/>
      <c r="M332" s="10"/>
    </row>
    <row r="333" spans="1:13" ht="30" x14ac:dyDescent="0.25">
      <c r="A333" s="7" t="s">
        <v>123</v>
      </c>
      <c r="B333" s="7" t="s">
        <v>116</v>
      </c>
      <c r="C333" s="7" t="s">
        <v>121</v>
      </c>
      <c r="D333" s="8" t="s">
        <v>124</v>
      </c>
      <c r="E333" s="9"/>
      <c r="F333" s="10"/>
      <c r="G333" s="10"/>
      <c r="H333" s="10"/>
      <c r="I333" s="10"/>
      <c r="J333" s="10"/>
      <c r="K333" s="11">
        <v>0.55000000000000004</v>
      </c>
      <c r="L333" s="12">
        <v>21.85</v>
      </c>
      <c r="M333" s="12">
        <f>ROUND(K333*L333,2)</f>
        <v>12.02</v>
      </c>
    </row>
    <row r="334" spans="1:13" x14ac:dyDescent="0.25">
      <c r="A334" s="7" t="s">
        <v>229</v>
      </c>
      <c r="B334" s="7" t="s">
        <v>116</v>
      </c>
      <c r="C334" s="7" t="s">
        <v>136</v>
      </c>
      <c r="D334" s="8" t="s">
        <v>230</v>
      </c>
      <c r="E334" s="9"/>
      <c r="F334" s="10"/>
      <c r="G334" s="10"/>
      <c r="H334" s="10"/>
      <c r="I334" s="10"/>
      <c r="J334" s="10"/>
      <c r="K334" s="11">
        <v>450</v>
      </c>
      <c r="L334" s="12">
        <v>0.34</v>
      </c>
      <c r="M334" s="12">
        <f>ROUND(K334*L334,2)</f>
        <v>153</v>
      </c>
    </row>
    <row r="335" spans="1:13" x14ac:dyDescent="0.25">
      <c r="A335" s="7" t="s">
        <v>128</v>
      </c>
      <c r="B335" s="7" t="s">
        <v>32</v>
      </c>
      <c r="C335" s="7" t="s">
        <v>27</v>
      </c>
      <c r="D335" s="8" t="s">
        <v>129</v>
      </c>
      <c r="E335" s="9"/>
      <c r="F335" s="10"/>
      <c r="G335" s="10"/>
      <c r="H335" s="10"/>
      <c r="I335" s="10"/>
      <c r="J335" s="10"/>
      <c r="K335" s="11">
        <v>2.5</v>
      </c>
      <c r="L335" s="12">
        <v>1.9</v>
      </c>
      <c r="M335" s="12">
        <f>ROUND(K335*L335,2)</f>
        <v>4.75</v>
      </c>
    </row>
    <row r="336" spans="1:13" x14ac:dyDescent="0.25">
      <c r="A336" s="9"/>
      <c r="B336" s="9"/>
      <c r="C336" s="9"/>
      <c r="D336" s="13" t="s">
        <v>130</v>
      </c>
      <c r="E336" s="9"/>
      <c r="F336" s="10"/>
      <c r="G336" s="10"/>
      <c r="H336" s="10"/>
      <c r="I336" s="10"/>
      <c r="J336" s="10"/>
      <c r="K336" s="10"/>
      <c r="L336" s="10"/>
      <c r="M336" s="10"/>
    </row>
    <row r="337" spans="1:13" ht="30" x14ac:dyDescent="0.25">
      <c r="A337" s="7" t="s">
        <v>34</v>
      </c>
      <c r="B337" s="7" t="s">
        <v>36</v>
      </c>
      <c r="C337" s="7" t="s">
        <v>37</v>
      </c>
      <c r="D337" s="8" t="s">
        <v>35</v>
      </c>
      <c r="E337" s="9"/>
      <c r="F337" s="10"/>
      <c r="G337" s="10"/>
      <c r="H337" s="10"/>
      <c r="I337" s="10"/>
      <c r="J337" s="10"/>
      <c r="K337" s="11">
        <v>0.54900000000000004</v>
      </c>
      <c r="L337" s="12">
        <v>3</v>
      </c>
      <c r="M337" s="12">
        <f>ROUND(K337*L337,2)</f>
        <v>1.65</v>
      </c>
    </row>
    <row r="338" spans="1:13" ht="30" x14ac:dyDescent="0.25">
      <c r="A338" s="9"/>
      <c r="B338" s="9"/>
      <c r="C338" s="9"/>
      <c r="D338" s="13" t="s">
        <v>38</v>
      </c>
      <c r="E338" s="9"/>
      <c r="F338" s="10"/>
      <c r="G338" s="10"/>
      <c r="H338" s="10"/>
      <c r="I338" s="10"/>
      <c r="J338" s="10"/>
      <c r="K338" s="10"/>
      <c r="L338" s="10"/>
      <c r="M338" s="10"/>
    </row>
    <row r="339" spans="1:13" x14ac:dyDescent="0.25">
      <c r="A339" s="9"/>
      <c r="B339" s="9"/>
      <c r="C339" s="9"/>
      <c r="D339" s="14"/>
      <c r="E339" s="9"/>
      <c r="F339" s="10"/>
      <c r="G339" s="10"/>
      <c r="H339" s="10"/>
      <c r="I339" s="10"/>
      <c r="J339" s="16" t="s">
        <v>231</v>
      </c>
      <c r="K339" s="11">
        <v>0.1</v>
      </c>
      <c r="L339" s="12">
        <f>M327+M329+M331+M333+M334+M335+M337</f>
        <v>243.27</v>
      </c>
      <c r="M339" s="12">
        <f>ROUND(L339*K339,2)</f>
        <v>24.33</v>
      </c>
    </row>
    <row r="340" spans="1:13" x14ac:dyDescent="0.25">
      <c r="A340" s="17"/>
      <c r="B340" s="17"/>
      <c r="C340" s="17"/>
      <c r="D340" s="18"/>
      <c r="E340" s="17"/>
      <c r="F340" s="10"/>
      <c r="G340" s="10"/>
      <c r="H340" s="10"/>
      <c r="I340" s="10"/>
      <c r="J340" s="10"/>
      <c r="K340" s="10"/>
      <c r="L340" s="10"/>
      <c r="M340" s="10"/>
    </row>
    <row r="341" spans="1:13" ht="30" x14ac:dyDescent="0.25">
      <c r="A341" s="7" t="s">
        <v>34</v>
      </c>
      <c r="B341" s="7" t="s">
        <v>36</v>
      </c>
      <c r="C341" s="7" t="s">
        <v>37</v>
      </c>
      <c r="D341" s="8" t="s">
        <v>35</v>
      </c>
      <c r="E341" s="9"/>
      <c r="F341" s="10"/>
      <c r="G341" s="10"/>
      <c r="H341" s="10"/>
      <c r="I341" s="10"/>
      <c r="J341" s="10"/>
      <c r="K341" s="11">
        <v>9.0999999999999998E-2</v>
      </c>
      <c r="L341" s="12">
        <v>3</v>
      </c>
      <c r="M341" s="12">
        <f>ROUND(K341*L341,2)</f>
        <v>0.27</v>
      </c>
    </row>
    <row r="342" spans="1:13" ht="30" x14ac:dyDescent="0.25">
      <c r="A342" s="9"/>
      <c r="B342" s="9"/>
      <c r="C342" s="9"/>
      <c r="D342" s="13" t="s">
        <v>38</v>
      </c>
      <c r="E342" s="9"/>
      <c r="F342" s="10"/>
      <c r="G342" s="10"/>
      <c r="H342" s="10"/>
      <c r="I342" s="10"/>
      <c r="J342" s="10"/>
      <c r="K342" s="10"/>
      <c r="L342" s="10"/>
      <c r="M342" s="10"/>
    </row>
    <row r="343" spans="1:13" x14ac:dyDescent="0.25">
      <c r="A343" s="9"/>
      <c r="B343" s="9"/>
      <c r="C343" s="9"/>
      <c r="D343" s="14"/>
      <c r="E343" s="7" t="s">
        <v>18</v>
      </c>
      <c r="F343" s="15">
        <v>1</v>
      </c>
      <c r="G343" s="11">
        <v>5.85</v>
      </c>
      <c r="H343" s="11"/>
      <c r="I343" s="11"/>
      <c r="J343" s="11">
        <f>F343*(G343+ (G343= 0))*(H343+ (H343= 0))*(I343+ (I343= 0))</f>
        <v>5.85</v>
      </c>
      <c r="K343" s="10"/>
      <c r="L343" s="10"/>
      <c r="M343" s="10"/>
    </row>
    <row r="344" spans="1:13" x14ac:dyDescent="0.25">
      <c r="A344" s="9"/>
      <c r="B344" s="9"/>
      <c r="C344" s="9"/>
      <c r="D344" s="14"/>
      <c r="E344" s="9"/>
      <c r="F344" s="10"/>
      <c r="G344" s="10"/>
      <c r="H344" s="10"/>
      <c r="I344" s="10"/>
      <c r="J344" s="35" t="s">
        <v>232</v>
      </c>
      <c r="K344" s="26">
        <f>SUM(J343:J343)</f>
        <v>5.85</v>
      </c>
      <c r="L344" s="27">
        <f>(M323+M324+M339+M341)*1.06</f>
        <v>35.75</v>
      </c>
      <c r="M344" s="27">
        <f>ROUND(L344*K344,2)</f>
        <v>209.14</v>
      </c>
    </row>
    <row r="345" spans="1:13" x14ac:dyDescent="0.25">
      <c r="A345" s="17"/>
      <c r="B345" s="17"/>
      <c r="C345" s="17"/>
      <c r="D345" s="18"/>
      <c r="E345" s="17"/>
      <c r="F345" s="10"/>
      <c r="G345" s="10"/>
      <c r="H345" s="10"/>
      <c r="I345" s="10"/>
      <c r="J345" s="10"/>
      <c r="K345" s="10"/>
      <c r="L345" s="10"/>
      <c r="M345" s="10"/>
    </row>
    <row r="346" spans="1:13" ht="30" x14ac:dyDescent="0.25">
      <c r="A346" s="22" t="s">
        <v>233</v>
      </c>
      <c r="B346" s="22" t="s">
        <v>21</v>
      </c>
      <c r="C346" s="22" t="s">
        <v>22</v>
      </c>
      <c r="D346" s="23" t="s">
        <v>234</v>
      </c>
      <c r="E346" s="24"/>
      <c r="F346" s="25"/>
      <c r="G346" s="25"/>
      <c r="H346" s="25"/>
      <c r="I346" s="25"/>
      <c r="J346" s="25"/>
      <c r="K346" s="26">
        <f>K373</f>
        <v>5.85</v>
      </c>
      <c r="L346" s="27">
        <f>L373</f>
        <v>76.55</v>
      </c>
      <c r="M346" s="27">
        <f>M373</f>
        <v>447.82</v>
      </c>
    </row>
    <row r="347" spans="1:13" ht="175.5" customHeight="1" x14ac:dyDescent="0.25">
      <c r="A347" s="24"/>
      <c r="B347" s="24"/>
      <c r="C347" s="24"/>
      <c r="D347" s="28" t="s">
        <v>235</v>
      </c>
      <c r="E347" s="24"/>
      <c r="F347" s="25"/>
      <c r="G347" s="25"/>
      <c r="H347" s="25"/>
      <c r="I347" s="25"/>
      <c r="J347" s="25"/>
      <c r="K347" s="25"/>
      <c r="L347" s="25"/>
      <c r="M347" s="25"/>
    </row>
    <row r="348" spans="1:13" x14ac:dyDescent="0.25">
      <c r="A348" s="7" t="s">
        <v>112</v>
      </c>
      <c r="B348" s="7" t="s">
        <v>26</v>
      </c>
      <c r="C348" s="7" t="s">
        <v>27</v>
      </c>
      <c r="D348" s="8" t="s">
        <v>113</v>
      </c>
      <c r="E348" s="9"/>
      <c r="F348" s="10"/>
      <c r="G348" s="10"/>
      <c r="H348" s="10"/>
      <c r="I348" s="10"/>
      <c r="J348" s="10"/>
      <c r="K348" s="11">
        <v>0.6</v>
      </c>
      <c r="L348" s="12">
        <v>24.9</v>
      </c>
      <c r="M348" s="12">
        <f>ROUND(K348*L348,2)</f>
        <v>14.94</v>
      </c>
    </row>
    <row r="349" spans="1:13" x14ac:dyDescent="0.25">
      <c r="A349" s="7" t="s">
        <v>68</v>
      </c>
      <c r="B349" s="7" t="s">
        <v>26</v>
      </c>
      <c r="C349" s="7" t="s">
        <v>27</v>
      </c>
      <c r="D349" s="8" t="s">
        <v>69</v>
      </c>
      <c r="E349" s="9"/>
      <c r="F349" s="10"/>
      <c r="G349" s="10"/>
      <c r="H349" s="10"/>
      <c r="I349" s="10"/>
      <c r="J349" s="10"/>
      <c r="K349" s="11">
        <v>0.3</v>
      </c>
      <c r="L349" s="12">
        <v>20.75</v>
      </c>
      <c r="M349" s="12">
        <f>ROUND(K349*L349,2)</f>
        <v>6.23</v>
      </c>
    </row>
    <row r="350" spans="1:13" x14ac:dyDescent="0.25">
      <c r="A350" s="9"/>
      <c r="B350" s="9"/>
      <c r="C350" s="9"/>
      <c r="D350" s="13" t="s">
        <v>69</v>
      </c>
      <c r="E350" s="9"/>
      <c r="F350" s="10"/>
      <c r="G350" s="10"/>
      <c r="H350" s="10"/>
      <c r="I350" s="10"/>
      <c r="J350" s="10"/>
      <c r="K350" s="10"/>
      <c r="L350" s="10"/>
      <c r="M350" s="10"/>
    </row>
    <row r="351" spans="1:13" ht="45" x14ac:dyDescent="0.25">
      <c r="A351" s="7" t="s">
        <v>236</v>
      </c>
      <c r="B351" s="7" t="s">
        <v>116</v>
      </c>
      <c r="C351" s="7" t="s">
        <v>22</v>
      </c>
      <c r="D351" s="8" t="s">
        <v>237</v>
      </c>
      <c r="E351" s="9"/>
      <c r="F351" s="10"/>
      <c r="G351" s="10"/>
      <c r="H351" s="10"/>
      <c r="I351" s="10"/>
      <c r="J351" s="10"/>
      <c r="K351" s="11">
        <v>1.02</v>
      </c>
      <c r="L351" s="12">
        <v>43</v>
      </c>
      <c r="M351" s="12">
        <f>ROUND(K351*L351,2)</f>
        <v>43.86</v>
      </c>
    </row>
    <row r="352" spans="1:13" x14ac:dyDescent="0.25">
      <c r="A352" s="7" t="s">
        <v>238</v>
      </c>
      <c r="B352" s="7" t="s">
        <v>116</v>
      </c>
      <c r="C352" s="7" t="s">
        <v>136</v>
      </c>
      <c r="D352" s="8" t="s">
        <v>239</v>
      </c>
      <c r="E352" s="9"/>
      <c r="F352" s="10"/>
      <c r="G352" s="10"/>
      <c r="H352" s="10"/>
      <c r="I352" s="10"/>
      <c r="J352" s="10"/>
      <c r="K352" s="11">
        <v>0.3</v>
      </c>
      <c r="L352" s="12">
        <v>2.85</v>
      </c>
      <c r="M352" s="12">
        <f>ROUND(K352*L352,2)</f>
        <v>0.86</v>
      </c>
    </row>
    <row r="353" spans="1:13" ht="45" x14ac:dyDescent="0.25">
      <c r="A353" s="7" t="s">
        <v>240</v>
      </c>
      <c r="B353" s="7" t="s">
        <v>116</v>
      </c>
      <c r="C353" s="7" t="s">
        <v>95</v>
      </c>
      <c r="D353" s="8" t="s">
        <v>241</v>
      </c>
      <c r="E353" s="9"/>
      <c r="F353" s="10"/>
      <c r="G353" s="10"/>
      <c r="H353" s="10"/>
      <c r="I353" s="10"/>
      <c r="J353" s="10"/>
      <c r="K353" s="11">
        <f>K369</f>
        <v>0.03</v>
      </c>
      <c r="L353" s="12">
        <f>L369</f>
        <v>193.4</v>
      </c>
      <c r="M353" s="12">
        <f>M369</f>
        <v>5.8</v>
      </c>
    </row>
    <row r="354" spans="1:13" ht="150" x14ac:dyDescent="0.25">
      <c r="A354" s="9"/>
      <c r="B354" s="9"/>
      <c r="C354" s="9"/>
      <c r="D354" s="13" t="s">
        <v>242</v>
      </c>
      <c r="E354" s="9"/>
      <c r="F354" s="10"/>
      <c r="G354" s="10"/>
      <c r="H354" s="10"/>
      <c r="I354" s="10"/>
      <c r="J354" s="10"/>
      <c r="K354" s="10"/>
      <c r="L354" s="10"/>
      <c r="M354" s="10"/>
    </row>
    <row r="355" spans="1:13" x14ac:dyDescent="0.25">
      <c r="A355" s="7" t="s">
        <v>66</v>
      </c>
      <c r="B355" s="7" t="s">
        <v>26</v>
      </c>
      <c r="C355" s="7" t="s">
        <v>27</v>
      </c>
      <c r="D355" s="8" t="s">
        <v>67</v>
      </c>
      <c r="E355" s="9"/>
      <c r="F355" s="10"/>
      <c r="G355" s="10"/>
      <c r="H355" s="10"/>
      <c r="I355" s="10"/>
      <c r="J355" s="10"/>
      <c r="K355" s="11">
        <v>1.05</v>
      </c>
      <c r="L355" s="12">
        <v>21.97</v>
      </c>
      <c r="M355" s="12">
        <f>ROUND(K355*L355,2)</f>
        <v>23.07</v>
      </c>
    </row>
    <row r="356" spans="1:13" x14ac:dyDescent="0.25">
      <c r="A356" s="9"/>
      <c r="B356" s="9"/>
      <c r="C356" s="9"/>
      <c r="D356" s="13" t="s">
        <v>67</v>
      </c>
      <c r="E356" s="9"/>
      <c r="F356" s="10"/>
      <c r="G356" s="10"/>
      <c r="H356" s="10"/>
      <c r="I356" s="10"/>
      <c r="J356" s="10"/>
      <c r="K356" s="10"/>
      <c r="L356" s="10"/>
      <c r="M356" s="10"/>
    </row>
    <row r="357" spans="1:13" x14ac:dyDescent="0.25">
      <c r="A357" s="7" t="s">
        <v>117</v>
      </c>
      <c r="B357" s="7" t="s">
        <v>116</v>
      </c>
      <c r="C357" s="7" t="s">
        <v>95</v>
      </c>
      <c r="D357" s="8" t="s">
        <v>118</v>
      </c>
      <c r="E357" s="9"/>
      <c r="F357" s="10"/>
      <c r="G357" s="10"/>
      <c r="H357" s="10"/>
      <c r="I357" s="10"/>
      <c r="J357" s="10"/>
      <c r="K357" s="11">
        <v>0.2</v>
      </c>
      <c r="L357" s="12">
        <v>1.81</v>
      </c>
      <c r="M357" s="12">
        <f>ROUND(K357*L357,2)</f>
        <v>0.36</v>
      </c>
    </row>
    <row r="358" spans="1:13" x14ac:dyDescent="0.25">
      <c r="A358" s="9"/>
      <c r="B358" s="9"/>
      <c r="C358" s="9"/>
      <c r="D358" s="13" t="s">
        <v>118</v>
      </c>
      <c r="E358" s="9"/>
      <c r="F358" s="10"/>
      <c r="G358" s="10"/>
      <c r="H358" s="10"/>
      <c r="I358" s="10"/>
      <c r="J358" s="10"/>
      <c r="K358" s="10"/>
      <c r="L358" s="10"/>
      <c r="M358" s="10"/>
    </row>
    <row r="359" spans="1:13" ht="30" x14ac:dyDescent="0.25">
      <c r="A359" s="7" t="s">
        <v>119</v>
      </c>
      <c r="B359" s="7" t="s">
        <v>116</v>
      </c>
      <c r="C359" s="7" t="s">
        <v>121</v>
      </c>
      <c r="D359" s="8" t="s">
        <v>120</v>
      </c>
      <c r="E359" s="9"/>
      <c r="F359" s="10"/>
      <c r="G359" s="10"/>
      <c r="H359" s="10"/>
      <c r="I359" s="10"/>
      <c r="J359" s="10"/>
      <c r="K359" s="11">
        <v>1.53</v>
      </c>
      <c r="L359" s="12">
        <v>20.09</v>
      </c>
      <c r="M359" s="12">
        <f>ROUND(K359*L359,2)</f>
        <v>30.74</v>
      </c>
    </row>
    <row r="360" spans="1:13" ht="30" x14ac:dyDescent="0.25">
      <c r="A360" s="9"/>
      <c r="B360" s="9"/>
      <c r="C360" s="9"/>
      <c r="D360" s="13" t="s">
        <v>122</v>
      </c>
      <c r="E360" s="9"/>
      <c r="F360" s="10"/>
      <c r="G360" s="10"/>
      <c r="H360" s="10"/>
      <c r="I360" s="10"/>
      <c r="J360" s="10"/>
      <c r="K360" s="10"/>
      <c r="L360" s="10"/>
      <c r="M360" s="10"/>
    </row>
    <row r="361" spans="1:13" ht="30" x14ac:dyDescent="0.25">
      <c r="A361" s="7" t="s">
        <v>125</v>
      </c>
      <c r="B361" s="7" t="s">
        <v>116</v>
      </c>
      <c r="C361" s="7" t="s">
        <v>121</v>
      </c>
      <c r="D361" s="8" t="s">
        <v>126</v>
      </c>
      <c r="E361" s="9"/>
      <c r="F361" s="10"/>
      <c r="G361" s="10"/>
      <c r="H361" s="10"/>
      <c r="I361" s="10"/>
      <c r="J361" s="10"/>
      <c r="K361" s="11">
        <v>0.2</v>
      </c>
      <c r="L361" s="12">
        <v>105.8</v>
      </c>
      <c r="M361" s="12">
        <f>ROUND(K361*L361,2)</f>
        <v>21.16</v>
      </c>
    </row>
    <row r="362" spans="1:13" ht="60" x14ac:dyDescent="0.25">
      <c r="A362" s="9"/>
      <c r="B362" s="9"/>
      <c r="C362" s="9"/>
      <c r="D362" s="13" t="s">
        <v>127</v>
      </c>
      <c r="E362" s="9"/>
      <c r="F362" s="10"/>
      <c r="G362" s="10"/>
      <c r="H362" s="10"/>
      <c r="I362" s="10"/>
      <c r="J362" s="10"/>
      <c r="K362" s="10"/>
      <c r="L362" s="10"/>
      <c r="M362" s="10"/>
    </row>
    <row r="363" spans="1:13" x14ac:dyDescent="0.25">
      <c r="A363" s="7" t="s">
        <v>243</v>
      </c>
      <c r="B363" s="7" t="s">
        <v>116</v>
      </c>
      <c r="C363" s="7" t="s">
        <v>136</v>
      </c>
      <c r="D363" s="8" t="s">
        <v>244</v>
      </c>
      <c r="E363" s="9"/>
      <c r="F363" s="10"/>
      <c r="G363" s="10"/>
      <c r="H363" s="10"/>
      <c r="I363" s="10"/>
      <c r="J363" s="10"/>
      <c r="K363" s="11">
        <v>400</v>
      </c>
      <c r="L363" s="12">
        <v>0.28999999999999998</v>
      </c>
      <c r="M363" s="12">
        <f>ROUND(K363*L363,2)</f>
        <v>116</v>
      </c>
    </row>
    <row r="364" spans="1:13" x14ac:dyDescent="0.25">
      <c r="A364" s="9"/>
      <c r="B364" s="9"/>
      <c r="C364" s="9"/>
      <c r="D364" s="13" t="s">
        <v>244</v>
      </c>
      <c r="E364" s="9"/>
      <c r="F364" s="10"/>
      <c r="G364" s="10"/>
      <c r="H364" s="10"/>
      <c r="I364" s="10"/>
      <c r="J364" s="10"/>
      <c r="K364" s="10"/>
      <c r="L364" s="10"/>
      <c r="M364" s="10"/>
    </row>
    <row r="365" spans="1:13" x14ac:dyDescent="0.25">
      <c r="A365" s="7" t="s">
        <v>128</v>
      </c>
      <c r="B365" s="7" t="s">
        <v>32</v>
      </c>
      <c r="C365" s="7" t="s">
        <v>27</v>
      </c>
      <c r="D365" s="8" t="s">
        <v>129</v>
      </c>
      <c r="E365" s="9"/>
      <c r="F365" s="10"/>
      <c r="G365" s="10"/>
      <c r="H365" s="10"/>
      <c r="I365" s="10"/>
      <c r="J365" s="10"/>
      <c r="K365" s="11">
        <v>0.72499999999999998</v>
      </c>
      <c r="L365" s="12">
        <v>1.9</v>
      </c>
      <c r="M365" s="12">
        <f>ROUND(K365*L365,2)</f>
        <v>1.38</v>
      </c>
    </row>
    <row r="366" spans="1:13" x14ac:dyDescent="0.25">
      <c r="A366" s="9"/>
      <c r="B366" s="9"/>
      <c r="C366" s="9"/>
      <c r="D366" s="13" t="s">
        <v>130</v>
      </c>
      <c r="E366" s="9"/>
      <c r="F366" s="10"/>
      <c r="G366" s="10"/>
      <c r="H366" s="10"/>
      <c r="I366" s="10"/>
      <c r="J366" s="10"/>
      <c r="K366" s="10"/>
      <c r="L366" s="10"/>
      <c r="M366" s="10"/>
    </row>
    <row r="367" spans="1:13" ht="30" x14ac:dyDescent="0.25">
      <c r="A367" s="7" t="s">
        <v>34</v>
      </c>
      <c r="B367" s="7" t="s">
        <v>36</v>
      </c>
      <c r="C367" s="7" t="s">
        <v>37</v>
      </c>
      <c r="D367" s="8" t="s">
        <v>35</v>
      </c>
      <c r="E367" s="9"/>
      <c r="F367" s="10"/>
      <c r="G367" s="10"/>
      <c r="H367" s="10"/>
      <c r="I367" s="10"/>
      <c r="J367" s="10"/>
      <c r="K367" s="11">
        <v>0.23100000000000001</v>
      </c>
      <c r="L367" s="12">
        <v>3</v>
      </c>
      <c r="M367" s="12">
        <f>ROUND(K367*L367,2)</f>
        <v>0.69</v>
      </c>
    </row>
    <row r="368" spans="1:13" ht="30" x14ac:dyDescent="0.25">
      <c r="A368" s="9"/>
      <c r="B368" s="9"/>
      <c r="C368" s="9"/>
      <c r="D368" s="13" t="s">
        <v>38</v>
      </c>
      <c r="E368" s="9"/>
      <c r="F368" s="10"/>
      <c r="G368" s="10"/>
      <c r="H368" s="10"/>
      <c r="I368" s="10"/>
      <c r="J368" s="10"/>
      <c r="K368" s="10"/>
      <c r="L368" s="10"/>
      <c r="M368" s="10"/>
    </row>
    <row r="369" spans="1:13" x14ac:dyDescent="0.25">
      <c r="A369" s="9"/>
      <c r="B369" s="9"/>
      <c r="C369" s="9"/>
      <c r="D369" s="14"/>
      <c r="E369" s="9"/>
      <c r="F369" s="10"/>
      <c r="G369" s="10"/>
      <c r="H369" s="10"/>
      <c r="I369" s="10"/>
      <c r="J369" s="16" t="s">
        <v>245</v>
      </c>
      <c r="K369" s="11">
        <v>0.03</v>
      </c>
      <c r="L369" s="12">
        <f>M355+M357+M359+M361+M363+M365+M367</f>
        <v>193.4</v>
      </c>
      <c r="M369" s="12">
        <f>ROUND(L369*K369,2)</f>
        <v>5.8</v>
      </c>
    </row>
    <row r="370" spans="1:13" x14ac:dyDescent="0.25">
      <c r="A370" s="17"/>
      <c r="B370" s="17"/>
      <c r="C370" s="17"/>
      <c r="D370" s="18"/>
      <c r="E370" s="17"/>
      <c r="F370" s="10"/>
      <c r="G370" s="10"/>
      <c r="H370" s="10"/>
      <c r="I370" s="10"/>
      <c r="J370" s="10"/>
      <c r="K370" s="10"/>
      <c r="L370" s="10"/>
      <c r="M370" s="10"/>
    </row>
    <row r="371" spans="1:13" ht="30" x14ac:dyDescent="0.25">
      <c r="A371" s="7" t="s">
        <v>246</v>
      </c>
      <c r="B371" s="7" t="s">
        <v>36</v>
      </c>
      <c r="C371" s="7" t="s">
        <v>248</v>
      </c>
      <c r="D371" s="8" t="s">
        <v>247</v>
      </c>
      <c r="E371" s="9"/>
      <c r="F371" s="10"/>
      <c r="G371" s="10"/>
      <c r="H371" s="10"/>
      <c r="I371" s="10"/>
      <c r="J371" s="10"/>
      <c r="K371" s="11">
        <v>0.21199999999999999</v>
      </c>
      <c r="L371" s="12">
        <v>2.5</v>
      </c>
      <c r="M371" s="12">
        <f>ROUND(K371*L371,2)</f>
        <v>0.53</v>
      </c>
    </row>
    <row r="372" spans="1:13" x14ac:dyDescent="0.25">
      <c r="A372" s="9"/>
      <c r="B372" s="9"/>
      <c r="C372" s="9"/>
      <c r="D372" s="14"/>
      <c r="E372" s="7" t="s">
        <v>18</v>
      </c>
      <c r="F372" s="15">
        <v>1</v>
      </c>
      <c r="G372" s="11">
        <v>5.85</v>
      </c>
      <c r="H372" s="11"/>
      <c r="I372" s="11"/>
      <c r="J372" s="11">
        <f>F372*(G372+ (G372= 0))*(H372+ (H372= 0))*(I372+ (I372= 0))</f>
        <v>5.85</v>
      </c>
      <c r="K372" s="10"/>
      <c r="L372" s="10"/>
      <c r="M372" s="10"/>
    </row>
    <row r="373" spans="1:13" x14ac:dyDescent="0.25">
      <c r="A373" s="9"/>
      <c r="B373" s="9"/>
      <c r="C373" s="9"/>
      <c r="D373" s="14"/>
      <c r="E373" s="9"/>
      <c r="F373" s="10"/>
      <c r="G373" s="10"/>
      <c r="H373" s="10"/>
      <c r="I373" s="10"/>
      <c r="J373" s="35" t="s">
        <v>249</v>
      </c>
      <c r="K373" s="26">
        <f>SUM(J372:J372)</f>
        <v>5.85</v>
      </c>
      <c r="L373" s="27">
        <f>(M348+M349+M351+M352+M369+M371)*1.06</f>
        <v>76.55</v>
      </c>
      <c r="M373" s="27">
        <f>ROUND(L373*K373,2)</f>
        <v>447.82</v>
      </c>
    </row>
    <row r="374" spans="1:13" x14ac:dyDescent="0.25">
      <c r="A374" s="17"/>
      <c r="B374" s="17"/>
      <c r="C374" s="17"/>
      <c r="D374" s="18"/>
      <c r="E374" s="17"/>
      <c r="F374" s="10"/>
      <c r="G374" s="10"/>
      <c r="H374" s="10"/>
      <c r="I374" s="10"/>
      <c r="J374" s="10"/>
      <c r="K374" s="10"/>
      <c r="L374" s="10"/>
      <c r="M374" s="10"/>
    </row>
    <row r="375" spans="1:13" ht="45" x14ac:dyDescent="0.25">
      <c r="A375" s="22" t="s">
        <v>250</v>
      </c>
      <c r="B375" s="22" t="s">
        <v>21</v>
      </c>
      <c r="C375" s="22" t="s">
        <v>22</v>
      </c>
      <c r="D375" s="23" t="s">
        <v>251</v>
      </c>
      <c r="E375" s="24"/>
      <c r="F375" s="25"/>
      <c r="G375" s="25"/>
      <c r="H375" s="25"/>
      <c r="I375" s="25"/>
      <c r="J375" s="25"/>
      <c r="K375" s="26">
        <f>K386</f>
        <v>22.75</v>
      </c>
      <c r="L375" s="27">
        <f>L386</f>
        <v>72</v>
      </c>
      <c r="M375" s="27">
        <f>M386</f>
        <v>1638</v>
      </c>
    </row>
    <row r="376" spans="1:13" ht="139.5" customHeight="1" x14ac:dyDescent="0.25">
      <c r="A376" s="24"/>
      <c r="B376" s="24"/>
      <c r="C376" s="24"/>
      <c r="D376" s="28" t="s">
        <v>252</v>
      </c>
      <c r="E376" s="24"/>
      <c r="F376" s="25"/>
      <c r="G376" s="25"/>
      <c r="H376" s="25"/>
      <c r="I376" s="25"/>
      <c r="J376" s="25"/>
      <c r="K376" s="25"/>
      <c r="L376" s="25"/>
      <c r="M376" s="25"/>
    </row>
    <row r="377" spans="1:13" x14ac:dyDescent="0.25">
      <c r="A377" s="7" t="s">
        <v>24</v>
      </c>
      <c r="B377" s="7" t="s">
        <v>26</v>
      </c>
      <c r="C377" s="7" t="s">
        <v>27</v>
      </c>
      <c r="D377" s="8" t="s">
        <v>25</v>
      </c>
      <c r="E377" s="9"/>
      <c r="F377" s="10"/>
      <c r="G377" s="10"/>
      <c r="H377" s="10"/>
      <c r="I377" s="10"/>
      <c r="J377" s="10"/>
      <c r="K377" s="11">
        <v>0.45</v>
      </c>
      <c r="L377" s="12">
        <v>25.74</v>
      </c>
      <c r="M377" s="12">
        <f>ROUND(K377*L377,2)</f>
        <v>11.58</v>
      </c>
    </row>
    <row r="378" spans="1:13" x14ac:dyDescent="0.25">
      <c r="A378" s="9"/>
      <c r="B378" s="9"/>
      <c r="C378" s="9"/>
      <c r="D378" s="13" t="s">
        <v>25</v>
      </c>
      <c r="E378" s="9"/>
      <c r="F378" s="10"/>
      <c r="G378" s="10"/>
      <c r="H378" s="10"/>
      <c r="I378" s="10"/>
      <c r="J378" s="10"/>
      <c r="K378" s="10"/>
      <c r="L378" s="10"/>
      <c r="M378" s="10"/>
    </row>
    <row r="379" spans="1:13" x14ac:dyDescent="0.25">
      <c r="A379" s="7" t="s">
        <v>28</v>
      </c>
      <c r="B379" s="7" t="s">
        <v>26</v>
      </c>
      <c r="C379" s="7" t="s">
        <v>27</v>
      </c>
      <c r="D379" s="8" t="s">
        <v>29</v>
      </c>
      <c r="E379" s="9"/>
      <c r="F379" s="10"/>
      <c r="G379" s="10"/>
      <c r="H379" s="10"/>
      <c r="I379" s="10"/>
      <c r="J379" s="10"/>
      <c r="K379" s="11">
        <v>0.45</v>
      </c>
      <c r="L379" s="12">
        <v>22.21</v>
      </c>
      <c r="M379" s="12">
        <f>ROUND(K379*L379,2)</f>
        <v>9.99</v>
      </c>
    </row>
    <row r="380" spans="1:13" x14ac:dyDescent="0.25">
      <c r="A380" s="9"/>
      <c r="B380" s="9"/>
      <c r="C380" s="9"/>
      <c r="D380" s="13" t="s">
        <v>29</v>
      </c>
      <c r="E380" s="9"/>
      <c r="F380" s="10"/>
      <c r="G380" s="10"/>
      <c r="H380" s="10"/>
      <c r="I380" s="10"/>
      <c r="J380" s="10"/>
      <c r="K380" s="10"/>
      <c r="L380" s="10"/>
      <c r="M380" s="10"/>
    </row>
    <row r="381" spans="1:13" ht="30" x14ac:dyDescent="0.25">
      <c r="A381" s="7" t="s">
        <v>253</v>
      </c>
      <c r="B381" s="7" t="s">
        <v>116</v>
      </c>
      <c r="C381" s="7" t="s">
        <v>22</v>
      </c>
      <c r="D381" s="8" t="s">
        <v>254</v>
      </c>
      <c r="E381" s="9"/>
      <c r="F381" s="10"/>
      <c r="G381" s="10"/>
      <c r="H381" s="10"/>
      <c r="I381" s="10"/>
      <c r="J381" s="10"/>
      <c r="K381" s="11">
        <v>1</v>
      </c>
      <c r="L381" s="12">
        <v>45.7</v>
      </c>
      <c r="M381" s="12">
        <f>ROUND(K381*L381,2)</f>
        <v>45.7</v>
      </c>
    </row>
    <row r="382" spans="1:13" ht="30" x14ac:dyDescent="0.25">
      <c r="A382" s="7" t="s">
        <v>34</v>
      </c>
      <c r="B382" s="7" t="s">
        <v>36</v>
      </c>
      <c r="C382" s="7" t="s">
        <v>37</v>
      </c>
      <c r="D382" s="8" t="s">
        <v>35</v>
      </c>
      <c r="E382" s="9"/>
      <c r="F382" s="10"/>
      <c r="G382" s="10"/>
      <c r="H382" s="10"/>
      <c r="I382" s="10"/>
      <c r="J382" s="10"/>
      <c r="K382" s="11">
        <v>0.216</v>
      </c>
      <c r="L382" s="12">
        <v>3</v>
      </c>
      <c r="M382" s="12">
        <f>ROUND(K382*L382,2)</f>
        <v>0.65</v>
      </c>
    </row>
    <row r="383" spans="1:13" ht="30" x14ac:dyDescent="0.25">
      <c r="A383" s="9"/>
      <c r="B383" s="9"/>
      <c r="C383" s="9"/>
      <c r="D383" s="13" t="s">
        <v>38</v>
      </c>
      <c r="E383" s="9"/>
      <c r="F383" s="10"/>
      <c r="G383" s="10"/>
      <c r="H383" s="10"/>
      <c r="I383" s="10"/>
      <c r="J383" s="10"/>
      <c r="K383" s="10"/>
      <c r="L383" s="10"/>
      <c r="M383" s="10"/>
    </row>
    <row r="384" spans="1:13" x14ac:dyDescent="0.25">
      <c r="A384" s="9"/>
      <c r="B384" s="9"/>
      <c r="C384" s="9"/>
      <c r="D384" s="14"/>
      <c r="E384" s="7" t="s">
        <v>18</v>
      </c>
      <c r="F384" s="15">
        <v>1</v>
      </c>
      <c r="G384" s="11">
        <v>16.25</v>
      </c>
      <c r="H384" s="11"/>
      <c r="I384" s="11"/>
      <c r="J384" s="11">
        <f>F384*(G384+ (G384= 0))*(H384+ (H384= 0))*(I384+ (I384= 0))</f>
        <v>16.25</v>
      </c>
      <c r="K384" s="10"/>
      <c r="L384" s="10"/>
      <c r="M384" s="10"/>
    </row>
    <row r="385" spans="1:13" x14ac:dyDescent="0.25">
      <c r="A385" s="9"/>
      <c r="B385" s="9"/>
      <c r="C385" s="9"/>
      <c r="D385" s="14"/>
      <c r="E385" s="7" t="s">
        <v>18</v>
      </c>
      <c r="F385" s="15">
        <v>1</v>
      </c>
      <c r="G385" s="11">
        <v>6.5</v>
      </c>
      <c r="H385" s="11"/>
      <c r="I385" s="11"/>
      <c r="J385" s="11">
        <f>F385*(G385+ (G385= 0))*(H385+ (H385= 0))*(I385+ (I385= 0))</f>
        <v>6.5</v>
      </c>
      <c r="K385" s="10"/>
      <c r="L385" s="10"/>
      <c r="M385" s="10"/>
    </row>
    <row r="386" spans="1:13" x14ac:dyDescent="0.25">
      <c r="A386" s="9"/>
      <c r="B386" s="9"/>
      <c r="C386" s="9"/>
      <c r="D386" s="14"/>
      <c r="E386" s="9"/>
      <c r="F386" s="10"/>
      <c r="G386" s="10"/>
      <c r="H386" s="10"/>
      <c r="I386" s="10"/>
      <c r="J386" s="35" t="s">
        <v>255</v>
      </c>
      <c r="K386" s="26">
        <f>SUM(J384:J385)</f>
        <v>22.75</v>
      </c>
      <c r="L386" s="27">
        <f>(M377+M379+M381+M382)*1.06</f>
        <v>72</v>
      </c>
      <c r="M386" s="27">
        <f>ROUND(L386*K386,2)</f>
        <v>1638</v>
      </c>
    </row>
    <row r="387" spans="1:13" x14ac:dyDescent="0.25">
      <c r="A387" s="17"/>
      <c r="B387" s="17"/>
      <c r="C387" s="17"/>
      <c r="D387" s="18"/>
      <c r="E387" s="17"/>
      <c r="F387" s="10"/>
      <c r="G387" s="10"/>
      <c r="H387" s="10"/>
      <c r="I387" s="10"/>
      <c r="J387" s="10"/>
      <c r="K387" s="10"/>
      <c r="L387" s="10"/>
      <c r="M387" s="10"/>
    </row>
    <row r="388" spans="1:13" ht="45" x14ac:dyDescent="0.25">
      <c r="A388" s="22" t="s">
        <v>256</v>
      </c>
      <c r="B388" s="22" t="s">
        <v>21</v>
      </c>
      <c r="C388" s="22" t="s">
        <v>22</v>
      </c>
      <c r="D388" s="23" t="s">
        <v>257</v>
      </c>
      <c r="E388" s="24"/>
      <c r="F388" s="25"/>
      <c r="G388" s="25"/>
      <c r="H388" s="25"/>
      <c r="I388" s="25"/>
      <c r="J388" s="25"/>
      <c r="K388" s="26">
        <f>K405</f>
        <v>13.02</v>
      </c>
      <c r="L388" s="27">
        <f>L405</f>
        <v>52.18</v>
      </c>
      <c r="M388" s="27">
        <f>M405</f>
        <v>679.38</v>
      </c>
    </row>
    <row r="389" spans="1:13" ht="146.25" customHeight="1" x14ac:dyDescent="0.25">
      <c r="A389" s="24"/>
      <c r="B389" s="24"/>
      <c r="C389" s="24"/>
      <c r="D389" s="28" t="s">
        <v>258</v>
      </c>
      <c r="E389" s="24"/>
      <c r="F389" s="25"/>
      <c r="G389" s="25"/>
      <c r="H389" s="25"/>
      <c r="I389" s="25"/>
      <c r="J389" s="25"/>
      <c r="K389" s="25"/>
      <c r="L389" s="25"/>
      <c r="M389" s="25"/>
    </row>
    <row r="390" spans="1:13" x14ac:dyDescent="0.25">
      <c r="A390" s="7" t="s">
        <v>112</v>
      </c>
      <c r="B390" s="7" t="s">
        <v>26</v>
      </c>
      <c r="C390" s="7" t="s">
        <v>27</v>
      </c>
      <c r="D390" s="8" t="s">
        <v>113</v>
      </c>
      <c r="E390" s="9"/>
      <c r="F390" s="10"/>
      <c r="G390" s="10"/>
      <c r="H390" s="10"/>
      <c r="I390" s="10"/>
      <c r="J390" s="10"/>
      <c r="K390" s="11">
        <v>0.75</v>
      </c>
      <c r="L390" s="12">
        <v>24.9</v>
      </c>
      <c r="M390" s="12">
        <f>ROUND(K390*L390,2)</f>
        <v>18.68</v>
      </c>
    </row>
    <row r="391" spans="1:13" x14ac:dyDescent="0.25">
      <c r="A391" s="7" t="s">
        <v>68</v>
      </c>
      <c r="B391" s="7" t="s">
        <v>26</v>
      </c>
      <c r="C391" s="7" t="s">
        <v>27</v>
      </c>
      <c r="D391" s="8" t="s">
        <v>69</v>
      </c>
      <c r="E391" s="9"/>
      <c r="F391" s="10"/>
      <c r="G391" s="10"/>
      <c r="H391" s="10"/>
      <c r="I391" s="10"/>
      <c r="J391" s="10"/>
      <c r="K391" s="11">
        <v>0.75</v>
      </c>
      <c r="L391" s="12">
        <v>20.75</v>
      </c>
      <c r="M391" s="12">
        <f>ROUND(K391*L391,2)</f>
        <v>15.56</v>
      </c>
    </row>
    <row r="392" spans="1:13" x14ac:dyDescent="0.25">
      <c r="A392" s="9"/>
      <c r="B392" s="9"/>
      <c r="C392" s="9"/>
      <c r="D392" s="13" t="s">
        <v>69</v>
      </c>
      <c r="E392" s="9"/>
      <c r="F392" s="10"/>
      <c r="G392" s="10"/>
      <c r="H392" s="10"/>
      <c r="I392" s="10"/>
      <c r="J392" s="10"/>
      <c r="K392" s="10"/>
      <c r="L392" s="10"/>
      <c r="M392" s="10"/>
    </row>
    <row r="393" spans="1:13" x14ac:dyDescent="0.25">
      <c r="A393" s="7" t="s">
        <v>259</v>
      </c>
      <c r="B393" s="7" t="s">
        <v>116</v>
      </c>
      <c r="C393" s="7" t="s">
        <v>95</v>
      </c>
      <c r="D393" s="8" t="s">
        <v>260</v>
      </c>
      <c r="E393" s="9"/>
      <c r="F393" s="10"/>
      <c r="G393" s="10"/>
      <c r="H393" s="10"/>
      <c r="I393" s="10"/>
      <c r="J393" s="10"/>
      <c r="K393" s="11">
        <v>0.1</v>
      </c>
      <c r="L393" s="12">
        <v>25.83</v>
      </c>
      <c r="M393" s="12">
        <f>ROUND(K393*L393,2)</f>
        <v>2.58</v>
      </c>
    </row>
    <row r="394" spans="1:13" x14ac:dyDescent="0.25">
      <c r="A394" s="9"/>
      <c r="B394" s="9"/>
      <c r="C394" s="9"/>
      <c r="D394" s="13" t="s">
        <v>261</v>
      </c>
      <c r="E394" s="9"/>
      <c r="F394" s="10"/>
      <c r="G394" s="10"/>
      <c r="H394" s="10"/>
      <c r="I394" s="10"/>
      <c r="J394" s="10"/>
      <c r="K394" s="10"/>
      <c r="L394" s="10"/>
      <c r="M394" s="10"/>
    </row>
    <row r="395" spans="1:13" x14ac:dyDescent="0.25">
      <c r="A395" s="7" t="s">
        <v>117</v>
      </c>
      <c r="B395" s="7" t="s">
        <v>116</v>
      </c>
      <c r="C395" s="7" t="s">
        <v>95</v>
      </c>
      <c r="D395" s="8" t="s">
        <v>118</v>
      </c>
      <c r="E395" s="9"/>
      <c r="F395" s="10"/>
      <c r="G395" s="10"/>
      <c r="H395" s="10"/>
      <c r="I395" s="10"/>
      <c r="J395" s="10"/>
      <c r="K395" s="11">
        <v>0.05</v>
      </c>
      <c r="L395" s="12">
        <v>1.81</v>
      </c>
      <c r="M395" s="12">
        <f>ROUND(K395*L395,2)</f>
        <v>0.09</v>
      </c>
    </row>
    <row r="396" spans="1:13" x14ac:dyDescent="0.25">
      <c r="A396" s="9"/>
      <c r="B396" s="9"/>
      <c r="C396" s="9"/>
      <c r="D396" s="13" t="s">
        <v>118</v>
      </c>
      <c r="E396" s="9"/>
      <c r="F396" s="10"/>
      <c r="G396" s="10"/>
      <c r="H396" s="10"/>
      <c r="I396" s="10"/>
      <c r="J396" s="10"/>
      <c r="K396" s="10"/>
      <c r="L396" s="10"/>
      <c r="M396" s="10"/>
    </row>
    <row r="397" spans="1:13" ht="30" x14ac:dyDescent="0.25">
      <c r="A397" s="7" t="s">
        <v>262</v>
      </c>
      <c r="B397" s="7" t="s">
        <v>116</v>
      </c>
      <c r="C397" s="7" t="s">
        <v>136</v>
      </c>
      <c r="D397" s="8" t="s">
        <v>263</v>
      </c>
      <c r="E397" s="9"/>
      <c r="F397" s="10"/>
      <c r="G397" s="10"/>
      <c r="H397" s="10"/>
      <c r="I397" s="10"/>
      <c r="J397" s="10"/>
      <c r="K397" s="11">
        <v>13</v>
      </c>
      <c r="L397" s="12">
        <v>0.45</v>
      </c>
      <c r="M397" s="12">
        <f>ROUND(K397*L397,2)</f>
        <v>5.85</v>
      </c>
    </row>
    <row r="398" spans="1:13" x14ac:dyDescent="0.25">
      <c r="A398" s="7" t="s">
        <v>72</v>
      </c>
      <c r="B398" s="7" t="s">
        <v>32</v>
      </c>
      <c r="C398" s="7" t="s">
        <v>27</v>
      </c>
      <c r="D398" s="8" t="s">
        <v>73</v>
      </c>
      <c r="E398" s="9"/>
      <c r="F398" s="10"/>
      <c r="G398" s="10"/>
      <c r="H398" s="10"/>
      <c r="I398" s="10"/>
      <c r="J398" s="10"/>
      <c r="K398" s="11">
        <v>0.1</v>
      </c>
      <c r="L398" s="12">
        <v>25.56</v>
      </c>
      <c r="M398" s="12">
        <f>ROUND(K398*L398,2)</f>
        <v>2.56</v>
      </c>
    </row>
    <row r="399" spans="1:13" ht="45" x14ac:dyDescent="0.25">
      <c r="A399" s="9"/>
      <c r="B399" s="9"/>
      <c r="C399" s="9"/>
      <c r="D399" s="13" t="s">
        <v>74</v>
      </c>
      <c r="E399" s="9"/>
      <c r="F399" s="10"/>
      <c r="G399" s="10"/>
      <c r="H399" s="10"/>
      <c r="I399" s="10"/>
      <c r="J399" s="10"/>
      <c r="K399" s="10"/>
      <c r="L399" s="10"/>
      <c r="M399" s="10"/>
    </row>
    <row r="400" spans="1:13" x14ac:dyDescent="0.25">
      <c r="A400" s="7" t="s">
        <v>264</v>
      </c>
      <c r="B400" s="7" t="s">
        <v>32</v>
      </c>
      <c r="C400" s="7" t="s">
        <v>27</v>
      </c>
      <c r="D400" s="8" t="s">
        <v>265</v>
      </c>
      <c r="E400" s="9"/>
      <c r="F400" s="10"/>
      <c r="G400" s="10"/>
      <c r="H400" s="10"/>
      <c r="I400" s="10"/>
      <c r="J400" s="10"/>
      <c r="K400" s="11">
        <v>0.3</v>
      </c>
      <c r="L400" s="12">
        <v>9.61</v>
      </c>
      <c r="M400" s="12">
        <f>ROUND(K400*L400,2)</f>
        <v>2.88</v>
      </c>
    </row>
    <row r="401" spans="1:13" ht="30" x14ac:dyDescent="0.25">
      <c r="A401" s="9"/>
      <c r="B401" s="9"/>
      <c r="C401" s="9"/>
      <c r="D401" s="13" t="s">
        <v>266</v>
      </c>
      <c r="E401" s="9"/>
      <c r="F401" s="10"/>
      <c r="G401" s="10"/>
      <c r="H401" s="10"/>
      <c r="I401" s="10"/>
      <c r="J401" s="10"/>
      <c r="K401" s="10"/>
      <c r="L401" s="10"/>
      <c r="M401" s="10"/>
    </row>
    <row r="402" spans="1:13" ht="30" x14ac:dyDescent="0.25">
      <c r="A402" s="7" t="s">
        <v>34</v>
      </c>
      <c r="B402" s="7" t="s">
        <v>36</v>
      </c>
      <c r="C402" s="7" t="s">
        <v>37</v>
      </c>
      <c r="D402" s="8" t="s">
        <v>35</v>
      </c>
      <c r="E402" s="9"/>
      <c r="F402" s="10"/>
      <c r="G402" s="10"/>
      <c r="H402" s="10"/>
      <c r="I402" s="10"/>
      <c r="J402" s="10"/>
      <c r="K402" s="11">
        <v>0.34200000000000003</v>
      </c>
      <c r="L402" s="12">
        <v>3</v>
      </c>
      <c r="M402" s="12">
        <f>ROUND(K402*L402,2)</f>
        <v>1.03</v>
      </c>
    </row>
    <row r="403" spans="1:13" ht="30" x14ac:dyDescent="0.25">
      <c r="A403" s="9"/>
      <c r="B403" s="9"/>
      <c r="C403" s="9"/>
      <c r="D403" s="13" t="s">
        <v>38</v>
      </c>
      <c r="E403" s="9"/>
      <c r="F403" s="10"/>
      <c r="G403" s="10"/>
      <c r="H403" s="10"/>
      <c r="I403" s="10"/>
      <c r="J403" s="10"/>
      <c r="K403" s="10"/>
      <c r="L403" s="10"/>
      <c r="M403" s="10"/>
    </row>
    <row r="404" spans="1:13" x14ac:dyDescent="0.25">
      <c r="A404" s="9"/>
      <c r="B404" s="9"/>
      <c r="C404" s="9"/>
      <c r="D404" s="14"/>
      <c r="E404" s="7" t="s">
        <v>18</v>
      </c>
      <c r="F404" s="15">
        <v>1</v>
      </c>
      <c r="G404" s="11">
        <v>4.2</v>
      </c>
      <c r="H404" s="11">
        <v>3.1</v>
      </c>
      <c r="I404" s="11"/>
      <c r="J404" s="11">
        <f>F404*(G404+ (G404= 0))*(H404+ (H404= 0))*(I404+ (I404= 0))</f>
        <v>13.02</v>
      </c>
      <c r="K404" s="10"/>
      <c r="L404" s="10"/>
      <c r="M404" s="10"/>
    </row>
    <row r="405" spans="1:13" x14ac:dyDescent="0.25">
      <c r="A405" s="9"/>
      <c r="B405" s="9"/>
      <c r="C405" s="9"/>
      <c r="D405" s="14"/>
      <c r="E405" s="9"/>
      <c r="F405" s="10"/>
      <c r="G405" s="10"/>
      <c r="H405" s="10"/>
      <c r="I405" s="10"/>
      <c r="J405" s="35" t="s">
        <v>267</v>
      </c>
      <c r="K405" s="26">
        <f>SUM(J404:J404)</f>
        <v>13.02</v>
      </c>
      <c r="L405" s="27">
        <f>(M390+M391+M393+M395+M397+M398+M400+M402)*1.06</f>
        <v>52.18</v>
      </c>
      <c r="M405" s="27">
        <f>ROUND(L405*K405,2)</f>
        <v>679.38</v>
      </c>
    </row>
    <row r="406" spans="1:13" x14ac:dyDescent="0.25">
      <c r="A406" s="17"/>
      <c r="B406" s="17"/>
      <c r="C406" s="17"/>
      <c r="D406" s="18"/>
      <c r="E406" s="17"/>
      <c r="F406" s="10"/>
      <c r="G406" s="10"/>
      <c r="H406" s="10"/>
      <c r="I406" s="10"/>
      <c r="J406" s="10"/>
      <c r="K406" s="10"/>
      <c r="L406" s="10"/>
      <c r="M406" s="10"/>
    </row>
    <row r="407" spans="1:13" ht="45" x14ac:dyDescent="0.25">
      <c r="A407" s="22" t="s">
        <v>268</v>
      </c>
      <c r="B407" s="22" t="s">
        <v>21</v>
      </c>
      <c r="C407" s="22" t="s">
        <v>90</v>
      </c>
      <c r="D407" s="23" t="s">
        <v>269</v>
      </c>
      <c r="E407" s="24"/>
      <c r="F407" s="25"/>
      <c r="G407" s="25"/>
      <c r="H407" s="25"/>
      <c r="I407" s="25"/>
      <c r="J407" s="25"/>
      <c r="K407" s="26">
        <f>K435</f>
        <v>4.1500000000000004</v>
      </c>
      <c r="L407" s="27">
        <f>L435</f>
        <v>57.31</v>
      </c>
      <c r="M407" s="27">
        <f>M435</f>
        <v>237.84</v>
      </c>
    </row>
    <row r="408" spans="1:13" ht="156.75" customHeight="1" x14ac:dyDescent="0.25">
      <c r="A408" s="24"/>
      <c r="B408" s="24"/>
      <c r="C408" s="24"/>
      <c r="D408" s="28" t="s">
        <v>270</v>
      </c>
      <c r="E408" s="24"/>
      <c r="F408" s="25"/>
      <c r="G408" s="25"/>
      <c r="H408" s="25"/>
      <c r="I408" s="25"/>
      <c r="J408" s="25"/>
      <c r="K408" s="25"/>
      <c r="L408" s="25"/>
      <c r="M408" s="25"/>
    </row>
    <row r="409" spans="1:13" x14ac:dyDescent="0.25">
      <c r="A409" s="7" t="s">
        <v>112</v>
      </c>
      <c r="B409" s="7" t="s">
        <v>26</v>
      </c>
      <c r="C409" s="7" t="s">
        <v>27</v>
      </c>
      <c r="D409" s="8" t="s">
        <v>113</v>
      </c>
      <c r="E409" s="9"/>
      <c r="F409" s="10"/>
      <c r="G409" s="10"/>
      <c r="H409" s="10"/>
      <c r="I409" s="10"/>
      <c r="J409" s="10"/>
      <c r="K409" s="11">
        <v>0.5</v>
      </c>
      <c r="L409" s="12">
        <v>24.9</v>
      </c>
      <c r="M409" s="12">
        <f>ROUND(K409*L409,2)</f>
        <v>12.45</v>
      </c>
    </row>
    <row r="410" spans="1:13" x14ac:dyDescent="0.25">
      <c r="A410" s="7" t="s">
        <v>68</v>
      </c>
      <c r="B410" s="7" t="s">
        <v>26</v>
      </c>
      <c r="C410" s="7" t="s">
        <v>27</v>
      </c>
      <c r="D410" s="8" t="s">
        <v>69</v>
      </c>
      <c r="E410" s="9"/>
      <c r="F410" s="10"/>
      <c r="G410" s="10"/>
      <c r="H410" s="10"/>
      <c r="I410" s="10"/>
      <c r="J410" s="10"/>
      <c r="K410" s="11">
        <v>0.5</v>
      </c>
      <c r="L410" s="12">
        <v>20.75</v>
      </c>
      <c r="M410" s="12">
        <f>ROUND(K410*L410,2)</f>
        <v>10.38</v>
      </c>
    </row>
    <row r="411" spans="1:13" x14ac:dyDescent="0.25">
      <c r="A411" s="9"/>
      <c r="B411" s="9"/>
      <c r="C411" s="9"/>
      <c r="D411" s="13" t="s">
        <v>69</v>
      </c>
      <c r="E411" s="9"/>
      <c r="F411" s="10"/>
      <c r="G411" s="10"/>
      <c r="H411" s="10"/>
      <c r="I411" s="10"/>
      <c r="J411" s="10"/>
      <c r="K411" s="10"/>
      <c r="L411" s="10"/>
      <c r="M411" s="10"/>
    </row>
    <row r="412" spans="1:13" ht="30" x14ac:dyDescent="0.25">
      <c r="A412" s="7" t="s">
        <v>271</v>
      </c>
      <c r="B412" s="7" t="s">
        <v>116</v>
      </c>
      <c r="C412" s="7" t="s">
        <v>95</v>
      </c>
      <c r="D412" s="8" t="s">
        <v>272</v>
      </c>
      <c r="E412" s="9"/>
      <c r="F412" s="10"/>
      <c r="G412" s="10"/>
      <c r="H412" s="10"/>
      <c r="I412" s="10"/>
      <c r="J412" s="10"/>
      <c r="K412" s="11">
        <f>K426</f>
        <v>7.0000000000000007E-2</v>
      </c>
      <c r="L412" s="12">
        <f>L426</f>
        <v>132.53</v>
      </c>
      <c r="M412" s="12">
        <f>M426</f>
        <v>9.2799999999999994</v>
      </c>
    </row>
    <row r="413" spans="1:13" x14ac:dyDescent="0.25">
      <c r="A413" s="7" t="s">
        <v>66</v>
      </c>
      <c r="B413" s="7" t="s">
        <v>26</v>
      </c>
      <c r="C413" s="7" t="s">
        <v>27</v>
      </c>
      <c r="D413" s="8" t="s">
        <v>67</v>
      </c>
      <c r="E413" s="9"/>
      <c r="F413" s="10"/>
      <c r="G413" s="10"/>
      <c r="H413" s="10"/>
      <c r="I413" s="10"/>
      <c r="J413" s="10"/>
      <c r="K413" s="11">
        <v>2</v>
      </c>
      <c r="L413" s="12">
        <v>21.97</v>
      </c>
      <c r="M413" s="12">
        <f>ROUND(K413*L413,2)</f>
        <v>43.94</v>
      </c>
    </row>
    <row r="414" spans="1:13" x14ac:dyDescent="0.25">
      <c r="A414" s="9"/>
      <c r="B414" s="9"/>
      <c r="C414" s="9"/>
      <c r="D414" s="13" t="s">
        <v>67</v>
      </c>
      <c r="E414" s="9"/>
      <c r="F414" s="10"/>
      <c r="G414" s="10"/>
      <c r="H414" s="10"/>
      <c r="I414" s="10"/>
      <c r="J414" s="10"/>
      <c r="K414" s="10"/>
      <c r="L414" s="10"/>
      <c r="M414" s="10"/>
    </row>
    <row r="415" spans="1:13" x14ac:dyDescent="0.25">
      <c r="A415" s="7" t="s">
        <v>117</v>
      </c>
      <c r="B415" s="7" t="s">
        <v>116</v>
      </c>
      <c r="C415" s="7" t="s">
        <v>95</v>
      </c>
      <c r="D415" s="8" t="s">
        <v>118</v>
      </c>
      <c r="E415" s="9"/>
      <c r="F415" s="10"/>
      <c r="G415" s="10"/>
      <c r="H415" s="10"/>
      <c r="I415" s="10"/>
      <c r="J415" s="10"/>
      <c r="K415" s="11">
        <v>0.2</v>
      </c>
      <c r="L415" s="12">
        <v>1.81</v>
      </c>
      <c r="M415" s="12">
        <f>ROUND(K415*L415,2)</f>
        <v>0.36</v>
      </c>
    </row>
    <row r="416" spans="1:13" x14ac:dyDescent="0.25">
      <c r="A416" s="9"/>
      <c r="B416" s="9"/>
      <c r="C416" s="9"/>
      <c r="D416" s="13" t="s">
        <v>118</v>
      </c>
      <c r="E416" s="9"/>
      <c r="F416" s="10"/>
      <c r="G416" s="10"/>
      <c r="H416" s="10"/>
      <c r="I416" s="10"/>
      <c r="J416" s="10"/>
      <c r="K416" s="10"/>
      <c r="L416" s="10"/>
      <c r="M416" s="10"/>
    </row>
    <row r="417" spans="1:13" ht="30" x14ac:dyDescent="0.25">
      <c r="A417" s="7" t="s">
        <v>119</v>
      </c>
      <c r="B417" s="7" t="s">
        <v>116</v>
      </c>
      <c r="C417" s="7" t="s">
        <v>121</v>
      </c>
      <c r="D417" s="8" t="s">
        <v>120</v>
      </c>
      <c r="E417" s="9"/>
      <c r="F417" s="10"/>
      <c r="G417" s="10"/>
      <c r="H417" s="10"/>
      <c r="I417" s="10"/>
      <c r="J417" s="10"/>
      <c r="K417" s="11">
        <v>1.35</v>
      </c>
      <c r="L417" s="12">
        <v>20.09</v>
      </c>
      <c r="M417" s="12">
        <f>ROUND(K417*L417,2)</f>
        <v>27.12</v>
      </c>
    </row>
    <row r="418" spans="1:13" ht="30" x14ac:dyDescent="0.25">
      <c r="A418" s="9"/>
      <c r="B418" s="9"/>
      <c r="C418" s="9"/>
      <c r="D418" s="13" t="s">
        <v>122</v>
      </c>
      <c r="E418" s="9"/>
      <c r="F418" s="10"/>
      <c r="G418" s="10"/>
      <c r="H418" s="10"/>
      <c r="I418" s="10"/>
      <c r="J418" s="10"/>
      <c r="K418" s="10"/>
      <c r="L418" s="10"/>
      <c r="M418" s="10"/>
    </row>
    <row r="419" spans="1:13" ht="30" x14ac:dyDescent="0.25">
      <c r="A419" s="7" t="s">
        <v>273</v>
      </c>
      <c r="B419" s="7" t="s">
        <v>116</v>
      </c>
      <c r="C419" s="7" t="s">
        <v>95</v>
      </c>
      <c r="D419" s="8" t="s">
        <v>274</v>
      </c>
      <c r="E419" s="9"/>
      <c r="F419" s="10"/>
      <c r="G419" s="10"/>
      <c r="H419" s="10"/>
      <c r="I419" s="10"/>
      <c r="J419" s="10"/>
      <c r="K419" s="11">
        <v>1.35</v>
      </c>
      <c r="L419" s="12">
        <v>21.88</v>
      </c>
      <c r="M419" s="12">
        <f>ROUND(K419*L419,2)</f>
        <v>29.54</v>
      </c>
    </row>
    <row r="420" spans="1:13" ht="30" x14ac:dyDescent="0.25">
      <c r="A420" s="7" t="s">
        <v>125</v>
      </c>
      <c r="B420" s="7" t="s">
        <v>116</v>
      </c>
      <c r="C420" s="7" t="s">
        <v>121</v>
      </c>
      <c r="D420" s="8" t="s">
        <v>126</v>
      </c>
      <c r="E420" s="9"/>
      <c r="F420" s="10"/>
      <c r="G420" s="10"/>
      <c r="H420" s="10"/>
      <c r="I420" s="10"/>
      <c r="J420" s="10"/>
      <c r="K420" s="11">
        <v>0.25</v>
      </c>
      <c r="L420" s="12">
        <v>105.8</v>
      </c>
      <c r="M420" s="12">
        <f>ROUND(K420*L420,2)</f>
        <v>26.45</v>
      </c>
    </row>
    <row r="421" spans="1:13" ht="60" x14ac:dyDescent="0.25">
      <c r="A421" s="9"/>
      <c r="B421" s="9"/>
      <c r="C421" s="9"/>
      <c r="D421" s="13" t="s">
        <v>127</v>
      </c>
      <c r="E421" s="9"/>
      <c r="F421" s="10"/>
      <c r="G421" s="10"/>
      <c r="H421" s="10"/>
      <c r="I421" s="10"/>
      <c r="J421" s="10"/>
      <c r="K421" s="10"/>
      <c r="L421" s="10"/>
      <c r="M421" s="10"/>
    </row>
    <row r="422" spans="1:13" x14ac:dyDescent="0.25">
      <c r="A422" s="7" t="s">
        <v>128</v>
      </c>
      <c r="B422" s="7" t="s">
        <v>32</v>
      </c>
      <c r="C422" s="7" t="s">
        <v>27</v>
      </c>
      <c r="D422" s="8" t="s">
        <v>129</v>
      </c>
      <c r="E422" s="9"/>
      <c r="F422" s="10"/>
      <c r="G422" s="10"/>
      <c r="H422" s="10"/>
      <c r="I422" s="10"/>
      <c r="J422" s="10"/>
      <c r="K422" s="11">
        <v>2</v>
      </c>
      <c r="L422" s="12">
        <v>1.9</v>
      </c>
      <c r="M422" s="12">
        <f>ROUND(K422*L422,2)</f>
        <v>3.8</v>
      </c>
    </row>
    <row r="423" spans="1:13" x14ac:dyDescent="0.25">
      <c r="A423" s="9"/>
      <c r="B423" s="9"/>
      <c r="C423" s="9"/>
      <c r="D423" s="13" t="s">
        <v>130</v>
      </c>
      <c r="E423" s="9"/>
      <c r="F423" s="10"/>
      <c r="G423" s="10"/>
      <c r="H423" s="10"/>
      <c r="I423" s="10"/>
      <c r="J423" s="10"/>
      <c r="K423" s="10"/>
      <c r="L423" s="10"/>
      <c r="M423" s="10"/>
    </row>
    <row r="424" spans="1:13" ht="30" x14ac:dyDescent="0.25">
      <c r="A424" s="7" t="s">
        <v>34</v>
      </c>
      <c r="B424" s="7" t="s">
        <v>36</v>
      </c>
      <c r="C424" s="7" t="s">
        <v>37</v>
      </c>
      <c r="D424" s="8" t="s">
        <v>35</v>
      </c>
      <c r="E424" s="9"/>
      <c r="F424" s="10"/>
      <c r="G424" s="10"/>
      <c r="H424" s="10"/>
      <c r="I424" s="10"/>
      <c r="J424" s="10"/>
      <c r="K424" s="11">
        <v>0.439</v>
      </c>
      <c r="L424" s="12">
        <v>3</v>
      </c>
      <c r="M424" s="12">
        <f>ROUND(K424*L424,2)</f>
        <v>1.32</v>
      </c>
    </row>
    <row r="425" spans="1:13" ht="30" x14ac:dyDescent="0.25">
      <c r="A425" s="9"/>
      <c r="B425" s="9"/>
      <c r="C425" s="9"/>
      <c r="D425" s="13" t="s">
        <v>38</v>
      </c>
      <c r="E425" s="9"/>
      <c r="F425" s="10"/>
      <c r="G425" s="10"/>
      <c r="H425" s="10"/>
      <c r="I425" s="10"/>
      <c r="J425" s="10"/>
      <c r="K425" s="10"/>
      <c r="L425" s="10"/>
      <c r="M425" s="10"/>
    </row>
    <row r="426" spans="1:13" x14ac:dyDescent="0.25">
      <c r="A426" s="9"/>
      <c r="B426" s="9"/>
      <c r="C426" s="9"/>
      <c r="D426" s="14"/>
      <c r="E426" s="9"/>
      <c r="F426" s="10"/>
      <c r="G426" s="10"/>
      <c r="H426" s="10"/>
      <c r="I426" s="10"/>
      <c r="J426" s="16" t="s">
        <v>275</v>
      </c>
      <c r="K426" s="11">
        <v>7.0000000000000007E-2</v>
      </c>
      <c r="L426" s="12">
        <f>M413+M415+M417+M419+M420+M422+M424</f>
        <v>132.53</v>
      </c>
      <c r="M426" s="12">
        <f>ROUND(L426*K426,2)</f>
        <v>9.2799999999999994</v>
      </c>
    </row>
    <row r="427" spans="1:13" x14ac:dyDescent="0.25">
      <c r="A427" s="17"/>
      <c r="B427" s="17"/>
      <c r="C427" s="17"/>
      <c r="D427" s="18"/>
      <c r="E427" s="17"/>
      <c r="F427" s="10"/>
      <c r="G427" s="10"/>
      <c r="H427" s="10"/>
      <c r="I427" s="10"/>
      <c r="J427" s="10"/>
      <c r="K427" s="10"/>
      <c r="L427" s="10"/>
      <c r="M427" s="10"/>
    </row>
    <row r="428" spans="1:13" ht="45" x14ac:dyDescent="0.25">
      <c r="A428" s="7" t="s">
        <v>154</v>
      </c>
      <c r="B428" s="7" t="s">
        <v>116</v>
      </c>
      <c r="C428" s="7" t="s">
        <v>136</v>
      </c>
      <c r="D428" s="8" t="s">
        <v>155</v>
      </c>
      <c r="E428" s="9"/>
      <c r="F428" s="10"/>
      <c r="G428" s="10"/>
      <c r="H428" s="10"/>
      <c r="I428" s="10"/>
      <c r="J428" s="10"/>
      <c r="K428" s="11">
        <v>8</v>
      </c>
      <c r="L428" s="12">
        <v>1.36</v>
      </c>
      <c r="M428" s="12">
        <f>ROUND(K428*L428,2)</f>
        <v>10.88</v>
      </c>
    </row>
    <row r="429" spans="1:13" ht="135" x14ac:dyDescent="0.25">
      <c r="A429" s="9"/>
      <c r="B429" s="9"/>
      <c r="C429" s="9"/>
      <c r="D429" s="13" t="s">
        <v>156</v>
      </c>
      <c r="E429" s="9"/>
      <c r="F429" s="10"/>
      <c r="G429" s="10"/>
      <c r="H429" s="10"/>
      <c r="I429" s="10"/>
      <c r="J429" s="10"/>
      <c r="K429" s="10"/>
      <c r="L429" s="10"/>
      <c r="M429" s="10"/>
    </row>
    <row r="430" spans="1:13" ht="30" x14ac:dyDescent="0.25">
      <c r="A430" s="7" t="s">
        <v>199</v>
      </c>
      <c r="B430" s="7" t="s">
        <v>116</v>
      </c>
      <c r="C430" s="7" t="s">
        <v>136</v>
      </c>
      <c r="D430" s="8" t="s">
        <v>200</v>
      </c>
      <c r="E430" s="9"/>
      <c r="F430" s="10"/>
      <c r="G430" s="10"/>
      <c r="H430" s="10"/>
      <c r="I430" s="10"/>
      <c r="J430" s="10"/>
      <c r="K430" s="11">
        <v>8</v>
      </c>
      <c r="L430" s="12">
        <v>1.3</v>
      </c>
      <c r="M430" s="12">
        <f>ROUND(K430*L430,2)</f>
        <v>10.4</v>
      </c>
    </row>
    <row r="431" spans="1:13" ht="30" x14ac:dyDescent="0.25">
      <c r="A431" s="7" t="s">
        <v>34</v>
      </c>
      <c r="B431" s="7" t="s">
        <v>36</v>
      </c>
      <c r="C431" s="7" t="s">
        <v>37</v>
      </c>
      <c r="D431" s="8" t="s">
        <v>35</v>
      </c>
      <c r="E431" s="9"/>
      <c r="F431" s="10"/>
      <c r="G431" s="10"/>
      <c r="H431" s="10"/>
      <c r="I431" s="10"/>
      <c r="J431" s="10"/>
      <c r="K431" s="11">
        <v>0.22800000000000001</v>
      </c>
      <c r="L431" s="12">
        <v>3</v>
      </c>
      <c r="M431" s="12">
        <f>ROUND(K431*L431,2)</f>
        <v>0.68</v>
      </c>
    </row>
    <row r="432" spans="1:13" ht="30" x14ac:dyDescent="0.25">
      <c r="A432" s="9"/>
      <c r="B432" s="9"/>
      <c r="C432" s="9"/>
      <c r="D432" s="13" t="s">
        <v>38</v>
      </c>
      <c r="E432" s="9"/>
      <c r="F432" s="10"/>
      <c r="G432" s="10"/>
      <c r="H432" s="10"/>
      <c r="I432" s="10"/>
      <c r="J432" s="10"/>
      <c r="K432" s="10"/>
      <c r="L432" s="10"/>
      <c r="M432" s="10"/>
    </row>
    <row r="433" spans="1:13" x14ac:dyDescent="0.25">
      <c r="A433" s="9"/>
      <c r="B433" s="9"/>
      <c r="C433" s="9"/>
      <c r="D433" s="14"/>
      <c r="E433" s="7" t="s">
        <v>276</v>
      </c>
      <c r="F433" s="15">
        <v>1</v>
      </c>
      <c r="G433" s="11">
        <v>3.1</v>
      </c>
      <c r="H433" s="11"/>
      <c r="I433" s="11"/>
      <c r="J433" s="11">
        <f>F433*(G433+ (G433= 0))*(H433+ (H433= 0))*(I433+ (I433= 0))</f>
        <v>3.1</v>
      </c>
      <c r="K433" s="10"/>
      <c r="L433" s="10"/>
      <c r="M433" s="10"/>
    </row>
    <row r="434" spans="1:13" x14ac:dyDescent="0.25">
      <c r="A434" s="9"/>
      <c r="B434" s="9"/>
      <c r="C434" s="9"/>
      <c r="D434" s="14"/>
      <c r="E434" s="7" t="s">
        <v>18</v>
      </c>
      <c r="F434" s="15">
        <v>1</v>
      </c>
      <c r="G434" s="11">
        <v>1.05</v>
      </c>
      <c r="H434" s="11"/>
      <c r="I434" s="11"/>
      <c r="J434" s="11">
        <f>F434*(G434+ (G434= 0))*(H434+ (H434= 0))*(I434+ (I434= 0))</f>
        <v>1.05</v>
      </c>
      <c r="K434" s="10"/>
      <c r="L434" s="10"/>
      <c r="M434" s="10"/>
    </row>
    <row r="435" spans="1:13" x14ac:dyDescent="0.25">
      <c r="A435" s="9"/>
      <c r="B435" s="9"/>
      <c r="C435" s="9"/>
      <c r="D435" s="14"/>
      <c r="E435" s="9"/>
      <c r="F435" s="10"/>
      <c r="G435" s="10"/>
      <c r="H435" s="10"/>
      <c r="I435" s="10"/>
      <c r="J435" s="35" t="s">
        <v>277</v>
      </c>
      <c r="K435" s="26">
        <f>SUM(J433:J434)</f>
        <v>4.1500000000000004</v>
      </c>
      <c r="L435" s="27">
        <f>(M409+M410+M426+M428+M430+M431)*1.06</f>
        <v>57.31</v>
      </c>
      <c r="M435" s="27">
        <f>ROUND(L435*K435,2)</f>
        <v>237.84</v>
      </c>
    </row>
    <row r="436" spans="1:13" x14ac:dyDescent="0.25">
      <c r="A436" s="17"/>
      <c r="B436" s="17"/>
      <c r="C436" s="17"/>
      <c r="D436" s="18"/>
      <c r="E436" s="17"/>
      <c r="F436" s="10"/>
      <c r="G436" s="10"/>
      <c r="H436" s="10"/>
      <c r="I436" s="10"/>
      <c r="J436" s="10"/>
      <c r="K436" s="10"/>
      <c r="L436" s="10"/>
      <c r="M436" s="10"/>
    </row>
    <row r="437" spans="1:13" x14ac:dyDescent="0.25">
      <c r="A437" s="9"/>
      <c r="B437" s="9"/>
      <c r="C437" s="9"/>
      <c r="D437" s="14"/>
      <c r="E437" s="9"/>
      <c r="F437" s="10"/>
      <c r="G437" s="10"/>
      <c r="H437" s="10"/>
      <c r="I437" s="10"/>
      <c r="J437" s="42" t="s">
        <v>278</v>
      </c>
      <c r="K437" s="40">
        <v>1</v>
      </c>
      <c r="L437" s="41">
        <f>M344+M373+M386+M405+M435</f>
        <v>3212.18</v>
      </c>
      <c r="M437" s="41">
        <f>ROUND(L437*K437,2)</f>
        <v>3212.18</v>
      </c>
    </row>
    <row r="438" spans="1:13" x14ac:dyDescent="0.25">
      <c r="A438" s="17"/>
      <c r="B438" s="17"/>
      <c r="C438" s="17"/>
      <c r="D438" s="18"/>
      <c r="E438" s="17"/>
      <c r="F438" s="10"/>
      <c r="G438" s="10"/>
      <c r="H438" s="10"/>
      <c r="I438" s="10"/>
      <c r="J438" s="10"/>
      <c r="K438" s="10"/>
      <c r="L438" s="10"/>
      <c r="M438" s="10"/>
    </row>
    <row r="439" spans="1:13" ht="30" x14ac:dyDescent="0.25">
      <c r="A439" s="36" t="s">
        <v>279</v>
      </c>
      <c r="B439" s="36" t="s">
        <v>17</v>
      </c>
      <c r="C439" s="36" t="s">
        <v>18</v>
      </c>
      <c r="D439" s="37" t="s">
        <v>280</v>
      </c>
      <c r="E439" s="38"/>
      <c r="F439" s="39"/>
      <c r="G439" s="39"/>
      <c r="H439" s="39"/>
      <c r="I439" s="39"/>
      <c r="J439" s="39"/>
      <c r="K439" s="40">
        <f>K484</f>
        <v>1</v>
      </c>
      <c r="L439" s="41">
        <f>L484</f>
        <v>10920.77</v>
      </c>
      <c r="M439" s="41">
        <f>M484</f>
        <v>10920.77</v>
      </c>
    </row>
    <row r="440" spans="1:13" ht="30" x14ac:dyDescent="0.25">
      <c r="A440" s="22" t="s">
        <v>281</v>
      </c>
      <c r="B440" s="22" t="s">
        <v>21</v>
      </c>
      <c r="C440" s="22" t="s">
        <v>90</v>
      </c>
      <c r="D440" s="23" t="s">
        <v>282</v>
      </c>
      <c r="E440" s="24"/>
      <c r="F440" s="25"/>
      <c r="G440" s="25"/>
      <c r="H440" s="25"/>
      <c r="I440" s="25"/>
      <c r="J440" s="25"/>
      <c r="K440" s="26">
        <f>K454</f>
        <v>35.35</v>
      </c>
      <c r="L440" s="27">
        <f>L454</f>
        <v>205.98</v>
      </c>
      <c r="M440" s="27">
        <f>M454</f>
        <v>7281.39</v>
      </c>
    </row>
    <row r="441" spans="1:13" ht="211.5" customHeight="1" x14ac:dyDescent="0.25">
      <c r="A441" s="24"/>
      <c r="B441" s="24"/>
      <c r="C441" s="24"/>
      <c r="D441" s="28" t="s">
        <v>283</v>
      </c>
      <c r="E441" s="24"/>
      <c r="F441" s="25"/>
      <c r="G441" s="25"/>
      <c r="H441" s="25"/>
      <c r="I441" s="25"/>
      <c r="J441" s="25"/>
      <c r="K441" s="25"/>
      <c r="L441" s="25"/>
      <c r="M441" s="25"/>
    </row>
    <row r="442" spans="1:13" x14ac:dyDescent="0.25">
      <c r="A442" s="7" t="s">
        <v>284</v>
      </c>
      <c r="B442" s="7" t="s">
        <v>26</v>
      </c>
      <c r="C442" s="7" t="s">
        <v>27</v>
      </c>
      <c r="D442" s="8" t="s">
        <v>285</v>
      </c>
      <c r="E442" s="9"/>
      <c r="F442" s="10"/>
      <c r="G442" s="10"/>
      <c r="H442" s="10"/>
      <c r="I442" s="10"/>
      <c r="J442" s="10"/>
      <c r="K442" s="11">
        <v>0.6</v>
      </c>
      <c r="L442" s="12">
        <v>25.1</v>
      </c>
      <c r="M442" s="12">
        <f>ROUND(K442*L442,2)</f>
        <v>15.06</v>
      </c>
    </row>
    <row r="443" spans="1:13" x14ac:dyDescent="0.25">
      <c r="A443" s="7" t="s">
        <v>286</v>
      </c>
      <c r="B443" s="7" t="s">
        <v>26</v>
      </c>
      <c r="C443" s="7" t="s">
        <v>27</v>
      </c>
      <c r="D443" s="8" t="s">
        <v>287</v>
      </c>
      <c r="E443" s="9"/>
      <c r="F443" s="10"/>
      <c r="G443" s="10"/>
      <c r="H443" s="10"/>
      <c r="I443" s="10"/>
      <c r="J443" s="10"/>
      <c r="K443" s="11">
        <v>0.6</v>
      </c>
      <c r="L443" s="12">
        <v>21.59</v>
      </c>
      <c r="M443" s="12">
        <f>ROUND(K443*L443,2)</f>
        <v>12.95</v>
      </c>
    </row>
    <row r="444" spans="1:13" ht="45" x14ac:dyDescent="0.25">
      <c r="A444" s="7" t="s">
        <v>288</v>
      </c>
      <c r="B444" s="7" t="s">
        <v>116</v>
      </c>
      <c r="C444" s="7" t="s">
        <v>90</v>
      </c>
      <c r="D444" s="8" t="s">
        <v>289</v>
      </c>
      <c r="E444" s="9"/>
      <c r="F444" s="10"/>
      <c r="G444" s="10"/>
      <c r="H444" s="10"/>
      <c r="I444" s="10"/>
      <c r="J444" s="10"/>
      <c r="K444" s="11">
        <v>1</v>
      </c>
      <c r="L444" s="12">
        <v>165</v>
      </c>
      <c r="M444" s="12">
        <f>ROUND(K444*L444,2)</f>
        <v>165</v>
      </c>
    </row>
    <row r="445" spans="1:13" ht="30" x14ac:dyDescent="0.25">
      <c r="A445" s="7" t="s">
        <v>290</v>
      </c>
      <c r="B445" s="7" t="s">
        <v>32</v>
      </c>
      <c r="C445" s="7" t="s">
        <v>27</v>
      </c>
      <c r="D445" s="8" t="s">
        <v>291</v>
      </c>
      <c r="E445" s="9"/>
      <c r="F445" s="10"/>
      <c r="G445" s="10"/>
      <c r="H445" s="10"/>
      <c r="I445" s="10"/>
      <c r="J445" s="10"/>
      <c r="K445" s="11">
        <v>0.15</v>
      </c>
      <c r="L445" s="12">
        <v>3.11</v>
      </c>
      <c r="M445" s="12">
        <f>ROUND(K445*L445,2)</f>
        <v>0.47</v>
      </c>
    </row>
    <row r="446" spans="1:13" ht="30" x14ac:dyDescent="0.25">
      <c r="A446" s="9"/>
      <c r="B446" s="9"/>
      <c r="C446" s="9"/>
      <c r="D446" s="13" t="s">
        <v>161</v>
      </c>
      <c r="E446" s="9"/>
      <c r="F446" s="10"/>
      <c r="G446" s="10"/>
      <c r="H446" s="10"/>
      <c r="I446" s="10"/>
      <c r="J446" s="10"/>
      <c r="K446" s="10"/>
      <c r="L446" s="10"/>
      <c r="M446" s="10"/>
    </row>
    <row r="447" spans="1:13" ht="30" x14ac:dyDescent="0.25">
      <c r="A447" s="7" t="s">
        <v>34</v>
      </c>
      <c r="B447" s="7" t="s">
        <v>36</v>
      </c>
      <c r="C447" s="7" t="s">
        <v>37</v>
      </c>
      <c r="D447" s="8" t="s">
        <v>35</v>
      </c>
      <c r="E447" s="9"/>
      <c r="F447" s="10"/>
      <c r="G447" s="10"/>
      <c r="H447" s="10"/>
      <c r="I447" s="10"/>
      <c r="J447" s="10"/>
      <c r="K447" s="11">
        <v>0.28000000000000003</v>
      </c>
      <c r="L447" s="12">
        <v>3</v>
      </c>
      <c r="M447" s="12">
        <f>ROUND(K447*L447,2)</f>
        <v>0.84</v>
      </c>
    </row>
    <row r="448" spans="1:13" ht="30" x14ac:dyDescent="0.25">
      <c r="A448" s="9"/>
      <c r="B448" s="9"/>
      <c r="C448" s="9"/>
      <c r="D448" s="13" t="s">
        <v>38</v>
      </c>
      <c r="E448" s="9"/>
      <c r="F448" s="10"/>
      <c r="G448" s="10"/>
      <c r="H448" s="10"/>
      <c r="I448" s="10"/>
      <c r="J448" s="10"/>
      <c r="K448" s="10"/>
      <c r="L448" s="10"/>
      <c r="M448" s="10"/>
    </row>
    <row r="449" spans="1:13" x14ac:dyDescent="0.25">
      <c r="A449" s="9"/>
      <c r="B449" s="9"/>
      <c r="C449" s="9"/>
      <c r="D449" s="14"/>
      <c r="E449" s="7" t="s">
        <v>18</v>
      </c>
      <c r="F449" s="15">
        <v>1</v>
      </c>
      <c r="G449" s="11">
        <v>14.5</v>
      </c>
      <c r="H449" s="11"/>
      <c r="I449" s="11"/>
      <c r="J449" s="11">
        <f>F449*(G449+ (G449= 0))*(H449+ (H449= 0))*(I449+ (I449= 0))</f>
        <v>14.5</v>
      </c>
      <c r="K449" s="10"/>
      <c r="L449" s="10"/>
      <c r="M449" s="10"/>
    </row>
    <row r="450" spans="1:13" x14ac:dyDescent="0.25">
      <c r="A450" s="9"/>
      <c r="B450" s="9"/>
      <c r="C450" s="9"/>
      <c r="D450" s="14"/>
      <c r="E450" s="7" t="s">
        <v>18</v>
      </c>
      <c r="F450" s="15">
        <v>1</v>
      </c>
      <c r="G450" s="11">
        <v>10.7</v>
      </c>
      <c r="H450" s="11"/>
      <c r="I450" s="11"/>
      <c r="J450" s="11">
        <f>F450*(G450+ (G450= 0))*(H450+ (H450= 0))*(I450+ (I450= 0))</f>
        <v>10.7</v>
      </c>
      <c r="K450" s="10"/>
      <c r="L450" s="10"/>
      <c r="M450" s="10"/>
    </row>
    <row r="451" spans="1:13" x14ac:dyDescent="0.25">
      <c r="A451" s="9"/>
      <c r="B451" s="9"/>
      <c r="C451" s="9"/>
      <c r="D451" s="14"/>
      <c r="E451" s="7" t="s">
        <v>18</v>
      </c>
      <c r="F451" s="15">
        <v>1</v>
      </c>
      <c r="G451" s="11">
        <v>1.5</v>
      </c>
      <c r="H451" s="11"/>
      <c r="I451" s="11"/>
      <c r="J451" s="11">
        <f>F451*(G451+ (G451= 0))*(H451+ (H451= 0))*(I451+ (I451= 0))</f>
        <v>1.5</v>
      </c>
      <c r="K451" s="10"/>
      <c r="L451" s="10"/>
      <c r="M451" s="10"/>
    </row>
    <row r="452" spans="1:13" x14ac:dyDescent="0.25">
      <c r="A452" s="9"/>
      <c r="B452" s="9"/>
      <c r="C452" s="9"/>
      <c r="D452" s="14"/>
      <c r="E452" s="7" t="s">
        <v>18</v>
      </c>
      <c r="F452" s="15">
        <v>1</v>
      </c>
      <c r="G452" s="11">
        <v>6.85</v>
      </c>
      <c r="H452" s="11"/>
      <c r="I452" s="11"/>
      <c r="J452" s="11">
        <f>F452*(G452+ (G452= 0))*(H452+ (H452= 0))*(I452+ (I452= 0))</f>
        <v>6.85</v>
      </c>
      <c r="K452" s="10"/>
      <c r="L452" s="10"/>
      <c r="M452" s="10"/>
    </row>
    <row r="453" spans="1:13" x14ac:dyDescent="0.25">
      <c r="A453" s="9"/>
      <c r="B453" s="9"/>
      <c r="C453" s="9"/>
      <c r="D453" s="14"/>
      <c r="E453" s="7" t="s">
        <v>18</v>
      </c>
      <c r="F453" s="15">
        <v>2</v>
      </c>
      <c r="G453" s="11">
        <v>0.9</v>
      </c>
      <c r="H453" s="11"/>
      <c r="I453" s="11"/>
      <c r="J453" s="11">
        <f>F453*(G453+ (G453= 0))*(H453+ (H453= 0))*(I453+ (I453= 0))</f>
        <v>1.8</v>
      </c>
      <c r="K453" s="10"/>
      <c r="L453" s="10"/>
      <c r="M453" s="10"/>
    </row>
    <row r="454" spans="1:13" x14ac:dyDescent="0.25">
      <c r="A454" s="9"/>
      <c r="B454" s="9"/>
      <c r="C454" s="9"/>
      <c r="D454" s="14"/>
      <c r="E454" s="9"/>
      <c r="F454" s="10"/>
      <c r="G454" s="10"/>
      <c r="H454" s="10"/>
      <c r="I454" s="10"/>
      <c r="J454" s="35" t="s">
        <v>292</v>
      </c>
      <c r="K454" s="26">
        <f>SUM(J449:J453)</f>
        <v>35.35</v>
      </c>
      <c r="L454" s="27">
        <f>(M442+M443+M444+M445+M447)*1.06</f>
        <v>205.98</v>
      </c>
      <c r="M454" s="27">
        <f>ROUND(L454*K454,2)</f>
        <v>7281.39</v>
      </c>
    </row>
    <row r="455" spans="1:13" x14ac:dyDescent="0.25">
      <c r="A455" s="17"/>
      <c r="B455" s="17"/>
      <c r="C455" s="17"/>
      <c r="D455" s="18"/>
      <c r="E455" s="17"/>
      <c r="F455" s="10"/>
      <c r="G455" s="10"/>
      <c r="H455" s="10"/>
      <c r="I455" s="10"/>
      <c r="J455" s="10"/>
      <c r="K455" s="10"/>
      <c r="L455" s="10"/>
      <c r="M455" s="10"/>
    </row>
    <row r="456" spans="1:13" ht="45" x14ac:dyDescent="0.25">
      <c r="A456" s="22" t="s">
        <v>293</v>
      </c>
      <c r="B456" s="22" t="s">
        <v>21</v>
      </c>
      <c r="C456" s="22" t="s">
        <v>90</v>
      </c>
      <c r="D456" s="23" t="s">
        <v>294</v>
      </c>
      <c r="E456" s="24"/>
      <c r="F456" s="25"/>
      <c r="G456" s="25"/>
      <c r="H456" s="25"/>
      <c r="I456" s="25"/>
      <c r="J456" s="25"/>
      <c r="K456" s="26">
        <f>K466</f>
        <v>6.8</v>
      </c>
      <c r="L456" s="27">
        <f>L466</f>
        <v>209.16</v>
      </c>
      <c r="M456" s="27">
        <f>M466</f>
        <v>1422.29</v>
      </c>
    </row>
    <row r="457" spans="1:13" ht="210.75" customHeight="1" x14ac:dyDescent="0.25">
      <c r="A457" s="24"/>
      <c r="B457" s="24"/>
      <c r="C457" s="24"/>
      <c r="D457" s="28" t="s">
        <v>295</v>
      </c>
      <c r="E457" s="24"/>
      <c r="F457" s="25"/>
      <c r="G457" s="25"/>
      <c r="H457" s="25"/>
      <c r="I457" s="25"/>
      <c r="J457" s="25"/>
      <c r="K457" s="25"/>
      <c r="L457" s="25"/>
      <c r="M457" s="25"/>
    </row>
    <row r="458" spans="1:13" x14ac:dyDescent="0.25">
      <c r="A458" s="7" t="s">
        <v>284</v>
      </c>
      <c r="B458" s="7" t="s">
        <v>26</v>
      </c>
      <c r="C458" s="7" t="s">
        <v>27</v>
      </c>
      <c r="D458" s="8" t="s">
        <v>285</v>
      </c>
      <c r="E458" s="9"/>
      <c r="F458" s="10"/>
      <c r="G458" s="10"/>
      <c r="H458" s="10"/>
      <c r="I458" s="10"/>
      <c r="J458" s="10"/>
      <c r="K458" s="11">
        <v>0.6</v>
      </c>
      <c r="L458" s="12">
        <v>25.1</v>
      </c>
      <c r="M458" s="12">
        <f>ROUND(K458*L458,2)</f>
        <v>15.06</v>
      </c>
    </row>
    <row r="459" spans="1:13" x14ac:dyDescent="0.25">
      <c r="A459" s="7" t="s">
        <v>286</v>
      </c>
      <c r="B459" s="7" t="s">
        <v>26</v>
      </c>
      <c r="C459" s="7" t="s">
        <v>27</v>
      </c>
      <c r="D459" s="8" t="s">
        <v>287</v>
      </c>
      <c r="E459" s="9"/>
      <c r="F459" s="10"/>
      <c r="G459" s="10"/>
      <c r="H459" s="10"/>
      <c r="I459" s="10"/>
      <c r="J459" s="10"/>
      <c r="K459" s="11">
        <v>0.6</v>
      </c>
      <c r="L459" s="12">
        <v>21.59</v>
      </c>
      <c r="M459" s="12">
        <f>ROUND(K459*L459,2)</f>
        <v>12.95</v>
      </c>
    </row>
    <row r="460" spans="1:13" ht="45" x14ac:dyDescent="0.25">
      <c r="A460" s="7" t="s">
        <v>296</v>
      </c>
      <c r="B460" s="7" t="s">
        <v>116</v>
      </c>
      <c r="C460" s="7" t="s">
        <v>90</v>
      </c>
      <c r="D460" s="8" t="s">
        <v>297</v>
      </c>
      <c r="E460" s="9"/>
      <c r="F460" s="10"/>
      <c r="G460" s="10"/>
      <c r="H460" s="10"/>
      <c r="I460" s="10"/>
      <c r="J460" s="10"/>
      <c r="K460" s="11">
        <v>1</v>
      </c>
      <c r="L460" s="12">
        <v>168</v>
      </c>
      <c r="M460" s="12">
        <f>ROUND(K460*L460,2)</f>
        <v>168</v>
      </c>
    </row>
    <row r="461" spans="1:13" ht="30" x14ac:dyDescent="0.25">
      <c r="A461" s="7" t="s">
        <v>290</v>
      </c>
      <c r="B461" s="7" t="s">
        <v>32</v>
      </c>
      <c r="C461" s="7" t="s">
        <v>27</v>
      </c>
      <c r="D461" s="8" t="s">
        <v>291</v>
      </c>
      <c r="E461" s="9"/>
      <c r="F461" s="10"/>
      <c r="G461" s="10"/>
      <c r="H461" s="10"/>
      <c r="I461" s="10"/>
      <c r="J461" s="10"/>
      <c r="K461" s="11">
        <v>0.15</v>
      </c>
      <c r="L461" s="12">
        <v>3.11</v>
      </c>
      <c r="M461" s="12">
        <f>ROUND(K461*L461,2)</f>
        <v>0.47</v>
      </c>
    </row>
    <row r="462" spans="1:13" ht="30" x14ac:dyDescent="0.25">
      <c r="A462" s="9"/>
      <c r="B462" s="9"/>
      <c r="C462" s="9"/>
      <c r="D462" s="13" t="s">
        <v>161</v>
      </c>
      <c r="E462" s="9"/>
      <c r="F462" s="10"/>
      <c r="G462" s="10"/>
      <c r="H462" s="10"/>
      <c r="I462" s="10"/>
      <c r="J462" s="10"/>
      <c r="K462" s="10"/>
      <c r="L462" s="10"/>
      <c r="M462" s="10"/>
    </row>
    <row r="463" spans="1:13" ht="30" x14ac:dyDescent="0.25">
      <c r="A463" s="7" t="s">
        <v>34</v>
      </c>
      <c r="B463" s="7" t="s">
        <v>36</v>
      </c>
      <c r="C463" s="7" t="s">
        <v>37</v>
      </c>
      <c r="D463" s="8" t="s">
        <v>35</v>
      </c>
      <c r="E463" s="9"/>
      <c r="F463" s="10"/>
      <c r="G463" s="10"/>
      <c r="H463" s="10"/>
      <c r="I463" s="10"/>
      <c r="J463" s="10"/>
      <c r="K463" s="11">
        <v>0.28000000000000003</v>
      </c>
      <c r="L463" s="12">
        <v>3</v>
      </c>
      <c r="M463" s="12">
        <f>ROUND(K463*L463,2)</f>
        <v>0.84</v>
      </c>
    </row>
    <row r="464" spans="1:13" ht="30" x14ac:dyDescent="0.25">
      <c r="A464" s="9"/>
      <c r="B464" s="9"/>
      <c r="C464" s="9"/>
      <c r="D464" s="13" t="s">
        <v>38</v>
      </c>
      <c r="E464" s="9"/>
      <c r="F464" s="10"/>
      <c r="G464" s="10"/>
      <c r="H464" s="10"/>
      <c r="I464" s="10"/>
      <c r="J464" s="10"/>
      <c r="K464" s="10"/>
      <c r="L464" s="10"/>
      <c r="M464" s="10"/>
    </row>
    <row r="465" spans="1:13" x14ac:dyDescent="0.25">
      <c r="A465" s="9"/>
      <c r="B465" s="9"/>
      <c r="C465" s="9"/>
      <c r="D465" s="14"/>
      <c r="E465" s="7" t="s">
        <v>18</v>
      </c>
      <c r="F465" s="15">
        <v>1</v>
      </c>
      <c r="G465" s="11">
        <v>6.8</v>
      </c>
      <c r="H465" s="11"/>
      <c r="I465" s="11"/>
      <c r="J465" s="11">
        <f>F465*(G465+ (G465= 0))*(H465+ (H465= 0))*(I465+ (I465= 0))</f>
        <v>6.8</v>
      </c>
      <c r="K465" s="10"/>
      <c r="L465" s="10"/>
      <c r="M465" s="10"/>
    </row>
    <row r="466" spans="1:13" x14ac:dyDescent="0.25">
      <c r="A466" s="9"/>
      <c r="B466" s="9"/>
      <c r="C466" s="9"/>
      <c r="D466" s="14"/>
      <c r="E466" s="9"/>
      <c r="F466" s="10"/>
      <c r="G466" s="10"/>
      <c r="H466" s="10"/>
      <c r="I466" s="10"/>
      <c r="J466" s="35" t="s">
        <v>298</v>
      </c>
      <c r="K466" s="26">
        <f>SUM(J465:J465)</f>
        <v>6.8</v>
      </c>
      <c r="L466" s="27">
        <f>(M458+M459+M460+M461+M463)*1.06</f>
        <v>209.16</v>
      </c>
      <c r="M466" s="27">
        <f>ROUND(L466*K466,2)</f>
        <v>1422.29</v>
      </c>
    </row>
    <row r="467" spans="1:13" x14ac:dyDescent="0.25">
      <c r="A467" s="17"/>
      <c r="B467" s="17"/>
      <c r="C467" s="17"/>
      <c r="D467" s="18"/>
      <c r="E467" s="17"/>
      <c r="F467" s="10"/>
      <c r="G467" s="10"/>
      <c r="H467" s="10"/>
      <c r="I467" s="10"/>
      <c r="J467" s="10"/>
      <c r="K467" s="10"/>
      <c r="L467" s="10"/>
      <c r="M467" s="10"/>
    </row>
    <row r="468" spans="1:13" ht="30" x14ac:dyDescent="0.25">
      <c r="A468" s="22" t="s">
        <v>299</v>
      </c>
      <c r="B468" s="22" t="s">
        <v>21</v>
      </c>
      <c r="C468" s="22" t="s">
        <v>37</v>
      </c>
      <c r="D468" s="23" t="s">
        <v>300</v>
      </c>
      <c r="E468" s="24"/>
      <c r="F468" s="25"/>
      <c r="G468" s="25"/>
      <c r="H468" s="25"/>
      <c r="I468" s="25"/>
      <c r="J468" s="25"/>
      <c r="K468" s="26">
        <f>K482</f>
        <v>1</v>
      </c>
      <c r="L468" s="27">
        <f>L482</f>
        <v>2217.09</v>
      </c>
      <c r="M468" s="27">
        <f>M482</f>
        <v>2217.09</v>
      </c>
    </row>
    <row r="469" spans="1:13" ht="278.25" customHeight="1" x14ac:dyDescent="0.25">
      <c r="A469" s="24"/>
      <c r="B469" s="24"/>
      <c r="C469" s="24"/>
      <c r="D469" s="28" t="s">
        <v>301</v>
      </c>
      <c r="E469" s="24"/>
      <c r="F469" s="25"/>
      <c r="G469" s="25"/>
      <c r="H469" s="25"/>
      <c r="I469" s="25"/>
      <c r="J469" s="25"/>
      <c r="K469" s="25"/>
      <c r="L469" s="25"/>
      <c r="M469" s="25"/>
    </row>
    <row r="470" spans="1:13" x14ac:dyDescent="0.25">
      <c r="A470" s="7" t="s">
        <v>177</v>
      </c>
      <c r="B470" s="7" t="s">
        <v>26</v>
      </c>
      <c r="C470" s="7" t="s">
        <v>27</v>
      </c>
      <c r="D470" s="8" t="s">
        <v>178</v>
      </c>
      <c r="E470" s="9"/>
      <c r="F470" s="10"/>
      <c r="G470" s="10"/>
      <c r="H470" s="10"/>
      <c r="I470" s="10"/>
      <c r="J470" s="10"/>
      <c r="K470" s="11">
        <v>4</v>
      </c>
      <c r="L470" s="12">
        <v>25.74</v>
      </c>
      <c r="M470" s="12">
        <f>ROUND(K470*L470,2)</f>
        <v>102.96</v>
      </c>
    </row>
    <row r="471" spans="1:13" x14ac:dyDescent="0.25">
      <c r="A471" s="9"/>
      <c r="B471" s="9"/>
      <c r="C471" s="9"/>
      <c r="D471" s="13" t="s">
        <v>178</v>
      </c>
      <c r="E471" s="9"/>
      <c r="F471" s="10"/>
      <c r="G471" s="10"/>
      <c r="H471" s="10"/>
      <c r="I471" s="10"/>
      <c r="J471" s="10"/>
      <c r="K471" s="10"/>
      <c r="L471" s="10"/>
      <c r="M471" s="10"/>
    </row>
    <row r="472" spans="1:13" x14ac:dyDescent="0.25">
      <c r="A472" s="7" t="s">
        <v>179</v>
      </c>
      <c r="B472" s="7" t="s">
        <v>26</v>
      </c>
      <c r="C472" s="7" t="s">
        <v>27</v>
      </c>
      <c r="D472" s="8" t="s">
        <v>180</v>
      </c>
      <c r="E472" s="9"/>
      <c r="F472" s="10"/>
      <c r="G472" s="10"/>
      <c r="H472" s="10"/>
      <c r="I472" s="10"/>
      <c r="J472" s="10"/>
      <c r="K472" s="11">
        <v>4</v>
      </c>
      <c r="L472" s="12">
        <v>22.21</v>
      </c>
      <c r="M472" s="12">
        <f>ROUND(K472*L472,2)</f>
        <v>88.84</v>
      </c>
    </row>
    <row r="473" spans="1:13" x14ac:dyDescent="0.25">
      <c r="A473" s="9"/>
      <c r="B473" s="9"/>
      <c r="C473" s="9"/>
      <c r="D473" s="13" t="s">
        <v>180</v>
      </c>
      <c r="E473" s="9"/>
      <c r="F473" s="10"/>
      <c r="G473" s="10"/>
      <c r="H473" s="10"/>
      <c r="I473" s="10"/>
      <c r="J473" s="10"/>
      <c r="K473" s="10"/>
      <c r="L473" s="10"/>
      <c r="M473" s="10"/>
    </row>
    <row r="474" spans="1:13" x14ac:dyDescent="0.25">
      <c r="A474" s="7" t="s">
        <v>112</v>
      </c>
      <c r="B474" s="7" t="s">
        <v>26</v>
      </c>
      <c r="C474" s="7" t="s">
        <v>27</v>
      </c>
      <c r="D474" s="8" t="s">
        <v>113</v>
      </c>
      <c r="E474" s="9"/>
      <c r="F474" s="10"/>
      <c r="G474" s="10"/>
      <c r="H474" s="10"/>
      <c r="I474" s="10"/>
      <c r="J474" s="10"/>
      <c r="K474" s="11">
        <v>2</v>
      </c>
      <c r="L474" s="12">
        <v>24.9</v>
      </c>
      <c r="M474" s="12">
        <f>ROUND(K474*L474,2)</f>
        <v>49.8</v>
      </c>
    </row>
    <row r="475" spans="1:13" x14ac:dyDescent="0.25">
      <c r="A475" s="7" t="s">
        <v>68</v>
      </c>
      <c r="B475" s="7" t="s">
        <v>26</v>
      </c>
      <c r="C475" s="7" t="s">
        <v>27</v>
      </c>
      <c r="D475" s="8" t="s">
        <v>69</v>
      </c>
      <c r="E475" s="9"/>
      <c r="F475" s="10"/>
      <c r="G475" s="10"/>
      <c r="H475" s="10"/>
      <c r="I475" s="10"/>
      <c r="J475" s="10"/>
      <c r="K475" s="11">
        <v>2</v>
      </c>
      <c r="L475" s="12">
        <v>20.75</v>
      </c>
      <c r="M475" s="12">
        <f>ROUND(K475*L475,2)</f>
        <v>41.5</v>
      </c>
    </row>
    <row r="476" spans="1:13" x14ac:dyDescent="0.25">
      <c r="A476" s="9"/>
      <c r="B476" s="9"/>
      <c r="C476" s="9"/>
      <c r="D476" s="13" t="s">
        <v>69</v>
      </c>
      <c r="E476" s="9"/>
      <c r="F476" s="10"/>
      <c r="G476" s="10"/>
      <c r="H476" s="10"/>
      <c r="I476" s="10"/>
      <c r="J476" s="10"/>
      <c r="K476" s="10"/>
      <c r="L476" s="10"/>
      <c r="M476" s="10"/>
    </row>
    <row r="477" spans="1:13" ht="30" x14ac:dyDescent="0.25">
      <c r="A477" s="7" t="s">
        <v>302</v>
      </c>
      <c r="B477" s="7" t="s">
        <v>116</v>
      </c>
      <c r="C477" s="7" t="s">
        <v>37</v>
      </c>
      <c r="D477" s="8" t="s">
        <v>303</v>
      </c>
      <c r="E477" s="9"/>
      <c r="F477" s="10"/>
      <c r="G477" s="10"/>
      <c r="H477" s="10"/>
      <c r="I477" s="10"/>
      <c r="J477" s="10"/>
      <c r="K477" s="11">
        <v>1</v>
      </c>
      <c r="L477" s="12">
        <v>1650</v>
      </c>
      <c r="M477" s="12">
        <f>ROUND(K477*L477,2)</f>
        <v>1650</v>
      </c>
    </row>
    <row r="478" spans="1:13" ht="30" x14ac:dyDescent="0.25">
      <c r="A478" s="7" t="s">
        <v>304</v>
      </c>
      <c r="B478" s="7" t="s">
        <v>116</v>
      </c>
      <c r="C478" s="7" t="s">
        <v>37</v>
      </c>
      <c r="D478" s="8" t="s">
        <v>305</v>
      </c>
      <c r="E478" s="9"/>
      <c r="F478" s="10"/>
      <c r="G478" s="10"/>
      <c r="H478" s="10"/>
      <c r="I478" s="10"/>
      <c r="J478" s="10"/>
      <c r="K478" s="11">
        <v>1</v>
      </c>
      <c r="L478" s="12">
        <v>150</v>
      </c>
      <c r="M478" s="12">
        <f>ROUND(K478*L478,2)</f>
        <v>150</v>
      </c>
    </row>
    <row r="479" spans="1:13" ht="30" x14ac:dyDescent="0.25">
      <c r="A479" s="7" t="s">
        <v>34</v>
      </c>
      <c r="B479" s="7" t="s">
        <v>36</v>
      </c>
      <c r="C479" s="7" t="s">
        <v>37</v>
      </c>
      <c r="D479" s="8" t="s">
        <v>35</v>
      </c>
      <c r="E479" s="9"/>
      <c r="F479" s="10"/>
      <c r="G479" s="10"/>
      <c r="H479" s="10"/>
      <c r="I479" s="10"/>
      <c r="J479" s="10"/>
      <c r="K479" s="11">
        <v>2.831</v>
      </c>
      <c r="L479" s="12">
        <v>3</v>
      </c>
      <c r="M479" s="12">
        <f>ROUND(K479*L479,2)</f>
        <v>8.49</v>
      </c>
    </row>
    <row r="480" spans="1:13" ht="30" x14ac:dyDescent="0.25">
      <c r="A480" s="9"/>
      <c r="B480" s="9"/>
      <c r="C480" s="9"/>
      <c r="D480" s="13" t="s">
        <v>38</v>
      </c>
      <c r="E480" s="9"/>
      <c r="F480" s="10"/>
      <c r="G480" s="10"/>
      <c r="H480" s="10"/>
      <c r="I480" s="10"/>
      <c r="J480" s="10"/>
      <c r="K480" s="10"/>
      <c r="L480" s="10"/>
      <c r="M480" s="10"/>
    </row>
    <row r="481" spans="1:13" x14ac:dyDescent="0.25">
      <c r="A481" s="9"/>
      <c r="B481" s="9"/>
      <c r="C481" s="9"/>
      <c r="D481" s="14"/>
      <c r="E481" s="7" t="s">
        <v>18</v>
      </c>
      <c r="F481" s="15">
        <v>1</v>
      </c>
      <c r="G481" s="11"/>
      <c r="H481" s="11"/>
      <c r="I481" s="11"/>
      <c r="J481" s="11">
        <f>F481*(G481+ (G481= 0))*(H481+ (H481= 0))*(I481+ (I481= 0))</f>
        <v>1</v>
      </c>
      <c r="K481" s="10"/>
      <c r="L481" s="10"/>
      <c r="M481" s="10"/>
    </row>
    <row r="482" spans="1:13" x14ac:dyDescent="0.25">
      <c r="A482" s="9"/>
      <c r="B482" s="9"/>
      <c r="C482" s="9"/>
      <c r="D482" s="14"/>
      <c r="E482" s="9"/>
      <c r="F482" s="10"/>
      <c r="G482" s="10"/>
      <c r="H482" s="10"/>
      <c r="I482" s="10"/>
      <c r="J482" s="35" t="s">
        <v>306</v>
      </c>
      <c r="K482" s="26">
        <f>SUM(J481:J481)</f>
        <v>1</v>
      </c>
      <c r="L482" s="27">
        <f>(M470+M472+M474+M475+M477+M478+M479)*1.06</f>
        <v>2217.09</v>
      </c>
      <c r="M482" s="27">
        <f>ROUND(L482*K482,2)</f>
        <v>2217.09</v>
      </c>
    </row>
    <row r="483" spans="1:13" x14ac:dyDescent="0.25">
      <c r="A483" s="17"/>
      <c r="B483" s="17"/>
      <c r="C483" s="17"/>
      <c r="D483" s="18"/>
      <c r="E483" s="17"/>
      <c r="F483" s="10"/>
      <c r="G483" s="10"/>
      <c r="H483" s="10"/>
      <c r="I483" s="10"/>
      <c r="J483" s="10"/>
      <c r="K483" s="10"/>
      <c r="L483" s="10"/>
      <c r="M483" s="10"/>
    </row>
    <row r="484" spans="1:13" x14ac:dyDescent="0.25">
      <c r="A484" s="9"/>
      <c r="B484" s="9"/>
      <c r="C484" s="9"/>
      <c r="D484" s="14"/>
      <c r="E484" s="9"/>
      <c r="F484" s="10"/>
      <c r="G484" s="10"/>
      <c r="H484" s="10"/>
      <c r="I484" s="10"/>
      <c r="J484" s="42" t="s">
        <v>307</v>
      </c>
      <c r="K484" s="40">
        <v>1</v>
      </c>
      <c r="L484" s="41">
        <f>M454+M466+M482</f>
        <v>10920.77</v>
      </c>
      <c r="M484" s="41">
        <f>ROUND(L484*K484,2)</f>
        <v>10920.77</v>
      </c>
    </row>
    <row r="485" spans="1:13" x14ac:dyDescent="0.25">
      <c r="A485" s="17"/>
      <c r="B485" s="17"/>
      <c r="C485" s="17"/>
      <c r="D485" s="18"/>
      <c r="E485" s="17"/>
      <c r="F485" s="10"/>
      <c r="G485" s="10"/>
      <c r="H485" s="10"/>
      <c r="I485" s="10"/>
      <c r="J485" s="10"/>
      <c r="K485" s="10"/>
      <c r="L485" s="10"/>
      <c r="M485" s="10"/>
    </row>
    <row r="486" spans="1:13" x14ac:dyDescent="0.25">
      <c r="A486" s="36" t="s">
        <v>308</v>
      </c>
      <c r="B486" s="36" t="s">
        <v>17</v>
      </c>
      <c r="C486" s="36" t="s">
        <v>18</v>
      </c>
      <c r="D486" s="37" t="s">
        <v>309</v>
      </c>
      <c r="E486" s="38"/>
      <c r="F486" s="39"/>
      <c r="G486" s="39"/>
      <c r="H486" s="39"/>
      <c r="I486" s="39"/>
      <c r="J486" s="39"/>
      <c r="K486" s="40">
        <f>K759</f>
        <v>1</v>
      </c>
      <c r="L486" s="41">
        <f>L759</f>
        <v>15815.78</v>
      </c>
      <c r="M486" s="41">
        <f>M759</f>
        <v>15815.78</v>
      </c>
    </row>
    <row r="487" spans="1:13" ht="30" x14ac:dyDescent="0.25">
      <c r="A487" s="22" t="s">
        <v>310</v>
      </c>
      <c r="B487" s="22" t="s">
        <v>21</v>
      </c>
      <c r="C487" s="22" t="s">
        <v>37</v>
      </c>
      <c r="D487" s="23" t="s">
        <v>311</v>
      </c>
      <c r="E487" s="24"/>
      <c r="F487" s="25"/>
      <c r="G487" s="25"/>
      <c r="H487" s="25"/>
      <c r="I487" s="25"/>
      <c r="J487" s="25"/>
      <c r="K487" s="26">
        <f>K504</f>
        <v>1</v>
      </c>
      <c r="L487" s="27">
        <f>L504</f>
        <v>674.59</v>
      </c>
      <c r="M487" s="27">
        <f>M504</f>
        <v>674.59</v>
      </c>
    </row>
    <row r="488" spans="1:13" ht="385.5" customHeight="1" x14ac:dyDescent="0.25">
      <c r="A488" s="24"/>
      <c r="B488" s="24"/>
      <c r="C488" s="24"/>
      <c r="D488" s="28" t="s">
        <v>312</v>
      </c>
      <c r="E488" s="24"/>
      <c r="F488" s="25"/>
      <c r="G488" s="25"/>
      <c r="H488" s="25"/>
      <c r="I488" s="25"/>
      <c r="J488" s="25"/>
      <c r="K488" s="25"/>
      <c r="L488" s="25"/>
      <c r="M488" s="25"/>
    </row>
    <row r="489" spans="1:13" x14ac:dyDescent="0.25">
      <c r="A489" s="7" t="s">
        <v>64</v>
      </c>
      <c r="B489" s="7" t="s">
        <v>26</v>
      </c>
      <c r="C489" s="7" t="s">
        <v>27</v>
      </c>
      <c r="D489" s="8" t="s">
        <v>65</v>
      </c>
      <c r="E489" s="9"/>
      <c r="F489" s="10"/>
      <c r="G489" s="10"/>
      <c r="H489" s="10"/>
      <c r="I489" s="10"/>
      <c r="J489" s="10"/>
      <c r="K489" s="11">
        <v>4</v>
      </c>
      <c r="L489" s="12">
        <v>25.74</v>
      </c>
      <c r="M489" s="12">
        <f>ROUND(K489*L489,2)</f>
        <v>102.96</v>
      </c>
    </row>
    <row r="490" spans="1:13" x14ac:dyDescent="0.25">
      <c r="A490" s="9"/>
      <c r="B490" s="9"/>
      <c r="C490" s="9"/>
      <c r="D490" s="13" t="s">
        <v>65</v>
      </c>
      <c r="E490" s="9"/>
      <c r="F490" s="10"/>
      <c r="G490" s="10"/>
      <c r="H490" s="10"/>
      <c r="I490" s="10"/>
      <c r="J490" s="10"/>
      <c r="K490" s="10"/>
      <c r="L490" s="10"/>
      <c r="M490" s="10"/>
    </row>
    <row r="491" spans="1:13" x14ac:dyDescent="0.25">
      <c r="A491" s="7" t="s">
        <v>313</v>
      </c>
      <c r="B491" s="7" t="s">
        <v>26</v>
      </c>
      <c r="C491" s="7" t="s">
        <v>27</v>
      </c>
      <c r="D491" s="8" t="s">
        <v>314</v>
      </c>
      <c r="E491" s="9"/>
      <c r="F491" s="10"/>
      <c r="G491" s="10"/>
      <c r="H491" s="10"/>
      <c r="I491" s="10"/>
      <c r="J491" s="10"/>
      <c r="K491" s="11">
        <v>4</v>
      </c>
      <c r="L491" s="12">
        <v>22.21</v>
      </c>
      <c r="M491" s="12">
        <f>ROUND(K491*L491,2)</f>
        <v>88.84</v>
      </c>
    </row>
    <row r="492" spans="1:13" x14ac:dyDescent="0.25">
      <c r="A492" s="9"/>
      <c r="B492" s="9"/>
      <c r="C492" s="9"/>
      <c r="D492" s="13" t="s">
        <v>314</v>
      </c>
      <c r="E492" s="9"/>
      <c r="F492" s="10"/>
      <c r="G492" s="10"/>
      <c r="H492" s="10"/>
      <c r="I492" s="10"/>
      <c r="J492" s="10"/>
      <c r="K492" s="10"/>
      <c r="L492" s="10"/>
      <c r="M492" s="10"/>
    </row>
    <row r="493" spans="1:13" ht="45" x14ac:dyDescent="0.25">
      <c r="A493" s="7" t="s">
        <v>315</v>
      </c>
      <c r="B493" s="7" t="s">
        <v>116</v>
      </c>
      <c r="C493" s="7" t="s">
        <v>37</v>
      </c>
      <c r="D493" s="8" t="s">
        <v>316</v>
      </c>
      <c r="E493" s="9"/>
      <c r="F493" s="10"/>
      <c r="G493" s="10"/>
      <c r="H493" s="10"/>
      <c r="I493" s="10"/>
      <c r="J493" s="10"/>
      <c r="K493" s="11">
        <v>1</v>
      </c>
      <c r="L493" s="12">
        <v>105</v>
      </c>
      <c r="M493" s="12">
        <f>ROUND(K493*L493,2)</f>
        <v>105</v>
      </c>
    </row>
    <row r="494" spans="1:13" ht="12" customHeight="1" x14ac:dyDescent="0.25">
      <c r="A494" s="9"/>
      <c r="B494" s="9"/>
      <c r="C494" s="9"/>
      <c r="D494" s="13" t="s">
        <v>317</v>
      </c>
      <c r="E494" s="9"/>
      <c r="F494" s="10"/>
      <c r="G494" s="10"/>
      <c r="H494" s="10"/>
      <c r="I494" s="10"/>
      <c r="J494" s="10"/>
      <c r="K494" s="10"/>
      <c r="L494" s="10"/>
      <c r="M494" s="10"/>
    </row>
    <row r="495" spans="1:13" x14ac:dyDescent="0.25">
      <c r="A495" s="7" t="s">
        <v>318</v>
      </c>
      <c r="B495" s="7" t="s">
        <v>116</v>
      </c>
      <c r="C495" s="7" t="s">
        <v>37</v>
      </c>
      <c r="D495" s="8" t="s">
        <v>319</v>
      </c>
      <c r="E495" s="9"/>
      <c r="F495" s="10"/>
      <c r="G495" s="10"/>
      <c r="H495" s="10"/>
      <c r="I495" s="10"/>
      <c r="J495" s="10"/>
      <c r="K495" s="11">
        <v>2</v>
      </c>
      <c r="L495" s="12">
        <v>37.619999999999997</v>
      </c>
      <c r="M495" s="12">
        <f>ROUND(K495*L495,2)</f>
        <v>75.239999999999995</v>
      </c>
    </row>
    <row r="496" spans="1:13" ht="45" x14ac:dyDescent="0.25">
      <c r="A496" s="7" t="s">
        <v>320</v>
      </c>
      <c r="B496" s="7" t="s">
        <v>116</v>
      </c>
      <c r="C496" s="7" t="s">
        <v>37</v>
      </c>
      <c r="D496" s="8" t="s">
        <v>321</v>
      </c>
      <c r="E496" s="9"/>
      <c r="F496" s="10"/>
      <c r="G496" s="10"/>
      <c r="H496" s="10"/>
      <c r="I496" s="10"/>
      <c r="J496" s="10"/>
      <c r="K496" s="11">
        <v>3</v>
      </c>
      <c r="L496" s="12">
        <v>64</v>
      </c>
      <c r="M496" s="12">
        <f>ROUND(K496*L496,2)</f>
        <v>192</v>
      </c>
    </row>
    <row r="497" spans="1:13" ht="45" x14ac:dyDescent="0.25">
      <c r="A497" s="7" t="s">
        <v>322</v>
      </c>
      <c r="B497" s="7" t="s">
        <v>116</v>
      </c>
      <c r="C497" s="7" t="s">
        <v>37</v>
      </c>
      <c r="D497" s="8" t="s">
        <v>323</v>
      </c>
      <c r="E497" s="9"/>
      <c r="F497" s="10"/>
      <c r="G497" s="10"/>
      <c r="H497" s="10"/>
      <c r="I497" s="10"/>
      <c r="J497" s="10"/>
      <c r="K497" s="11">
        <v>2</v>
      </c>
      <c r="L497" s="12">
        <v>12.81</v>
      </c>
      <c r="M497" s="12">
        <f>ROUND(K497*L497,2)</f>
        <v>25.62</v>
      </c>
    </row>
    <row r="498" spans="1:13" ht="45" x14ac:dyDescent="0.25">
      <c r="A498" s="7" t="s">
        <v>324</v>
      </c>
      <c r="B498" s="7" t="s">
        <v>116</v>
      </c>
      <c r="C498" s="7" t="s">
        <v>37</v>
      </c>
      <c r="D498" s="8" t="s">
        <v>325</v>
      </c>
      <c r="E498" s="9"/>
      <c r="F498" s="10"/>
      <c r="G498" s="10"/>
      <c r="H498" s="10"/>
      <c r="I498" s="10"/>
      <c r="J498" s="10"/>
      <c r="K498" s="11">
        <v>3</v>
      </c>
      <c r="L498" s="12">
        <v>12.6</v>
      </c>
      <c r="M498" s="12">
        <f>ROUND(K498*L498,2)</f>
        <v>37.799999999999997</v>
      </c>
    </row>
    <row r="499" spans="1:13" ht="101.25" customHeight="1" x14ac:dyDescent="0.25">
      <c r="A499" s="9"/>
      <c r="B499" s="9"/>
      <c r="C499" s="9"/>
      <c r="D499" s="13" t="s">
        <v>326</v>
      </c>
      <c r="E499" s="9"/>
      <c r="F499" s="10"/>
      <c r="G499" s="10"/>
      <c r="H499" s="10"/>
      <c r="I499" s="10"/>
      <c r="J499" s="10"/>
      <c r="K499" s="10"/>
      <c r="L499" s="10"/>
      <c r="M499" s="10"/>
    </row>
    <row r="500" spans="1:13" x14ac:dyDescent="0.25">
      <c r="A500" s="7" t="s">
        <v>327</v>
      </c>
      <c r="B500" s="7" t="s">
        <v>116</v>
      </c>
      <c r="C500" s="7" t="s">
        <v>37</v>
      </c>
      <c r="D500" s="8" t="s">
        <v>328</v>
      </c>
      <c r="E500" s="9"/>
      <c r="F500" s="10"/>
      <c r="G500" s="10"/>
      <c r="H500" s="10"/>
      <c r="I500" s="10"/>
      <c r="J500" s="10"/>
      <c r="K500" s="11">
        <v>1</v>
      </c>
      <c r="L500" s="12">
        <v>3.2</v>
      </c>
      <c r="M500" s="12">
        <f>ROUND(K500*L500,2)</f>
        <v>3.2</v>
      </c>
    </row>
    <row r="501" spans="1:13" ht="30" x14ac:dyDescent="0.25">
      <c r="A501" s="7" t="s">
        <v>34</v>
      </c>
      <c r="B501" s="7" t="s">
        <v>36</v>
      </c>
      <c r="C501" s="7" t="s">
        <v>37</v>
      </c>
      <c r="D501" s="8" t="s">
        <v>35</v>
      </c>
      <c r="E501" s="9"/>
      <c r="F501" s="10"/>
      <c r="G501" s="10"/>
      <c r="H501" s="10"/>
      <c r="I501" s="10"/>
      <c r="J501" s="10"/>
      <c r="K501" s="11">
        <v>1.9179999999999999</v>
      </c>
      <c r="L501" s="12">
        <v>3</v>
      </c>
      <c r="M501" s="12">
        <f>ROUND(K501*L501,2)</f>
        <v>5.75</v>
      </c>
    </row>
    <row r="502" spans="1:13" ht="30" x14ac:dyDescent="0.25">
      <c r="A502" s="9"/>
      <c r="B502" s="9"/>
      <c r="C502" s="9"/>
      <c r="D502" s="13" t="s">
        <v>38</v>
      </c>
      <c r="E502" s="9"/>
      <c r="F502" s="10"/>
      <c r="G502" s="10"/>
      <c r="H502" s="10"/>
      <c r="I502" s="10"/>
      <c r="J502" s="10"/>
      <c r="K502" s="10"/>
      <c r="L502" s="10"/>
      <c r="M502" s="10"/>
    </row>
    <row r="503" spans="1:13" x14ac:dyDescent="0.25">
      <c r="A503" s="9"/>
      <c r="B503" s="9"/>
      <c r="C503" s="9"/>
      <c r="D503" s="14"/>
      <c r="E503" s="7" t="s">
        <v>18</v>
      </c>
      <c r="F503" s="15">
        <v>1</v>
      </c>
      <c r="G503" s="11"/>
      <c r="H503" s="11"/>
      <c r="I503" s="11"/>
      <c r="J503" s="11">
        <f>F503*(G503+ (G503= 0))*(H503+ (H503= 0))*(I503+ (I503= 0))</f>
        <v>1</v>
      </c>
      <c r="K503" s="10"/>
      <c r="L503" s="10"/>
      <c r="M503" s="10"/>
    </row>
    <row r="504" spans="1:13" x14ac:dyDescent="0.25">
      <c r="A504" s="9"/>
      <c r="B504" s="9"/>
      <c r="C504" s="9"/>
      <c r="D504" s="14"/>
      <c r="E504" s="9"/>
      <c r="F504" s="10"/>
      <c r="G504" s="10"/>
      <c r="H504" s="10"/>
      <c r="I504" s="10"/>
      <c r="J504" s="35" t="s">
        <v>329</v>
      </c>
      <c r="K504" s="26">
        <f>SUM(J503:J503)</f>
        <v>1</v>
      </c>
      <c r="L504" s="27">
        <f>(M489+M491+M493+M495+M496+M497+M498+M500+M501)*1.06</f>
        <v>674.59</v>
      </c>
      <c r="M504" s="27">
        <f>ROUND(L504*K504,2)</f>
        <v>674.59</v>
      </c>
    </row>
    <row r="505" spans="1:13" x14ac:dyDescent="0.25">
      <c r="A505" s="17"/>
      <c r="B505" s="17"/>
      <c r="C505" s="17"/>
      <c r="D505" s="18"/>
      <c r="E505" s="17"/>
      <c r="F505" s="10"/>
      <c r="G505" s="10"/>
      <c r="H505" s="10"/>
      <c r="I505" s="10"/>
      <c r="J505" s="10"/>
      <c r="K505" s="10"/>
      <c r="L505" s="10"/>
      <c r="M505" s="10"/>
    </row>
    <row r="506" spans="1:13" x14ac:dyDescent="0.25">
      <c r="A506" s="22" t="s">
        <v>330</v>
      </c>
      <c r="B506" s="22" t="s">
        <v>21</v>
      </c>
      <c r="C506" s="22" t="s">
        <v>90</v>
      </c>
      <c r="D506" s="23" t="s">
        <v>331</v>
      </c>
      <c r="E506" s="24"/>
      <c r="F506" s="25"/>
      <c r="G506" s="25"/>
      <c r="H506" s="25"/>
      <c r="I506" s="25"/>
      <c r="J506" s="25"/>
      <c r="K506" s="26">
        <f>K516</f>
        <v>55</v>
      </c>
      <c r="L506" s="27">
        <f>L516</f>
        <v>14.84</v>
      </c>
      <c r="M506" s="27">
        <f>M516</f>
        <v>816.2</v>
      </c>
    </row>
    <row r="507" spans="1:13" ht="156.75" customHeight="1" x14ac:dyDescent="0.25">
      <c r="A507" s="24"/>
      <c r="B507" s="24"/>
      <c r="C507" s="24"/>
      <c r="D507" s="28" t="s">
        <v>332</v>
      </c>
      <c r="E507" s="24"/>
      <c r="F507" s="25"/>
      <c r="G507" s="25"/>
      <c r="H507" s="25"/>
      <c r="I507" s="25"/>
      <c r="J507" s="25"/>
      <c r="K507" s="25"/>
      <c r="L507" s="25"/>
      <c r="M507" s="25"/>
    </row>
    <row r="508" spans="1:13" x14ac:dyDescent="0.25">
      <c r="A508" s="7" t="s">
        <v>64</v>
      </c>
      <c r="B508" s="7" t="s">
        <v>26</v>
      </c>
      <c r="C508" s="7" t="s">
        <v>27</v>
      </c>
      <c r="D508" s="8" t="s">
        <v>65</v>
      </c>
      <c r="E508" s="9"/>
      <c r="F508" s="10"/>
      <c r="G508" s="10"/>
      <c r="H508" s="10"/>
      <c r="I508" s="10"/>
      <c r="J508" s="10"/>
      <c r="K508" s="11">
        <v>0.06</v>
      </c>
      <c r="L508" s="12">
        <v>25.74</v>
      </c>
      <c r="M508" s="12">
        <f>ROUND(K508*L508,2)</f>
        <v>1.54</v>
      </c>
    </row>
    <row r="509" spans="1:13" x14ac:dyDescent="0.25">
      <c r="A509" s="9"/>
      <c r="B509" s="9"/>
      <c r="C509" s="9"/>
      <c r="D509" s="13" t="s">
        <v>65</v>
      </c>
      <c r="E509" s="9"/>
      <c r="F509" s="10"/>
      <c r="G509" s="10"/>
      <c r="H509" s="10"/>
      <c r="I509" s="10"/>
      <c r="J509" s="10"/>
      <c r="K509" s="10"/>
      <c r="L509" s="10"/>
      <c r="M509" s="10"/>
    </row>
    <row r="510" spans="1:13" x14ac:dyDescent="0.25">
      <c r="A510" s="7" t="s">
        <v>313</v>
      </c>
      <c r="B510" s="7" t="s">
        <v>26</v>
      </c>
      <c r="C510" s="7" t="s">
        <v>27</v>
      </c>
      <c r="D510" s="8" t="s">
        <v>314</v>
      </c>
      <c r="E510" s="9"/>
      <c r="F510" s="10"/>
      <c r="G510" s="10"/>
      <c r="H510" s="10"/>
      <c r="I510" s="10"/>
      <c r="J510" s="10"/>
      <c r="K510" s="11">
        <v>0.06</v>
      </c>
      <c r="L510" s="12">
        <v>22.21</v>
      </c>
      <c r="M510" s="12">
        <f>ROUND(K510*L510,2)</f>
        <v>1.33</v>
      </c>
    </row>
    <row r="511" spans="1:13" x14ac:dyDescent="0.25">
      <c r="A511" s="9"/>
      <c r="B511" s="9"/>
      <c r="C511" s="9"/>
      <c r="D511" s="13" t="s">
        <v>314</v>
      </c>
      <c r="E511" s="9"/>
      <c r="F511" s="10"/>
      <c r="G511" s="10"/>
      <c r="H511" s="10"/>
      <c r="I511" s="10"/>
      <c r="J511" s="10"/>
      <c r="K511" s="10"/>
      <c r="L511" s="10"/>
      <c r="M511" s="10"/>
    </row>
    <row r="512" spans="1:13" ht="30" x14ac:dyDescent="0.25">
      <c r="A512" s="7" t="s">
        <v>333</v>
      </c>
      <c r="B512" s="7" t="s">
        <v>116</v>
      </c>
      <c r="C512" s="7" t="s">
        <v>90</v>
      </c>
      <c r="D512" s="8" t="s">
        <v>334</v>
      </c>
      <c r="E512" s="9"/>
      <c r="F512" s="10"/>
      <c r="G512" s="10"/>
      <c r="H512" s="10"/>
      <c r="I512" s="10"/>
      <c r="J512" s="10"/>
      <c r="K512" s="11">
        <v>1.05</v>
      </c>
      <c r="L512" s="12">
        <v>10.51</v>
      </c>
      <c r="M512" s="12">
        <f>ROUND(K512*L512,2)</f>
        <v>11.04</v>
      </c>
    </row>
    <row r="513" spans="1:13" ht="30" x14ac:dyDescent="0.25">
      <c r="A513" s="7" t="s">
        <v>34</v>
      </c>
      <c r="B513" s="7" t="s">
        <v>36</v>
      </c>
      <c r="C513" s="7" t="s">
        <v>37</v>
      </c>
      <c r="D513" s="8" t="s">
        <v>35</v>
      </c>
      <c r="E513" s="9"/>
      <c r="F513" s="10"/>
      <c r="G513" s="10"/>
      <c r="H513" s="10"/>
      <c r="I513" s="10"/>
      <c r="J513" s="10"/>
      <c r="K513" s="11">
        <v>2.9000000000000001E-2</v>
      </c>
      <c r="L513" s="12">
        <v>3</v>
      </c>
      <c r="M513" s="12">
        <f>ROUND(K513*L513,2)</f>
        <v>0.09</v>
      </c>
    </row>
    <row r="514" spans="1:13" ht="30" x14ac:dyDescent="0.25">
      <c r="A514" s="9"/>
      <c r="B514" s="9"/>
      <c r="C514" s="9"/>
      <c r="D514" s="13" t="s">
        <v>38</v>
      </c>
      <c r="E514" s="9"/>
      <c r="F514" s="10"/>
      <c r="G514" s="10"/>
      <c r="H514" s="10"/>
      <c r="I514" s="10"/>
      <c r="J514" s="10"/>
      <c r="K514" s="10"/>
      <c r="L514" s="10"/>
      <c r="M514" s="10"/>
    </row>
    <row r="515" spans="1:13" x14ac:dyDescent="0.25">
      <c r="A515" s="9"/>
      <c r="B515" s="9"/>
      <c r="C515" s="9"/>
      <c r="D515" s="14"/>
      <c r="E515" s="7" t="s">
        <v>335</v>
      </c>
      <c r="F515" s="15">
        <v>1</v>
      </c>
      <c r="G515" s="11">
        <v>55</v>
      </c>
      <c r="H515" s="11"/>
      <c r="I515" s="11"/>
      <c r="J515" s="11">
        <f>F515*(G515+ (G515= 0))*(H515+ (H515= 0))*(I515+ (I515= 0))</f>
        <v>55</v>
      </c>
      <c r="K515" s="10"/>
      <c r="L515" s="10"/>
      <c r="M515" s="10"/>
    </row>
    <row r="516" spans="1:13" x14ac:dyDescent="0.25">
      <c r="A516" s="9"/>
      <c r="B516" s="9"/>
      <c r="C516" s="9"/>
      <c r="D516" s="14"/>
      <c r="E516" s="9"/>
      <c r="F516" s="10"/>
      <c r="G516" s="10"/>
      <c r="H516" s="10"/>
      <c r="I516" s="10"/>
      <c r="J516" s="35" t="s">
        <v>336</v>
      </c>
      <c r="K516" s="26">
        <f>SUM(J515:J515)</f>
        <v>55</v>
      </c>
      <c r="L516" s="27">
        <f>(M508+M510+M512+M513)*1.06</f>
        <v>14.84</v>
      </c>
      <c r="M516" s="27">
        <f>ROUND(L516*K516,2)</f>
        <v>816.2</v>
      </c>
    </row>
    <row r="517" spans="1:13" x14ac:dyDescent="0.25">
      <c r="A517" s="17"/>
      <c r="B517" s="17"/>
      <c r="C517" s="17"/>
      <c r="D517" s="18"/>
      <c r="E517" s="17"/>
      <c r="F517" s="10"/>
      <c r="G517" s="10"/>
      <c r="H517" s="10"/>
      <c r="I517" s="10"/>
      <c r="J517" s="10"/>
      <c r="K517" s="10"/>
      <c r="L517" s="10"/>
      <c r="M517" s="10"/>
    </row>
    <row r="518" spans="1:13" ht="30" x14ac:dyDescent="0.25">
      <c r="A518" s="22" t="s">
        <v>337</v>
      </c>
      <c r="B518" s="22" t="s">
        <v>21</v>
      </c>
      <c r="C518" s="22" t="s">
        <v>90</v>
      </c>
      <c r="D518" s="23" t="s">
        <v>338</v>
      </c>
      <c r="E518" s="24"/>
      <c r="F518" s="25"/>
      <c r="G518" s="25"/>
      <c r="H518" s="25"/>
      <c r="I518" s="25"/>
      <c r="J518" s="25"/>
      <c r="K518" s="26">
        <f>K528</f>
        <v>45</v>
      </c>
      <c r="L518" s="27">
        <f>L528</f>
        <v>1.28</v>
      </c>
      <c r="M518" s="27">
        <f>M528</f>
        <v>57.6</v>
      </c>
    </row>
    <row r="519" spans="1:13" ht="141.75" customHeight="1" x14ac:dyDescent="0.25">
      <c r="A519" s="24"/>
      <c r="B519" s="24"/>
      <c r="C519" s="24"/>
      <c r="D519" s="28" t="s">
        <v>339</v>
      </c>
      <c r="E519" s="24"/>
      <c r="F519" s="25"/>
      <c r="G519" s="25"/>
      <c r="H519" s="25"/>
      <c r="I519" s="25"/>
      <c r="J519" s="25"/>
      <c r="K519" s="25"/>
      <c r="L519" s="25"/>
      <c r="M519" s="25"/>
    </row>
    <row r="520" spans="1:13" x14ac:dyDescent="0.25">
      <c r="A520" s="7" t="s">
        <v>64</v>
      </c>
      <c r="B520" s="7" t="s">
        <v>26</v>
      </c>
      <c r="C520" s="7" t="s">
        <v>27</v>
      </c>
      <c r="D520" s="8" t="s">
        <v>65</v>
      </c>
      <c r="E520" s="9"/>
      <c r="F520" s="10"/>
      <c r="G520" s="10"/>
      <c r="H520" s="10"/>
      <c r="I520" s="10"/>
      <c r="J520" s="10"/>
      <c r="K520" s="11">
        <v>1.4999999999999999E-2</v>
      </c>
      <c r="L520" s="12">
        <v>25.74</v>
      </c>
      <c r="M520" s="12">
        <f>ROUND(K520*L520,2)</f>
        <v>0.39</v>
      </c>
    </row>
    <row r="521" spans="1:13" x14ac:dyDescent="0.25">
      <c r="A521" s="9"/>
      <c r="B521" s="9"/>
      <c r="C521" s="9"/>
      <c r="D521" s="13" t="s">
        <v>65</v>
      </c>
      <c r="E521" s="9"/>
      <c r="F521" s="10"/>
      <c r="G521" s="10"/>
      <c r="H521" s="10"/>
      <c r="I521" s="10"/>
      <c r="J521" s="10"/>
      <c r="K521" s="10"/>
      <c r="L521" s="10"/>
      <c r="M521" s="10"/>
    </row>
    <row r="522" spans="1:13" x14ac:dyDescent="0.25">
      <c r="A522" s="7" t="s">
        <v>313</v>
      </c>
      <c r="B522" s="7" t="s">
        <v>26</v>
      </c>
      <c r="C522" s="7" t="s">
        <v>27</v>
      </c>
      <c r="D522" s="8" t="s">
        <v>314</v>
      </c>
      <c r="E522" s="9"/>
      <c r="F522" s="10"/>
      <c r="G522" s="10"/>
      <c r="H522" s="10"/>
      <c r="I522" s="10"/>
      <c r="J522" s="10"/>
      <c r="K522" s="11">
        <v>1.4999999999999999E-2</v>
      </c>
      <c r="L522" s="12">
        <v>22.21</v>
      </c>
      <c r="M522" s="12">
        <f>ROUND(K522*L522,2)</f>
        <v>0.33</v>
      </c>
    </row>
    <row r="523" spans="1:13" x14ac:dyDescent="0.25">
      <c r="A523" s="9"/>
      <c r="B523" s="9"/>
      <c r="C523" s="9"/>
      <c r="D523" s="13" t="s">
        <v>314</v>
      </c>
      <c r="E523" s="9"/>
      <c r="F523" s="10"/>
      <c r="G523" s="10"/>
      <c r="H523" s="10"/>
      <c r="I523" s="10"/>
      <c r="J523" s="10"/>
      <c r="K523" s="10"/>
      <c r="L523" s="10"/>
      <c r="M523" s="10"/>
    </row>
    <row r="524" spans="1:13" ht="30" x14ac:dyDescent="0.25">
      <c r="A524" s="7" t="s">
        <v>340</v>
      </c>
      <c r="B524" s="7" t="s">
        <v>116</v>
      </c>
      <c r="C524" s="7" t="s">
        <v>90</v>
      </c>
      <c r="D524" s="8" t="s">
        <v>341</v>
      </c>
      <c r="E524" s="9"/>
      <c r="F524" s="10"/>
      <c r="G524" s="10"/>
      <c r="H524" s="10"/>
      <c r="I524" s="10"/>
      <c r="J524" s="10"/>
      <c r="K524" s="11">
        <v>1.05</v>
      </c>
      <c r="L524" s="12">
        <v>0.45</v>
      </c>
      <c r="M524" s="12">
        <f>ROUND(K524*L524,2)</f>
        <v>0.47</v>
      </c>
    </row>
    <row r="525" spans="1:13" ht="30" x14ac:dyDescent="0.25">
      <c r="A525" s="7" t="s">
        <v>34</v>
      </c>
      <c r="B525" s="7" t="s">
        <v>36</v>
      </c>
      <c r="C525" s="7" t="s">
        <v>37</v>
      </c>
      <c r="D525" s="8" t="s">
        <v>35</v>
      </c>
      <c r="E525" s="9"/>
      <c r="F525" s="10"/>
      <c r="G525" s="10"/>
      <c r="H525" s="10"/>
      <c r="I525" s="10"/>
      <c r="J525" s="10"/>
      <c r="K525" s="11">
        <v>7.0000000000000001E-3</v>
      </c>
      <c r="L525" s="12">
        <v>3</v>
      </c>
      <c r="M525" s="12">
        <f>ROUND(K525*L525,2)</f>
        <v>0.02</v>
      </c>
    </row>
    <row r="526" spans="1:13" ht="30" x14ac:dyDescent="0.25">
      <c r="A526" s="9"/>
      <c r="B526" s="9"/>
      <c r="C526" s="9"/>
      <c r="D526" s="13" t="s">
        <v>38</v>
      </c>
      <c r="E526" s="9"/>
      <c r="F526" s="10"/>
      <c r="G526" s="10"/>
      <c r="H526" s="10"/>
      <c r="I526" s="10"/>
      <c r="J526" s="10"/>
      <c r="K526" s="10"/>
      <c r="L526" s="10"/>
      <c r="M526" s="10"/>
    </row>
    <row r="527" spans="1:13" x14ac:dyDescent="0.25">
      <c r="A527" s="9"/>
      <c r="B527" s="9"/>
      <c r="C527" s="9"/>
      <c r="D527" s="14"/>
      <c r="E527" s="7" t="s">
        <v>342</v>
      </c>
      <c r="F527" s="15">
        <v>1</v>
      </c>
      <c r="G527" s="11">
        <v>45</v>
      </c>
      <c r="H527" s="11"/>
      <c r="I527" s="11"/>
      <c r="J527" s="11">
        <f>F527*(G527+ (G527= 0))*(H527+ (H527= 0))*(I527+ (I527= 0))</f>
        <v>45</v>
      </c>
      <c r="K527" s="10"/>
      <c r="L527" s="10"/>
      <c r="M527" s="10"/>
    </row>
    <row r="528" spans="1:13" x14ac:dyDescent="0.25">
      <c r="A528" s="9"/>
      <c r="B528" s="9"/>
      <c r="C528" s="9"/>
      <c r="D528" s="14"/>
      <c r="E528" s="9"/>
      <c r="F528" s="10"/>
      <c r="G528" s="10"/>
      <c r="H528" s="10"/>
      <c r="I528" s="10"/>
      <c r="J528" s="35" t="s">
        <v>343</v>
      </c>
      <c r="K528" s="26">
        <f>SUM(J527:J527)</f>
        <v>45</v>
      </c>
      <c r="L528" s="27">
        <f>(M520+M522+M524+M525)*1.06</f>
        <v>1.28</v>
      </c>
      <c r="M528" s="27">
        <f>ROUND(L528*K528,2)</f>
        <v>57.6</v>
      </c>
    </row>
    <row r="529" spans="1:13" x14ac:dyDescent="0.25">
      <c r="A529" s="17"/>
      <c r="B529" s="17"/>
      <c r="C529" s="17"/>
      <c r="D529" s="18"/>
      <c r="E529" s="17"/>
      <c r="F529" s="10"/>
      <c r="G529" s="10"/>
      <c r="H529" s="10"/>
      <c r="I529" s="10"/>
      <c r="J529" s="10"/>
      <c r="K529" s="10"/>
      <c r="L529" s="10"/>
      <c r="M529" s="10"/>
    </row>
    <row r="530" spans="1:13" ht="30" x14ac:dyDescent="0.25">
      <c r="A530" s="22" t="s">
        <v>344</v>
      </c>
      <c r="B530" s="22" t="s">
        <v>21</v>
      </c>
      <c r="C530" s="22" t="s">
        <v>90</v>
      </c>
      <c r="D530" s="23" t="s">
        <v>345</v>
      </c>
      <c r="E530" s="24"/>
      <c r="F530" s="25"/>
      <c r="G530" s="25"/>
      <c r="H530" s="25"/>
      <c r="I530" s="25"/>
      <c r="J530" s="25"/>
      <c r="K530" s="26">
        <f>K540</f>
        <v>45</v>
      </c>
      <c r="L530" s="27">
        <f>L540</f>
        <v>1.57</v>
      </c>
      <c r="M530" s="27">
        <f>M540</f>
        <v>70.650000000000006</v>
      </c>
    </row>
    <row r="531" spans="1:13" ht="146.25" customHeight="1" x14ac:dyDescent="0.25">
      <c r="A531" s="24"/>
      <c r="B531" s="24"/>
      <c r="C531" s="24"/>
      <c r="D531" s="28" t="s">
        <v>346</v>
      </c>
      <c r="E531" s="24"/>
      <c r="F531" s="25"/>
      <c r="G531" s="25"/>
      <c r="H531" s="25"/>
      <c r="I531" s="25"/>
      <c r="J531" s="25"/>
      <c r="K531" s="25"/>
      <c r="L531" s="25"/>
      <c r="M531" s="25"/>
    </row>
    <row r="532" spans="1:13" x14ac:dyDescent="0.25">
      <c r="A532" s="7" t="s">
        <v>64</v>
      </c>
      <c r="B532" s="7" t="s">
        <v>26</v>
      </c>
      <c r="C532" s="7" t="s">
        <v>27</v>
      </c>
      <c r="D532" s="8" t="s">
        <v>65</v>
      </c>
      <c r="E532" s="9"/>
      <c r="F532" s="10"/>
      <c r="G532" s="10"/>
      <c r="H532" s="10"/>
      <c r="I532" s="10"/>
      <c r="J532" s="10"/>
      <c r="K532" s="11">
        <v>1.4999999999999999E-2</v>
      </c>
      <c r="L532" s="12">
        <v>25.74</v>
      </c>
      <c r="M532" s="12">
        <f>ROUND(K532*L532,2)</f>
        <v>0.39</v>
      </c>
    </row>
    <row r="533" spans="1:13" x14ac:dyDescent="0.25">
      <c r="A533" s="9"/>
      <c r="B533" s="9"/>
      <c r="C533" s="9"/>
      <c r="D533" s="13" t="s">
        <v>65</v>
      </c>
      <c r="E533" s="9"/>
      <c r="F533" s="10"/>
      <c r="G533" s="10"/>
      <c r="H533" s="10"/>
      <c r="I533" s="10"/>
      <c r="J533" s="10"/>
      <c r="K533" s="10"/>
      <c r="L533" s="10"/>
      <c r="M533" s="10"/>
    </row>
    <row r="534" spans="1:13" x14ac:dyDescent="0.25">
      <c r="A534" s="7" t="s">
        <v>313</v>
      </c>
      <c r="B534" s="7" t="s">
        <v>26</v>
      </c>
      <c r="C534" s="7" t="s">
        <v>27</v>
      </c>
      <c r="D534" s="8" t="s">
        <v>314</v>
      </c>
      <c r="E534" s="9"/>
      <c r="F534" s="10"/>
      <c r="G534" s="10"/>
      <c r="H534" s="10"/>
      <c r="I534" s="10"/>
      <c r="J534" s="10"/>
      <c r="K534" s="11">
        <v>1.4999999999999999E-2</v>
      </c>
      <c r="L534" s="12">
        <v>22.21</v>
      </c>
      <c r="M534" s="12">
        <f>ROUND(K534*L534,2)</f>
        <v>0.33</v>
      </c>
    </row>
    <row r="535" spans="1:13" x14ac:dyDescent="0.25">
      <c r="A535" s="9"/>
      <c r="B535" s="9"/>
      <c r="C535" s="9"/>
      <c r="D535" s="13" t="s">
        <v>314</v>
      </c>
      <c r="E535" s="9"/>
      <c r="F535" s="10"/>
      <c r="G535" s="10"/>
      <c r="H535" s="10"/>
      <c r="I535" s="10"/>
      <c r="J535" s="10"/>
      <c r="K535" s="10"/>
      <c r="L535" s="10"/>
      <c r="M535" s="10"/>
    </row>
    <row r="536" spans="1:13" ht="30" x14ac:dyDescent="0.25">
      <c r="A536" s="7" t="s">
        <v>347</v>
      </c>
      <c r="B536" s="7" t="s">
        <v>116</v>
      </c>
      <c r="C536" s="7" t="s">
        <v>90</v>
      </c>
      <c r="D536" s="8" t="s">
        <v>348</v>
      </c>
      <c r="E536" s="9"/>
      <c r="F536" s="10"/>
      <c r="G536" s="10"/>
      <c r="H536" s="10"/>
      <c r="I536" s="10"/>
      <c r="J536" s="10"/>
      <c r="K536" s="11">
        <v>1.05</v>
      </c>
      <c r="L536" s="12">
        <v>0.7</v>
      </c>
      <c r="M536" s="12">
        <f>ROUND(K536*L536,2)</f>
        <v>0.74</v>
      </c>
    </row>
    <row r="537" spans="1:13" ht="30" x14ac:dyDescent="0.25">
      <c r="A537" s="7" t="s">
        <v>34</v>
      </c>
      <c r="B537" s="7" t="s">
        <v>36</v>
      </c>
      <c r="C537" s="7" t="s">
        <v>37</v>
      </c>
      <c r="D537" s="8" t="s">
        <v>35</v>
      </c>
      <c r="E537" s="9"/>
      <c r="F537" s="10"/>
      <c r="G537" s="10"/>
      <c r="H537" s="10"/>
      <c r="I537" s="10"/>
      <c r="J537" s="10"/>
      <c r="K537" s="11">
        <v>7.0000000000000001E-3</v>
      </c>
      <c r="L537" s="12">
        <v>3</v>
      </c>
      <c r="M537" s="12">
        <f>ROUND(K537*L537,2)</f>
        <v>0.02</v>
      </c>
    </row>
    <row r="538" spans="1:13" ht="30" x14ac:dyDescent="0.25">
      <c r="A538" s="9"/>
      <c r="B538" s="9"/>
      <c r="C538" s="9"/>
      <c r="D538" s="13" t="s">
        <v>38</v>
      </c>
      <c r="E538" s="9"/>
      <c r="F538" s="10"/>
      <c r="G538" s="10"/>
      <c r="H538" s="10"/>
      <c r="I538" s="10"/>
      <c r="J538" s="10"/>
      <c r="K538" s="10"/>
      <c r="L538" s="10"/>
      <c r="M538" s="10"/>
    </row>
    <row r="539" spans="1:13" x14ac:dyDescent="0.25">
      <c r="A539" s="9"/>
      <c r="B539" s="9"/>
      <c r="C539" s="9"/>
      <c r="D539" s="14"/>
      <c r="E539" s="7" t="s">
        <v>349</v>
      </c>
      <c r="F539" s="15">
        <v>1</v>
      </c>
      <c r="G539" s="11">
        <v>45</v>
      </c>
      <c r="H539" s="11"/>
      <c r="I539" s="11"/>
      <c r="J539" s="11">
        <f>F539*(G539+ (G539= 0))*(H539+ (H539= 0))*(I539+ (I539= 0))</f>
        <v>45</v>
      </c>
      <c r="K539" s="10"/>
      <c r="L539" s="10"/>
      <c r="M539" s="10"/>
    </row>
    <row r="540" spans="1:13" x14ac:dyDescent="0.25">
      <c r="A540" s="9"/>
      <c r="B540" s="9"/>
      <c r="C540" s="9"/>
      <c r="D540" s="14"/>
      <c r="E540" s="9"/>
      <c r="F540" s="10"/>
      <c r="G540" s="10"/>
      <c r="H540" s="10"/>
      <c r="I540" s="10"/>
      <c r="J540" s="35" t="s">
        <v>350</v>
      </c>
      <c r="K540" s="26">
        <f>SUM(J539:J539)</f>
        <v>45</v>
      </c>
      <c r="L540" s="27">
        <f>(M532+M534+M536+M537)*1.06</f>
        <v>1.57</v>
      </c>
      <c r="M540" s="27">
        <f>ROUND(L540*K540,2)</f>
        <v>70.650000000000006</v>
      </c>
    </row>
    <row r="541" spans="1:13" x14ac:dyDescent="0.25">
      <c r="A541" s="17"/>
      <c r="B541" s="17"/>
      <c r="C541" s="17"/>
      <c r="D541" s="18"/>
      <c r="E541" s="17"/>
      <c r="F541" s="10"/>
      <c r="G541" s="10"/>
      <c r="H541" s="10"/>
      <c r="I541" s="10"/>
      <c r="J541" s="10"/>
      <c r="K541" s="10"/>
      <c r="L541" s="10"/>
      <c r="M541" s="10"/>
    </row>
    <row r="542" spans="1:13" ht="45" x14ac:dyDescent="0.25">
      <c r="A542" s="22" t="s">
        <v>351</v>
      </c>
      <c r="B542" s="22" t="s">
        <v>21</v>
      </c>
      <c r="C542" s="22" t="s">
        <v>90</v>
      </c>
      <c r="D542" s="23" t="s">
        <v>352</v>
      </c>
      <c r="E542" s="24"/>
      <c r="F542" s="25"/>
      <c r="G542" s="25"/>
      <c r="H542" s="25"/>
      <c r="I542" s="25"/>
      <c r="J542" s="25"/>
      <c r="K542" s="26">
        <f>K554</f>
        <v>12</v>
      </c>
      <c r="L542" s="27">
        <f>L554</f>
        <v>8.4</v>
      </c>
      <c r="M542" s="27">
        <f>M554</f>
        <v>100.8</v>
      </c>
    </row>
    <row r="543" spans="1:13" ht="111.75" customHeight="1" x14ac:dyDescent="0.25">
      <c r="A543" s="24"/>
      <c r="B543" s="24"/>
      <c r="C543" s="24"/>
      <c r="D543" s="28" t="s">
        <v>353</v>
      </c>
      <c r="E543" s="24"/>
      <c r="F543" s="25"/>
      <c r="G543" s="25"/>
      <c r="H543" s="25"/>
      <c r="I543" s="25"/>
      <c r="J543" s="25"/>
      <c r="K543" s="25"/>
      <c r="L543" s="25"/>
      <c r="M543" s="25"/>
    </row>
    <row r="544" spans="1:13" x14ac:dyDescent="0.25">
      <c r="A544" s="7" t="s">
        <v>64</v>
      </c>
      <c r="B544" s="7" t="s">
        <v>26</v>
      </c>
      <c r="C544" s="7" t="s">
        <v>27</v>
      </c>
      <c r="D544" s="8" t="s">
        <v>65</v>
      </c>
      <c r="E544" s="9"/>
      <c r="F544" s="10"/>
      <c r="G544" s="10"/>
      <c r="H544" s="10"/>
      <c r="I544" s="10"/>
      <c r="J544" s="10"/>
      <c r="K544" s="11">
        <v>0.05</v>
      </c>
      <c r="L544" s="12">
        <v>25.74</v>
      </c>
      <c r="M544" s="12">
        <f>ROUND(K544*L544,2)</f>
        <v>1.29</v>
      </c>
    </row>
    <row r="545" spans="1:13" x14ac:dyDescent="0.25">
      <c r="A545" s="9"/>
      <c r="B545" s="9"/>
      <c r="C545" s="9"/>
      <c r="D545" s="13" t="s">
        <v>65</v>
      </c>
      <c r="E545" s="9"/>
      <c r="F545" s="10"/>
      <c r="G545" s="10"/>
      <c r="H545" s="10"/>
      <c r="I545" s="10"/>
      <c r="J545" s="10"/>
      <c r="K545" s="10"/>
      <c r="L545" s="10"/>
      <c r="M545" s="10"/>
    </row>
    <row r="546" spans="1:13" x14ac:dyDescent="0.25">
      <c r="A546" s="7" t="s">
        <v>313</v>
      </c>
      <c r="B546" s="7" t="s">
        <v>26</v>
      </c>
      <c r="C546" s="7" t="s">
        <v>27</v>
      </c>
      <c r="D546" s="8" t="s">
        <v>314</v>
      </c>
      <c r="E546" s="9"/>
      <c r="F546" s="10"/>
      <c r="G546" s="10"/>
      <c r="H546" s="10"/>
      <c r="I546" s="10"/>
      <c r="J546" s="10"/>
      <c r="K546" s="11">
        <v>0.05</v>
      </c>
      <c r="L546" s="12">
        <v>22.21</v>
      </c>
      <c r="M546" s="12">
        <f>ROUND(K546*L546,2)</f>
        <v>1.1100000000000001</v>
      </c>
    </row>
    <row r="547" spans="1:13" x14ac:dyDescent="0.25">
      <c r="A547" s="9"/>
      <c r="B547" s="9"/>
      <c r="C547" s="9"/>
      <c r="D547" s="13" t="s">
        <v>314</v>
      </c>
      <c r="E547" s="9"/>
      <c r="F547" s="10"/>
      <c r="G547" s="10"/>
      <c r="H547" s="10"/>
      <c r="I547" s="10"/>
      <c r="J547" s="10"/>
      <c r="K547" s="10"/>
      <c r="L547" s="10"/>
      <c r="M547" s="10"/>
    </row>
    <row r="548" spans="1:13" ht="30" x14ac:dyDescent="0.25">
      <c r="A548" s="7" t="s">
        <v>354</v>
      </c>
      <c r="B548" s="7" t="s">
        <v>116</v>
      </c>
      <c r="C548" s="7" t="s">
        <v>90</v>
      </c>
      <c r="D548" s="8" t="s">
        <v>355</v>
      </c>
      <c r="E548" s="9"/>
      <c r="F548" s="10"/>
      <c r="G548" s="10"/>
      <c r="H548" s="10"/>
      <c r="I548" s="10"/>
      <c r="J548" s="10"/>
      <c r="K548" s="11">
        <v>1.02</v>
      </c>
      <c r="L548" s="12">
        <v>5.2</v>
      </c>
      <c r="M548" s="12">
        <f>ROUND(K548*L548,2)</f>
        <v>5.3</v>
      </c>
    </row>
    <row r="549" spans="1:13" ht="30" x14ac:dyDescent="0.25">
      <c r="A549" s="7" t="s">
        <v>356</v>
      </c>
      <c r="B549" s="7" t="s">
        <v>116</v>
      </c>
      <c r="C549" s="7" t="s">
        <v>37</v>
      </c>
      <c r="D549" s="8" t="s">
        <v>357</v>
      </c>
      <c r="E549" s="9"/>
      <c r="F549" s="10"/>
      <c r="G549" s="10"/>
      <c r="H549" s="10"/>
      <c r="I549" s="10"/>
      <c r="J549" s="10"/>
      <c r="K549" s="11">
        <v>1</v>
      </c>
      <c r="L549" s="12">
        <v>0.15</v>
      </c>
      <c r="M549" s="12">
        <f>ROUND(K549*L549,2)</f>
        <v>0.15</v>
      </c>
    </row>
    <row r="550" spans="1:13" ht="30" x14ac:dyDescent="0.25">
      <c r="A550" s="7" t="s">
        <v>34</v>
      </c>
      <c r="B550" s="7" t="s">
        <v>36</v>
      </c>
      <c r="C550" s="7" t="s">
        <v>37</v>
      </c>
      <c r="D550" s="8" t="s">
        <v>35</v>
      </c>
      <c r="E550" s="9"/>
      <c r="F550" s="10"/>
      <c r="G550" s="10"/>
      <c r="H550" s="10"/>
      <c r="I550" s="10"/>
      <c r="J550" s="10"/>
      <c r="K550" s="11">
        <v>2.4E-2</v>
      </c>
      <c r="L550" s="12">
        <v>3</v>
      </c>
      <c r="M550" s="12">
        <f>ROUND(K550*L550,2)</f>
        <v>7.0000000000000007E-2</v>
      </c>
    </row>
    <row r="551" spans="1:13" ht="30" x14ac:dyDescent="0.25">
      <c r="A551" s="9"/>
      <c r="B551" s="9"/>
      <c r="C551" s="9"/>
      <c r="D551" s="13" t="s">
        <v>38</v>
      </c>
      <c r="E551" s="9"/>
      <c r="F551" s="10"/>
      <c r="G551" s="10"/>
      <c r="H551" s="10"/>
      <c r="I551" s="10"/>
      <c r="J551" s="10"/>
      <c r="K551" s="10"/>
      <c r="L551" s="10"/>
      <c r="M551" s="10"/>
    </row>
    <row r="552" spans="1:13" x14ac:dyDescent="0.25">
      <c r="A552" s="9"/>
      <c r="B552" s="9"/>
      <c r="C552" s="9"/>
      <c r="D552" s="14"/>
      <c r="E552" s="7" t="s">
        <v>358</v>
      </c>
      <c r="F552" s="15">
        <v>3</v>
      </c>
      <c r="G552" s="11">
        <v>2</v>
      </c>
      <c r="H552" s="11"/>
      <c r="I552" s="11"/>
      <c r="J552" s="11">
        <f>F552*(G552+ (G552= 0))*(H552+ (H552= 0))*(I552+ (I552= 0))</f>
        <v>6</v>
      </c>
      <c r="K552" s="10"/>
      <c r="L552" s="10"/>
      <c r="M552" s="10"/>
    </row>
    <row r="553" spans="1:13" x14ac:dyDescent="0.25">
      <c r="A553" s="9"/>
      <c r="B553" s="9"/>
      <c r="C553" s="9"/>
      <c r="D553" s="14"/>
      <c r="E553" s="7" t="s">
        <v>359</v>
      </c>
      <c r="F553" s="15">
        <v>1</v>
      </c>
      <c r="G553" s="11">
        <v>6</v>
      </c>
      <c r="H553" s="11"/>
      <c r="I553" s="11"/>
      <c r="J553" s="11">
        <f>F553*(G553+ (G553= 0))*(H553+ (H553= 0))*(I553+ (I553= 0))</f>
        <v>6</v>
      </c>
      <c r="K553" s="10"/>
      <c r="L553" s="10"/>
      <c r="M553" s="10"/>
    </row>
    <row r="554" spans="1:13" x14ac:dyDescent="0.25">
      <c r="A554" s="9"/>
      <c r="B554" s="9"/>
      <c r="C554" s="9"/>
      <c r="D554" s="14"/>
      <c r="E554" s="9"/>
      <c r="F554" s="10"/>
      <c r="G554" s="10"/>
      <c r="H554" s="10"/>
      <c r="I554" s="10"/>
      <c r="J554" s="35" t="s">
        <v>360</v>
      </c>
      <c r="K554" s="26">
        <f>SUM(J552:J553)</f>
        <v>12</v>
      </c>
      <c r="L554" s="27">
        <f>(M544+M546+M548+M549+M550)*1.06</f>
        <v>8.4</v>
      </c>
      <c r="M554" s="27">
        <f>ROUND(L554*K554,2)</f>
        <v>100.8</v>
      </c>
    </row>
    <row r="555" spans="1:13" x14ac:dyDescent="0.25">
      <c r="A555" s="17"/>
      <c r="B555" s="17"/>
      <c r="C555" s="17"/>
      <c r="D555" s="18"/>
      <c r="E555" s="17"/>
      <c r="F555" s="10"/>
      <c r="G555" s="10"/>
      <c r="H555" s="10"/>
      <c r="I555" s="10"/>
      <c r="J555" s="10"/>
      <c r="K555" s="10"/>
      <c r="L555" s="10"/>
      <c r="M555" s="10"/>
    </row>
    <row r="556" spans="1:13" ht="45" x14ac:dyDescent="0.25">
      <c r="A556" s="22" t="s">
        <v>361</v>
      </c>
      <c r="B556" s="22" t="s">
        <v>21</v>
      </c>
      <c r="C556" s="22" t="s">
        <v>90</v>
      </c>
      <c r="D556" s="23" t="s">
        <v>362</v>
      </c>
      <c r="E556" s="24"/>
      <c r="F556" s="25"/>
      <c r="G556" s="25"/>
      <c r="H556" s="25"/>
      <c r="I556" s="25"/>
      <c r="J556" s="25"/>
      <c r="K556" s="26">
        <f>K567</f>
        <v>3</v>
      </c>
      <c r="L556" s="27">
        <f>L567</f>
        <v>42.87</v>
      </c>
      <c r="M556" s="27">
        <f>M567</f>
        <v>128.61000000000001</v>
      </c>
    </row>
    <row r="557" spans="1:13" ht="90.75" customHeight="1" x14ac:dyDescent="0.25">
      <c r="A557" s="24"/>
      <c r="B557" s="24"/>
      <c r="C557" s="24"/>
      <c r="D557" s="28" t="s">
        <v>363</v>
      </c>
      <c r="E557" s="24"/>
      <c r="F557" s="25"/>
      <c r="G557" s="25"/>
      <c r="H557" s="25"/>
      <c r="I557" s="25"/>
      <c r="J557" s="25"/>
      <c r="K557" s="25"/>
      <c r="L557" s="25"/>
      <c r="M557" s="25"/>
    </row>
    <row r="558" spans="1:13" x14ac:dyDescent="0.25">
      <c r="A558" s="7" t="s">
        <v>64</v>
      </c>
      <c r="B558" s="7" t="s">
        <v>26</v>
      </c>
      <c r="C558" s="7" t="s">
        <v>27</v>
      </c>
      <c r="D558" s="8" t="s">
        <v>65</v>
      </c>
      <c r="E558" s="9"/>
      <c r="F558" s="10"/>
      <c r="G558" s="10"/>
      <c r="H558" s="10"/>
      <c r="I558" s="10"/>
      <c r="J558" s="10"/>
      <c r="K558" s="11">
        <v>0.25</v>
      </c>
      <c r="L558" s="12">
        <v>25.74</v>
      </c>
      <c r="M558" s="12">
        <f>ROUND(K558*L558,2)</f>
        <v>6.44</v>
      </c>
    </row>
    <row r="559" spans="1:13" x14ac:dyDescent="0.25">
      <c r="A559" s="9"/>
      <c r="B559" s="9"/>
      <c r="C559" s="9"/>
      <c r="D559" s="13" t="s">
        <v>65</v>
      </c>
      <c r="E559" s="9"/>
      <c r="F559" s="10"/>
      <c r="G559" s="10"/>
      <c r="H559" s="10"/>
      <c r="I559" s="10"/>
      <c r="J559" s="10"/>
      <c r="K559" s="10"/>
      <c r="L559" s="10"/>
      <c r="M559" s="10"/>
    </row>
    <row r="560" spans="1:13" x14ac:dyDescent="0.25">
      <c r="A560" s="7" t="s">
        <v>313</v>
      </c>
      <c r="B560" s="7" t="s">
        <v>26</v>
      </c>
      <c r="C560" s="7" t="s">
        <v>27</v>
      </c>
      <c r="D560" s="8" t="s">
        <v>314</v>
      </c>
      <c r="E560" s="9"/>
      <c r="F560" s="10"/>
      <c r="G560" s="10"/>
      <c r="H560" s="10"/>
      <c r="I560" s="10"/>
      <c r="J560" s="10"/>
      <c r="K560" s="11">
        <v>0.254</v>
      </c>
      <c r="L560" s="12">
        <v>22.21</v>
      </c>
      <c r="M560" s="12">
        <f>ROUND(K560*L560,2)</f>
        <v>5.64</v>
      </c>
    </row>
    <row r="561" spans="1:13" x14ac:dyDescent="0.25">
      <c r="A561" s="9"/>
      <c r="B561" s="9"/>
      <c r="C561" s="9"/>
      <c r="D561" s="13" t="s">
        <v>314</v>
      </c>
      <c r="E561" s="9"/>
      <c r="F561" s="10"/>
      <c r="G561" s="10"/>
      <c r="H561" s="10"/>
      <c r="I561" s="10"/>
      <c r="J561" s="10"/>
      <c r="K561" s="10"/>
      <c r="L561" s="10"/>
      <c r="M561" s="10"/>
    </row>
    <row r="562" spans="1:13" ht="45" x14ac:dyDescent="0.25">
      <c r="A562" s="7" t="s">
        <v>364</v>
      </c>
      <c r="B562" s="7" t="s">
        <v>116</v>
      </c>
      <c r="C562" s="7" t="s">
        <v>37</v>
      </c>
      <c r="D562" s="8" t="s">
        <v>365</v>
      </c>
      <c r="E562" s="9"/>
      <c r="F562" s="10"/>
      <c r="G562" s="10"/>
      <c r="H562" s="10"/>
      <c r="I562" s="10"/>
      <c r="J562" s="10"/>
      <c r="K562" s="11">
        <v>1</v>
      </c>
      <c r="L562" s="12">
        <v>28</v>
      </c>
      <c r="M562" s="12">
        <f>ROUND(K562*L562,2)</f>
        <v>28</v>
      </c>
    </row>
    <row r="563" spans="1:13" ht="75" x14ac:dyDescent="0.25">
      <c r="A563" s="9"/>
      <c r="B563" s="9"/>
      <c r="C563" s="9"/>
      <c r="D563" s="13" t="s">
        <v>366</v>
      </c>
      <c r="E563" s="9"/>
      <c r="F563" s="10"/>
      <c r="G563" s="10"/>
      <c r="H563" s="10"/>
      <c r="I563" s="10"/>
      <c r="J563" s="10"/>
      <c r="K563" s="10"/>
      <c r="L563" s="10"/>
      <c r="M563" s="10"/>
    </row>
    <row r="564" spans="1:13" ht="30" x14ac:dyDescent="0.25">
      <c r="A564" s="7" t="s">
        <v>34</v>
      </c>
      <c r="B564" s="7" t="s">
        <v>36</v>
      </c>
      <c r="C564" s="7" t="s">
        <v>37</v>
      </c>
      <c r="D564" s="8" t="s">
        <v>35</v>
      </c>
      <c r="E564" s="9"/>
      <c r="F564" s="10"/>
      <c r="G564" s="10"/>
      <c r="H564" s="10"/>
      <c r="I564" s="10"/>
      <c r="J564" s="10"/>
      <c r="K564" s="11">
        <v>0.121</v>
      </c>
      <c r="L564" s="12">
        <v>3</v>
      </c>
      <c r="M564" s="12">
        <f>ROUND(K564*L564,2)</f>
        <v>0.36</v>
      </c>
    </row>
    <row r="565" spans="1:13" ht="30" x14ac:dyDescent="0.25">
      <c r="A565" s="9"/>
      <c r="B565" s="9"/>
      <c r="C565" s="9"/>
      <c r="D565" s="13" t="s">
        <v>38</v>
      </c>
      <c r="E565" s="9"/>
      <c r="F565" s="10"/>
      <c r="G565" s="10"/>
      <c r="H565" s="10"/>
      <c r="I565" s="10"/>
      <c r="J565" s="10"/>
      <c r="K565" s="10"/>
      <c r="L565" s="10"/>
      <c r="M565" s="10"/>
    </row>
    <row r="566" spans="1:13" x14ac:dyDescent="0.25">
      <c r="A566" s="9"/>
      <c r="B566" s="9"/>
      <c r="C566" s="9"/>
      <c r="D566" s="14"/>
      <c r="E566" s="7" t="s">
        <v>335</v>
      </c>
      <c r="F566" s="15">
        <v>3</v>
      </c>
      <c r="G566" s="11"/>
      <c r="H566" s="11"/>
      <c r="I566" s="11"/>
      <c r="J566" s="11">
        <f>F566*(G566+ (G566= 0))*(H566+ (H566= 0))*(I566+ (I566= 0))</f>
        <v>3</v>
      </c>
      <c r="K566" s="10"/>
      <c r="L566" s="10"/>
      <c r="M566" s="10"/>
    </row>
    <row r="567" spans="1:13" x14ac:dyDescent="0.25">
      <c r="A567" s="9"/>
      <c r="B567" s="9"/>
      <c r="C567" s="9"/>
      <c r="D567" s="14"/>
      <c r="E567" s="9"/>
      <c r="F567" s="10"/>
      <c r="G567" s="10"/>
      <c r="H567" s="10"/>
      <c r="I567" s="10"/>
      <c r="J567" s="35" t="s">
        <v>367</v>
      </c>
      <c r="K567" s="26">
        <f>SUM(J566:J566)</f>
        <v>3</v>
      </c>
      <c r="L567" s="27">
        <f>(M558+M560+M562+M564)*1.06</f>
        <v>42.87</v>
      </c>
      <c r="M567" s="27">
        <f>ROUND(L567*K567,2)</f>
        <v>128.61000000000001</v>
      </c>
    </row>
    <row r="568" spans="1:13" x14ac:dyDescent="0.25">
      <c r="A568" s="17"/>
      <c r="B568" s="17"/>
      <c r="C568" s="17"/>
      <c r="D568" s="18"/>
      <c r="E568" s="17"/>
      <c r="F568" s="10"/>
      <c r="G568" s="10"/>
      <c r="H568" s="10"/>
      <c r="I568" s="10"/>
      <c r="J568" s="10"/>
      <c r="K568" s="10"/>
      <c r="L568" s="10"/>
      <c r="M568" s="10"/>
    </row>
    <row r="569" spans="1:13" s="43" customFormat="1" x14ac:dyDescent="0.25">
      <c r="A569" s="22" t="s">
        <v>368</v>
      </c>
      <c r="B569" s="22" t="s">
        <v>21</v>
      </c>
      <c r="C569" s="22" t="s">
        <v>37</v>
      </c>
      <c r="D569" s="23" t="s">
        <v>369</v>
      </c>
      <c r="E569" s="24"/>
      <c r="F569" s="25"/>
      <c r="G569" s="25"/>
      <c r="H569" s="25"/>
      <c r="I569" s="25"/>
      <c r="J569" s="25"/>
      <c r="K569" s="26">
        <f>K579</f>
        <v>9</v>
      </c>
      <c r="L569" s="27">
        <f>L579</f>
        <v>689.69</v>
      </c>
      <c r="M569" s="27">
        <f>M579</f>
        <v>6207.21</v>
      </c>
    </row>
    <row r="570" spans="1:13" s="43" customFormat="1" ht="180" x14ac:dyDescent="0.25">
      <c r="A570" s="24"/>
      <c r="B570" s="24"/>
      <c r="C570" s="24"/>
      <c r="D570" s="28" t="s">
        <v>370</v>
      </c>
      <c r="E570" s="24"/>
      <c r="F570" s="25"/>
      <c r="G570" s="25"/>
      <c r="H570" s="25"/>
      <c r="I570" s="25"/>
      <c r="J570" s="25"/>
      <c r="K570" s="25"/>
      <c r="L570" s="25"/>
      <c r="M570" s="25"/>
    </row>
    <row r="571" spans="1:13" x14ac:dyDescent="0.25">
      <c r="A571" s="7" t="s">
        <v>64</v>
      </c>
      <c r="B571" s="7" t="s">
        <v>26</v>
      </c>
      <c r="C571" s="7" t="s">
        <v>27</v>
      </c>
      <c r="D571" s="8" t="s">
        <v>65</v>
      </c>
      <c r="E571" s="9"/>
      <c r="F571" s="10"/>
      <c r="G571" s="10"/>
      <c r="H571" s="10"/>
      <c r="I571" s="10"/>
      <c r="J571" s="10"/>
      <c r="K571" s="11">
        <v>1</v>
      </c>
      <c r="L571" s="12">
        <v>25.74</v>
      </c>
      <c r="M571" s="12">
        <f>ROUND(K571*L571,2)</f>
        <v>25.74</v>
      </c>
    </row>
    <row r="572" spans="1:13" x14ac:dyDescent="0.25">
      <c r="A572" s="9"/>
      <c r="B572" s="9"/>
      <c r="C572" s="9"/>
      <c r="D572" s="13" t="s">
        <v>65</v>
      </c>
      <c r="E572" s="9"/>
      <c r="F572" s="10"/>
      <c r="G572" s="10"/>
      <c r="H572" s="10"/>
      <c r="I572" s="10"/>
      <c r="J572" s="10"/>
      <c r="K572" s="10"/>
      <c r="L572" s="10"/>
      <c r="M572" s="10"/>
    </row>
    <row r="573" spans="1:13" x14ac:dyDescent="0.25">
      <c r="A573" s="7" t="s">
        <v>313</v>
      </c>
      <c r="B573" s="7" t="s">
        <v>26</v>
      </c>
      <c r="C573" s="7" t="s">
        <v>27</v>
      </c>
      <c r="D573" s="8" t="s">
        <v>314</v>
      </c>
      <c r="E573" s="9"/>
      <c r="F573" s="10"/>
      <c r="G573" s="10"/>
      <c r="H573" s="10"/>
      <c r="I573" s="10"/>
      <c r="J573" s="10"/>
      <c r="K573" s="11">
        <v>1</v>
      </c>
      <c r="L573" s="12">
        <v>22.21</v>
      </c>
      <c r="M573" s="12">
        <f>ROUND(K573*L573,2)</f>
        <v>22.21</v>
      </c>
    </row>
    <row r="574" spans="1:13" x14ac:dyDescent="0.25">
      <c r="A574" s="9"/>
      <c r="B574" s="9"/>
      <c r="C574" s="9"/>
      <c r="D574" s="13" t="s">
        <v>314</v>
      </c>
      <c r="E574" s="9"/>
      <c r="F574" s="10"/>
      <c r="G574" s="10"/>
      <c r="H574" s="10"/>
      <c r="I574" s="10"/>
      <c r="J574" s="10"/>
      <c r="K574" s="10"/>
      <c r="L574" s="10"/>
      <c r="M574" s="10"/>
    </row>
    <row r="575" spans="1:13" ht="30" x14ac:dyDescent="0.25">
      <c r="A575" s="7" t="s">
        <v>371</v>
      </c>
      <c r="B575" s="7" t="s">
        <v>116</v>
      </c>
      <c r="C575" s="7" t="s">
        <v>37</v>
      </c>
      <c r="D575" s="8" t="s">
        <v>372</v>
      </c>
      <c r="E575" s="9"/>
      <c r="F575" s="10"/>
      <c r="G575" s="10"/>
      <c r="H575" s="10"/>
      <c r="I575" s="10"/>
      <c r="J575" s="10"/>
      <c r="K575" s="11">
        <v>1</v>
      </c>
      <c r="L575" s="12">
        <v>585</v>
      </c>
      <c r="M575" s="12">
        <f>ROUND(K575*L575,2)</f>
        <v>585</v>
      </c>
    </row>
    <row r="576" spans="1:13" ht="30" x14ac:dyDescent="0.25">
      <c r="A576" s="7" t="s">
        <v>373</v>
      </c>
      <c r="B576" s="7" t="s">
        <v>116</v>
      </c>
      <c r="C576" s="7" t="s">
        <v>37</v>
      </c>
      <c r="D576" s="8" t="s">
        <v>374</v>
      </c>
      <c r="E576" s="9"/>
      <c r="F576" s="10"/>
      <c r="G576" s="10"/>
      <c r="H576" s="10"/>
      <c r="I576" s="10"/>
      <c r="J576" s="10"/>
      <c r="K576" s="11">
        <v>1</v>
      </c>
      <c r="L576" s="12">
        <v>16.5</v>
      </c>
      <c r="M576" s="12">
        <f>ROUND(K576*L576,2)</f>
        <v>16.5</v>
      </c>
    </row>
    <row r="577" spans="1:13" ht="30" x14ac:dyDescent="0.25">
      <c r="A577" s="7" t="s">
        <v>246</v>
      </c>
      <c r="B577" s="7" t="s">
        <v>36</v>
      </c>
      <c r="C577" s="7" t="s">
        <v>248</v>
      </c>
      <c r="D577" s="8" t="s">
        <v>247</v>
      </c>
      <c r="E577" s="9"/>
      <c r="F577" s="10"/>
      <c r="G577" s="10"/>
      <c r="H577" s="10"/>
      <c r="I577" s="10"/>
      <c r="J577" s="10"/>
      <c r="K577" s="11">
        <v>0.48</v>
      </c>
      <c r="L577" s="12">
        <v>2.5</v>
      </c>
      <c r="M577" s="12">
        <f>ROUND(K577*L577,2)</f>
        <v>1.2</v>
      </c>
    </row>
    <row r="578" spans="1:13" x14ac:dyDescent="0.25">
      <c r="A578" s="9"/>
      <c r="B578" s="9"/>
      <c r="C578" s="9"/>
      <c r="D578" s="14"/>
      <c r="E578" s="7" t="s">
        <v>18</v>
      </c>
      <c r="F578" s="15">
        <v>9</v>
      </c>
      <c r="G578" s="11"/>
      <c r="H578" s="11"/>
      <c r="I578" s="11"/>
      <c r="J578" s="11">
        <f>F578*(G578+ (G578= 0))*(H578+ (H578= 0))*(I578+ (I578= 0))</f>
        <v>9</v>
      </c>
      <c r="K578" s="10"/>
      <c r="L578" s="10"/>
      <c r="M578" s="10"/>
    </row>
    <row r="579" spans="1:13" x14ac:dyDescent="0.25">
      <c r="A579" s="9"/>
      <c r="B579" s="9"/>
      <c r="C579" s="9"/>
      <c r="D579" s="14"/>
      <c r="E579" s="9"/>
      <c r="F579" s="10"/>
      <c r="G579" s="10"/>
      <c r="H579" s="10"/>
      <c r="I579" s="10"/>
      <c r="J579" s="35" t="s">
        <v>375</v>
      </c>
      <c r="K579" s="26">
        <f>SUM(J578:J578)</f>
        <v>9</v>
      </c>
      <c r="L579" s="27">
        <f>(M571+M573+M575+M576+M577)*1.06</f>
        <v>689.69</v>
      </c>
      <c r="M579" s="27">
        <f>ROUND(L579*K579,2)</f>
        <v>6207.21</v>
      </c>
    </row>
    <row r="580" spans="1:13" x14ac:dyDescent="0.25">
      <c r="A580" s="17"/>
      <c r="B580" s="17"/>
      <c r="C580" s="17"/>
      <c r="D580" s="18"/>
      <c r="E580" s="17"/>
      <c r="F580" s="10"/>
      <c r="G580" s="10"/>
      <c r="H580" s="10"/>
      <c r="I580" s="10"/>
      <c r="J580" s="10"/>
      <c r="K580" s="10"/>
      <c r="L580" s="10"/>
      <c r="M580" s="10"/>
    </row>
    <row r="581" spans="1:13" ht="30" x14ac:dyDescent="0.25">
      <c r="A581" s="22" t="s">
        <v>376</v>
      </c>
      <c r="B581" s="22" t="s">
        <v>21</v>
      </c>
      <c r="C581" s="22" t="s">
        <v>37</v>
      </c>
      <c r="D581" s="23" t="s">
        <v>377</v>
      </c>
      <c r="E581" s="24"/>
      <c r="F581" s="25"/>
      <c r="G581" s="25"/>
      <c r="H581" s="25"/>
      <c r="I581" s="25"/>
      <c r="J581" s="25"/>
      <c r="K581" s="26">
        <f>K591</f>
        <v>1</v>
      </c>
      <c r="L581" s="27">
        <f>L591</f>
        <v>594.29</v>
      </c>
      <c r="M581" s="27">
        <f>M591</f>
        <v>594.29</v>
      </c>
    </row>
    <row r="582" spans="1:13" ht="164.25" customHeight="1" x14ac:dyDescent="0.25">
      <c r="A582" s="24"/>
      <c r="B582" s="24"/>
      <c r="C582" s="24"/>
      <c r="D582" s="28" t="s">
        <v>378</v>
      </c>
      <c r="E582" s="24"/>
      <c r="F582" s="25"/>
      <c r="G582" s="25"/>
      <c r="H582" s="25"/>
      <c r="I582" s="25"/>
      <c r="J582" s="25"/>
      <c r="K582" s="25"/>
      <c r="L582" s="25"/>
      <c r="M582" s="25"/>
    </row>
    <row r="583" spans="1:13" x14ac:dyDescent="0.25">
      <c r="A583" s="7" t="s">
        <v>64</v>
      </c>
      <c r="B583" s="7" t="s">
        <v>26</v>
      </c>
      <c r="C583" s="7" t="s">
        <v>27</v>
      </c>
      <c r="D583" s="8" t="s">
        <v>65</v>
      </c>
      <c r="E583" s="9"/>
      <c r="F583" s="10"/>
      <c r="G583" s="10"/>
      <c r="H583" s="10"/>
      <c r="I583" s="10"/>
      <c r="J583" s="10"/>
      <c r="K583" s="11">
        <v>1</v>
      </c>
      <c r="L583" s="12">
        <v>25.74</v>
      </c>
      <c r="M583" s="12">
        <f>ROUND(K583*L583,2)</f>
        <v>25.74</v>
      </c>
    </row>
    <row r="584" spans="1:13" x14ac:dyDescent="0.25">
      <c r="A584" s="9"/>
      <c r="B584" s="9"/>
      <c r="C584" s="9"/>
      <c r="D584" s="13" t="s">
        <v>65</v>
      </c>
      <c r="E584" s="9"/>
      <c r="F584" s="10"/>
      <c r="G584" s="10"/>
      <c r="H584" s="10"/>
      <c r="I584" s="10"/>
      <c r="J584" s="10"/>
      <c r="K584" s="10"/>
      <c r="L584" s="10"/>
      <c r="M584" s="10"/>
    </row>
    <row r="585" spans="1:13" x14ac:dyDescent="0.25">
      <c r="A585" s="7" t="s">
        <v>313</v>
      </c>
      <c r="B585" s="7" t="s">
        <v>26</v>
      </c>
      <c r="C585" s="7" t="s">
        <v>27</v>
      </c>
      <c r="D585" s="8" t="s">
        <v>314</v>
      </c>
      <c r="E585" s="9"/>
      <c r="F585" s="10"/>
      <c r="G585" s="10"/>
      <c r="H585" s="10"/>
      <c r="I585" s="10"/>
      <c r="J585" s="10"/>
      <c r="K585" s="11">
        <v>1</v>
      </c>
      <c r="L585" s="12">
        <v>22.21</v>
      </c>
      <c r="M585" s="12">
        <f>ROUND(K585*L585,2)</f>
        <v>22.21</v>
      </c>
    </row>
    <row r="586" spans="1:13" x14ac:dyDescent="0.25">
      <c r="A586" s="9"/>
      <c r="B586" s="9"/>
      <c r="C586" s="9"/>
      <c r="D586" s="13" t="s">
        <v>314</v>
      </c>
      <c r="E586" s="9"/>
      <c r="F586" s="10"/>
      <c r="G586" s="10"/>
      <c r="H586" s="10"/>
      <c r="I586" s="10"/>
      <c r="J586" s="10"/>
      <c r="K586" s="10"/>
      <c r="L586" s="10"/>
      <c r="M586" s="10"/>
    </row>
    <row r="587" spans="1:13" ht="30" x14ac:dyDescent="0.25">
      <c r="A587" s="7" t="s">
        <v>379</v>
      </c>
      <c r="B587" s="7" t="s">
        <v>116</v>
      </c>
      <c r="C587" s="7" t="s">
        <v>37</v>
      </c>
      <c r="D587" s="8" t="s">
        <v>380</v>
      </c>
      <c r="E587" s="9"/>
      <c r="F587" s="10"/>
      <c r="G587" s="10"/>
      <c r="H587" s="10"/>
      <c r="I587" s="10"/>
      <c r="J587" s="10"/>
      <c r="K587" s="11">
        <v>1</v>
      </c>
      <c r="L587" s="12">
        <v>495</v>
      </c>
      <c r="M587" s="12">
        <f>ROUND(K587*L587,2)</f>
        <v>495</v>
      </c>
    </row>
    <row r="588" spans="1:13" ht="30" x14ac:dyDescent="0.25">
      <c r="A588" s="7" t="s">
        <v>373</v>
      </c>
      <c r="B588" s="7" t="s">
        <v>116</v>
      </c>
      <c r="C588" s="7" t="s">
        <v>37</v>
      </c>
      <c r="D588" s="8" t="s">
        <v>374</v>
      </c>
      <c r="E588" s="9"/>
      <c r="F588" s="10"/>
      <c r="G588" s="10"/>
      <c r="H588" s="10"/>
      <c r="I588" s="10"/>
      <c r="J588" s="10"/>
      <c r="K588" s="11">
        <v>1</v>
      </c>
      <c r="L588" s="12">
        <v>16.5</v>
      </c>
      <c r="M588" s="12">
        <f>ROUND(K588*L588,2)</f>
        <v>16.5</v>
      </c>
    </row>
    <row r="589" spans="1:13" ht="30" x14ac:dyDescent="0.25">
      <c r="A589" s="7" t="s">
        <v>246</v>
      </c>
      <c r="B589" s="7" t="s">
        <v>36</v>
      </c>
      <c r="C589" s="7" t="s">
        <v>248</v>
      </c>
      <c r="D589" s="8" t="s">
        <v>247</v>
      </c>
      <c r="E589" s="9"/>
      <c r="F589" s="10"/>
      <c r="G589" s="10"/>
      <c r="H589" s="10"/>
      <c r="I589" s="10"/>
      <c r="J589" s="10"/>
      <c r="K589" s="11">
        <v>0.48</v>
      </c>
      <c r="L589" s="12">
        <v>2.5</v>
      </c>
      <c r="M589" s="12">
        <f>ROUND(K589*L589,2)</f>
        <v>1.2</v>
      </c>
    </row>
    <row r="590" spans="1:13" x14ac:dyDescent="0.25">
      <c r="A590" s="9"/>
      <c r="B590" s="9"/>
      <c r="C590" s="9"/>
      <c r="D590" s="14"/>
      <c r="E590" s="7" t="s">
        <v>18</v>
      </c>
      <c r="F590" s="15">
        <v>1</v>
      </c>
      <c r="G590" s="11"/>
      <c r="H590" s="11"/>
      <c r="I590" s="11"/>
      <c r="J590" s="11">
        <f>F590*(G590+ (G590= 0))*(H590+ (H590= 0))*(I590+ (I590= 0))</f>
        <v>1</v>
      </c>
      <c r="K590" s="10"/>
      <c r="L590" s="10"/>
      <c r="M590" s="10"/>
    </row>
    <row r="591" spans="1:13" x14ac:dyDescent="0.25">
      <c r="A591" s="9"/>
      <c r="B591" s="9"/>
      <c r="C591" s="9"/>
      <c r="D591" s="14"/>
      <c r="E591" s="9"/>
      <c r="F591" s="10"/>
      <c r="G591" s="10"/>
      <c r="H591" s="10"/>
      <c r="I591" s="10"/>
      <c r="J591" s="35" t="s">
        <v>381</v>
      </c>
      <c r="K591" s="26">
        <f>SUM(J590:J590)</f>
        <v>1</v>
      </c>
      <c r="L591" s="27">
        <f>(M583+M585+M587+M588+M589)*1.06</f>
        <v>594.29</v>
      </c>
      <c r="M591" s="27">
        <f>ROUND(L591*K591,2)</f>
        <v>594.29</v>
      </c>
    </row>
    <row r="592" spans="1:13" x14ac:dyDescent="0.25">
      <c r="A592" s="17"/>
      <c r="B592" s="17"/>
      <c r="C592" s="17"/>
      <c r="D592" s="18"/>
      <c r="E592" s="17"/>
      <c r="F592" s="10"/>
      <c r="G592" s="10"/>
      <c r="H592" s="10"/>
      <c r="I592" s="10"/>
      <c r="J592" s="10"/>
      <c r="K592" s="10"/>
      <c r="L592" s="10"/>
      <c r="M592" s="10"/>
    </row>
    <row r="593" spans="1:13" ht="30" x14ac:dyDescent="0.25">
      <c r="A593" s="22" t="s">
        <v>382</v>
      </c>
      <c r="B593" s="22" t="s">
        <v>21</v>
      </c>
      <c r="C593" s="22" t="s">
        <v>37</v>
      </c>
      <c r="D593" s="23" t="s">
        <v>383</v>
      </c>
      <c r="E593" s="24"/>
      <c r="F593" s="25"/>
      <c r="G593" s="25"/>
      <c r="H593" s="25"/>
      <c r="I593" s="25"/>
      <c r="J593" s="25"/>
      <c r="K593" s="26">
        <f>K603</f>
        <v>1</v>
      </c>
      <c r="L593" s="27">
        <f>L603</f>
        <v>495.8</v>
      </c>
      <c r="M593" s="27">
        <f>M603</f>
        <v>495.8</v>
      </c>
    </row>
    <row r="594" spans="1:13" ht="160.5" customHeight="1" x14ac:dyDescent="0.25">
      <c r="A594" s="24"/>
      <c r="B594" s="24"/>
      <c r="C594" s="24"/>
      <c r="D594" s="28" t="s">
        <v>384</v>
      </c>
      <c r="E594" s="24"/>
      <c r="F594" s="25"/>
      <c r="G594" s="25"/>
      <c r="H594" s="25"/>
      <c r="I594" s="25"/>
      <c r="J594" s="25"/>
      <c r="K594" s="25"/>
      <c r="L594" s="25"/>
      <c r="M594" s="25"/>
    </row>
    <row r="595" spans="1:13" x14ac:dyDescent="0.25">
      <c r="A595" s="7" t="s">
        <v>64</v>
      </c>
      <c r="B595" s="7" t="s">
        <v>26</v>
      </c>
      <c r="C595" s="7" t="s">
        <v>27</v>
      </c>
      <c r="D595" s="8" t="s">
        <v>65</v>
      </c>
      <c r="E595" s="9"/>
      <c r="F595" s="10"/>
      <c r="G595" s="10"/>
      <c r="H595" s="10"/>
      <c r="I595" s="10"/>
      <c r="J595" s="10"/>
      <c r="K595" s="11">
        <v>0.9</v>
      </c>
      <c r="L595" s="12">
        <v>25.74</v>
      </c>
      <c r="M595" s="12">
        <f>ROUND(K595*L595,2)</f>
        <v>23.17</v>
      </c>
    </row>
    <row r="596" spans="1:13" x14ac:dyDescent="0.25">
      <c r="A596" s="9"/>
      <c r="B596" s="9"/>
      <c r="C596" s="9"/>
      <c r="D596" s="13" t="s">
        <v>65</v>
      </c>
      <c r="E596" s="9"/>
      <c r="F596" s="10"/>
      <c r="G596" s="10"/>
      <c r="H596" s="10"/>
      <c r="I596" s="10"/>
      <c r="J596" s="10"/>
      <c r="K596" s="10"/>
      <c r="L596" s="10"/>
      <c r="M596" s="10"/>
    </row>
    <row r="597" spans="1:13" x14ac:dyDescent="0.25">
      <c r="A597" s="7" t="s">
        <v>313</v>
      </c>
      <c r="B597" s="7" t="s">
        <v>26</v>
      </c>
      <c r="C597" s="7" t="s">
        <v>27</v>
      </c>
      <c r="D597" s="8" t="s">
        <v>314</v>
      </c>
      <c r="E597" s="9"/>
      <c r="F597" s="10"/>
      <c r="G597" s="10"/>
      <c r="H597" s="10"/>
      <c r="I597" s="10"/>
      <c r="J597" s="10"/>
      <c r="K597" s="11">
        <v>0.9</v>
      </c>
      <c r="L597" s="12">
        <v>22.21</v>
      </c>
      <c r="M597" s="12">
        <f>ROUND(K597*L597,2)</f>
        <v>19.989999999999998</v>
      </c>
    </row>
    <row r="598" spans="1:13" x14ac:dyDescent="0.25">
      <c r="A598" s="9"/>
      <c r="B598" s="9"/>
      <c r="C598" s="9"/>
      <c r="D598" s="13" t="s">
        <v>314</v>
      </c>
      <c r="E598" s="9"/>
      <c r="F598" s="10"/>
      <c r="G598" s="10"/>
      <c r="H598" s="10"/>
      <c r="I598" s="10"/>
      <c r="J598" s="10"/>
      <c r="K598" s="10"/>
      <c r="L598" s="10"/>
      <c r="M598" s="10"/>
    </row>
    <row r="599" spans="1:13" ht="30" x14ac:dyDescent="0.25">
      <c r="A599" s="7" t="s">
        <v>385</v>
      </c>
      <c r="B599" s="7" t="s">
        <v>116</v>
      </c>
      <c r="C599" s="7" t="s">
        <v>37</v>
      </c>
      <c r="D599" s="8" t="s">
        <v>386</v>
      </c>
      <c r="E599" s="9"/>
      <c r="F599" s="10"/>
      <c r="G599" s="10"/>
      <c r="H599" s="10"/>
      <c r="I599" s="10"/>
      <c r="J599" s="10"/>
      <c r="K599" s="11">
        <v>1</v>
      </c>
      <c r="L599" s="12">
        <v>407</v>
      </c>
      <c r="M599" s="12">
        <f>ROUND(K599*L599,2)</f>
        <v>407</v>
      </c>
    </row>
    <row r="600" spans="1:13" ht="30" x14ac:dyDescent="0.25">
      <c r="A600" s="7" t="s">
        <v>373</v>
      </c>
      <c r="B600" s="7" t="s">
        <v>116</v>
      </c>
      <c r="C600" s="7" t="s">
        <v>37</v>
      </c>
      <c r="D600" s="8" t="s">
        <v>374</v>
      </c>
      <c r="E600" s="9"/>
      <c r="F600" s="10"/>
      <c r="G600" s="10"/>
      <c r="H600" s="10"/>
      <c r="I600" s="10"/>
      <c r="J600" s="10"/>
      <c r="K600" s="11">
        <v>1</v>
      </c>
      <c r="L600" s="12">
        <v>16.5</v>
      </c>
      <c r="M600" s="12">
        <f>ROUND(K600*L600,2)</f>
        <v>16.5</v>
      </c>
    </row>
    <row r="601" spans="1:13" ht="30" x14ac:dyDescent="0.25">
      <c r="A601" s="7" t="s">
        <v>246</v>
      </c>
      <c r="B601" s="7" t="s">
        <v>36</v>
      </c>
      <c r="C601" s="7" t="s">
        <v>248</v>
      </c>
      <c r="D601" s="8" t="s">
        <v>247</v>
      </c>
      <c r="E601" s="9"/>
      <c r="F601" s="10"/>
      <c r="G601" s="10"/>
      <c r="H601" s="10"/>
      <c r="I601" s="10"/>
      <c r="J601" s="10"/>
      <c r="K601" s="11">
        <v>0.432</v>
      </c>
      <c r="L601" s="12">
        <v>2.5</v>
      </c>
      <c r="M601" s="12">
        <f>ROUND(K601*L601,2)</f>
        <v>1.08</v>
      </c>
    </row>
    <row r="602" spans="1:13" x14ac:dyDescent="0.25">
      <c r="A602" s="9"/>
      <c r="B602" s="9"/>
      <c r="C602" s="9"/>
      <c r="D602" s="14"/>
      <c r="E602" s="7" t="s">
        <v>18</v>
      </c>
      <c r="F602" s="15">
        <v>1</v>
      </c>
      <c r="G602" s="11"/>
      <c r="H602" s="11"/>
      <c r="I602" s="11"/>
      <c r="J602" s="11">
        <f>F602*(G602+ (G602= 0))*(H602+ (H602= 0))*(I602+ (I602= 0))</f>
        <v>1</v>
      </c>
      <c r="K602" s="10"/>
      <c r="L602" s="10"/>
      <c r="M602" s="10"/>
    </row>
    <row r="603" spans="1:13" x14ac:dyDescent="0.25">
      <c r="A603" s="9"/>
      <c r="B603" s="9"/>
      <c r="C603" s="9"/>
      <c r="D603" s="14"/>
      <c r="E603" s="9"/>
      <c r="F603" s="10"/>
      <c r="G603" s="10"/>
      <c r="H603" s="10"/>
      <c r="I603" s="10"/>
      <c r="J603" s="35" t="s">
        <v>387</v>
      </c>
      <c r="K603" s="26">
        <f>SUM(J602:J602)</f>
        <v>1</v>
      </c>
      <c r="L603" s="27">
        <f>(M595+M597+M599+M600+M601)*1.06</f>
        <v>495.8</v>
      </c>
      <c r="M603" s="27">
        <f>ROUND(L603*K603,2)</f>
        <v>495.8</v>
      </c>
    </row>
    <row r="604" spans="1:13" x14ac:dyDescent="0.25">
      <c r="A604" s="17"/>
      <c r="B604" s="17"/>
      <c r="C604" s="17"/>
      <c r="D604" s="18"/>
      <c r="E604" s="17"/>
      <c r="F604" s="10"/>
      <c r="G604" s="10"/>
      <c r="H604" s="10"/>
      <c r="I604" s="10"/>
      <c r="J604" s="10"/>
      <c r="K604" s="10"/>
      <c r="L604" s="10"/>
      <c r="M604" s="10"/>
    </row>
    <row r="605" spans="1:13" ht="30" x14ac:dyDescent="0.25">
      <c r="A605" s="22" t="s">
        <v>388</v>
      </c>
      <c r="B605" s="22" t="s">
        <v>21</v>
      </c>
      <c r="C605" s="22" t="s">
        <v>37</v>
      </c>
      <c r="D605" s="23" t="s">
        <v>389</v>
      </c>
      <c r="E605" s="24"/>
      <c r="F605" s="25"/>
      <c r="G605" s="25"/>
      <c r="H605" s="25"/>
      <c r="I605" s="25"/>
      <c r="J605" s="25"/>
      <c r="K605" s="26">
        <f>K615</f>
        <v>1</v>
      </c>
      <c r="L605" s="27">
        <f>L615</f>
        <v>451.28</v>
      </c>
      <c r="M605" s="27">
        <f>M615</f>
        <v>451.28</v>
      </c>
    </row>
    <row r="606" spans="1:13" ht="161.25" customHeight="1" x14ac:dyDescent="0.25">
      <c r="A606" s="24"/>
      <c r="B606" s="24"/>
      <c r="C606" s="24"/>
      <c r="D606" s="28" t="s">
        <v>390</v>
      </c>
      <c r="E606" s="24"/>
      <c r="F606" s="25"/>
      <c r="G606" s="25"/>
      <c r="H606" s="25"/>
      <c r="I606" s="25"/>
      <c r="J606" s="25"/>
      <c r="K606" s="25"/>
      <c r="L606" s="25"/>
      <c r="M606" s="25"/>
    </row>
    <row r="607" spans="1:13" x14ac:dyDescent="0.25">
      <c r="A607" s="7" t="s">
        <v>64</v>
      </c>
      <c r="B607" s="7" t="s">
        <v>26</v>
      </c>
      <c r="C607" s="7" t="s">
        <v>27</v>
      </c>
      <c r="D607" s="8" t="s">
        <v>65</v>
      </c>
      <c r="E607" s="9"/>
      <c r="F607" s="10"/>
      <c r="G607" s="10"/>
      <c r="H607" s="10"/>
      <c r="I607" s="10"/>
      <c r="J607" s="10"/>
      <c r="K607" s="11">
        <v>0.9</v>
      </c>
      <c r="L607" s="12">
        <v>25.74</v>
      </c>
      <c r="M607" s="12">
        <f>ROUND(K607*L607,2)</f>
        <v>23.17</v>
      </c>
    </row>
    <row r="608" spans="1:13" x14ac:dyDescent="0.25">
      <c r="A608" s="9"/>
      <c r="B608" s="9"/>
      <c r="C608" s="9"/>
      <c r="D608" s="13" t="s">
        <v>65</v>
      </c>
      <c r="E608" s="9"/>
      <c r="F608" s="10"/>
      <c r="G608" s="10"/>
      <c r="H608" s="10"/>
      <c r="I608" s="10"/>
      <c r="J608" s="10"/>
      <c r="K608" s="10"/>
      <c r="L608" s="10"/>
      <c r="M608" s="10"/>
    </row>
    <row r="609" spans="1:13" x14ac:dyDescent="0.25">
      <c r="A609" s="7" t="s">
        <v>313</v>
      </c>
      <c r="B609" s="7" t="s">
        <v>26</v>
      </c>
      <c r="C609" s="7" t="s">
        <v>27</v>
      </c>
      <c r="D609" s="8" t="s">
        <v>314</v>
      </c>
      <c r="E609" s="9"/>
      <c r="F609" s="10"/>
      <c r="G609" s="10"/>
      <c r="H609" s="10"/>
      <c r="I609" s="10"/>
      <c r="J609" s="10"/>
      <c r="K609" s="11">
        <v>0.9</v>
      </c>
      <c r="L609" s="12">
        <v>22.21</v>
      </c>
      <c r="M609" s="12">
        <f>ROUND(K609*L609,2)</f>
        <v>19.989999999999998</v>
      </c>
    </row>
    <row r="610" spans="1:13" x14ac:dyDescent="0.25">
      <c r="A610" s="9"/>
      <c r="B610" s="9"/>
      <c r="C610" s="9"/>
      <c r="D610" s="13" t="s">
        <v>314</v>
      </c>
      <c r="E610" s="9"/>
      <c r="F610" s="10"/>
      <c r="G610" s="10"/>
      <c r="H610" s="10"/>
      <c r="I610" s="10"/>
      <c r="J610" s="10"/>
      <c r="K610" s="10"/>
      <c r="L610" s="10"/>
      <c r="M610" s="10"/>
    </row>
    <row r="611" spans="1:13" ht="30" x14ac:dyDescent="0.25">
      <c r="A611" s="7" t="s">
        <v>391</v>
      </c>
      <c r="B611" s="7" t="s">
        <v>116</v>
      </c>
      <c r="C611" s="7" t="s">
        <v>37</v>
      </c>
      <c r="D611" s="8" t="s">
        <v>392</v>
      </c>
      <c r="E611" s="9"/>
      <c r="F611" s="10"/>
      <c r="G611" s="10"/>
      <c r="H611" s="10"/>
      <c r="I611" s="10"/>
      <c r="J611" s="10"/>
      <c r="K611" s="11">
        <v>1</v>
      </c>
      <c r="L611" s="12">
        <v>365</v>
      </c>
      <c r="M611" s="12">
        <f>ROUND(K611*L611,2)</f>
        <v>365</v>
      </c>
    </row>
    <row r="612" spans="1:13" ht="30" x14ac:dyDescent="0.25">
      <c r="A612" s="7" t="s">
        <v>373</v>
      </c>
      <c r="B612" s="7" t="s">
        <v>116</v>
      </c>
      <c r="C612" s="7" t="s">
        <v>37</v>
      </c>
      <c r="D612" s="8" t="s">
        <v>374</v>
      </c>
      <c r="E612" s="9"/>
      <c r="F612" s="10"/>
      <c r="G612" s="10"/>
      <c r="H612" s="10"/>
      <c r="I612" s="10"/>
      <c r="J612" s="10"/>
      <c r="K612" s="11">
        <v>1</v>
      </c>
      <c r="L612" s="12">
        <v>16.5</v>
      </c>
      <c r="M612" s="12">
        <f>ROUND(K612*L612,2)</f>
        <v>16.5</v>
      </c>
    </row>
    <row r="613" spans="1:13" ht="30" x14ac:dyDescent="0.25">
      <c r="A613" s="7" t="s">
        <v>246</v>
      </c>
      <c r="B613" s="7" t="s">
        <v>36</v>
      </c>
      <c r="C613" s="7" t="s">
        <v>248</v>
      </c>
      <c r="D613" s="8" t="s">
        <v>247</v>
      </c>
      <c r="E613" s="9"/>
      <c r="F613" s="10"/>
      <c r="G613" s="10"/>
      <c r="H613" s="10"/>
      <c r="I613" s="10"/>
      <c r="J613" s="10"/>
      <c r="K613" s="11">
        <v>0.432</v>
      </c>
      <c r="L613" s="12">
        <v>2.5</v>
      </c>
      <c r="M613" s="12">
        <f>ROUND(K613*L613,2)</f>
        <v>1.08</v>
      </c>
    </row>
    <row r="614" spans="1:13" x14ac:dyDescent="0.25">
      <c r="A614" s="9"/>
      <c r="B614" s="9"/>
      <c r="C614" s="9"/>
      <c r="D614" s="14"/>
      <c r="E614" s="7" t="s">
        <v>18</v>
      </c>
      <c r="F614" s="15">
        <v>1</v>
      </c>
      <c r="G614" s="11"/>
      <c r="H614" s="11"/>
      <c r="I614" s="11"/>
      <c r="J614" s="11">
        <f>F614*(G614+ (G614= 0))*(H614+ (H614= 0))*(I614+ (I614= 0))</f>
        <v>1</v>
      </c>
      <c r="K614" s="10"/>
      <c r="L614" s="10"/>
      <c r="M614" s="10"/>
    </row>
    <row r="615" spans="1:13" x14ac:dyDescent="0.25">
      <c r="A615" s="9"/>
      <c r="B615" s="9"/>
      <c r="C615" s="9"/>
      <c r="D615" s="14"/>
      <c r="E615" s="9"/>
      <c r="F615" s="10"/>
      <c r="G615" s="10"/>
      <c r="H615" s="10"/>
      <c r="I615" s="10"/>
      <c r="J615" s="35" t="s">
        <v>393</v>
      </c>
      <c r="K615" s="26">
        <f>SUM(J614:J614)</f>
        <v>1</v>
      </c>
      <c r="L615" s="27">
        <f>(M607+M609+M611+M612+M613)*1.06</f>
        <v>451.28</v>
      </c>
      <c r="M615" s="27">
        <f>ROUND(L615*K615,2)</f>
        <v>451.28</v>
      </c>
    </row>
    <row r="616" spans="1:13" x14ac:dyDescent="0.25">
      <c r="A616" s="17"/>
      <c r="B616" s="17"/>
      <c r="C616" s="17"/>
      <c r="D616" s="18"/>
      <c r="E616" s="17"/>
      <c r="F616" s="10"/>
      <c r="G616" s="10"/>
      <c r="H616" s="10"/>
      <c r="I616" s="10"/>
      <c r="J616" s="10"/>
      <c r="K616" s="10"/>
      <c r="L616" s="10"/>
      <c r="M616" s="10"/>
    </row>
    <row r="617" spans="1:13" ht="45" x14ac:dyDescent="0.25">
      <c r="A617" s="22" t="s">
        <v>394</v>
      </c>
      <c r="B617" s="22" t="s">
        <v>21</v>
      </c>
      <c r="C617" s="22" t="s">
        <v>37</v>
      </c>
      <c r="D617" s="23" t="s">
        <v>395</v>
      </c>
      <c r="E617" s="24"/>
      <c r="F617" s="25"/>
      <c r="G617" s="25"/>
      <c r="H617" s="25"/>
      <c r="I617" s="25"/>
      <c r="J617" s="25"/>
      <c r="K617" s="26">
        <f>K627</f>
        <v>3</v>
      </c>
      <c r="L617" s="27">
        <f>L627</f>
        <v>691.71</v>
      </c>
      <c r="M617" s="27">
        <f>M627</f>
        <v>2075.13</v>
      </c>
    </row>
    <row r="618" spans="1:13" ht="190.5" customHeight="1" x14ac:dyDescent="0.25">
      <c r="A618" s="24"/>
      <c r="B618" s="24"/>
      <c r="C618" s="24"/>
      <c r="D618" s="28" t="s">
        <v>396</v>
      </c>
      <c r="E618" s="24"/>
      <c r="F618" s="25"/>
      <c r="G618" s="25"/>
      <c r="H618" s="25"/>
      <c r="I618" s="25"/>
      <c r="J618" s="25"/>
      <c r="K618" s="25"/>
      <c r="L618" s="25"/>
      <c r="M618" s="25"/>
    </row>
    <row r="619" spans="1:13" x14ac:dyDescent="0.25">
      <c r="A619" s="7" t="s">
        <v>64</v>
      </c>
      <c r="B619" s="7" t="s">
        <v>26</v>
      </c>
      <c r="C619" s="7" t="s">
        <v>27</v>
      </c>
      <c r="D619" s="8" t="s">
        <v>65</v>
      </c>
      <c r="E619" s="9"/>
      <c r="F619" s="10"/>
      <c r="G619" s="10"/>
      <c r="H619" s="10"/>
      <c r="I619" s="10"/>
      <c r="J619" s="10"/>
      <c r="K619" s="11">
        <v>1.1000000000000001</v>
      </c>
      <c r="L619" s="12">
        <v>25.74</v>
      </c>
      <c r="M619" s="12">
        <f>ROUND(K619*L619,2)</f>
        <v>28.31</v>
      </c>
    </row>
    <row r="620" spans="1:13" x14ac:dyDescent="0.25">
      <c r="A620" s="9"/>
      <c r="B620" s="9"/>
      <c r="C620" s="9"/>
      <c r="D620" s="13" t="s">
        <v>65</v>
      </c>
      <c r="E620" s="9"/>
      <c r="F620" s="10"/>
      <c r="G620" s="10"/>
      <c r="H620" s="10"/>
      <c r="I620" s="10"/>
      <c r="J620" s="10"/>
      <c r="K620" s="10"/>
      <c r="L620" s="10"/>
      <c r="M620" s="10"/>
    </row>
    <row r="621" spans="1:13" x14ac:dyDescent="0.25">
      <c r="A621" s="7" t="s">
        <v>313</v>
      </c>
      <c r="B621" s="7" t="s">
        <v>26</v>
      </c>
      <c r="C621" s="7" t="s">
        <v>27</v>
      </c>
      <c r="D621" s="8" t="s">
        <v>314</v>
      </c>
      <c r="E621" s="9"/>
      <c r="F621" s="10"/>
      <c r="G621" s="10"/>
      <c r="H621" s="10"/>
      <c r="I621" s="10"/>
      <c r="J621" s="10"/>
      <c r="K621" s="11">
        <v>1.1000000000000001</v>
      </c>
      <c r="L621" s="12">
        <v>22.21</v>
      </c>
      <c r="M621" s="12">
        <f>ROUND(K621*L621,2)</f>
        <v>24.43</v>
      </c>
    </row>
    <row r="622" spans="1:13" x14ac:dyDescent="0.25">
      <c r="A622" s="9"/>
      <c r="B622" s="9"/>
      <c r="C622" s="9"/>
      <c r="D622" s="13" t="s">
        <v>314</v>
      </c>
      <c r="E622" s="9"/>
      <c r="F622" s="10"/>
      <c r="G622" s="10"/>
      <c r="H622" s="10"/>
      <c r="I622" s="10"/>
      <c r="J622" s="10"/>
      <c r="K622" s="10"/>
      <c r="L622" s="10"/>
      <c r="M622" s="10"/>
    </row>
    <row r="623" spans="1:13" ht="45" x14ac:dyDescent="0.25">
      <c r="A623" s="7" t="s">
        <v>397</v>
      </c>
      <c r="B623" s="7" t="s">
        <v>116</v>
      </c>
      <c r="C623" s="7" t="s">
        <v>37</v>
      </c>
      <c r="D623" s="8" t="s">
        <v>398</v>
      </c>
      <c r="E623" s="9"/>
      <c r="F623" s="10"/>
      <c r="G623" s="10"/>
      <c r="H623" s="10"/>
      <c r="I623" s="10"/>
      <c r="J623" s="10"/>
      <c r="K623" s="11">
        <v>1</v>
      </c>
      <c r="L623" s="12">
        <v>582</v>
      </c>
      <c r="M623" s="12">
        <f>ROUND(K623*L623,2)</f>
        <v>582</v>
      </c>
    </row>
    <row r="624" spans="1:13" ht="30" x14ac:dyDescent="0.25">
      <c r="A624" s="7" t="s">
        <v>373</v>
      </c>
      <c r="B624" s="7" t="s">
        <v>116</v>
      </c>
      <c r="C624" s="7" t="s">
        <v>37</v>
      </c>
      <c r="D624" s="8" t="s">
        <v>374</v>
      </c>
      <c r="E624" s="9"/>
      <c r="F624" s="10"/>
      <c r="G624" s="10"/>
      <c r="H624" s="10"/>
      <c r="I624" s="10"/>
      <c r="J624" s="10"/>
      <c r="K624" s="11">
        <v>1</v>
      </c>
      <c r="L624" s="12">
        <v>16.5</v>
      </c>
      <c r="M624" s="12">
        <f>ROUND(K624*L624,2)</f>
        <v>16.5</v>
      </c>
    </row>
    <row r="625" spans="1:13" ht="30" x14ac:dyDescent="0.25">
      <c r="A625" s="7" t="s">
        <v>246</v>
      </c>
      <c r="B625" s="7" t="s">
        <v>36</v>
      </c>
      <c r="C625" s="7" t="s">
        <v>248</v>
      </c>
      <c r="D625" s="8" t="s">
        <v>247</v>
      </c>
      <c r="E625" s="9"/>
      <c r="F625" s="10"/>
      <c r="G625" s="10"/>
      <c r="H625" s="10"/>
      <c r="I625" s="10"/>
      <c r="J625" s="10"/>
      <c r="K625" s="11">
        <v>0.52700000000000002</v>
      </c>
      <c r="L625" s="12">
        <v>2.5</v>
      </c>
      <c r="M625" s="12">
        <f>ROUND(K625*L625,2)</f>
        <v>1.32</v>
      </c>
    </row>
    <row r="626" spans="1:13" x14ac:dyDescent="0.25">
      <c r="A626" s="9"/>
      <c r="B626" s="9"/>
      <c r="C626" s="9"/>
      <c r="D626" s="14"/>
      <c r="E626" s="7" t="s">
        <v>18</v>
      </c>
      <c r="F626" s="15">
        <v>3</v>
      </c>
      <c r="G626" s="11"/>
      <c r="H626" s="11"/>
      <c r="I626" s="11"/>
      <c r="J626" s="11">
        <f>F626*(G626+ (G626= 0))*(H626+ (H626= 0))*(I626+ (I626= 0))</f>
        <v>3</v>
      </c>
      <c r="K626" s="10"/>
      <c r="L626" s="10"/>
      <c r="M626" s="10"/>
    </row>
    <row r="627" spans="1:13" x14ac:dyDescent="0.25">
      <c r="A627" s="9"/>
      <c r="B627" s="9"/>
      <c r="C627" s="9"/>
      <c r="D627" s="14"/>
      <c r="E627" s="9"/>
      <c r="F627" s="10"/>
      <c r="G627" s="10"/>
      <c r="H627" s="10"/>
      <c r="I627" s="10"/>
      <c r="J627" s="35" t="s">
        <v>399</v>
      </c>
      <c r="K627" s="26">
        <f>SUM(J626:J626)</f>
        <v>3</v>
      </c>
      <c r="L627" s="27">
        <f>(M619+M621+M623+M624+M625)*1.06</f>
        <v>691.71</v>
      </c>
      <c r="M627" s="27">
        <f>ROUND(L627*K627,2)</f>
        <v>2075.13</v>
      </c>
    </row>
    <row r="628" spans="1:13" x14ac:dyDescent="0.25">
      <c r="A628" s="17"/>
      <c r="B628" s="17"/>
      <c r="C628" s="17"/>
      <c r="D628" s="18"/>
      <c r="E628" s="17"/>
      <c r="F628" s="10"/>
      <c r="G628" s="10"/>
      <c r="H628" s="10"/>
      <c r="I628" s="10"/>
      <c r="J628" s="10"/>
      <c r="K628" s="10"/>
      <c r="L628" s="10"/>
      <c r="M628" s="10"/>
    </row>
    <row r="629" spans="1:13" ht="45" x14ac:dyDescent="0.25">
      <c r="A629" s="22" t="s">
        <v>400</v>
      </c>
      <c r="B629" s="22" t="s">
        <v>21</v>
      </c>
      <c r="C629" s="22" t="s">
        <v>37</v>
      </c>
      <c r="D629" s="23" t="s">
        <v>401</v>
      </c>
      <c r="E629" s="24"/>
      <c r="F629" s="25"/>
      <c r="G629" s="25"/>
      <c r="H629" s="25"/>
      <c r="I629" s="25"/>
      <c r="J629" s="25"/>
      <c r="K629" s="26">
        <f>K639</f>
        <v>3</v>
      </c>
      <c r="L629" s="27">
        <f>L639</f>
        <v>939.75</v>
      </c>
      <c r="M629" s="27">
        <f>M639</f>
        <v>2819.25</v>
      </c>
    </row>
    <row r="630" spans="1:13" ht="184.5" customHeight="1" x14ac:dyDescent="0.25">
      <c r="A630" s="24"/>
      <c r="B630" s="24"/>
      <c r="C630" s="24"/>
      <c r="D630" s="28" t="s">
        <v>402</v>
      </c>
      <c r="E630" s="24"/>
      <c r="F630" s="25"/>
      <c r="G630" s="25"/>
      <c r="H630" s="25"/>
      <c r="I630" s="25"/>
      <c r="J630" s="25"/>
      <c r="K630" s="25"/>
      <c r="L630" s="25"/>
      <c r="M630" s="25"/>
    </row>
    <row r="631" spans="1:13" x14ac:dyDescent="0.25">
      <c r="A631" s="7" t="s">
        <v>64</v>
      </c>
      <c r="B631" s="7" t="s">
        <v>26</v>
      </c>
      <c r="C631" s="7" t="s">
        <v>27</v>
      </c>
      <c r="D631" s="8" t="s">
        <v>65</v>
      </c>
      <c r="E631" s="9"/>
      <c r="F631" s="10"/>
      <c r="G631" s="10"/>
      <c r="H631" s="10"/>
      <c r="I631" s="10"/>
      <c r="J631" s="10"/>
      <c r="K631" s="11">
        <v>1.1000000000000001</v>
      </c>
      <c r="L631" s="12">
        <v>25.74</v>
      </c>
      <c r="M631" s="12">
        <f>ROUND(K631*L631,2)</f>
        <v>28.31</v>
      </c>
    </row>
    <row r="632" spans="1:13" x14ac:dyDescent="0.25">
      <c r="A632" s="9"/>
      <c r="B632" s="9"/>
      <c r="C632" s="9"/>
      <c r="D632" s="13" t="s">
        <v>65</v>
      </c>
      <c r="E632" s="9"/>
      <c r="F632" s="10"/>
      <c r="G632" s="10"/>
      <c r="H632" s="10"/>
      <c r="I632" s="10"/>
      <c r="J632" s="10"/>
      <c r="K632" s="10"/>
      <c r="L632" s="10"/>
      <c r="M632" s="10"/>
    </row>
    <row r="633" spans="1:13" x14ac:dyDescent="0.25">
      <c r="A633" s="7" t="s">
        <v>313</v>
      </c>
      <c r="B633" s="7" t="s">
        <v>26</v>
      </c>
      <c r="C633" s="7" t="s">
        <v>27</v>
      </c>
      <c r="D633" s="8" t="s">
        <v>314</v>
      </c>
      <c r="E633" s="9"/>
      <c r="F633" s="10"/>
      <c r="G633" s="10"/>
      <c r="H633" s="10"/>
      <c r="I633" s="10"/>
      <c r="J633" s="10"/>
      <c r="K633" s="11">
        <v>1.1000000000000001</v>
      </c>
      <c r="L633" s="12">
        <v>22.21</v>
      </c>
      <c r="M633" s="12">
        <f>ROUND(K633*L633,2)</f>
        <v>24.43</v>
      </c>
    </row>
    <row r="634" spans="1:13" x14ac:dyDescent="0.25">
      <c r="A634" s="9"/>
      <c r="B634" s="9"/>
      <c r="C634" s="9"/>
      <c r="D634" s="13" t="s">
        <v>314</v>
      </c>
      <c r="E634" s="9"/>
      <c r="F634" s="10"/>
      <c r="G634" s="10"/>
      <c r="H634" s="10"/>
      <c r="I634" s="10"/>
      <c r="J634" s="10"/>
      <c r="K634" s="10"/>
      <c r="L634" s="10"/>
      <c r="M634" s="10"/>
    </row>
    <row r="635" spans="1:13" ht="45" x14ac:dyDescent="0.25">
      <c r="A635" s="7" t="s">
        <v>403</v>
      </c>
      <c r="B635" s="7" t="s">
        <v>116</v>
      </c>
      <c r="C635" s="7" t="s">
        <v>37</v>
      </c>
      <c r="D635" s="8" t="s">
        <v>404</v>
      </c>
      <c r="E635" s="9"/>
      <c r="F635" s="10"/>
      <c r="G635" s="10"/>
      <c r="H635" s="10"/>
      <c r="I635" s="10"/>
      <c r="J635" s="10"/>
      <c r="K635" s="11">
        <v>1</v>
      </c>
      <c r="L635" s="12">
        <v>816</v>
      </c>
      <c r="M635" s="12">
        <f>ROUND(K635*L635,2)</f>
        <v>816</v>
      </c>
    </row>
    <row r="636" spans="1:13" ht="30" x14ac:dyDescent="0.25">
      <c r="A636" s="7" t="s">
        <v>373</v>
      </c>
      <c r="B636" s="7" t="s">
        <v>116</v>
      </c>
      <c r="C636" s="7" t="s">
        <v>37</v>
      </c>
      <c r="D636" s="8" t="s">
        <v>374</v>
      </c>
      <c r="E636" s="9"/>
      <c r="F636" s="10"/>
      <c r="G636" s="10"/>
      <c r="H636" s="10"/>
      <c r="I636" s="10"/>
      <c r="J636" s="10"/>
      <c r="K636" s="11">
        <v>1</v>
      </c>
      <c r="L636" s="12">
        <v>16.5</v>
      </c>
      <c r="M636" s="12">
        <f>ROUND(K636*L636,2)</f>
        <v>16.5</v>
      </c>
    </row>
    <row r="637" spans="1:13" ht="30" x14ac:dyDescent="0.25">
      <c r="A637" s="7" t="s">
        <v>246</v>
      </c>
      <c r="B637" s="7" t="s">
        <v>36</v>
      </c>
      <c r="C637" s="7" t="s">
        <v>248</v>
      </c>
      <c r="D637" s="8" t="s">
        <v>247</v>
      </c>
      <c r="E637" s="9"/>
      <c r="F637" s="10"/>
      <c r="G637" s="10"/>
      <c r="H637" s="10"/>
      <c r="I637" s="10"/>
      <c r="J637" s="10"/>
      <c r="K637" s="11">
        <v>0.52700000000000002</v>
      </c>
      <c r="L637" s="12">
        <v>2.5</v>
      </c>
      <c r="M637" s="12">
        <f>ROUND(K637*L637,2)</f>
        <v>1.32</v>
      </c>
    </row>
    <row r="638" spans="1:13" x14ac:dyDescent="0.25">
      <c r="A638" s="9"/>
      <c r="B638" s="9"/>
      <c r="C638" s="9"/>
      <c r="D638" s="14"/>
      <c r="E638" s="7" t="s">
        <v>18</v>
      </c>
      <c r="F638" s="15">
        <v>3</v>
      </c>
      <c r="G638" s="11"/>
      <c r="H638" s="11"/>
      <c r="I638" s="11"/>
      <c r="J638" s="11">
        <f>F638*(G638+ (G638= 0))*(H638+ (H638= 0))*(I638+ (I638= 0))</f>
        <v>3</v>
      </c>
      <c r="K638" s="10"/>
      <c r="L638" s="10"/>
      <c r="M638" s="10"/>
    </row>
    <row r="639" spans="1:13" x14ac:dyDescent="0.25">
      <c r="A639" s="9"/>
      <c r="B639" s="9"/>
      <c r="C639" s="9"/>
      <c r="D639" s="14"/>
      <c r="E639" s="9"/>
      <c r="F639" s="10"/>
      <c r="G639" s="10"/>
      <c r="H639" s="10"/>
      <c r="I639" s="10"/>
      <c r="J639" s="35" t="s">
        <v>405</v>
      </c>
      <c r="K639" s="26">
        <f>SUM(J638:J638)</f>
        <v>3</v>
      </c>
      <c r="L639" s="27">
        <f>(M631+M633+M635+M636+M637)*1.06</f>
        <v>939.75</v>
      </c>
      <c r="M639" s="27">
        <f>ROUND(L639*K639,2)</f>
        <v>2819.25</v>
      </c>
    </row>
    <row r="640" spans="1:13" x14ac:dyDescent="0.25">
      <c r="A640" s="17"/>
      <c r="B640" s="17"/>
      <c r="C640" s="17"/>
      <c r="D640" s="18"/>
      <c r="E640" s="17"/>
      <c r="F640" s="10"/>
      <c r="G640" s="10"/>
      <c r="H640" s="10"/>
      <c r="I640" s="10"/>
      <c r="J640" s="10"/>
      <c r="K640" s="10"/>
      <c r="L640" s="10"/>
      <c r="M640" s="10"/>
    </row>
    <row r="641" spans="1:13" x14ac:dyDescent="0.25">
      <c r="A641" s="22" t="s">
        <v>406</v>
      </c>
      <c r="B641" s="22" t="s">
        <v>21</v>
      </c>
      <c r="C641" s="22" t="s">
        <v>37</v>
      </c>
      <c r="D641" s="23" t="s">
        <v>407</v>
      </c>
      <c r="E641" s="24"/>
      <c r="F641" s="25"/>
      <c r="G641" s="25"/>
      <c r="H641" s="25"/>
      <c r="I641" s="25"/>
      <c r="J641" s="25"/>
      <c r="K641" s="26">
        <f>K657</f>
        <v>5</v>
      </c>
      <c r="L641" s="27">
        <f>L657</f>
        <v>30.18</v>
      </c>
      <c r="M641" s="27">
        <f>M657</f>
        <v>150.9</v>
      </c>
    </row>
    <row r="642" spans="1:13" ht="143.25" customHeight="1" x14ac:dyDescent="0.25">
      <c r="A642" s="24"/>
      <c r="B642" s="24"/>
      <c r="C642" s="24"/>
      <c r="D642" s="28" t="s">
        <v>408</v>
      </c>
      <c r="E642" s="24"/>
      <c r="F642" s="25"/>
      <c r="G642" s="25"/>
      <c r="H642" s="25"/>
      <c r="I642" s="25"/>
      <c r="J642" s="25"/>
      <c r="K642" s="25"/>
      <c r="L642" s="25"/>
      <c r="M642" s="25"/>
    </row>
    <row r="643" spans="1:13" x14ac:dyDescent="0.25">
      <c r="A643" s="7" t="s">
        <v>64</v>
      </c>
      <c r="B643" s="7" t="s">
        <v>26</v>
      </c>
      <c r="C643" s="7" t="s">
        <v>27</v>
      </c>
      <c r="D643" s="8" t="s">
        <v>65</v>
      </c>
      <c r="E643" s="9"/>
      <c r="F643" s="10"/>
      <c r="G643" s="10"/>
      <c r="H643" s="10"/>
      <c r="I643" s="10"/>
      <c r="J643" s="10"/>
      <c r="K643" s="11">
        <v>0.25</v>
      </c>
      <c r="L643" s="12">
        <v>25.74</v>
      </c>
      <c r="M643" s="12">
        <f>ROUND(K643*L643,2)</f>
        <v>6.44</v>
      </c>
    </row>
    <row r="644" spans="1:13" x14ac:dyDescent="0.25">
      <c r="A644" s="9"/>
      <c r="B644" s="9"/>
      <c r="C644" s="9"/>
      <c r="D644" s="13" t="s">
        <v>65</v>
      </c>
      <c r="E644" s="9"/>
      <c r="F644" s="10"/>
      <c r="G644" s="10"/>
      <c r="H644" s="10"/>
      <c r="I644" s="10"/>
      <c r="J644" s="10"/>
      <c r="K644" s="10"/>
      <c r="L644" s="10"/>
      <c r="M644" s="10"/>
    </row>
    <row r="645" spans="1:13" x14ac:dyDescent="0.25">
      <c r="A645" s="7" t="s">
        <v>313</v>
      </c>
      <c r="B645" s="7" t="s">
        <v>26</v>
      </c>
      <c r="C645" s="7" t="s">
        <v>27</v>
      </c>
      <c r="D645" s="8" t="s">
        <v>314</v>
      </c>
      <c r="E645" s="9"/>
      <c r="F645" s="10"/>
      <c r="G645" s="10"/>
      <c r="H645" s="10"/>
      <c r="I645" s="10"/>
      <c r="J645" s="10"/>
      <c r="K645" s="11">
        <v>0.25</v>
      </c>
      <c r="L645" s="12">
        <v>22.21</v>
      </c>
      <c r="M645" s="12">
        <f>ROUND(K645*L645,2)</f>
        <v>5.55</v>
      </c>
    </row>
    <row r="646" spans="1:13" x14ac:dyDescent="0.25">
      <c r="A646" s="9"/>
      <c r="B646" s="9"/>
      <c r="C646" s="9"/>
      <c r="D646" s="13" t="s">
        <v>314</v>
      </c>
      <c r="E646" s="9"/>
      <c r="F646" s="10"/>
      <c r="G646" s="10"/>
      <c r="H646" s="10"/>
      <c r="I646" s="10"/>
      <c r="J646" s="10"/>
      <c r="K646" s="10"/>
      <c r="L646" s="10"/>
      <c r="M646" s="10"/>
    </row>
    <row r="647" spans="1:13" ht="30" x14ac:dyDescent="0.25">
      <c r="A647" s="7" t="s">
        <v>409</v>
      </c>
      <c r="B647" s="7" t="s">
        <v>116</v>
      </c>
      <c r="C647" s="7" t="s">
        <v>37</v>
      </c>
      <c r="D647" s="8" t="s">
        <v>410</v>
      </c>
      <c r="E647" s="9"/>
      <c r="F647" s="10"/>
      <c r="G647" s="10"/>
      <c r="H647" s="10"/>
      <c r="I647" s="10"/>
      <c r="J647" s="10"/>
      <c r="K647" s="11">
        <v>3</v>
      </c>
      <c r="L647" s="12">
        <v>0.77</v>
      </c>
      <c r="M647" s="12">
        <f>ROUND(K647*L647,2)</f>
        <v>2.31</v>
      </c>
    </row>
    <row r="648" spans="1:13" ht="30" x14ac:dyDescent="0.25">
      <c r="A648" s="7" t="s">
        <v>411</v>
      </c>
      <c r="B648" s="7" t="s">
        <v>116</v>
      </c>
      <c r="C648" s="7" t="s">
        <v>90</v>
      </c>
      <c r="D648" s="8" t="s">
        <v>412</v>
      </c>
      <c r="E648" s="9"/>
      <c r="F648" s="10"/>
      <c r="G648" s="10"/>
      <c r="H648" s="10"/>
      <c r="I648" s="10"/>
      <c r="J648" s="10"/>
      <c r="K648" s="11">
        <v>9.18</v>
      </c>
      <c r="L648" s="12">
        <v>0.47</v>
      </c>
      <c r="M648" s="12">
        <f>ROUND(K648*L648,2)</f>
        <v>4.3099999999999996</v>
      </c>
    </row>
    <row r="649" spans="1:13" ht="60" x14ac:dyDescent="0.25">
      <c r="A649" s="9"/>
      <c r="B649" s="9"/>
      <c r="C649" s="9"/>
      <c r="D649" s="13" t="s">
        <v>413</v>
      </c>
      <c r="E649" s="9"/>
      <c r="F649" s="10"/>
      <c r="G649" s="10"/>
      <c r="H649" s="10"/>
      <c r="I649" s="10"/>
      <c r="J649" s="10"/>
      <c r="K649" s="10"/>
      <c r="L649" s="10"/>
      <c r="M649" s="10"/>
    </row>
    <row r="650" spans="1:13" ht="30" x14ac:dyDescent="0.25">
      <c r="A650" s="7" t="s">
        <v>414</v>
      </c>
      <c r="B650" s="7" t="s">
        <v>116</v>
      </c>
      <c r="C650" s="7" t="s">
        <v>37</v>
      </c>
      <c r="D650" s="8" t="s">
        <v>415</v>
      </c>
      <c r="E650" s="9"/>
      <c r="F650" s="10"/>
      <c r="G650" s="10"/>
      <c r="H650" s="10"/>
      <c r="I650" s="10"/>
      <c r="J650" s="10"/>
      <c r="K650" s="11">
        <v>1</v>
      </c>
      <c r="L650" s="12">
        <v>1.65</v>
      </c>
      <c r="M650" s="12">
        <f>ROUND(K650*L650,2)</f>
        <v>1.65</v>
      </c>
    </row>
    <row r="651" spans="1:13" x14ac:dyDescent="0.25">
      <c r="A651" s="7" t="s">
        <v>416</v>
      </c>
      <c r="B651" s="7" t="s">
        <v>116</v>
      </c>
      <c r="C651" s="7" t="s">
        <v>37</v>
      </c>
      <c r="D651" s="8" t="s">
        <v>417</v>
      </c>
      <c r="E651" s="9"/>
      <c r="F651" s="10"/>
      <c r="G651" s="10"/>
      <c r="H651" s="10"/>
      <c r="I651" s="10"/>
      <c r="J651" s="10"/>
      <c r="K651" s="11">
        <v>1</v>
      </c>
      <c r="L651" s="12">
        <v>4.0999999999999996</v>
      </c>
      <c r="M651" s="12">
        <f>ROUND(K651*L651,2)</f>
        <v>4.0999999999999996</v>
      </c>
    </row>
    <row r="652" spans="1:13" x14ac:dyDescent="0.25">
      <c r="A652" s="7" t="s">
        <v>418</v>
      </c>
      <c r="B652" s="7" t="s">
        <v>116</v>
      </c>
      <c r="C652" s="7" t="s">
        <v>37</v>
      </c>
      <c r="D652" s="8" t="s">
        <v>419</v>
      </c>
      <c r="E652" s="9"/>
      <c r="F652" s="10"/>
      <c r="G652" s="10"/>
      <c r="H652" s="10"/>
      <c r="I652" s="10"/>
      <c r="J652" s="10"/>
      <c r="K652" s="11">
        <v>1</v>
      </c>
      <c r="L652" s="12">
        <v>1.98</v>
      </c>
      <c r="M652" s="12">
        <f>ROUND(K652*L652,2)</f>
        <v>1.98</v>
      </c>
    </row>
    <row r="653" spans="1:13" x14ac:dyDescent="0.25">
      <c r="A653" s="7" t="s">
        <v>420</v>
      </c>
      <c r="B653" s="7" t="s">
        <v>116</v>
      </c>
      <c r="C653" s="7" t="s">
        <v>37</v>
      </c>
      <c r="D653" s="8" t="s">
        <v>421</v>
      </c>
      <c r="E653" s="9"/>
      <c r="F653" s="10"/>
      <c r="G653" s="10"/>
      <c r="H653" s="10"/>
      <c r="I653" s="10"/>
      <c r="J653" s="10"/>
      <c r="K653" s="11">
        <v>1</v>
      </c>
      <c r="L653" s="12">
        <v>1.77</v>
      </c>
      <c r="M653" s="12">
        <f>ROUND(K653*L653,2)</f>
        <v>1.77</v>
      </c>
    </row>
    <row r="654" spans="1:13" ht="30" x14ac:dyDescent="0.25">
      <c r="A654" s="7" t="s">
        <v>34</v>
      </c>
      <c r="B654" s="7" t="s">
        <v>36</v>
      </c>
      <c r="C654" s="7" t="s">
        <v>37</v>
      </c>
      <c r="D654" s="8" t="s">
        <v>35</v>
      </c>
      <c r="E654" s="9"/>
      <c r="F654" s="10"/>
      <c r="G654" s="10"/>
      <c r="H654" s="10"/>
      <c r="I654" s="10"/>
      <c r="J654" s="10"/>
      <c r="K654" s="11">
        <v>0.12</v>
      </c>
      <c r="L654" s="12">
        <v>3</v>
      </c>
      <c r="M654" s="12">
        <f>ROUND(K654*L654,2)</f>
        <v>0.36</v>
      </c>
    </row>
    <row r="655" spans="1:13" ht="30" x14ac:dyDescent="0.25">
      <c r="A655" s="9"/>
      <c r="B655" s="9"/>
      <c r="C655" s="9"/>
      <c r="D655" s="13" t="s">
        <v>38</v>
      </c>
      <c r="E655" s="9"/>
      <c r="F655" s="10"/>
      <c r="G655" s="10"/>
      <c r="H655" s="10"/>
      <c r="I655" s="10"/>
      <c r="J655" s="10"/>
      <c r="K655" s="10"/>
      <c r="L655" s="10"/>
      <c r="M655" s="10"/>
    </row>
    <row r="656" spans="1:13" x14ac:dyDescent="0.25">
      <c r="A656" s="9"/>
      <c r="B656" s="9"/>
      <c r="C656" s="9"/>
      <c r="D656" s="14"/>
      <c r="E656" s="7" t="s">
        <v>18</v>
      </c>
      <c r="F656" s="15">
        <v>5</v>
      </c>
      <c r="G656" s="11"/>
      <c r="H656" s="11"/>
      <c r="I656" s="11"/>
      <c r="J656" s="11">
        <f>F656*(G656+ (G656= 0))*(H656+ (H656= 0))*(I656+ (I656= 0))</f>
        <v>5</v>
      </c>
      <c r="K656" s="10"/>
      <c r="L656" s="10"/>
      <c r="M656" s="10"/>
    </row>
    <row r="657" spans="1:13" x14ac:dyDescent="0.25">
      <c r="A657" s="9"/>
      <c r="B657" s="9"/>
      <c r="C657" s="9"/>
      <c r="D657" s="14"/>
      <c r="E657" s="9"/>
      <c r="F657" s="10"/>
      <c r="G657" s="10"/>
      <c r="H657" s="10"/>
      <c r="I657" s="10"/>
      <c r="J657" s="35" t="s">
        <v>422</v>
      </c>
      <c r="K657" s="26">
        <f>SUM(J656:J656)</f>
        <v>5</v>
      </c>
      <c r="L657" s="27">
        <f>(M643+M645+M647+M648+M650+M651+M652+M653+M654)*1.06</f>
        <v>30.18</v>
      </c>
      <c r="M657" s="27">
        <f>ROUND(L657*K657,2)</f>
        <v>150.9</v>
      </c>
    </row>
    <row r="658" spans="1:13" x14ac:dyDescent="0.25">
      <c r="A658" s="17"/>
      <c r="B658" s="17"/>
      <c r="C658" s="17"/>
      <c r="D658" s="18"/>
      <c r="E658" s="17"/>
      <c r="F658" s="10"/>
      <c r="G658" s="10"/>
      <c r="H658" s="10"/>
      <c r="I658" s="10"/>
      <c r="J658" s="10"/>
      <c r="K658" s="10"/>
      <c r="L658" s="10"/>
      <c r="M658" s="10"/>
    </row>
    <row r="659" spans="1:13" ht="45" x14ac:dyDescent="0.25">
      <c r="A659" s="22" t="s">
        <v>423</v>
      </c>
      <c r="B659" s="22" t="s">
        <v>21</v>
      </c>
      <c r="C659" s="22" t="s">
        <v>90</v>
      </c>
      <c r="D659" s="23" t="s">
        <v>424</v>
      </c>
      <c r="E659" s="24"/>
      <c r="F659" s="25"/>
      <c r="G659" s="25"/>
      <c r="H659" s="25"/>
      <c r="I659" s="25"/>
      <c r="J659" s="25"/>
      <c r="K659" s="26">
        <f>K678</f>
        <v>41</v>
      </c>
      <c r="L659" s="27">
        <f>L678</f>
        <v>14.2</v>
      </c>
      <c r="M659" s="27">
        <f>M678</f>
        <v>582.20000000000005</v>
      </c>
    </row>
    <row r="660" spans="1:13" ht="174.75" customHeight="1" x14ac:dyDescent="0.25">
      <c r="A660" s="24"/>
      <c r="B660" s="24"/>
      <c r="C660" s="24"/>
      <c r="D660" s="28" t="s">
        <v>425</v>
      </c>
      <c r="E660" s="24"/>
      <c r="F660" s="25"/>
      <c r="G660" s="25"/>
      <c r="H660" s="25"/>
      <c r="I660" s="25"/>
      <c r="J660" s="25"/>
      <c r="K660" s="25"/>
      <c r="L660" s="25"/>
      <c r="M660" s="25"/>
    </row>
    <row r="661" spans="1:13" x14ac:dyDescent="0.25">
      <c r="A661" s="7" t="s">
        <v>64</v>
      </c>
      <c r="B661" s="7" t="s">
        <v>26</v>
      </c>
      <c r="C661" s="7" t="s">
        <v>27</v>
      </c>
      <c r="D661" s="8" t="s">
        <v>65</v>
      </c>
      <c r="E661" s="9"/>
      <c r="F661" s="10"/>
      <c r="G661" s="10"/>
      <c r="H661" s="10"/>
      <c r="I661" s="10"/>
      <c r="J661" s="10"/>
      <c r="K661" s="11">
        <v>0.15</v>
      </c>
      <c r="L661" s="12">
        <v>25.74</v>
      </c>
      <c r="M661" s="12">
        <f>ROUND(K661*L661,2)</f>
        <v>3.86</v>
      </c>
    </row>
    <row r="662" spans="1:13" x14ac:dyDescent="0.25">
      <c r="A662" s="9"/>
      <c r="B662" s="9"/>
      <c r="C662" s="9"/>
      <c r="D662" s="13" t="s">
        <v>65</v>
      </c>
      <c r="E662" s="9"/>
      <c r="F662" s="10"/>
      <c r="G662" s="10"/>
      <c r="H662" s="10"/>
      <c r="I662" s="10"/>
      <c r="J662" s="10"/>
      <c r="K662" s="10"/>
      <c r="L662" s="10"/>
      <c r="M662" s="10"/>
    </row>
    <row r="663" spans="1:13" x14ac:dyDescent="0.25">
      <c r="A663" s="7" t="s">
        <v>313</v>
      </c>
      <c r="B663" s="7" t="s">
        <v>26</v>
      </c>
      <c r="C663" s="7" t="s">
        <v>27</v>
      </c>
      <c r="D663" s="8" t="s">
        <v>314</v>
      </c>
      <c r="E663" s="9"/>
      <c r="F663" s="10"/>
      <c r="G663" s="10"/>
      <c r="H663" s="10"/>
      <c r="I663" s="10"/>
      <c r="J663" s="10"/>
      <c r="K663" s="11">
        <v>0.15</v>
      </c>
      <c r="L663" s="12">
        <v>22.21</v>
      </c>
      <c r="M663" s="12">
        <f>ROUND(K663*L663,2)</f>
        <v>3.33</v>
      </c>
    </row>
    <row r="664" spans="1:13" x14ac:dyDescent="0.25">
      <c r="A664" s="9"/>
      <c r="B664" s="9"/>
      <c r="C664" s="9"/>
      <c r="D664" s="13" t="s">
        <v>314</v>
      </c>
      <c r="E664" s="9"/>
      <c r="F664" s="10"/>
      <c r="G664" s="10"/>
      <c r="H664" s="10"/>
      <c r="I664" s="10"/>
      <c r="J664" s="10"/>
      <c r="K664" s="10"/>
      <c r="L664" s="10"/>
      <c r="M664" s="10"/>
    </row>
    <row r="665" spans="1:13" x14ac:dyDescent="0.25">
      <c r="A665" s="7" t="s">
        <v>150</v>
      </c>
      <c r="B665" s="7" t="s">
        <v>26</v>
      </c>
      <c r="C665" s="7" t="s">
        <v>27</v>
      </c>
      <c r="D665" s="8" t="s">
        <v>151</v>
      </c>
      <c r="E665" s="9"/>
      <c r="F665" s="10"/>
      <c r="G665" s="10"/>
      <c r="H665" s="10"/>
      <c r="I665" s="10"/>
      <c r="J665" s="10"/>
      <c r="K665" s="11">
        <v>0.01</v>
      </c>
      <c r="L665" s="12">
        <v>25.74</v>
      </c>
      <c r="M665" s="12">
        <f>ROUND(K665*L665,2)</f>
        <v>0.26</v>
      </c>
    </row>
    <row r="666" spans="1:13" x14ac:dyDescent="0.25">
      <c r="A666" s="9"/>
      <c r="B666" s="9"/>
      <c r="C666" s="9"/>
      <c r="D666" s="13" t="s">
        <v>151</v>
      </c>
      <c r="E666" s="9"/>
      <c r="F666" s="10"/>
      <c r="G666" s="10"/>
      <c r="H666" s="10"/>
      <c r="I666" s="10"/>
      <c r="J666" s="10"/>
      <c r="K666" s="10"/>
      <c r="L666" s="10"/>
      <c r="M666" s="10"/>
    </row>
    <row r="667" spans="1:13" x14ac:dyDescent="0.25">
      <c r="A667" s="7" t="s">
        <v>152</v>
      </c>
      <c r="B667" s="7" t="s">
        <v>26</v>
      </c>
      <c r="C667" s="7" t="s">
        <v>27</v>
      </c>
      <c r="D667" s="8" t="s">
        <v>153</v>
      </c>
      <c r="E667" s="9"/>
      <c r="F667" s="10"/>
      <c r="G667" s="10"/>
      <c r="H667" s="10"/>
      <c r="I667" s="10"/>
      <c r="J667" s="10"/>
      <c r="K667" s="11">
        <v>0.01</v>
      </c>
      <c r="L667" s="12">
        <v>22.21</v>
      </c>
      <c r="M667" s="12">
        <f>ROUND(K667*L667,2)</f>
        <v>0.22</v>
      </c>
    </row>
    <row r="668" spans="1:13" x14ac:dyDescent="0.25">
      <c r="A668" s="9"/>
      <c r="B668" s="9"/>
      <c r="C668" s="9"/>
      <c r="D668" s="13" t="s">
        <v>153</v>
      </c>
      <c r="E668" s="9"/>
      <c r="F668" s="10"/>
      <c r="G668" s="10"/>
      <c r="H668" s="10"/>
      <c r="I668" s="10"/>
      <c r="J668" s="10"/>
      <c r="K668" s="10"/>
      <c r="L668" s="10"/>
      <c r="M668" s="10"/>
    </row>
    <row r="669" spans="1:13" ht="30" x14ac:dyDescent="0.25">
      <c r="A669" s="7" t="s">
        <v>354</v>
      </c>
      <c r="B669" s="7" t="s">
        <v>116</v>
      </c>
      <c r="C669" s="7" t="s">
        <v>90</v>
      </c>
      <c r="D669" s="8" t="s">
        <v>355</v>
      </c>
      <c r="E669" s="9"/>
      <c r="F669" s="10"/>
      <c r="G669" s="10"/>
      <c r="H669" s="10"/>
      <c r="I669" s="10"/>
      <c r="J669" s="10"/>
      <c r="K669" s="11">
        <v>1.02</v>
      </c>
      <c r="L669" s="12">
        <v>5.2</v>
      </c>
      <c r="M669" s="12">
        <f>ROUND(K669*L669,2)</f>
        <v>5.3</v>
      </c>
    </row>
    <row r="670" spans="1:13" ht="30" x14ac:dyDescent="0.25">
      <c r="A670" s="7" t="s">
        <v>356</v>
      </c>
      <c r="B670" s="7" t="s">
        <v>116</v>
      </c>
      <c r="C670" s="7" t="s">
        <v>37</v>
      </c>
      <c r="D670" s="8" t="s">
        <v>357</v>
      </c>
      <c r="E670" s="9"/>
      <c r="F670" s="10"/>
      <c r="G670" s="10"/>
      <c r="H670" s="10"/>
      <c r="I670" s="10"/>
      <c r="J670" s="10"/>
      <c r="K670" s="11">
        <v>1</v>
      </c>
      <c r="L670" s="12">
        <v>0.15</v>
      </c>
      <c r="M670" s="12">
        <f>ROUND(K670*L670,2)</f>
        <v>0.15</v>
      </c>
    </row>
    <row r="671" spans="1:13" x14ac:dyDescent="0.25">
      <c r="A671" s="7" t="s">
        <v>426</v>
      </c>
      <c r="B671" s="7" t="s">
        <v>116</v>
      </c>
      <c r="C671" s="7" t="s">
        <v>136</v>
      </c>
      <c r="D671" s="8" t="s">
        <v>427</v>
      </c>
      <c r="E671" s="9"/>
      <c r="F671" s="10"/>
      <c r="G671" s="10"/>
      <c r="H671" s="10"/>
      <c r="I671" s="10"/>
      <c r="J671" s="10"/>
      <c r="K671" s="11">
        <v>0.01</v>
      </c>
      <c r="L671" s="12">
        <v>5.0999999999999996</v>
      </c>
      <c r="M671" s="12">
        <f>ROUND(K671*L671,2)</f>
        <v>0.05</v>
      </c>
    </row>
    <row r="672" spans="1:13" ht="30" x14ac:dyDescent="0.25">
      <c r="A672" s="7" t="s">
        <v>34</v>
      </c>
      <c r="B672" s="7" t="s">
        <v>36</v>
      </c>
      <c r="C672" s="7" t="s">
        <v>37</v>
      </c>
      <c r="D672" s="8" t="s">
        <v>35</v>
      </c>
      <c r="E672" s="9"/>
      <c r="F672" s="10"/>
      <c r="G672" s="10"/>
      <c r="H672" s="10"/>
      <c r="I672" s="10"/>
      <c r="J672" s="10"/>
      <c r="K672" s="11">
        <v>7.6999999999999999E-2</v>
      </c>
      <c r="L672" s="12">
        <v>3</v>
      </c>
      <c r="M672" s="12">
        <f>ROUND(K672*L672,2)</f>
        <v>0.23</v>
      </c>
    </row>
    <row r="673" spans="1:13" ht="30" x14ac:dyDescent="0.25">
      <c r="A673" s="9"/>
      <c r="B673" s="9"/>
      <c r="C673" s="9"/>
      <c r="D673" s="13" t="s">
        <v>38</v>
      </c>
      <c r="E673" s="9"/>
      <c r="F673" s="10"/>
      <c r="G673" s="10"/>
      <c r="H673" s="10"/>
      <c r="I673" s="10"/>
      <c r="J673" s="10"/>
      <c r="K673" s="10"/>
      <c r="L673" s="10"/>
      <c r="M673" s="10"/>
    </row>
    <row r="674" spans="1:13" x14ac:dyDescent="0.25">
      <c r="A674" s="9"/>
      <c r="B674" s="9"/>
      <c r="C674" s="9"/>
      <c r="D674" s="14"/>
      <c r="E674" s="7" t="s">
        <v>428</v>
      </c>
      <c r="F674" s="15"/>
      <c r="G674" s="11"/>
      <c r="H674" s="11"/>
      <c r="I674" s="11"/>
      <c r="J674" s="11">
        <f>F674*(G674+ (G674= 0))*(H674+ (H674= 0))*(I674+ (I674= 0))</f>
        <v>0</v>
      </c>
      <c r="K674" s="10"/>
      <c r="L674" s="10"/>
      <c r="M674" s="10"/>
    </row>
    <row r="675" spans="1:13" x14ac:dyDescent="0.25">
      <c r="A675" s="9"/>
      <c r="B675" s="9"/>
      <c r="C675" s="9"/>
      <c r="D675" s="14"/>
      <c r="E675" s="7" t="s">
        <v>429</v>
      </c>
      <c r="F675" s="15">
        <v>1</v>
      </c>
      <c r="G675" s="11">
        <v>15</v>
      </c>
      <c r="H675" s="11"/>
      <c r="I675" s="11"/>
      <c r="J675" s="11">
        <f>F675*(G675+ (G675= 0))*(H675+ (H675= 0))*(I675+ (I675= 0))</f>
        <v>15</v>
      </c>
      <c r="K675" s="10"/>
      <c r="L675" s="10"/>
      <c r="M675" s="10"/>
    </row>
    <row r="676" spans="1:13" x14ac:dyDescent="0.25">
      <c r="A676" s="9"/>
      <c r="B676" s="9"/>
      <c r="C676" s="9"/>
      <c r="D676" s="14"/>
      <c r="E676" s="7" t="s">
        <v>430</v>
      </c>
      <c r="F676" s="15">
        <v>1</v>
      </c>
      <c r="G676" s="11">
        <v>14</v>
      </c>
      <c r="H676" s="11"/>
      <c r="I676" s="11"/>
      <c r="J676" s="11">
        <f>F676*(G676+ (G676= 0))*(H676+ (H676= 0))*(I676+ (I676= 0))</f>
        <v>14</v>
      </c>
      <c r="K676" s="10"/>
      <c r="L676" s="10"/>
      <c r="M676" s="10"/>
    </row>
    <row r="677" spans="1:13" x14ac:dyDescent="0.25">
      <c r="A677" s="9"/>
      <c r="B677" s="9"/>
      <c r="C677" s="9"/>
      <c r="D677" s="14"/>
      <c r="E677" s="7" t="s">
        <v>431</v>
      </c>
      <c r="F677" s="15">
        <v>1</v>
      </c>
      <c r="G677" s="11">
        <v>12</v>
      </c>
      <c r="H677" s="11"/>
      <c r="I677" s="11"/>
      <c r="J677" s="11">
        <f>F677*(G677+ (G677= 0))*(H677+ (H677= 0))*(I677+ (I677= 0))</f>
        <v>12</v>
      </c>
      <c r="K677" s="10"/>
      <c r="L677" s="10"/>
      <c r="M677" s="10"/>
    </row>
    <row r="678" spans="1:13" x14ac:dyDescent="0.25">
      <c r="A678" s="9"/>
      <c r="B678" s="9"/>
      <c r="C678" s="9"/>
      <c r="D678" s="14"/>
      <c r="E678" s="9"/>
      <c r="F678" s="10"/>
      <c r="G678" s="10"/>
      <c r="H678" s="10"/>
      <c r="I678" s="10"/>
      <c r="J678" s="35" t="s">
        <v>432</v>
      </c>
      <c r="K678" s="26">
        <f>SUM(J674:J677)</f>
        <v>41</v>
      </c>
      <c r="L678" s="27">
        <f>(M661+M663+M665+M667+M669+M670+M671+M672)*1.06</f>
        <v>14.2</v>
      </c>
      <c r="M678" s="27">
        <f>ROUND(L678*K678,2)</f>
        <v>582.20000000000005</v>
      </c>
    </row>
    <row r="679" spans="1:13" x14ac:dyDescent="0.25">
      <c r="A679" s="17"/>
      <c r="B679" s="17"/>
      <c r="C679" s="17"/>
      <c r="D679" s="18"/>
      <c r="E679" s="17"/>
      <c r="F679" s="10"/>
      <c r="G679" s="10"/>
      <c r="H679" s="10"/>
      <c r="I679" s="10"/>
      <c r="J679" s="10"/>
      <c r="K679" s="10"/>
      <c r="L679" s="10"/>
      <c r="M679" s="10"/>
    </row>
    <row r="680" spans="1:13" ht="45" x14ac:dyDescent="0.25">
      <c r="A680" s="7" t="s">
        <v>433</v>
      </c>
      <c r="B680" s="7" t="s">
        <v>21</v>
      </c>
      <c r="C680" s="7" t="s">
        <v>90</v>
      </c>
      <c r="D680" s="8" t="s">
        <v>434</v>
      </c>
      <c r="E680" s="9"/>
      <c r="F680" s="10"/>
      <c r="G680" s="10"/>
      <c r="H680" s="10"/>
      <c r="I680" s="10"/>
      <c r="J680" s="10"/>
      <c r="K680" s="11">
        <f>K710</f>
        <v>8</v>
      </c>
      <c r="L680" s="12">
        <f>L710</f>
        <v>14.48</v>
      </c>
      <c r="M680" s="12">
        <f>M710</f>
        <v>115.84</v>
      </c>
    </row>
    <row r="681" spans="1:13" ht="155.25" customHeight="1" x14ac:dyDescent="0.25">
      <c r="A681" s="9"/>
      <c r="B681" s="9"/>
      <c r="C681" s="9"/>
      <c r="D681" s="13" t="s">
        <v>435</v>
      </c>
      <c r="E681" s="9"/>
      <c r="F681" s="10"/>
      <c r="G681" s="10"/>
      <c r="H681" s="10"/>
      <c r="I681" s="10"/>
      <c r="J681" s="10"/>
      <c r="K681" s="10"/>
      <c r="L681" s="10"/>
      <c r="M681" s="10"/>
    </row>
    <row r="682" spans="1:13" x14ac:dyDescent="0.25">
      <c r="A682" s="7" t="s">
        <v>112</v>
      </c>
      <c r="B682" s="7" t="s">
        <v>26</v>
      </c>
      <c r="C682" s="7" t="s">
        <v>27</v>
      </c>
      <c r="D682" s="8" t="s">
        <v>113</v>
      </c>
      <c r="E682" s="9"/>
      <c r="F682" s="10"/>
      <c r="G682" s="10"/>
      <c r="H682" s="10"/>
      <c r="I682" s="10"/>
      <c r="J682" s="10"/>
      <c r="K682" s="11">
        <v>0.15</v>
      </c>
      <c r="L682" s="12">
        <v>24.9</v>
      </c>
      <c r="M682" s="12">
        <f>ROUND(K682*L682,2)</f>
        <v>3.74</v>
      </c>
    </row>
    <row r="683" spans="1:13" x14ac:dyDescent="0.25">
      <c r="A683" s="7" t="s">
        <v>68</v>
      </c>
      <c r="B683" s="7" t="s">
        <v>26</v>
      </c>
      <c r="C683" s="7" t="s">
        <v>27</v>
      </c>
      <c r="D683" s="8" t="s">
        <v>69</v>
      </c>
      <c r="E683" s="9"/>
      <c r="F683" s="10"/>
      <c r="G683" s="10"/>
      <c r="H683" s="10"/>
      <c r="I683" s="10"/>
      <c r="J683" s="10"/>
      <c r="K683" s="11">
        <v>0.15</v>
      </c>
      <c r="L683" s="12">
        <v>20.75</v>
      </c>
      <c r="M683" s="12">
        <f>ROUND(K683*L683,2)</f>
        <v>3.11</v>
      </c>
    </row>
    <row r="684" spans="1:13" x14ac:dyDescent="0.25">
      <c r="A684" s="9"/>
      <c r="B684" s="9"/>
      <c r="C684" s="9"/>
      <c r="D684" s="13" t="s">
        <v>69</v>
      </c>
      <c r="E684" s="9"/>
      <c r="F684" s="10"/>
      <c r="G684" s="10"/>
      <c r="H684" s="10"/>
      <c r="I684" s="10"/>
      <c r="J684" s="10"/>
      <c r="K684" s="10"/>
      <c r="L684" s="10"/>
      <c r="M684" s="10"/>
    </row>
    <row r="685" spans="1:13" x14ac:dyDescent="0.25">
      <c r="A685" s="7" t="s">
        <v>64</v>
      </c>
      <c r="B685" s="7" t="s">
        <v>26</v>
      </c>
      <c r="C685" s="7" t="s">
        <v>27</v>
      </c>
      <c r="D685" s="8" t="s">
        <v>65</v>
      </c>
      <c r="E685" s="9"/>
      <c r="F685" s="10"/>
      <c r="G685" s="10"/>
      <c r="H685" s="10"/>
      <c r="I685" s="10"/>
      <c r="J685" s="10"/>
      <c r="K685" s="11">
        <v>0.05</v>
      </c>
      <c r="L685" s="12">
        <v>25.74</v>
      </c>
      <c r="M685" s="12">
        <f>ROUND(K685*L685,2)</f>
        <v>1.29</v>
      </c>
    </row>
    <row r="686" spans="1:13" x14ac:dyDescent="0.25">
      <c r="A686" s="9"/>
      <c r="B686" s="9"/>
      <c r="C686" s="9"/>
      <c r="D686" s="13" t="s">
        <v>65</v>
      </c>
      <c r="E686" s="9"/>
      <c r="F686" s="10"/>
      <c r="G686" s="10"/>
      <c r="H686" s="10"/>
      <c r="I686" s="10"/>
      <c r="J686" s="10"/>
      <c r="K686" s="10"/>
      <c r="L686" s="10"/>
      <c r="M686" s="10"/>
    </row>
    <row r="687" spans="1:13" x14ac:dyDescent="0.25">
      <c r="A687" s="7" t="s">
        <v>313</v>
      </c>
      <c r="B687" s="7" t="s">
        <v>26</v>
      </c>
      <c r="C687" s="7" t="s">
        <v>27</v>
      </c>
      <c r="D687" s="8" t="s">
        <v>314</v>
      </c>
      <c r="E687" s="9"/>
      <c r="F687" s="10"/>
      <c r="G687" s="10"/>
      <c r="H687" s="10"/>
      <c r="I687" s="10"/>
      <c r="J687" s="10"/>
      <c r="K687" s="11">
        <v>0.05</v>
      </c>
      <c r="L687" s="12">
        <v>22.21</v>
      </c>
      <c r="M687" s="12">
        <f>ROUND(K687*L687,2)</f>
        <v>1.1100000000000001</v>
      </c>
    </row>
    <row r="688" spans="1:13" x14ac:dyDescent="0.25">
      <c r="A688" s="9"/>
      <c r="B688" s="9"/>
      <c r="C688" s="9"/>
      <c r="D688" s="13" t="s">
        <v>314</v>
      </c>
      <c r="E688" s="9"/>
      <c r="F688" s="10"/>
      <c r="G688" s="10"/>
      <c r="H688" s="10"/>
      <c r="I688" s="10"/>
      <c r="J688" s="10"/>
      <c r="K688" s="10"/>
      <c r="L688" s="10"/>
      <c r="M688" s="10"/>
    </row>
    <row r="689" spans="1:13" ht="45" x14ac:dyDescent="0.25">
      <c r="A689" s="7" t="s">
        <v>211</v>
      </c>
      <c r="B689" s="7" t="s">
        <v>116</v>
      </c>
      <c r="C689" s="7" t="s">
        <v>95</v>
      </c>
      <c r="D689" s="8" t="s">
        <v>212</v>
      </c>
      <c r="E689" s="9"/>
      <c r="F689" s="10"/>
      <c r="G689" s="10"/>
      <c r="H689" s="10"/>
      <c r="I689" s="10"/>
      <c r="J689" s="10"/>
      <c r="K689" s="11">
        <f>K703</f>
        <v>1.4999999999999999E-2</v>
      </c>
      <c r="L689" s="12">
        <f>L703</f>
        <v>208.3</v>
      </c>
      <c r="M689" s="12">
        <f>M703</f>
        <v>3.12</v>
      </c>
    </row>
    <row r="690" spans="1:13" ht="86.25" customHeight="1" x14ac:dyDescent="0.25">
      <c r="A690" s="9"/>
      <c r="B690" s="9"/>
      <c r="C690" s="9"/>
      <c r="D690" s="13" t="s">
        <v>213</v>
      </c>
      <c r="E690" s="9"/>
      <c r="F690" s="10"/>
      <c r="G690" s="10"/>
      <c r="H690" s="10"/>
      <c r="I690" s="10"/>
      <c r="J690" s="10"/>
      <c r="K690" s="10"/>
      <c r="L690" s="10"/>
      <c r="M690" s="10"/>
    </row>
    <row r="691" spans="1:13" x14ac:dyDescent="0.25">
      <c r="A691" s="7" t="s">
        <v>66</v>
      </c>
      <c r="B691" s="7" t="s">
        <v>26</v>
      </c>
      <c r="C691" s="7" t="s">
        <v>27</v>
      </c>
      <c r="D691" s="8" t="s">
        <v>67</v>
      </c>
      <c r="E691" s="9"/>
      <c r="F691" s="10"/>
      <c r="G691" s="10"/>
      <c r="H691" s="10"/>
      <c r="I691" s="10"/>
      <c r="J691" s="10"/>
      <c r="K691" s="11">
        <v>1.5</v>
      </c>
      <c r="L691" s="12">
        <v>21.97</v>
      </c>
      <c r="M691" s="12">
        <f>ROUND(K691*L691,2)</f>
        <v>32.96</v>
      </c>
    </row>
    <row r="692" spans="1:13" x14ac:dyDescent="0.25">
      <c r="A692" s="9"/>
      <c r="B692" s="9"/>
      <c r="C692" s="9"/>
      <c r="D692" s="13" t="s">
        <v>67</v>
      </c>
      <c r="E692" s="9"/>
      <c r="F692" s="10"/>
      <c r="G692" s="10"/>
      <c r="H692" s="10"/>
      <c r="I692" s="10"/>
      <c r="J692" s="10"/>
      <c r="K692" s="10"/>
      <c r="L692" s="10"/>
      <c r="M692" s="10"/>
    </row>
    <row r="693" spans="1:13" x14ac:dyDescent="0.25">
      <c r="A693" s="7" t="s">
        <v>117</v>
      </c>
      <c r="B693" s="7" t="s">
        <v>116</v>
      </c>
      <c r="C693" s="7" t="s">
        <v>95</v>
      </c>
      <c r="D693" s="8" t="s">
        <v>118</v>
      </c>
      <c r="E693" s="9"/>
      <c r="F693" s="10"/>
      <c r="G693" s="10"/>
      <c r="H693" s="10"/>
      <c r="I693" s="10"/>
      <c r="J693" s="10"/>
      <c r="K693" s="11">
        <v>0.2</v>
      </c>
      <c r="L693" s="12">
        <v>1.81</v>
      </c>
      <c r="M693" s="12">
        <f>ROUND(K693*L693,2)</f>
        <v>0.36</v>
      </c>
    </row>
    <row r="694" spans="1:13" x14ac:dyDescent="0.25">
      <c r="A694" s="9"/>
      <c r="B694" s="9"/>
      <c r="C694" s="9"/>
      <c r="D694" s="13" t="s">
        <v>118</v>
      </c>
      <c r="E694" s="9"/>
      <c r="F694" s="10"/>
      <c r="G694" s="10"/>
      <c r="H694" s="10"/>
      <c r="I694" s="10"/>
      <c r="J694" s="10"/>
      <c r="K694" s="10"/>
      <c r="L694" s="10"/>
      <c r="M694" s="10"/>
    </row>
    <row r="695" spans="1:13" ht="30" x14ac:dyDescent="0.25">
      <c r="A695" s="7" t="s">
        <v>119</v>
      </c>
      <c r="B695" s="7" t="s">
        <v>116</v>
      </c>
      <c r="C695" s="7" t="s">
        <v>121</v>
      </c>
      <c r="D695" s="8" t="s">
        <v>120</v>
      </c>
      <c r="E695" s="9"/>
      <c r="F695" s="10"/>
      <c r="G695" s="10"/>
      <c r="H695" s="10"/>
      <c r="I695" s="10"/>
      <c r="J695" s="10"/>
      <c r="K695" s="11">
        <v>1.52</v>
      </c>
      <c r="L695" s="12">
        <v>20.09</v>
      </c>
      <c r="M695" s="12">
        <f>ROUND(K695*L695,2)</f>
        <v>30.54</v>
      </c>
    </row>
    <row r="696" spans="1:13" ht="30" x14ac:dyDescent="0.25">
      <c r="A696" s="9"/>
      <c r="B696" s="9"/>
      <c r="C696" s="9"/>
      <c r="D696" s="13" t="s">
        <v>122</v>
      </c>
      <c r="E696" s="9"/>
      <c r="F696" s="10"/>
      <c r="G696" s="10"/>
      <c r="H696" s="10"/>
      <c r="I696" s="10"/>
      <c r="J696" s="10"/>
      <c r="K696" s="10"/>
      <c r="L696" s="10"/>
      <c r="M696" s="10"/>
    </row>
    <row r="697" spans="1:13" x14ac:dyDescent="0.25">
      <c r="A697" s="7" t="s">
        <v>214</v>
      </c>
      <c r="B697" s="7" t="s">
        <v>116</v>
      </c>
      <c r="C697" s="7" t="s">
        <v>136</v>
      </c>
      <c r="D697" s="8" t="s">
        <v>215</v>
      </c>
      <c r="E697" s="9"/>
      <c r="F697" s="10"/>
      <c r="G697" s="10"/>
      <c r="H697" s="10"/>
      <c r="I697" s="10"/>
      <c r="J697" s="10"/>
      <c r="K697" s="11">
        <v>380</v>
      </c>
      <c r="L697" s="12">
        <v>0.37</v>
      </c>
      <c r="M697" s="12">
        <f>ROUND(K697*L697,2)</f>
        <v>140.6</v>
      </c>
    </row>
    <row r="698" spans="1:13" ht="30" x14ac:dyDescent="0.25">
      <c r="A698" s="9"/>
      <c r="B698" s="9"/>
      <c r="C698" s="9"/>
      <c r="D698" s="13" t="s">
        <v>216</v>
      </c>
      <c r="E698" s="9"/>
      <c r="F698" s="10"/>
      <c r="G698" s="10"/>
      <c r="H698" s="10"/>
      <c r="I698" s="10"/>
      <c r="J698" s="10"/>
      <c r="K698" s="10"/>
      <c r="L698" s="10"/>
      <c r="M698" s="10"/>
    </row>
    <row r="699" spans="1:13" x14ac:dyDescent="0.25">
      <c r="A699" s="7" t="s">
        <v>128</v>
      </c>
      <c r="B699" s="7" t="s">
        <v>32</v>
      </c>
      <c r="C699" s="7" t="s">
        <v>27</v>
      </c>
      <c r="D699" s="8" t="s">
        <v>129</v>
      </c>
      <c r="E699" s="9"/>
      <c r="F699" s="10"/>
      <c r="G699" s="10"/>
      <c r="H699" s="10"/>
      <c r="I699" s="10"/>
      <c r="J699" s="10"/>
      <c r="K699" s="11">
        <v>1.5</v>
      </c>
      <c r="L699" s="12">
        <v>1.9</v>
      </c>
      <c r="M699" s="12">
        <f>ROUND(K699*L699,2)</f>
        <v>2.85</v>
      </c>
    </row>
    <row r="700" spans="1:13" x14ac:dyDescent="0.25">
      <c r="A700" s="9"/>
      <c r="B700" s="9"/>
      <c r="C700" s="9"/>
      <c r="D700" s="13" t="s">
        <v>130</v>
      </c>
      <c r="E700" s="9"/>
      <c r="F700" s="10"/>
      <c r="G700" s="10"/>
      <c r="H700" s="10"/>
      <c r="I700" s="10"/>
      <c r="J700" s="10"/>
      <c r="K700" s="10"/>
      <c r="L700" s="10"/>
      <c r="M700" s="10"/>
    </row>
    <row r="701" spans="1:13" ht="30" x14ac:dyDescent="0.25">
      <c r="A701" s="7" t="s">
        <v>34</v>
      </c>
      <c r="B701" s="7" t="s">
        <v>36</v>
      </c>
      <c r="C701" s="7" t="s">
        <v>37</v>
      </c>
      <c r="D701" s="8" t="s">
        <v>35</v>
      </c>
      <c r="E701" s="9"/>
      <c r="F701" s="10"/>
      <c r="G701" s="10"/>
      <c r="H701" s="10"/>
      <c r="I701" s="10"/>
      <c r="J701" s="10"/>
      <c r="K701" s="11">
        <v>0.33</v>
      </c>
      <c r="L701" s="12">
        <v>3</v>
      </c>
      <c r="M701" s="12">
        <f>ROUND(K701*L701,2)</f>
        <v>0.99</v>
      </c>
    </row>
    <row r="702" spans="1:13" ht="30" x14ac:dyDescent="0.25">
      <c r="A702" s="9"/>
      <c r="B702" s="9"/>
      <c r="C702" s="9"/>
      <c r="D702" s="13" t="s">
        <v>38</v>
      </c>
      <c r="E702" s="9"/>
      <c r="F702" s="10"/>
      <c r="G702" s="10"/>
      <c r="H702" s="10"/>
      <c r="I702" s="10"/>
      <c r="J702" s="10"/>
      <c r="K702" s="10"/>
      <c r="L702" s="10"/>
      <c r="M702" s="10"/>
    </row>
    <row r="703" spans="1:13" x14ac:dyDescent="0.25">
      <c r="A703" s="9"/>
      <c r="B703" s="9"/>
      <c r="C703" s="9"/>
      <c r="D703" s="14"/>
      <c r="E703" s="9"/>
      <c r="F703" s="10"/>
      <c r="G703" s="10"/>
      <c r="H703" s="10"/>
      <c r="I703" s="10"/>
      <c r="J703" s="16" t="s">
        <v>217</v>
      </c>
      <c r="K703" s="11">
        <v>1.4999999999999999E-2</v>
      </c>
      <c r="L703" s="12">
        <f>M691+M693+M695+M697+M699+M701</f>
        <v>208.3</v>
      </c>
      <c r="M703" s="12">
        <f>ROUND(L703*K703,2)</f>
        <v>3.12</v>
      </c>
    </row>
    <row r="704" spans="1:13" x14ac:dyDescent="0.25">
      <c r="A704" s="17"/>
      <c r="B704" s="17"/>
      <c r="C704" s="17"/>
      <c r="D704" s="18"/>
      <c r="E704" s="17"/>
      <c r="F704" s="10"/>
      <c r="G704" s="10"/>
      <c r="H704" s="10"/>
      <c r="I704" s="10"/>
      <c r="J704" s="10"/>
      <c r="K704" s="10"/>
      <c r="L704" s="10"/>
      <c r="M704" s="10"/>
    </row>
    <row r="705" spans="1:13" ht="60" x14ac:dyDescent="0.25">
      <c r="A705" s="7" t="s">
        <v>436</v>
      </c>
      <c r="B705" s="7" t="s">
        <v>116</v>
      </c>
      <c r="C705" s="7" t="s">
        <v>90</v>
      </c>
      <c r="D705" s="8" t="s">
        <v>437</v>
      </c>
      <c r="E705" s="9"/>
      <c r="F705" s="10"/>
      <c r="G705" s="10"/>
      <c r="H705" s="10"/>
      <c r="I705" s="10"/>
      <c r="J705" s="10"/>
      <c r="K705" s="11">
        <v>1.02</v>
      </c>
      <c r="L705" s="12">
        <v>0.99</v>
      </c>
      <c r="M705" s="12">
        <f>ROUND(K705*L705,2)</f>
        <v>1.01</v>
      </c>
    </row>
    <row r="706" spans="1:13" ht="30" x14ac:dyDescent="0.25">
      <c r="A706" s="7" t="s">
        <v>34</v>
      </c>
      <c r="B706" s="7" t="s">
        <v>36</v>
      </c>
      <c r="C706" s="7" t="s">
        <v>37</v>
      </c>
      <c r="D706" s="8" t="s">
        <v>35</v>
      </c>
      <c r="E706" s="9"/>
      <c r="F706" s="10"/>
      <c r="G706" s="10"/>
      <c r="H706" s="10"/>
      <c r="I706" s="10"/>
      <c r="J706" s="10"/>
      <c r="K706" s="11">
        <v>9.2999999999999999E-2</v>
      </c>
      <c r="L706" s="12">
        <v>3</v>
      </c>
      <c r="M706" s="12">
        <f>ROUND(K706*L706,2)</f>
        <v>0.28000000000000003</v>
      </c>
    </row>
    <row r="707" spans="1:13" ht="30" x14ac:dyDescent="0.25">
      <c r="A707" s="9"/>
      <c r="B707" s="9"/>
      <c r="C707" s="9"/>
      <c r="D707" s="13" t="s">
        <v>38</v>
      </c>
      <c r="E707" s="9"/>
      <c r="F707" s="10"/>
      <c r="G707" s="10"/>
      <c r="H707" s="10"/>
      <c r="I707" s="10"/>
      <c r="J707" s="10"/>
      <c r="K707" s="10"/>
      <c r="L707" s="10"/>
      <c r="M707" s="10"/>
    </row>
    <row r="708" spans="1:13" x14ac:dyDescent="0.25">
      <c r="A708" s="9"/>
      <c r="B708" s="9"/>
      <c r="C708" s="9"/>
      <c r="D708" s="14"/>
      <c r="E708" s="7" t="s">
        <v>428</v>
      </c>
      <c r="F708" s="15"/>
      <c r="G708" s="11"/>
      <c r="H708" s="11"/>
      <c r="I708" s="11"/>
      <c r="J708" s="11">
        <f>F708*(G708+ (G708= 0))*(H708+ (H708= 0))*(I708+ (I708= 0))</f>
        <v>0</v>
      </c>
      <c r="K708" s="10"/>
      <c r="L708" s="10"/>
      <c r="M708" s="10"/>
    </row>
    <row r="709" spans="1:13" x14ac:dyDescent="0.25">
      <c r="A709" s="9"/>
      <c r="B709" s="9"/>
      <c r="C709" s="9"/>
      <c r="D709" s="14"/>
      <c r="E709" s="7" t="s">
        <v>438</v>
      </c>
      <c r="F709" s="15">
        <v>1</v>
      </c>
      <c r="G709" s="11">
        <v>8</v>
      </c>
      <c r="H709" s="11"/>
      <c r="I709" s="11"/>
      <c r="J709" s="11">
        <f>F709*(G709+ (G709= 0))*(H709+ (H709= 0))*(I709+ (I709= 0))</f>
        <v>8</v>
      </c>
      <c r="K709" s="10"/>
      <c r="L709" s="10"/>
      <c r="M709" s="10"/>
    </row>
    <row r="710" spans="1:13" x14ac:dyDescent="0.25">
      <c r="A710" s="9"/>
      <c r="B710" s="9"/>
      <c r="C710" s="9"/>
      <c r="D710" s="14"/>
      <c r="E710" s="9"/>
      <c r="F710" s="10"/>
      <c r="G710" s="10"/>
      <c r="H710" s="10"/>
      <c r="I710" s="10"/>
      <c r="J710" s="35" t="s">
        <v>439</v>
      </c>
      <c r="K710" s="26">
        <f>SUM(J708:J709)</f>
        <v>8</v>
      </c>
      <c r="L710" s="27">
        <f>(M682+M683+M685+M687+M703+M705+M706)*1.06</f>
        <v>14.48</v>
      </c>
      <c r="M710" s="27">
        <f>ROUND(L710*K710,2)</f>
        <v>115.84</v>
      </c>
    </row>
    <row r="711" spans="1:13" x14ac:dyDescent="0.25">
      <c r="A711" s="17"/>
      <c r="B711" s="17"/>
      <c r="C711" s="17"/>
      <c r="D711" s="18"/>
      <c r="E711" s="17"/>
      <c r="F711" s="10"/>
      <c r="G711" s="10"/>
      <c r="H711" s="10"/>
      <c r="I711" s="10"/>
      <c r="J711" s="10"/>
      <c r="K711" s="10"/>
      <c r="L711" s="10"/>
      <c r="M711" s="10"/>
    </row>
    <row r="712" spans="1:13" ht="30" x14ac:dyDescent="0.25">
      <c r="A712" s="22" t="s">
        <v>440</v>
      </c>
      <c r="B712" s="22" t="s">
        <v>21</v>
      </c>
      <c r="C712" s="22" t="s">
        <v>90</v>
      </c>
      <c r="D712" s="23" t="s">
        <v>441</v>
      </c>
      <c r="E712" s="24"/>
      <c r="F712" s="25"/>
      <c r="G712" s="25"/>
      <c r="H712" s="25"/>
      <c r="I712" s="25"/>
      <c r="J712" s="25"/>
      <c r="K712" s="26">
        <f>K739</f>
        <v>2.5</v>
      </c>
      <c r="L712" s="27">
        <f>L739</f>
        <v>143.97999999999999</v>
      </c>
      <c r="M712" s="27">
        <f>M739</f>
        <v>359.95</v>
      </c>
    </row>
    <row r="713" spans="1:13" ht="186" customHeight="1" x14ac:dyDescent="0.25">
      <c r="A713" s="24"/>
      <c r="B713" s="24"/>
      <c r="C713" s="24"/>
      <c r="D713" s="28" t="s">
        <v>442</v>
      </c>
      <c r="E713" s="24"/>
      <c r="F713" s="25"/>
      <c r="G713" s="25"/>
      <c r="H713" s="25"/>
      <c r="I713" s="25"/>
      <c r="J713" s="25"/>
      <c r="K713" s="25"/>
      <c r="L713" s="25"/>
      <c r="M713" s="25"/>
    </row>
    <row r="714" spans="1:13" x14ac:dyDescent="0.25">
      <c r="A714" s="7" t="s">
        <v>112</v>
      </c>
      <c r="B714" s="7" t="s">
        <v>26</v>
      </c>
      <c r="C714" s="7" t="s">
        <v>27</v>
      </c>
      <c r="D714" s="8" t="s">
        <v>113</v>
      </c>
      <c r="E714" s="9"/>
      <c r="F714" s="10"/>
      <c r="G714" s="10"/>
      <c r="H714" s="10"/>
      <c r="I714" s="10"/>
      <c r="J714" s="10"/>
      <c r="K714" s="11">
        <v>2.5</v>
      </c>
      <c r="L714" s="12">
        <v>24.9</v>
      </c>
      <c r="M714" s="12">
        <f>ROUND(K714*L714,2)</f>
        <v>62.25</v>
      </c>
    </row>
    <row r="715" spans="1:13" x14ac:dyDescent="0.25">
      <c r="A715" s="7" t="s">
        <v>68</v>
      </c>
      <c r="B715" s="7" t="s">
        <v>26</v>
      </c>
      <c r="C715" s="7" t="s">
        <v>27</v>
      </c>
      <c r="D715" s="8" t="s">
        <v>69</v>
      </c>
      <c r="E715" s="9"/>
      <c r="F715" s="10"/>
      <c r="G715" s="10"/>
      <c r="H715" s="10"/>
      <c r="I715" s="10"/>
      <c r="J715" s="10"/>
      <c r="K715" s="11">
        <v>2.5</v>
      </c>
      <c r="L715" s="12">
        <v>20.75</v>
      </c>
      <c r="M715" s="12">
        <f>ROUND(K715*L715,2)</f>
        <v>51.88</v>
      </c>
    </row>
    <row r="716" spans="1:13" x14ac:dyDescent="0.25">
      <c r="A716" s="9"/>
      <c r="B716" s="9"/>
      <c r="C716" s="9"/>
      <c r="D716" s="13" t="s">
        <v>69</v>
      </c>
      <c r="E716" s="9"/>
      <c r="F716" s="10"/>
      <c r="G716" s="10"/>
      <c r="H716" s="10"/>
      <c r="I716" s="10"/>
      <c r="J716" s="10"/>
      <c r="K716" s="10"/>
      <c r="L716" s="10"/>
      <c r="M716" s="10"/>
    </row>
    <row r="717" spans="1:13" x14ac:dyDescent="0.25">
      <c r="A717" s="7" t="s">
        <v>443</v>
      </c>
      <c r="B717" s="7" t="s">
        <v>32</v>
      </c>
      <c r="C717" s="7" t="s">
        <v>27</v>
      </c>
      <c r="D717" s="8" t="s">
        <v>444</v>
      </c>
      <c r="E717" s="9"/>
      <c r="F717" s="10"/>
      <c r="G717" s="10"/>
      <c r="H717" s="10"/>
      <c r="I717" s="10"/>
      <c r="J717" s="10"/>
      <c r="K717" s="11">
        <v>2</v>
      </c>
      <c r="L717" s="12">
        <v>3.93</v>
      </c>
      <c r="M717" s="12">
        <f>ROUND(K717*L717,2)</f>
        <v>7.86</v>
      </c>
    </row>
    <row r="718" spans="1:13" ht="45" x14ac:dyDescent="0.25">
      <c r="A718" s="7" t="s">
        <v>211</v>
      </c>
      <c r="B718" s="7" t="s">
        <v>116</v>
      </c>
      <c r="C718" s="7" t="s">
        <v>95</v>
      </c>
      <c r="D718" s="8" t="s">
        <v>212</v>
      </c>
      <c r="E718" s="9"/>
      <c r="F718" s="10"/>
      <c r="G718" s="10"/>
      <c r="H718" s="10"/>
      <c r="I718" s="10"/>
      <c r="J718" s="10"/>
      <c r="K718" s="11">
        <f>K732</f>
        <v>0.05</v>
      </c>
      <c r="L718" s="12">
        <f>L732</f>
        <v>208.3</v>
      </c>
      <c r="M718" s="12">
        <f>M732</f>
        <v>10.42</v>
      </c>
    </row>
    <row r="719" spans="1:13" ht="81" customHeight="1" x14ac:dyDescent="0.25">
      <c r="A719" s="9"/>
      <c r="B719" s="9"/>
      <c r="C719" s="9"/>
      <c r="D719" s="13" t="s">
        <v>213</v>
      </c>
      <c r="E719" s="9"/>
      <c r="F719" s="10"/>
      <c r="G719" s="10"/>
      <c r="H719" s="10"/>
      <c r="I719" s="10"/>
      <c r="J719" s="10"/>
      <c r="K719" s="10"/>
      <c r="L719" s="10"/>
      <c r="M719" s="10"/>
    </row>
    <row r="720" spans="1:13" x14ac:dyDescent="0.25">
      <c r="A720" s="7" t="s">
        <v>66</v>
      </c>
      <c r="B720" s="7" t="s">
        <v>26</v>
      </c>
      <c r="C720" s="7" t="s">
        <v>27</v>
      </c>
      <c r="D720" s="8" t="s">
        <v>67</v>
      </c>
      <c r="E720" s="9"/>
      <c r="F720" s="10"/>
      <c r="G720" s="10"/>
      <c r="H720" s="10"/>
      <c r="I720" s="10"/>
      <c r="J720" s="10"/>
      <c r="K720" s="11">
        <v>1.5</v>
      </c>
      <c r="L720" s="12">
        <v>21.97</v>
      </c>
      <c r="M720" s="12">
        <f>ROUND(K720*L720,2)</f>
        <v>32.96</v>
      </c>
    </row>
    <row r="721" spans="1:13" x14ac:dyDescent="0.25">
      <c r="A721" s="9"/>
      <c r="B721" s="9"/>
      <c r="C721" s="9"/>
      <c r="D721" s="13" t="s">
        <v>67</v>
      </c>
      <c r="E721" s="9"/>
      <c r="F721" s="10"/>
      <c r="G721" s="10"/>
      <c r="H721" s="10"/>
      <c r="I721" s="10"/>
      <c r="J721" s="10"/>
      <c r="K721" s="10"/>
      <c r="L721" s="10"/>
      <c r="M721" s="10"/>
    </row>
    <row r="722" spans="1:13" x14ac:dyDescent="0.25">
      <c r="A722" s="7" t="s">
        <v>117</v>
      </c>
      <c r="B722" s="7" t="s">
        <v>116</v>
      </c>
      <c r="C722" s="7" t="s">
        <v>95</v>
      </c>
      <c r="D722" s="8" t="s">
        <v>118</v>
      </c>
      <c r="E722" s="9"/>
      <c r="F722" s="10"/>
      <c r="G722" s="10"/>
      <c r="H722" s="10"/>
      <c r="I722" s="10"/>
      <c r="J722" s="10"/>
      <c r="K722" s="11">
        <v>0.2</v>
      </c>
      <c r="L722" s="12">
        <v>1.81</v>
      </c>
      <c r="M722" s="12">
        <f>ROUND(K722*L722,2)</f>
        <v>0.36</v>
      </c>
    </row>
    <row r="723" spans="1:13" x14ac:dyDescent="0.25">
      <c r="A723" s="9"/>
      <c r="B723" s="9"/>
      <c r="C723" s="9"/>
      <c r="D723" s="13" t="s">
        <v>118</v>
      </c>
      <c r="E723" s="9"/>
      <c r="F723" s="10"/>
      <c r="G723" s="10"/>
      <c r="H723" s="10"/>
      <c r="I723" s="10"/>
      <c r="J723" s="10"/>
      <c r="K723" s="10"/>
      <c r="L723" s="10"/>
      <c r="M723" s="10"/>
    </row>
    <row r="724" spans="1:13" ht="30" x14ac:dyDescent="0.25">
      <c r="A724" s="7" t="s">
        <v>119</v>
      </c>
      <c r="B724" s="7" t="s">
        <v>116</v>
      </c>
      <c r="C724" s="7" t="s">
        <v>121</v>
      </c>
      <c r="D724" s="8" t="s">
        <v>120</v>
      </c>
      <c r="E724" s="9"/>
      <c r="F724" s="10"/>
      <c r="G724" s="10"/>
      <c r="H724" s="10"/>
      <c r="I724" s="10"/>
      <c r="J724" s="10"/>
      <c r="K724" s="11">
        <v>1.52</v>
      </c>
      <c r="L724" s="12">
        <v>20.09</v>
      </c>
      <c r="M724" s="12">
        <f>ROUND(K724*L724,2)</f>
        <v>30.54</v>
      </c>
    </row>
    <row r="725" spans="1:13" ht="30" x14ac:dyDescent="0.25">
      <c r="A725" s="9"/>
      <c r="B725" s="9"/>
      <c r="C725" s="9"/>
      <c r="D725" s="13" t="s">
        <v>122</v>
      </c>
      <c r="E725" s="9"/>
      <c r="F725" s="10"/>
      <c r="G725" s="10"/>
      <c r="H725" s="10"/>
      <c r="I725" s="10"/>
      <c r="J725" s="10"/>
      <c r="K725" s="10"/>
      <c r="L725" s="10"/>
      <c r="M725" s="10"/>
    </row>
    <row r="726" spans="1:13" x14ac:dyDescent="0.25">
      <c r="A726" s="7" t="s">
        <v>214</v>
      </c>
      <c r="B726" s="7" t="s">
        <v>116</v>
      </c>
      <c r="C726" s="7" t="s">
        <v>136</v>
      </c>
      <c r="D726" s="8" t="s">
        <v>215</v>
      </c>
      <c r="E726" s="9"/>
      <c r="F726" s="10"/>
      <c r="G726" s="10"/>
      <c r="H726" s="10"/>
      <c r="I726" s="10"/>
      <c r="J726" s="10"/>
      <c r="K726" s="11">
        <v>380</v>
      </c>
      <c r="L726" s="12">
        <v>0.37</v>
      </c>
      <c r="M726" s="12">
        <f>ROUND(K726*L726,2)</f>
        <v>140.6</v>
      </c>
    </row>
    <row r="727" spans="1:13" ht="30" x14ac:dyDescent="0.25">
      <c r="A727" s="9"/>
      <c r="B727" s="9"/>
      <c r="C727" s="9"/>
      <c r="D727" s="13" t="s">
        <v>216</v>
      </c>
      <c r="E727" s="9"/>
      <c r="F727" s="10"/>
      <c r="G727" s="10"/>
      <c r="H727" s="10"/>
      <c r="I727" s="10"/>
      <c r="J727" s="10"/>
      <c r="K727" s="10"/>
      <c r="L727" s="10"/>
      <c r="M727" s="10"/>
    </row>
    <row r="728" spans="1:13" x14ac:dyDescent="0.25">
      <c r="A728" s="7" t="s">
        <v>128</v>
      </c>
      <c r="B728" s="7" t="s">
        <v>32</v>
      </c>
      <c r="C728" s="7" t="s">
        <v>27</v>
      </c>
      <c r="D728" s="8" t="s">
        <v>129</v>
      </c>
      <c r="E728" s="9"/>
      <c r="F728" s="10"/>
      <c r="G728" s="10"/>
      <c r="H728" s="10"/>
      <c r="I728" s="10"/>
      <c r="J728" s="10"/>
      <c r="K728" s="11">
        <v>1.5</v>
      </c>
      <c r="L728" s="12">
        <v>1.9</v>
      </c>
      <c r="M728" s="12">
        <f>ROUND(K728*L728,2)</f>
        <v>2.85</v>
      </c>
    </row>
    <row r="729" spans="1:13" x14ac:dyDescent="0.25">
      <c r="A729" s="9"/>
      <c r="B729" s="9"/>
      <c r="C729" s="9"/>
      <c r="D729" s="13" t="s">
        <v>130</v>
      </c>
      <c r="E729" s="9"/>
      <c r="F729" s="10"/>
      <c r="G729" s="10"/>
      <c r="H729" s="10"/>
      <c r="I729" s="10"/>
      <c r="J729" s="10"/>
      <c r="K729" s="10"/>
      <c r="L729" s="10"/>
      <c r="M729" s="10"/>
    </row>
    <row r="730" spans="1:13" ht="30" x14ac:dyDescent="0.25">
      <c r="A730" s="7" t="s">
        <v>34</v>
      </c>
      <c r="B730" s="7" t="s">
        <v>36</v>
      </c>
      <c r="C730" s="7" t="s">
        <v>37</v>
      </c>
      <c r="D730" s="8" t="s">
        <v>35</v>
      </c>
      <c r="E730" s="9"/>
      <c r="F730" s="10"/>
      <c r="G730" s="10"/>
      <c r="H730" s="10"/>
      <c r="I730" s="10"/>
      <c r="J730" s="10"/>
      <c r="K730" s="11">
        <v>0.33</v>
      </c>
      <c r="L730" s="12">
        <v>3</v>
      </c>
      <c r="M730" s="12">
        <f>ROUND(K730*L730,2)</f>
        <v>0.99</v>
      </c>
    </row>
    <row r="731" spans="1:13" ht="30" x14ac:dyDescent="0.25">
      <c r="A731" s="9"/>
      <c r="B731" s="9"/>
      <c r="C731" s="9"/>
      <c r="D731" s="13" t="s">
        <v>38</v>
      </c>
      <c r="E731" s="9"/>
      <c r="F731" s="10"/>
      <c r="G731" s="10"/>
      <c r="H731" s="10"/>
      <c r="I731" s="10"/>
      <c r="J731" s="10"/>
      <c r="K731" s="10"/>
      <c r="L731" s="10"/>
      <c r="M731" s="10"/>
    </row>
    <row r="732" spans="1:13" x14ac:dyDescent="0.25">
      <c r="A732" s="9"/>
      <c r="B732" s="9"/>
      <c r="C732" s="9"/>
      <c r="D732" s="14"/>
      <c r="E732" s="9"/>
      <c r="F732" s="10"/>
      <c r="G732" s="10"/>
      <c r="H732" s="10"/>
      <c r="I732" s="10"/>
      <c r="J732" s="16" t="s">
        <v>217</v>
      </c>
      <c r="K732" s="11">
        <v>0.05</v>
      </c>
      <c r="L732" s="12">
        <f>M720+M722+M724+M726+M728+M730</f>
        <v>208.3</v>
      </c>
      <c r="M732" s="12">
        <f>ROUND(L732*K732,2)</f>
        <v>10.42</v>
      </c>
    </row>
    <row r="733" spans="1:13" x14ac:dyDescent="0.25">
      <c r="A733" s="17"/>
      <c r="B733" s="17"/>
      <c r="C733" s="17"/>
      <c r="D733" s="18"/>
      <c r="E733" s="17"/>
      <c r="F733" s="10"/>
      <c r="G733" s="10"/>
      <c r="H733" s="10"/>
      <c r="I733" s="10"/>
      <c r="J733" s="10"/>
      <c r="K733" s="10"/>
      <c r="L733" s="10"/>
      <c r="M733" s="10"/>
    </row>
    <row r="734" spans="1:13" ht="30" x14ac:dyDescent="0.25">
      <c r="A734" s="7" t="s">
        <v>34</v>
      </c>
      <c r="B734" s="7" t="s">
        <v>36</v>
      </c>
      <c r="C734" s="7" t="s">
        <v>37</v>
      </c>
      <c r="D734" s="8" t="s">
        <v>35</v>
      </c>
      <c r="E734" s="9"/>
      <c r="F734" s="10"/>
      <c r="G734" s="10"/>
      <c r="H734" s="10"/>
      <c r="I734" s="10"/>
      <c r="J734" s="10"/>
      <c r="K734" s="11">
        <v>1.141</v>
      </c>
      <c r="L734" s="12">
        <v>3</v>
      </c>
      <c r="M734" s="12">
        <f>ROUND(K734*L734,2)</f>
        <v>3.42</v>
      </c>
    </row>
    <row r="735" spans="1:13" ht="30" x14ac:dyDescent="0.25">
      <c r="A735" s="9"/>
      <c r="B735" s="9"/>
      <c r="C735" s="9"/>
      <c r="D735" s="13" t="s">
        <v>38</v>
      </c>
      <c r="E735" s="9"/>
      <c r="F735" s="10"/>
      <c r="G735" s="10"/>
      <c r="H735" s="10"/>
      <c r="I735" s="10"/>
      <c r="J735" s="10"/>
      <c r="K735" s="10"/>
      <c r="L735" s="10"/>
      <c r="M735" s="10"/>
    </row>
    <row r="736" spans="1:13" x14ac:dyDescent="0.25">
      <c r="A736" s="9"/>
      <c r="B736" s="9"/>
      <c r="C736" s="9"/>
      <c r="D736" s="14"/>
      <c r="E736" s="7" t="s">
        <v>428</v>
      </c>
      <c r="F736" s="15"/>
      <c r="G736" s="11"/>
      <c r="H736" s="11"/>
      <c r="I736" s="11"/>
      <c r="J736" s="11">
        <f>F736*(G736+ (G736= 0))*(H736+ (H736= 0))*(I736+ (I736= 0))</f>
        <v>0</v>
      </c>
      <c r="K736" s="10"/>
      <c r="L736" s="10"/>
      <c r="M736" s="10"/>
    </row>
    <row r="737" spans="1:13" x14ac:dyDescent="0.25">
      <c r="A737" s="9"/>
      <c r="B737" s="9"/>
      <c r="C737" s="9"/>
      <c r="D737" s="14"/>
      <c r="E737" s="7" t="s">
        <v>445</v>
      </c>
      <c r="F737" s="15">
        <v>1</v>
      </c>
      <c r="G737" s="11">
        <v>0.4</v>
      </c>
      <c r="H737" s="11"/>
      <c r="I737" s="11"/>
      <c r="J737" s="11">
        <f>F737*(G737+ (G737= 0))*(H737+ (H737= 0))*(I737+ (I737= 0))</f>
        <v>0.4</v>
      </c>
      <c r="K737" s="10"/>
      <c r="L737" s="10"/>
      <c r="M737" s="10"/>
    </row>
    <row r="738" spans="1:13" x14ac:dyDescent="0.25">
      <c r="A738" s="9"/>
      <c r="B738" s="9"/>
      <c r="C738" s="9"/>
      <c r="D738" s="14"/>
      <c r="E738" s="7" t="s">
        <v>446</v>
      </c>
      <c r="F738" s="15">
        <v>1</v>
      </c>
      <c r="G738" s="11">
        <v>2.1</v>
      </c>
      <c r="H738" s="11"/>
      <c r="I738" s="11"/>
      <c r="J738" s="11">
        <f>F738*(G738+ (G738= 0))*(H738+ (H738= 0))*(I738+ (I738= 0))</f>
        <v>2.1</v>
      </c>
      <c r="K738" s="10"/>
      <c r="L738" s="10"/>
      <c r="M738" s="10"/>
    </row>
    <row r="739" spans="1:13" x14ac:dyDescent="0.25">
      <c r="A739" s="9"/>
      <c r="B739" s="9"/>
      <c r="C739" s="9"/>
      <c r="D739" s="14"/>
      <c r="E739" s="9"/>
      <c r="F739" s="10"/>
      <c r="G739" s="10"/>
      <c r="H739" s="10"/>
      <c r="I739" s="10"/>
      <c r="J739" s="35" t="s">
        <v>447</v>
      </c>
      <c r="K739" s="26">
        <f>SUM(J736:J738)</f>
        <v>2.5</v>
      </c>
      <c r="L739" s="27">
        <f>(M714+M715+M717+M732+M734)*1.06</f>
        <v>143.97999999999999</v>
      </c>
      <c r="M739" s="27">
        <f>ROUND(L739*K739,2)</f>
        <v>359.95</v>
      </c>
    </row>
    <row r="740" spans="1:13" x14ac:dyDescent="0.25">
      <c r="A740" s="17"/>
      <c r="B740" s="17"/>
      <c r="C740" s="17"/>
      <c r="D740" s="18"/>
      <c r="E740" s="17"/>
      <c r="F740" s="10"/>
      <c r="G740" s="10"/>
      <c r="H740" s="10"/>
      <c r="I740" s="10"/>
      <c r="J740" s="10"/>
      <c r="K740" s="10"/>
      <c r="L740" s="10"/>
      <c r="M740" s="10"/>
    </row>
    <row r="741" spans="1:13" ht="30" x14ac:dyDescent="0.25">
      <c r="A741" s="22" t="s">
        <v>448</v>
      </c>
      <c r="B741" s="22" t="s">
        <v>21</v>
      </c>
      <c r="C741" s="22" t="s">
        <v>450</v>
      </c>
      <c r="D741" s="23" t="s">
        <v>449</v>
      </c>
      <c r="E741" s="24"/>
      <c r="F741" s="25"/>
      <c r="G741" s="25"/>
      <c r="H741" s="25"/>
      <c r="I741" s="25"/>
      <c r="J741" s="25"/>
      <c r="K741" s="26">
        <f>K748</f>
        <v>1</v>
      </c>
      <c r="L741" s="27">
        <f>L748</f>
        <v>38.39</v>
      </c>
      <c r="M741" s="27">
        <f>M748</f>
        <v>38.39</v>
      </c>
    </row>
    <row r="742" spans="1:13" ht="93.75" customHeight="1" x14ac:dyDescent="0.25">
      <c r="A742" s="24"/>
      <c r="B742" s="24"/>
      <c r="C742" s="24"/>
      <c r="D742" s="28" t="s">
        <v>451</v>
      </c>
      <c r="E742" s="24"/>
      <c r="F742" s="25"/>
      <c r="G742" s="25"/>
      <c r="H742" s="25"/>
      <c r="I742" s="25"/>
      <c r="J742" s="25"/>
      <c r="K742" s="25"/>
      <c r="L742" s="25"/>
      <c r="M742" s="25"/>
    </row>
    <row r="743" spans="1:13" x14ac:dyDescent="0.25">
      <c r="A743" s="7" t="s">
        <v>452</v>
      </c>
      <c r="B743" s="7" t="s">
        <v>26</v>
      </c>
      <c r="C743" s="7" t="s">
        <v>454</v>
      </c>
      <c r="D743" s="8" t="s">
        <v>453</v>
      </c>
      <c r="E743" s="9"/>
      <c r="F743" s="10"/>
      <c r="G743" s="10"/>
      <c r="H743" s="10"/>
      <c r="I743" s="10"/>
      <c r="J743" s="10"/>
      <c r="K743" s="11">
        <v>0.3</v>
      </c>
      <c r="L743" s="12">
        <v>20.100000000000001</v>
      </c>
      <c r="M743" s="12">
        <f>ROUND(K743*L743,2)</f>
        <v>6.03</v>
      </c>
    </row>
    <row r="744" spans="1:13" ht="30" x14ac:dyDescent="0.25">
      <c r="A744" s="7" t="s">
        <v>455</v>
      </c>
      <c r="B744" s="7" t="s">
        <v>116</v>
      </c>
      <c r="C744" s="7" t="s">
        <v>450</v>
      </c>
      <c r="D744" s="8" t="s">
        <v>456</v>
      </c>
      <c r="E744" s="9"/>
      <c r="F744" s="10"/>
      <c r="G744" s="10"/>
      <c r="H744" s="10"/>
      <c r="I744" s="10"/>
      <c r="J744" s="10"/>
      <c r="K744" s="11">
        <v>1</v>
      </c>
      <c r="L744" s="12">
        <v>30.19</v>
      </c>
      <c r="M744" s="12">
        <f>ROUND(K744*L744,2)</f>
        <v>30.19</v>
      </c>
    </row>
    <row r="745" spans="1:13" ht="30" x14ac:dyDescent="0.25">
      <c r="A745" s="7" t="s">
        <v>34</v>
      </c>
      <c r="B745" s="7" t="s">
        <v>36</v>
      </c>
      <c r="C745" s="7" t="s">
        <v>37</v>
      </c>
      <c r="D745" s="8" t="s">
        <v>35</v>
      </c>
      <c r="E745" s="9"/>
      <c r="F745" s="10"/>
      <c r="G745" s="10"/>
      <c r="H745" s="10"/>
      <c r="I745" s="10"/>
      <c r="J745" s="10"/>
      <c r="K745" s="11"/>
      <c r="L745" s="12">
        <v>3</v>
      </c>
      <c r="M745" s="12">
        <f>ROUND(K745*L745,2)</f>
        <v>0</v>
      </c>
    </row>
    <row r="746" spans="1:13" ht="30" x14ac:dyDescent="0.25">
      <c r="A746" s="9"/>
      <c r="B746" s="9"/>
      <c r="C746" s="9"/>
      <c r="D746" s="13" t="s">
        <v>38</v>
      </c>
      <c r="E746" s="9"/>
      <c r="F746" s="10"/>
      <c r="G746" s="10"/>
      <c r="H746" s="10"/>
      <c r="I746" s="10"/>
      <c r="J746" s="10"/>
      <c r="K746" s="10"/>
      <c r="L746" s="10"/>
      <c r="M746" s="10"/>
    </row>
    <row r="747" spans="1:13" x14ac:dyDescent="0.25">
      <c r="A747" s="9"/>
      <c r="B747" s="9"/>
      <c r="C747" s="9"/>
      <c r="D747" s="14"/>
      <c r="E747" s="7" t="s">
        <v>18</v>
      </c>
      <c r="F747" s="15">
        <v>1</v>
      </c>
      <c r="G747" s="11"/>
      <c r="H747" s="11"/>
      <c r="I747" s="11"/>
      <c r="J747" s="11">
        <f>F747*(G747+ (G747= 0))*(H747+ (H747= 0))*(I747+ (I747= 0))</f>
        <v>1</v>
      </c>
      <c r="K747" s="10"/>
      <c r="L747" s="10"/>
      <c r="M747" s="10"/>
    </row>
    <row r="748" spans="1:13" x14ac:dyDescent="0.25">
      <c r="A748" s="9"/>
      <c r="B748" s="9"/>
      <c r="C748" s="9"/>
      <c r="D748" s="14"/>
      <c r="E748" s="9"/>
      <c r="F748" s="10"/>
      <c r="G748" s="10"/>
      <c r="H748" s="10"/>
      <c r="I748" s="10"/>
      <c r="J748" s="35" t="s">
        <v>457</v>
      </c>
      <c r="K748" s="26">
        <f>SUM(J747:J747)</f>
        <v>1</v>
      </c>
      <c r="L748" s="27">
        <f>(M743+M744+M745)*1.06</f>
        <v>38.39</v>
      </c>
      <c r="M748" s="27">
        <f>ROUND(L748*K748,2)</f>
        <v>38.39</v>
      </c>
    </row>
    <row r="749" spans="1:13" x14ac:dyDescent="0.25">
      <c r="A749" s="17"/>
      <c r="B749" s="17"/>
      <c r="C749" s="17"/>
      <c r="D749" s="18"/>
      <c r="E749" s="17"/>
      <c r="F749" s="10"/>
      <c r="G749" s="10"/>
      <c r="H749" s="10"/>
      <c r="I749" s="10"/>
      <c r="J749" s="10"/>
      <c r="K749" s="10"/>
      <c r="L749" s="10"/>
      <c r="M749" s="10"/>
    </row>
    <row r="750" spans="1:13" x14ac:dyDescent="0.25">
      <c r="A750" s="22" t="s">
        <v>458</v>
      </c>
      <c r="B750" s="22" t="s">
        <v>21</v>
      </c>
      <c r="C750" s="22" t="s">
        <v>450</v>
      </c>
      <c r="D750" s="23" t="s">
        <v>459</v>
      </c>
      <c r="E750" s="24"/>
      <c r="F750" s="25"/>
      <c r="G750" s="25"/>
      <c r="H750" s="25"/>
      <c r="I750" s="25"/>
      <c r="J750" s="25"/>
      <c r="K750" s="26">
        <f>K757</f>
        <v>1</v>
      </c>
      <c r="L750" s="27">
        <f>L757</f>
        <v>77.09</v>
      </c>
      <c r="M750" s="27">
        <f>M757</f>
        <v>77.09</v>
      </c>
    </row>
    <row r="751" spans="1:13" ht="81.75" customHeight="1" x14ac:dyDescent="0.25">
      <c r="A751" s="24"/>
      <c r="B751" s="24"/>
      <c r="C751" s="24"/>
      <c r="D751" s="28" t="s">
        <v>460</v>
      </c>
      <c r="E751" s="24"/>
      <c r="F751" s="25"/>
      <c r="G751" s="25"/>
      <c r="H751" s="25"/>
      <c r="I751" s="25"/>
      <c r="J751" s="25"/>
      <c r="K751" s="25"/>
      <c r="L751" s="25"/>
      <c r="M751" s="25"/>
    </row>
    <row r="752" spans="1:13" x14ac:dyDescent="0.25">
      <c r="A752" s="7" t="s">
        <v>452</v>
      </c>
      <c r="B752" s="7" t="s">
        <v>26</v>
      </c>
      <c r="C752" s="7" t="s">
        <v>454</v>
      </c>
      <c r="D752" s="8" t="s">
        <v>453</v>
      </c>
      <c r="E752" s="9"/>
      <c r="F752" s="10"/>
      <c r="G752" s="10"/>
      <c r="H752" s="10"/>
      <c r="I752" s="10"/>
      <c r="J752" s="10"/>
      <c r="K752" s="11">
        <v>0.3</v>
      </c>
      <c r="L752" s="12">
        <v>20.100000000000001</v>
      </c>
      <c r="M752" s="12">
        <f>ROUND(K752*L752,2)</f>
        <v>6.03</v>
      </c>
    </row>
    <row r="753" spans="1:13" ht="30" x14ac:dyDescent="0.25">
      <c r="A753" s="7" t="s">
        <v>461</v>
      </c>
      <c r="B753" s="7" t="s">
        <v>116</v>
      </c>
      <c r="C753" s="7" t="s">
        <v>450</v>
      </c>
      <c r="D753" s="8" t="s">
        <v>462</v>
      </c>
      <c r="E753" s="9"/>
      <c r="F753" s="10"/>
      <c r="G753" s="10"/>
      <c r="H753" s="10"/>
      <c r="I753" s="10"/>
      <c r="J753" s="10"/>
      <c r="K753" s="11">
        <v>1</v>
      </c>
      <c r="L753" s="12">
        <v>66.7</v>
      </c>
      <c r="M753" s="12">
        <f>ROUND(K753*L753,2)</f>
        <v>66.7</v>
      </c>
    </row>
    <row r="754" spans="1:13" ht="30" x14ac:dyDescent="0.25">
      <c r="A754" s="7" t="s">
        <v>34</v>
      </c>
      <c r="B754" s="7" t="s">
        <v>36</v>
      </c>
      <c r="C754" s="7" t="s">
        <v>37</v>
      </c>
      <c r="D754" s="8" t="s">
        <v>35</v>
      </c>
      <c r="E754" s="9"/>
      <c r="F754" s="10"/>
      <c r="G754" s="10"/>
      <c r="H754" s="10"/>
      <c r="I754" s="10"/>
      <c r="J754" s="10"/>
      <c r="K754" s="11"/>
      <c r="L754" s="12">
        <v>3</v>
      </c>
      <c r="M754" s="12">
        <f>ROUND(K754*L754,2)</f>
        <v>0</v>
      </c>
    </row>
    <row r="755" spans="1:13" ht="30" x14ac:dyDescent="0.25">
      <c r="A755" s="9"/>
      <c r="B755" s="9"/>
      <c r="C755" s="9"/>
      <c r="D755" s="13" t="s">
        <v>38</v>
      </c>
      <c r="E755" s="9"/>
      <c r="F755" s="10"/>
      <c r="G755" s="10"/>
      <c r="H755" s="10"/>
      <c r="I755" s="10"/>
      <c r="J755" s="10"/>
      <c r="K755" s="10"/>
      <c r="L755" s="10"/>
      <c r="M755" s="10"/>
    </row>
    <row r="756" spans="1:13" x14ac:dyDescent="0.25">
      <c r="A756" s="9"/>
      <c r="B756" s="9"/>
      <c r="C756" s="9"/>
      <c r="D756" s="14"/>
      <c r="E756" s="7" t="s">
        <v>18</v>
      </c>
      <c r="F756" s="15">
        <v>1</v>
      </c>
      <c r="G756" s="11"/>
      <c r="H756" s="11"/>
      <c r="I756" s="11"/>
      <c r="J756" s="11">
        <f>F756*(G756+ (G756= 0))*(H756+ (H756= 0))*(I756+ (I756= 0))</f>
        <v>1</v>
      </c>
      <c r="K756" s="10"/>
      <c r="L756" s="10"/>
      <c r="M756" s="10"/>
    </row>
    <row r="757" spans="1:13" x14ac:dyDescent="0.25">
      <c r="A757" s="9"/>
      <c r="B757" s="9"/>
      <c r="C757" s="9"/>
      <c r="D757" s="14"/>
      <c r="E757" s="9"/>
      <c r="F757" s="10"/>
      <c r="G757" s="10"/>
      <c r="H757" s="10"/>
      <c r="I757" s="10"/>
      <c r="J757" s="35" t="s">
        <v>463</v>
      </c>
      <c r="K757" s="26">
        <f>SUM(J756:J756)</f>
        <v>1</v>
      </c>
      <c r="L757" s="27">
        <f>(M752+M753+M754)*1.06</f>
        <v>77.09</v>
      </c>
      <c r="M757" s="27">
        <f>ROUND(L757*K757,2)</f>
        <v>77.09</v>
      </c>
    </row>
    <row r="758" spans="1:13" x14ac:dyDescent="0.25">
      <c r="A758" s="17"/>
      <c r="B758" s="17"/>
      <c r="C758" s="17"/>
      <c r="D758" s="18"/>
      <c r="E758" s="17"/>
      <c r="F758" s="10"/>
      <c r="G758" s="10"/>
      <c r="H758" s="10"/>
      <c r="I758" s="10"/>
      <c r="J758" s="10"/>
      <c r="K758" s="10"/>
      <c r="L758" s="10"/>
      <c r="M758" s="10"/>
    </row>
    <row r="759" spans="1:13" x14ac:dyDescent="0.25">
      <c r="A759" s="9"/>
      <c r="B759" s="9"/>
      <c r="C759" s="9"/>
      <c r="D759" s="14"/>
      <c r="E759" s="9"/>
      <c r="F759" s="10"/>
      <c r="G759" s="10"/>
      <c r="H759" s="10"/>
      <c r="I759" s="10"/>
      <c r="J759" s="42" t="s">
        <v>464</v>
      </c>
      <c r="K759" s="40">
        <v>1</v>
      </c>
      <c r="L759" s="41">
        <f>M504+M516+M528+M540+M554+M567+M579+M591+M603+M615+M627+M639+M657+M678+M710+M739+M748+M757</f>
        <v>15815.78</v>
      </c>
      <c r="M759" s="41">
        <f>ROUND(L759*K759,2)</f>
        <v>15815.78</v>
      </c>
    </row>
    <row r="760" spans="1:13" x14ac:dyDescent="0.25">
      <c r="A760" s="17"/>
      <c r="B760" s="17"/>
      <c r="C760" s="17"/>
      <c r="D760" s="18"/>
      <c r="E760" s="17"/>
      <c r="F760" s="10"/>
      <c r="G760" s="10"/>
      <c r="H760" s="10"/>
      <c r="I760" s="10"/>
      <c r="J760" s="10"/>
      <c r="K760" s="10"/>
      <c r="L760" s="10"/>
      <c r="M760" s="10"/>
    </row>
    <row r="761" spans="1:13" x14ac:dyDescent="0.25">
      <c r="A761" s="36" t="s">
        <v>465</v>
      </c>
      <c r="B761" s="36" t="s">
        <v>17</v>
      </c>
      <c r="C761" s="36" t="s">
        <v>18</v>
      </c>
      <c r="D761" s="37" t="s">
        <v>466</v>
      </c>
      <c r="E761" s="38"/>
      <c r="F761" s="39"/>
      <c r="G761" s="39"/>
      <c r="H761" s="39"/>
      <c r="I761" s="39"/>
      <c r="J761" s="39"/>
      <c r="K761" s="40">
        <f>K793</f>
        <v>1</v>
      </c>
      <c r="L761" s="41">
        <f>L793</f>
        <v>382.04</v>
      </c>
      <c r="M761" s="41">
        <f>M793</f>
        <v>382.04</v>
      </c>
    </row>
    <row r="762" spans="1:13" ht="45" x14ac:dyDescent="0.25">
      <c r="A762" s="22" t="s">
        <v>467</v>
      </c>
      <c r="B762" s="22" t="s">
        <v>21</v>
      </c>
      <c r="C762" s="22" t="s">
        <v>95</v>
      </c>
      <c r="D762" s="23" t="s">
        <v>468</v>
      </c>
      <c r="E762" s="24"/>
      <c r="F762" s="25"/>
      <c r="G762" s="25"/>
      <c r="H762" s="25"/>
      <c r="I762" s="25"/>
      <c r="J762" s="25"/>
      <c r="K762" s="26">
        <f>K768</f>
        <v>13.888999999999999</v>
      </c>
      <c r="L762" s="27">
        <f>L768</f>
        <v>11.61</v>
      </c>
      <c r="M762" s="27">
        <f>M768</f>
        <v>161.25</v>
      </c>
    </row>
    <row r="763" spans="1:13" ht="70.5" customHeight="1" x14ac:dyDescent="0.25">
      <c r="A763" s="24"/>
      <c r="B763" s="24"/>
      <c r="C763" s="24"/>
      <c r="D763" s="28" t="s">
        <v>469</v>
      </c>
      <c r="E763" s="24"/>
      <c r="F763" s="25"/>
      <c r="G763" s="25"/>
      <c r="H763" s="25"/>
      <c r="I763" s="25"/>
      <c r="J763" s="25"/>
      <c r="K763" s="25"/>
      <c r="L763" s="25"/>
      <c r="M763" s="25"/>
    </row>
    <row r="764" spans="1:13" ht="30" x14ac:dyDescent="0.25">
      <c r="A764" s="7" t="s">
        <v>470</v>
      </c>
      <c r="B764" s="7" t="s">
        <v>32</v>
      </c>
      <c r="C764" s="7" t="s">
        <v>95</v>
      </c>
      <c r="D764" s="8" t="s">
        <v>471</v>
      </c>
      <c r="E764" s="9"/>
      <c r="F764" s="10"/>
      <c r="G764" s="10"/>
      <c r="H764" s="10"/>
      <c r="I764" s="10"/>
      <c r="J764" s="10"/>
      <c r="K764" s="11">
        <v>1</v>
      </c>
      <c r="L764" s="12">
        <v>10.95</v>
      </c>
      <c r="M764" s="12">
        <f>ROUND(K764*L764,2)</f>
        <v>10.95</v>
      </c>
    </row>
    <row r="765" spans="1:13" ht="45" x14ac:dyDescent="0.25">
      <c r="A765" s="9"/>
      <c r="B765" s="9"/>
      <c r="C765" s="9"/>
      <c r="D765" s="13" t="s">
        <v>472</v>
      </c>
      <c r="E765" s="9"/>
      <c r="F765" s="10"/>
      <c r="G765" s="10"/>
      <c r="H765" s="10"/>
      <c r="I765" s="10"/>
      <c r="J765" s="10"/>
      <c r="K765" s="10"/>
      <c r="L765" s="10"/>
      <c r="M765" s="10"/>
    </row>
    <row r="766" spans="1:13" x14ac:dyDescent="0.25">
      <c r="A766" s="9"/>
      <c r="B766" s="9"/>
      <c r="C766" s="9"/>
      <c r="D766" s="14"/>
      <c r="E766" s="7" t="s">
        <v>473</v>
      </c>
      <c r="F766" s="15">
        <v>1.3</v>
      </c>
      <c r="G766" s="11">
        <v>2.6629999999999998</v>
      </c>
      <c r="H766" s="11"/>
      <c r="I766" s="11"/>
      <c r="J766" s="11">
        <f>F766*(G766+ (G766= 0))*(H766+ (H766= 0))*(I766+ (I766= 0))</f>
        <v>3.4620000000000002</v>
      </c>
      <c r="K766" s="10"/>
      <c r="L766" s="10"/>
      <c r="M766" s="10"/>
    </row>
    <row r="767" spans="1:13" x14ac:dyDescent="0.25">
      <c r="A767" s="9"/>
      <c r="B767" s="9"/>
      <c r="C767" s="9"/>
      <c r="D767" s="14"/>
      <c r="E767" s="7" t="s">
        <v>474</v>
      </c>
      <c r="F767" s="15">
        <v>1.2</v>
      </c>
      <c r="G767" s="11">
        <v>173.79</v>
      </c>
      <c r="H767" s="11"/>
      <c r="I767" s="11">
        <v>0.05</v>
      </c>
      <c r="J767" s="11">
        <f>F767*(G767+ (G767= 0))*(H767+ (H767= 0))*(I767+ (I767= 0))</f>
        <v>10.427</v>
      </c>
      <c r="K767" s="10"/>
      <c r="L767" s="10"/>
      <c r="M767" s="10"/>
    </row>
    <row r="768" spans="1:13" x14ac:dyDescent="0.25">
      <c r="A768" s="9"/>
      <c r="B768" s="9"/>
      <c r="C768" s="9"/>
      <c r="D768" s="14"/>
      <c r="E768" s="9"/>
      <c r="F768" s="10"/>
      <c r="G768" s="10"/>
      <c r="H768" s="10"/>
      <c r="I768" s="10"/>
      <c r="J768" s="35" t="s">
        <v>475</v>
      </c>
      <c r="K768" s="26">
        <f>SUM(J766:J767)</f>
        <v>13.888999999999999</v>
      </c>
      <c r="L768" s="27">
        <f>M764*1.06</f>
        <v>11.61</v>
      </c>
      <c r="M768" s="27">
        <f>ROUND(L768*K768,2)</f>
        <v>161.25</v>
      </c>
    </row>
    <row r="769" spans="1:13" x14ac:dyDescent="0.25">
      <c r="A769" s="17"/>
      <c r="B769" s="17"/>
      <c r="C769" s="17"/>
      <c r="D769" s="18"/>
      <c r="E769" s="17"/>
      <c r="F769" s="10"/>
      <c r="G769" s="10"/>
      <c r="H769" s="10"/>
      <c r="I769" s="10"/>
      <c r="J769" s="10"/>
      <c r="K769" s="10"/>
      <c r="L769" s="10"/>
      <c r="M769" s="10"/>
    </row>
    <row r="770" spans="1:13" ht="45" x14ac:dyDescent="0.25">
      <c r="A770" s="22" t="s">
        <v>476</v>
      </c>
      <c r="B770" s="22" t="s">
        <v>21</v>
      </c>
      <c r="C770" s="22" t="s">
        <v>95</v>
      </c>
      <c r="D770" s="23" t="s">
        <v>477</v>
      </c>
      <c r="E770" s="24"/>
      <c r="F770" s="25"/>
      <c r="G770" s="25"/>
      <c r="H770" s="25"/>
      <c r="I770" s="25"/>
      <c r="J770" s="25"/>
      <c r="K770" s="26">
        <f>K778</f>
        <v>4.508</v>
      </c>
      <c r="L770" s="27">
        <f>L778</f>
        <v>11.61</v>
      </c>
      <c r="M770" s="27">
        <f>M778</f>
        <v>52.34</v>
      </c>
    </row>
    <row r="771" spans="1:13" ht="71.25" customHeight="1" x14ac:dyDescent="0.25">
      <c r="A771" s="24"/>
      <c r="B771" s="24"/>
      <c r="C771" s="24"/>
      <c r="D771" s="28" t="s">
        <v>478</v>
      </c>
      <c r="E771" s="24"/>
      <c r="F771" s="25"/>
      <c r="G771" s="25"/>
      <c r="H771" s="25"/>
      <c r="I771" s="25"/>
      <c r="J771" s="25"/>
      <c r="K771" s="25"/>
      <c r="L771" s="25"/>
      <c r="M771" s="25"/>
    </row>
    <row r="772" spans="1:13" ht="30" x14ac:dyDescent="0.25">
      <c r="A772" s="7" t="s">
        <v>470</v>
      </c>
      <c r="B772" s="7" t="s">
        <v>32</v>
      </c>
      <c r="C772" s="7" t="s">
        <v>95</v>
      </c>
      <c r="D772" s="8" t="s">
        <v>471</v>
      </c>
      <c r="E772" s="9"/>
      <c r="F772" s="10"/>
      <c r="G772" s="10"/>
      <c r="H772" s="10"/>
      <c r="I772" s="10"/>
      <c r="J772" s="10"/>
      <c r="K772" s="11">
        <v>1</v>
      </c>
      <c r="L772" s="12">
        <v>10.95</v>
      </c>
      <c r="M772" s="12">
        <f>ROUND(K772*L772,2)</f>
        <v>10.95</v>
      </c>
    </row>
    <row r="773" spans="1:13" ht="45" x14ac:dyDescent="0.25">
      <c r="A773" s="9"/>
      <c r="B773" s="9"/>
      <c r="C773" s="9"/>
      <c r="D773" s="13" t="s">
        <v>472</v>
      </c>
      <c r="E773" s="9"/>
      <c r="F773" s="10"/>
      <c r="G773" s="10"/>
      <c r="H773" s="10"/>
      <c r="I773" s="10"/>
      <c r="J773" s="10"/>
      <c r="K773" s="10"/>
      <c r="L773" s="10"/>
      <c r="M773" s="10"/>
    </row>
    <row r="774" spans="1:13" x14ac:dyDescent="0.25">
      <c r="A774" s="9"/>
      <c r="B774" s="9"/>
      <c r="C774" s="9"/>
      <c r="D774" s="14"/>
      <c r="E774" s="7" t="s">
        <v>479</v>
      </c>
      <c r="F774" s="15">
        <v>10</v>
      </c>
      <c r="G774" s="11">
        <v>0.25</v>
      </c>
      <c r="H774" s="11"/>
      <c r="I774" s="11"/>
      <c r="J774" s="11">
        <f>F774*(G774+ (G774= 0))*(H774+ (H774= 0))*(I774+ (I774= 0))</f>
        <v>2.5</v>
      </c>
      <c r="K774" s="10"/>
      <c r="L774" s="10"/>
      <c r="M774" s="10"/>
    </row>
    <row r="775" spans="1:13" x14ac:dyDescent="0.25">
      <c r="A775" s="9"/>
      <c r="B775" s="9"/>
      <c r="C775" s="9"/>
      <c r="D775" s="14"/>
      <c r="E775" s="7" t="s">
        <v>480</v>
      </c>
      <c r="F775" s="15">
        <v>1</v>
      </c>
      <c r="G775" s="11">
        <v>0.35</v>
      </c>
      <c r="H775" s="11"/>
      <c r="I775" s="11"/>
      <c r="J775" s="11">
        <f>F775*(G775+ (G775= 0))*(H775+ (H775= 0))*(I775+ (I775= 0))</f>
        <v>0.35</v>
      </c>
      <c r="K775" s="10"/>
      <c r="L775" s="10"/>
      <c r="M775" s="10"/>
    </row>
    <row r="776" spans="1:13" x14ac:dyDescent="0.25">
      <c r="A776" s="9"/>
      <c r="B776" s="9"/>
      <c r="C776" s="9"/>
      <c r="D776" s="14"/>
      <c r="E776" s="7" t="s">
        <v>481</v>
      </c>
      <c r="F776" s="15">
        <v>1.3</v>
      </c>
      <c r="G776" s="11">
        <v>39</v>
      </c>
      <c r="H776" s="11">
        <v>0.15</v>
      </c>
      <c r="I776" s="11">
        <v>0.1</v>
      </c>
      <c r="J776" s="11">
        <f>F776*(G776+ (G776= 0))*(H776+ (H776= 0))*(I776+ (I776= 0))</f>
        <v>0.76100000000000001</v>
      </c>
      <c r="K776" s="10"/>
      <c r="L776" s="10"/>
      <c r="M776" s="10"/>
    </row>
    <row r="777" spans="1:13" x14ac:dyDescent="0.25">
      <c r="A777" s="9"/>
      <c r="B777" s="9"/>
      <c r="C777" s="9"/>
      <c r="D777" s="14"/>
      <c r="E777" s="7" t="s">
        <v>482</v>
      </c>
      <c r="F777" s="15">
        <v>1.3</v>
      </c>
      <c r="G777" s="11">
        <v>0.69</v>
      </c>
      <c r="H777" s="11"/>
      <c r="I777" s="11"/>
      <c r="J777" s="11">
        <f>F777*(G777+ (G777= 0))*(H777+ (H777= 0))*(I777+ (I777= 0))</f>
        <v>0.89700000000000002</v>
      </c>
      <c r="K777" s="10"/>
      <c r="L777" s="10"/>
      <c r="M777" s="10"/>
    </row>
    <row r="778" spans="1:13" x14ac:dyDescent="0.25">
      <c r="A778" s="9"/>
      <c r="B778" s="9"/>
      <c r="C778" s="9"/>
      <c r="D778" s="14"/>
      <c r="E778" s="9"/>
      <c r="F778" s="10"/>
      <c r="G778" s="10"/>
      <c r="H778" s="10"/>
      <c r="I778" s="10"/>
      <c r="J778" s="35" t="s">
        <v>483</v>
      </c>
      <c r="K778" s="26">
        <f>SUM(J774:J777)</f>
        <v>4.508</v>
      </c>
      <c r="L778" s="27">
        <f>M772*1.06</f>
        <v>11.61</v>
      </c>
      <c r="M778" s="27">
        <f>ROUND(L778*K778,2)</f>
        <v>52.34</v>
      </c>
    </row>
    <row r="779" spans="1:13" x14ac:dyDescent="0.25">
      <c r="A779" s="17"/>
      <c r="B779" s="17"/>
      <c r="C779" s="17"/>
      <c r="D779" s="18"/>
      <c r="E779" s="17"/>
      <c r="F779" s="10"/>
      <c r="G779" s="10"/>
      <c r="H779" s="10"/>
      <c r="I779" s="10"/>
      <c r="J779" s="10"/>
      <c r="K779" s="10"/>
      <c r="L779" s="10"/>
      <c r="M779" s="10"/>
    </row>
    <row r="780" spans="1:13" ht="30" x14ac:dyDescent="0.25">
      <c r="A780" s="22" t="s">
        <v>484</v>
      </c>
      <c r="B780" s="22" t="s">
        <v>21</v>
      </c>
      <c r="C780" s="22" t="s">
        <v>95</v>
      </c>
      <c r="D780" s="23" t="s">
        <v>485</v>
      </c>
      <c r="E780" s="24"/>
      <c r="F780" s="25"/>
      <c r="G780" s="25"/>
      <c r="H780" s="25"/>
      <c r="I780" s="25"/>
      <c r="J780" s="25"/>
      <c r="K780" s="26">
        <f>K785</f>
        <v>13.888999999999999</v>
      </c>
      <c r="L780" s="27">
        <f>L785</f>
        <v>7.5</v>
      </c>
      <c r="M780" s="27">
        <f>M785</f>
        <v>104.17</v>
      </c>
    </row>
    <row r="781" spans="1:13" ht="64.5" customHeight="1" x14ac:dyDescent="0.25">
      <c r="A781" s="24"/>
      <c r="B781" s="24"/>
      <c r="C781" s="24"/>
      <c r="D781" s="28" t="s">
        <v>486</v>
      </c>
      <c r="E781" s="24"/>
      <c r="F781" s="25"/>
      <c r="G781" s="25"/>
      <c r="H781" s="25"/>
      <c r="I781" s="25"/>
      <c r="J781" s="25"/>
      <c r="K781" s="25"/>
      <c r="L781" s="25"/>
      <c r="M781" s="25"/>
    </row>
    <row r="782" spans="1:13" ht="30" x14ac:dyDescent="0.25">
      <c r="A782" s="7" t="s">
        <v>487</v>
      </c>
      <c r="B782" s="7" t="s">
        <v>36</v>
      </c>
      <c r="C782" s="7" t="s">
        <v>95</v>
      </c>
      <c r="D782" s="8" t="s">
        <v>488</v>
      </c>
      <c r="E782" s="9"/>
      <c r="F782" s="10"/>
      <c r="G782" s="10"/>
      <c r="H782" s="10"/>
      <c r="I782" s="10"/>
      <c r="J782" s="10"/>
      <c r="K782" s="11">
        <v>1</v>
      </c>
      <c r="L782" s="12">
        <v>7.08</v>
      </c>
      <c r="M782" s="12">
        <f>ROUND(K782*L782,2)</f>
        <v>7.08</v>
      </c>
    </row>
    <row r="783" spans="1:13" ht="30" x14ac:dyDescent="0.25">
      <c r="A783" s="9"/>
      <c r="B783" s="9"/>
      <c r="C783" s="9"/>
      <c r="D783" s="13" t="s">
        <v>489</v>
      </c>
      <c r="E783" s="9"/>
      <c r="F783" s="10"/>
      <c r="G783" s="10"/>
      <c r="H783" s="10"/>
      <c r="I783" s="10"/>
      <c r="J783" s="10"/>
      <c r="K783" s="10"/>
      <c r="L783" s="10"/>
      <c r="M783" s="10"/>
    </row>
    <row r="784" spans="1:13" x14ac:dyDescent="0.25">
      <c r="A784" s="9"/>
      <c r="B784" s="9"/>
      <c r="C784" s="9"/>
      <c r="D784" s="14"/>
      <c r="E784" s="7" t="s">
        <v>18</v>
      </c>
      <c r="F784" s="15">
        <v>1</v>
      </c>
      <c r="G784" s="11">
        <v>13.888999999999999</v>
      </c>
      <c r="H784" s="11"/>
      <c r="I784" s="11"/>
      <c r="J784" s="11">
        <f>F784*(G784+ (G784= 0))*(H784+ (H784= 0))*(I784+ (I784= 0))</f>
        <v>13.888999999999999</v>
      </c>
      <c r="K784" s="10"/>
      <c r="L784" s="10"/>
      <c r="M784" s="10"/>
    </row>
    <row r="785" spans="1:13" x14ac:dyDescent="0.25">
      <c r="A785" s="9"/>
      <c r="B785" s="9"/>
      <c r="C785" s="9"/>
      <c r="D785" s="14"/>
      <c r="E785" s="9"/>
      <c r="F785" s="10"/>
      <c r="G785" s="10"/>
      <c r="H785" s="10"/>
      <c r="I785" s="10"/>
      <c r="J785" s="35" t="s">
        <v>490</v>
      </c>
      <c r="K785" s="26">
        <f>SUM(J784:J784)</f>
        <v>13.888999999999999</v>
      </c>
      <c r="L785" s="27">
        <f>M782*1.06</f>
        <v>7.5</v>
      </c>
      <c r="M785" s="27">
        <f>ROUND(L785*K785,2)</f>
        <v>104.17</v>
      </c>
    </row>
    <row r="786" spans="1:13" x14ac:dyDescent="0.25">
      <c r="A786" s="17"/>
      <c r="B786" s="17"/>
      <c r="C786" s="17"/>
      <c r="D786" s="18"/>
      <c r="E786" s="17"/>
      <c r="F786" s="10"/>
      <c r="G786" s="10"/>
      <c r="H786" s="10"/>
      <c r="I786" s="10"/>
      <c r="J786" s="10"/>
      <c r="K786" s="10"/>
      <c r="L786" s="10"/>
      <c r="M786" s="10"/>
    </row>
    <row r="787" spans="1:13" ht="30" x14ac:dyDescent="0.25">
      <c r="A787" s="22" t="s">
        <v>491</v>
      </c>
      <c r="B787" s="22" t="s">
        <v>21</v>
      </c>
      <c r="C787" s="22" t="s">
        <v>95</v>
      </c>
      <c r="D787" s="23" t="s">
        <v>492</v>
      </c>
      <c r="E787" s="24"/>
      <c r="F787" s="25"/>
      <c r="G787" s="25"/>
      <c r="H787" s="25"/>
      <c r="I787" s="25"/>
      <c r="J787" s="25"/>
      <c r="K787" s="26">
        <f>K791</f>
        <v>4.508</v>
      </c>
      <c r="L787" s="27">
        <f>L791</f>
        <v>14.26</v>
      </c>
      <c r="M787" s="27">
        <f>M791</f>
        <v>64.28</v>
      </c>
    </row>
    <row r="788" spans="1:13" ht="81" customHeight="1" x14ac:dyDescent="0.25">
      <c r="A788" s="24"/>
      <c r="B788" s="24"/>
      <c r="C788" s="24"/>
      <c r="D788" s="28" t="s">
        <v>493</v>
      </c>
      <c r="E788" s="24"/>
      <c r="F788" s="25"/>
      <c r="G788" s="25"/>
      <c r="H788" s="25"/>
      <c r="I788" s="25"/>
      <c r="J788" s="25"/>
      <c r="K788" s="25"/>
      <c r="L788" s="25"/>
      <c r="M788" s="25"/>
    </row>
    <row r="789" spans="1:13" ht="30" x14ac:dyDescent="0.25">
      <c r="A789" s="7" t="s">
        <v>494</v>
      </c>
      <c r="B789" s="7" t="s">
        <v>36</v>
      </c>
      <c r="C789" s="7" t="s">
        <v>95</v>
      </c>
      <c r="D789" s="8" t="s">
        <v>495</v>
      </c>
      <c r="E789" s="9"/>
      <c r="F789" s="10"/>
      <c r="G789" s="10"/>
      <c r="H789" s="10"/>
      <c r="I789" s="10"/>
      <c r="J789" s="10"/>
      <c r="K789" s="11">
        <v>1</v>
      </c>
      <c r="L789" s="12">
        <v>13.45</v>
      </c>
      <c r="M789" s="12">
        <f>ROUND(K789*L789,2)</f>
        <v>13.45</v>
      </c>
    </row>
    <row r="790" spans="1:13" x14ac:dyDescent="0.25">
      <c r="A790" s="9"/>
      <c r="B790" s="9"/>
      <c r="C790" s="9"/>
      <c r="D790" s="14"/>
      <c r="E790" s="7" t="s">
        <v>18</v>
      </c>
      <c r="F790" s="15">
        <v>1</v>
      </c>
      <c r="G790" s="11">
        <v>4.508</v>
      </c>
      <c r="H790" s="11"/>
      <c r="I790" s="11"/>
      <c r="J790" s="11">
        <f>F790*(G790+ (G790= 0))*(H790+ (H790= 0))*(I790+ (I790= 0))</f>
        <v>4.508</v>
      </c>
      <c r="K790" s="10"/>
      <c r="L790" s="10"/>
      <c r="M790" s="10"/>
    </row>
    <row r="791" spans="1:13" x14ac:dyDescent="0.25">
      <c r="A791" s="9"/>
      <c r="B791" s="9"/>
      <c r="C791" s="9"/>
      <c r="D791" s="14"/>
      <c r="E791" s="9"/>
      <c r="F791" s="10"/>
      <c r="G791" s="10"/>
      <c r="H791" s="10"/>
      <c r="I791" s="10"/>
      <c r="J791" s="35" t="s">
        <v>496</v>
      </c>
      <c r="K791" s="26">
        <f>SUM(J790:J790)</f>
        <v>4.508</v>
      </c>
      <c r="L791" s="27">
        <f>M789*1.06</f>
        <v>14.26</v>
      </c>
      <c r="M791" s="27">
        <f>ROUND(L791*K791,2)</f>
        <v>64.28</v>
      </c>
    </row>
    <row r="792" spans="1:13" x14ac:dyDescent="0.25">
      <c r="A792" s="17"/>
      <c r="B792" s="17"/>
      <c r="C792" s="17"/>
      <c r="D792" s="18"/>
      <c r="E792" s="17"/>
      <c r="F792" s="10"/>
      <c r="G792" s="10"/>
      <c r="H792" s="10"/>
      <c r="I792" s="10"/>
      <c r="J792" s="10"/>
      <c r="K792" s="10"/>
      <c r="L792" s="10"/>
      <c r="M792" s="10"/>
    </row>
    <row r="793" spans="1:13" x14ac:dyDescent="0.25">
      <c r="A793" s="9"/>
      <c r="B793" s="9"/>
      <c r="C793" s="9"/>
      <c r="D793" s="14"/>
      <c r="E793" s="9"/>
      <c r="F793" s="10"/>
      <c r="G793" s="10"/>
      <c r="H793" s="10"/>
      <c r="I793" s="10"/>
      <c r="J793" s="42" t="s">
        <v>497</v>
      </c>
      <c r="K793" s="40">
        <v>1</v>
      </c>
      <c r="L793" s="41">
        <f>M768+M778+M785+M791</f>
        <v>382.04</v>
      </c>
      <c r="M793" s="41">
        <f>ROUND(L793*K793,2)</f>
        <v>382.04</v>
      </c>
    </row>
    <row r="794" spans="1:13" x14ac:dyDescent="0.25">
      <c r="A794" s="17"/>
      <c r="B794" s="17"/>
      <c r="C794" s="17"/>
      <c r="D794" s="18"/>
      <c r="E794" s="17"/>
      <c r="F794" s="10"/>
      <c r="G794" s="10"/>
      <c r="H794" s="10"/>
      <c r="I794" s="10"/>
      <c r="J794" s="10"/>
      <c r="K794" s="10"/>
      <c r="L794" s="10"/>
      <c r="M794" s="10"/>
    </row>
    <row r="795" spans="1:13" ht="30" x14ac:dyDescent="0.25">
      <c r="A795" s="36" t="s">
        <v>498</v>
      </c>
      <c r="B795" s="36" t="s">
        <v>17</v>
      </c>
      <c r="C795" s="36" t="s">
        <v>18</v>
      </c>
      <c r="D795" s="37" t="s">
        <v>499</v>
      </c>
      <c r="E795" s="38"/>
      <c r="F795" s="39"/>
      <c r="G795" s="39"/>
      <c r="H795" s="39"/>
      <c r="I795" s="39"/>
      <c r="J795" s="39"/>
      <c r="K795" s="40">
        <f>K879</f>
        <v>1</v>
      </c>
      <c r="L795" s="41">
        <f>L879</f>
        <v>818.8</v>
      </c>
      <c r="M795" s="41">
        <f>M879</f>
        <v>818.8</v>
      </c>
    </row>
    <row r="796" spans="1:13" ht="45" x14ac:dyDescent="0.25">
      <c r="A796" s="22" t="s">
        <v>500</v>
      </c>
      <c r="B796" s="22" t="s">
        <v>21</v>
      </c>
      <c r="C796" s="22" t="s">
        <v>37</v>
      </c>
      <c r="D796" s="23" t="s">
        <v>501</v>
      </c>
      <c r="E796" s="24"/>
      <c r="F796" s="25"/>
      <c r="G796" s="25"/>
      <c r="H796" s="25"/>
      <c r="I796" s="25"/>
      <c r="J796" s="25"/>
      <c r="K796" s="26">
        <f>K801</f>
        <v>1</v>
      </c>
      <c r="L796" s="27">
        <f>L801</f>
        <v>131.03</v>
      </c>
      <c r="M796" s="27">
        <f>M801</f>
        <v>131.03</v>
      </c>
    </row>
    <row r="797" spans="1:13" ht="51.75" customHeight="1" x14ac:dyDescent="0.25">
      <c r="A797" s="24"/>
      <c r="B797" s="24"/>
      <c r="C797" s="24"/>
      <c r="D797" s="28" t="s">
        <v>502</v>
      </c>
      <c r="E797" s="24"/>
      <c r="F797" s="25"/>
      <c r="G797" s="25"/>
      <c r="H797" s="25"/>
      <c r="I797" s="25"/>
      <c r="J797" s="25"/>
      <c r="K797" s="25"/>
      <c r="L797" s="25"/>
      <c r="M797" s="25"/>
    </row>
    <row r="798" spans="1:13" ht="45" x14ac:dyDescent="0.25">
      <c r="A798" s="7" t="s">
        <v>503</v>
      </c>
      <c r="B798" s="7" t="s">
        <v>36</v>
      </c>
      <c r="C798" s="7" t="s">
        <v>37</v>
      </c>
      <c r="D798" s="8" t="s">
        <v>501</v>
      </c>
      <c r="E798" s="9"/>
      <c r="F798" s="10"/>
      <c r="G798" s="10"/>
      <c r="H798" s="10"/>
      <c r="I798" s="10"/>
      <c r="J798" s="10"/>
      <c r="K798" s="11">
        <v>1</v>
      </c>
      <c r="L798" s="12">
        <v>123.61</v>
      </c>
      <c r="M798" s="12">
        <f>ROUND(K798*L798,2)</f>
        <v>123.61</v>
      </c>
    </row>
    <row r="799" spans="1:13" ht="75" x14ac:dyDescent="0.25">
      <c r="A799" s="9"/>
      <c r="B799" s="9"/>
      <c r="C799" s="9"/>
      <c r="D799" s="13" t="s">
        <v>504</v>
      </c>
      <c r="E799" s="9"/>
      <c r="F799" s="10"/>
      <c r="G799" s="10"/>
      <c r="H799" s="10"/>
      <c r="I799" s="10"/>
      <c r="J799" s="10"/>
      <c r="K799" s="10"/>
      <c r="L799" s="10"/>
      <c r="M799" s="10"/>
    </row>
    <row r="800" spans="1:13" x14ac:dyDescent="0.25">
      <c r="A800" s="9"/>
      <c r="B800" s="9"/>
      <c r="C800" s="9"/>
      <c r="D800" s="14"/>
      <c r="E800" s="7" t="s">
        <v>18</v>
      </c>
      <c r="F800" s="15">
        <v>1</v>
      </c>
      <c r="G800" s="11"/>
      <c r="H800" s="11"/>
      <c r="I800" s="11"/>
      <c r="J800" s="11">
        <f>F800*(G800+ (G800= 0))*(H800+ (H800= 0))*(I800+ (I800= 0))</f>
        <v>1</v>
      </c>
      <c r="K800" s="10"/>
      <c r="L800" s="10"/>
      <c r="M800" s="10"/>
    </row>
    <row r="801" spans="1:13" x14ac:dyDescent="0.25">
      <c r="A801" s="9"/>
      <c r="B801" s="9"/>
      <c r="C801" s="9"/>
      <c r="D801" s="14"/>
      <c r="E801" s="9"/>
      <c r="F801" s="10"/>
      <c r="G801" s="10"/>
      <c r="H801" s="10"/>
      <c r="I801" s="10"/>
      <c r="J801" s="35" t="s">
        <v>505</v>
      </c>
      <c r="K801" s="26">
        <f>SUM(J800:J800)</f>
        <v>1</v>
      </c>
      <c r="L801" s="27">
        <f>M798*1.06</f>
        <v>131.03</v>
      </c>
      <c r="M801" s="27">
        <f>ROUND(L801*K801,2)</f>
        <v>131.03</v>
      </c>
    </row>
    <row r="802" spans="1:13" x14ac:dyDescent="0.25">
      <c r="A802" s="17"/>
      <c r="B802" s="17"/>
      <c r="C802" s="17"/>
      <c r="D802" s="18"/>
      <c r="E802" s="17"/>
      <c r="F802" s="10"/>
      <c r="G802" s="10"/>
      <c r="H802" s="10"/>
      <c r="I802" s="10"/>
      <c r="J802" s="10"/>
      <c r="K802" s="10"/>
      <c r="L802" s="10"/>
      <c r="M802" s="10"/>
    </row>
    <row r="803" spans="1:13" ht="60" x14ac:dyDescent="0.25">
      <c r="A803" s="22" t="s">
        <v>506</v>
      </c>
      <c r="B803" s="22" t="s">
        <v>21</v>
      </c>
      <c r="C803" s="22" t="s">
        <v>37</v>
      </c>
      <c r="D803" s="23" t="s">
        <v>507</v>
      </c>
      <c r="E803" s="24"/>
      <c r="F803" s="25"/>
      <c r="G803" s="25"/>
      <c r="H803" s="25"/>
      <c r="I803" s="25"/>
      <c r="J803" s="25"/>
      <c r="K803" s="26">
        <f>K808</f>
        <v>8</v>
      </c>
      <c r="L803" s="27">
        <f>L808</f>
        <v>6.33</v>
      </c>
      <c r="M803" s="27">
        <f>M808</f>
        <v>50.64</v>
      </c>
    </row>
    <row r="804" spans="1:13" ht="61.5" customHeight="1" x14ac:dyDescent="0.25">
      <c r="A804" s="24"/>
      <c r="B804" s="24"/>
      <c r="C804" s="24"/>
      <c r="D804" s="28" t="s">
        <v>508</v>
      </c>
      <c r="E804" s="24"/>
      <c r="F804" s="25"/>
      <c r="G804" s="25"/>
      <c r="H804" s="25"/>
      <c r="I804" s="25"/>
      <c r="J804" s="25"/>
      <c r="K804" s="25"/>
      <c r="L804" s="25"/>
      <c r="M804" s="25"/>
    </row>
    <row r="805" spans="1:13" ht="60" x14ac:dyDescent="0.25">
      <c r="A805" s="7" t="s">
        <v>509</v>
      </c>
      <c r="B805" s="7" t="s">
        <v>36</v>
      </c>
      <c r="C805" s="7" t="s">
        <v>37</v>
      </c>
      <c r="D805" s="8" t="s">
        <v>510</v>
      </c>
      <c r="E805" s="9"/>
      <c r="F805" s="10"/>
      <c r="G805" s="10"/>
      <c r="H805" s="10"/>
      <c r="I805" s="10"/>
      <c r="J805" s="10"/>
      <c r="K805" s="11">
        <v>1</v>
      </c>
      <c r="L805" s="12">
        <v>5.97</v>
      </c>
      <c r="M805" s="12">
        <f>ROUND(K805*L805,2)</f>
        <v>5.97</v>
      </c>
    </row>
    <row r="806" spans="1:13" ht="54" customHeight="1" x14ac:dyDescent="0.25">
      <c r="A806" s="9"/>
      <c r="B806" s="9"/>
      <c r="C806" s="9"/>
      <c r="D806" s="13" t="s">
        <v>511</v>
      </c>
      <c r="E806" s="9"/>
      <c r="F806" s="10"/>
      <c r="G806" s="10"/>
      <c r="H806" s="10"/>
      <c r="I806" s="10"/>
      <c r="J806" s="10"/>
      <c r="K806" s="10"/>
      <c r="L806" s="10"/>
      <c r="M806" s="10"/>
    </row>
    <row r="807" spans="1:13" x14ac:dyDescent="0.25">
      <c r="A807" s="9"/>
      <c r="B807" s="9"/>
      <c r="C807" s="9"/>
      <c r="D807" s="14"/>
      <c r="E807" s="7" t="s">
        <v>18</v>
      </c>
      <c r="F807" s="15">
        <v>8</v>
      </c>
      <c r="G807" s="11"/>
      <c r="H807" s="11"/>
      <c r="I807" s="11"/>
      <c r="J807" s="11">
        <f>F807*(G807+ (G807= 0))*(H807+ (H807= 0))*(I807+ (I807= 0))</f>
        <v>8</v>
      </c>
      <c r="K807" s="10"/>
      <c r="L807" s="10"/>
      <c r="M807" s="10"/>
    </row>
    <row r="808" spans="1:13" x14ac:dyDescent="0.25">
      <c r="A808" s="9"/>
      <c r="B808" s="9"/>
      <c r="C808" s="9"/>
      <c r="D808" s="14"/>
      <c r="E808" s="9"/>
      <c r="F808" s="10"/>
      <c r="G808" s="10"/>
      <c r="H808" s="10"/>
      <c r="I808" s="10"/>
      <c r="J808" s="35" t="s">
        <v>512</v>
      </c>
      <c r="K808" s="26">
        <f>SUM(J807:J807)</f>
        <v>8</v>
      </c>
      <c r="L808" s="27">
        <f>M805*1.06</f>
        <v>6.33</v>
      </c>
      <c r="M808" s="27">
        <f>ROUND(L808*K808,2)</f>
        <v>50.64</v>
      </c>
    </row>
    <row r="809" spans="1:13" x14ac:dyDescent="0.25">
      <c r="A809" s="17"/>
      <c r="B809" s="17"/>
      <c r="C809" s="17"/>
      <c r="D809" s="18"/>
      <c r="E809" s="17"/>
      <c r="F809" s="10"/>
      <c r="G809" s="10"/>
      <c r="H809" s="10"/>
      <c r="I809" s="10"/>
      <c r="J809" s="10"/>
      <c r="K809" s="10"/>
      <c r="L809" s="10"/>
      <c r="M809" s="10"/>
    </row>
    <row r="810" spans="1:13" ht="45" x14ac:dyDescent="0.25">
      <c r="A810" s="22" t="s">
        <v>513</v>
      </c>
      <c r="B810" s="22" t="s">
        <v>21</v>
      </c>
      <c r="C810" s="22" t="s">
        <v>37</v>
      </c>
      <c r="D810" s="23" t="s">
        <v>514</v>
      </c>
      <c r="E810" s="24"/>
      <c r="F810" s="25"/>
      <c r="G810" s="25"/>
      <c r="H810" s="25"/>
      <c r="I810" s="25"/>
      <c r="J810" s="25"/>
      <c r="K810" s="26">
        <f>K815</f>
        <v>8</v>
      </c>
      <c r="L810" s="27">
        <f>L815</f>
        <v>6.43</v>
      </c>
      <c r="M810" s="27">
        <f>M815</f>
        <v>51.44</v>
      </c>
    </row>
    <row r="811" spans="1:13" ht="75.75" customHeight="1" x14ac:dyDescent="0.25">
      <c r="A811" s="24"/>
      <c r="B811" s="24"/>
      <c r="C811" s="24"/>
      <c r="D811" s="28" t="s">
        <v>515</v>
      </c>
      <c r="E811" s="24"/>
      <c r="F811" s="25"/>
      <c r="G811" s="25"/>
      <c r="H811" s="25"/>
      <c r="I811" s="25"/>
      <c r="J811" s="25"/>
      <c r="K811" s="25"/>
      <c r="L811" s="25"/>
      <c r="M811" s="25"/>
    </row>
    <row r="812" spans="1:13" ht="45" x14ac:dyDescent="0.25">
      <c r="A812" s="7" t="s">
        <v>516</v>
      </c>
      <c r="B812" s="7" t="s">
        <v>36</v>
      </c>
      <c r="C812" s="7" t="s">
        <v>37</v>
      </c>
      <c r="D812" s="8" t="s">
        <v>514</v>
      </c>
      <c r="E812" s="9"/>
      <c r="F812" s="10"/>
      <c r="G812" s="10"/>
      <c r="H812" s="10"/>
      <c r="I812" s="10"/>
      <c r="J812" s="10"/>
      <c r="K812" s="11">
        <v>1</v>
      </c>
      <c r="L812" s="12">
        <v>6.07</v>
      </c>
      <c r="M812" s="12">
        <f>ROUND(K812*L812,2)</f>
        <v>6.07</v>
      </c>
    </row>
    <row r="813" spans="1:13" ht="66.75" customHeight="1" x14ac:dyDescent="0.25">
      <c r="A813" s="9"/>
      <c r="B813" s="9"/>
      <c r="C813" s="9"/>
      <c r="D813" s="13" t="s">
        <v>517</v>
      </c>
      <c r="E813" s="9"/>
      <c r="F813" s="10"/>
      <c r="G813" s="10"/>
      <c r="H813" s="10"/>
      <c r="I813" s="10"/>
      <c r="J813" s="10"/>
      <c r="K813" s="10"/>
      <c r="L813" s="10"/>
      <c r="M813" s="10"/>
    </row>
    <row r="814" spans="1:13" x14ac:dyDescent="0.25">
      <c r="A814" s="9"/>
      <c r="B814" s="9"/>
      <c r="C814" s="9"/>
      <c r="D814" s="14"/>
      <c r="E814" s="7" t="s">
        <v>18</v>
      </c>
      <c r="F814" s="15">
        <v>8</v>
      </c>
      <c r="G814" s="11"/>
      <c r="H814" s="11"/>
      <c r="I814" s="11"/>
      <c r="J814" s="11">
        <f>F814*(G814+ (G814= 0))*(H814+ (H814= 0))*(I814+ (I814= 0))</f>
        <v>8</v>
      </c>
      <c r="K814" s="10"/>
      <c r="L814" s="10"/>
      <c r="M814" s="10"/>
    </row>
    <row r="815" spans="1:13" x14ac:dyDescent="0.25">
      <c r="A815" s="9"/>
      <c r="B815" s="9"/>
      <c r="C815" s="9"/>
      <c r="D815" s="14"/>
      <c r="E815" s="9"/>
      <c r="F815" s="10"/>
      <c r="G815" s="10"/>
      <c r="H815" s="10"/>
      <c r="I815" s="10"/>
      <c r="J815" s="35" t="s">
        <v>518</v>
      </c>
      <c r="K815" s="26">
        <f>SUM(J814:J814)</f>
        <v>8</v>
      </c>
      <c r="L815" s="27">
        <f>M812*1.06</f>
        <v>6.43</v>
      </c>
      <c r="M815" s="27">
        <f>ROUND(L815*K815,2)</f>
        <v>51.44</v>
      </c>
    </row>
    <row r="816" spans="1:13" x14ac:dyDescent="0.25">
      <c r="A816" s="17"/>
      <c r="B816" s="17"/>
      <c r="C816" s="17"/>
      <c r="D816" s="18"/>
      <c r="E816" s="17"/>
      <c r="F816" s="10"/>
      <c r="G816" s="10"/>
      <c r="H816" s="10"/>
      <c r="I816" s="10"/>
      <c r="J816" s="10"/>
      <c r="K816" s="10"/>
      <c r="L816" s="10"/>
      <c r="M816" s="10"/>
    </row>
    <row r="817" spans="1:13" ht="45" x14ac:dyDescent="0.25">
      <c r="A817" s="22" t="s">
        <v>519</v>
      </c>
      <c r="B817" s="22" t="s">
        <v>21</v>
      </c>
      <c r="C817" s="22" t="s">
        <v>37</v>
      </c>
      <c r="D817" s="23" t="s">
        <v>520</v>
      </c>
      <c r="E817" s="24"/>
      <c r="F817" s="25"/>
      <c r="G817" s="25"/>
      <c r="H817" s="25"/>
      <c r="I817" s="25"/>
      <c r="J817" s="25"/>
      <c r="K817" s="26">
        <f>K822</f>
        <v>32</v>
      </c>
      <c r="L817" s="27">
        <f>L822</f>
        <v>0.24</v>
      </c>
      <c r="M817" s="27">
        <f>M822</f>
        <v>7.68</v>
      </c>
    </row>
    <row r="818" spans="1:13" ht="39.75" customHeight="1" x14ac:dyDescent="0.25">
      <c r="A818" s="24"/>
      <c r="B818" s="24"/>
      <c r="C818" s="24"/>
      <c r="D818" s="28" t="s">
        <v>521</v>
      </c>
      <c r="E818" s="24"/>
      <c r="F818" s="25"/>
      <c r="G818" s="25"/>
      <c r="H818" s="25"/>
      <c r="I818" s="25"/>
      <c r="J818" s="25"/>
      <c r="K818" s="25"/>
      <c r="L818" s="25"/>
      <c r="M818" s="25"/>
    </row>
    <row r="819" spans="1:13" ht="45" x14ac:dyDescent="0.25">
      <c r="A819" s="7" t="s">
        <v>522</v>
      </c>
      <c r="B819" s="7" t="s">
        <v>36</v>
      </c>
      <c r="C819" s="7" t="s">
        <v>37</v>
      </c>
      <c r="D819" s="8" t="s">
        <v>523</v>
      </c>
      <c r="E819" s="9"/>
      <c r="F819" s="10"/>
      <c r="G819" s="10"/>
      <c r="H819" s="10"/>
      <c r="I819" s="10"/>
      <c r="J819" s="10"/>
      <c r="K819" s="11">
        <v>1</v>
      </c>
      <c r="L819" s="12">
        <v>0.23</v>
      </c>
      <c r="M819" s="12">
        <f>ROUND(K819*L819,2)</f>
        <v>0.23</v>
      </c>
    </row>
    <row r="820" spans="1:13" ht="60" x14ac:dyDescent="0.25">
      <c r="A820" s="9"/>
      <c r="B820" s="9"/>
      <c r="C820" s="9"/>
      <c r="D820" s="13" t="s">
        <v>524</v>
      </c>
      <c r="E820" s="9"/>
      <c r="F820" s="10"/>
      <c r="G820" s="10"/>
      <c r="H820" s="10"/>
      <c r="I820" s="10"/>
      <c r="J820" s="10"/>
      <c r="K820" s="10"/>
      <c r="L820" s="10"/>
      <c r="M820" s="10"/>
    </row>
    <row r="821" spans="1:13" x14ac:dyDescent="0.25">
      <c r="A821" s="9"/>
      <c r="B821" s="9"/>
      <c r="C821" s="9"/>
      <c r="D821" s="14"/>
      <c r="E821" s="7" t="s">
        <v>18</v>
      </c>
      <c r="F821" s="15">
        <v>32</v>
      </c>
      <c r="G821" s="11"/>
      <c r="H821" s="11"/>
      <c r="I821" s="11"/>
      <c r="J821" s="11">
        <f>F821*(G821+ (G821= 0))*(H821+ (H821= 0))*(I821+ (I821= 0))</f>
        <v>32</v>
      </c>
      <c r="K821" s="10"/>
      <c r="L821" s="10"/>
      <c r="M821" s="10"/>
    </row>
    <row r="822" spans="1:13" x14ac:dyDescent="0.25">
      <c r="A822" s="9"/>
      <c r="B822" s="9"/>
      <c r="C822" s="9"/>
      <c r="D822" s="14"/>
      <c r="E822" s="9"/>
      <c r="F822" s="10"/>
      <c r="G822" s="10"/>
      <c r="H822" s="10"/>
      <c r="I822" s="10"/>
      <c r="J822" s="35" t="s">
        <v>525</v>
      </c>
      <c r="K822" s="26">
        <f>SUM(J821:J821)</f>
        <v>32</v>
      </c>
      <c r="L822" s="27">
        <f>M819*1.06</f>
        <v>0.24</v>
      </c>
      <c r="M822" s="27">
        <f>ROUND(L822*K822,2)</f>
        <v>7.68</v>
      </c>
    </row>
    <row r="823" spans="1:13" x14ac:dyDescent="0.25">
      <c r="A823" s="17"/>
      <c r="B823" s="17"/>
      <c r="C823" s="17"/>
      <c r="D823" s="18"/>
      <c r="E823" s="17"/>
      <c r="F823" s="10"/>
      <c r="G823" s="10"/>
      <c r="H823" s="10"/>
      <c r="I823" s="10"/>
      <c r="J823" s="10"/>
      <c r="K823" s="10"/>
      <c r="L823" s="10"/>
      <c r="M823" s="10"/>
    </row>
    <row r="824" spans="1:13" ht="45" x14ac:dyDescent="0.25">
      <c r="A824" s="22" t="s">
        <v>526</v>
      </c>
      <c r="B824" s="22" t="s">
        <v>21</v>
      </c>
      <c r="C824" s="22" t="s">
        <v>37</v>
      </c>
      <c r="D824" s="23" t="s">
        <v>527</v>
      </c>
      <c r="E824" s="24"/>
      <c r="F824" s="25"/>
      <c r="G824" s="25"/>
      <c r="H824" s="25"/>
      <c r="I824" s="25"/>
      <c r="J824" s="25"/>
      <c r="K824" s="26">
        <f>K829</f>
        <v>32</v>
      </c>
      <c r="L824" s="27">
        <f>L829</f>
        <v>0.73</v>
      </c>
      <c r="M824" s="27">
        <f>M829</f>
        <v>23.36</v>
      </c>
    </row>
    <row r="825" spans="1:13" ht="39" customHeight="1" x14ac:dyDescent="0.25">
      <c r="A825" s="24"/>
      <c r="B825" s="24"/>
      <c r="C825" s="24"/>
      <c r="D825" s="28" t="s">
        <v>528</v>
      </c>
      <c r="E825" s="24"/>
      <c r="F825" s="25"/>
      <c r="G825" s="25"/>
      <c r="H825" s="25"/>
      <c r="I825" s="25"/>
      <c r="J825" s="25"/>
      <c r="K825" s="25"/>
      <c r="L825" s="25"/>
      <c r="M825" s="25"/>
    </row>
    <row r="826" spans="1:13" ht="45" x14ac:dyDescent="0.25">
      <c r="A826" s="7" t="s">
        <v>529</v>
      </c>
      <c r="B826" s="7" t="s">
        <v>36</v>
      </c>
      <c r="C826" s="7" t="s">
        <v>37</v>
      </c>
      <c r="D826" s="8" t="s">
        <v>530</v>
      </c>
      <c r="E826" s="9"/>
      <c r="F826" s="10"/>
      <c r="G826" s="10"/>
      <c r="H826" s="10"/>
      <c r="I826" s="10"/>
      <c r="J826" s="10"/>
      <c r="K826" s="11">
        <v>1</v>
      </c>
      <c r="L826" s="12">
        <v>0.69</v>
      </c>
      <c r="M826" s="12">
        <f>ROUND(K826*L826,2)</f>
        <v>0.69</v>
      </c>
    </row>
    <row r="827" spans="1:13" ht="60" x14ac:dyDescent="0.25">
      <c r="A827" s="9"/>
      <c r="B827" s="9"/>
      <c r="C827" s="9"/>
      <c r="D827" s="13" t="s">
        <v>531</v>
      </c>
      <c r="E827" s="9"/>
      <c r="F827" s="10"/>
      <c r="G827" s="10"/>
      <c r="H827" s="10"/>
      <c r="I827" s="10"/>
      <c r="J827" s="10"/>
      <c r="K827" s="10"/>
      <c r="L827" s="10"/>
      <c r="M827" s="10"/>
    </row>
    <row r="828" spans="1:13" x14ac:dyDescent="0.25">
      <c r="A828" s="9"/>
      <c r="B828" s="9"/>
      <c r="C828" s="9"/>
      <c r="D828" s="14"/>
      <c r="E828" s="7" t="s">
        <v>18</v>
      </c>
      <c r="F828" s="15">
        <v>32</v>
      </c>
      <c r="G828" s="11"/>
      <c r="H828" s="11"/>
      <c r="I828" s="11"/>
      <c r="J828" s="11">
        <f>F828*(G828+ (G828= 0))*(H828+ (H828= 0))*(I828+ (I828= 0))</f>
        <v>32</v>
      </c>
      <c r="K828" s="10"/>
      <c r="L828" s="10"/>
      <c r="M828" s="10"/>
    </row>
    <row r="829" spans="1:13" x14ac:dyDescent="0.25">
      <c r="A829" s="9"/>
      <c r="B829" s="9"/>
      <c r="C829" s="9"/>
      <c r="D829" s="14"/>
      <c r="E829" s="9"/>
      <c r="F829" s="10"/>
      <c r="G829" s="10"/>
      <c r="H829" s="10"/>
      <c r="I829" s="10"/>
      <c r="J829" s="35" t="s">
        <v>532</v>
      </c>
      <c r="K829" s="26">
        <f>SUM(J828:J828)</f>
        <v>32</v>
      </c>
      <c r="L829" s="27">
        <f>M826*1.06</f>
        <v>0.73</v>
      </c>
      <c r="M829" s="27">
        <f>ROUND(L829*K829,2)</f>
        <v>23.36</v>
      </c>
    </row>
    <row r="830" spans="1:13" x14ac:dyDescent="0.25">
      <c r="A830" s="17"/>
      <c r="B830" s="17"/>
      <c r="C830" s="17"/>
      <c r="D830" s="18"/>
      <c r="E830" s="17"/>
      <c r="F830" s="10"/>
      <c r="G830" s="10"/>
      <c r="H830" s="10"/>
      <c r="I830" s="10"/>
      <c r="J830" s="10"/>
      <c r="K830" s="10"/>
      <c r="L830" s="10"/>
      <c r="M830" s="10"/>
    </row>
    <row r="831" spans="1:13" ht="45" x14ac:dyDescent="0.25">
      <c r="A831" s="22" t="s">
        <v>533</v>
      </c>
      <c r="B831" s="22" t="s">
        <v>21</v>
      </c>
      <c r="C831" s="22" t="s">
        <v>37</v>
      </c>
      <c r="D831" s="23" t="s">
        <v>534</v>
      </c>
      <c r="E831" s="24"/>
      <c r="F831" s="25"/>
      <c r="G831" s="25"/>
      <c r="H831" s="25"/>
      <c r="I831" s="25"/>
      <c r="J831" s="25"/>
      <c r="K831" s="26">
        <f>K836</f>
        <v>8</v>
      </c>
      <c r="L831" s="27">
        <f>L836</f>
        <v>6.81</v>
      </c>
      <c r="M831" s="27">
        <f>M836</f>
        <v>54.48</v>
      </c>
    </row>
    <row r="832" spans="1:13" ht="68.25" customHeight="1" x14ac:dyDescent="0.25">
      <c r="A832" s="24"/>
      <c r="B832" s="24"/>
      <c r="C832" s="24"/>
      <c r="D832" s="28" t="s">
        <v>535</v>
      </c>
      <c r="E832" s="24"/>
      <c r="F832" s="25"/>
      <c r="G832" s="25"/>
      <c r="H832" s="25"/>
      <c r="I832" s="25"/>
      <c r="J832" s="25"/>
      <c r="K832" s="25"/>
      <c r="L832" s="25"/>
      <c r="M832" s="25"/>
    </row>
    <row r="833" spans="1:13" ht="45" x14ac:dyDescent="0.25">
      <c r="A833" s="7" t="s">
        <v>536</v>
      </c>
      <c r="B833" s="7" t="s">
        <v>36</v>
      </c>
      <c r="C833" s="7" t="s">
        <v>37</v>
      </c>
      <c r="D833" s="8" t="s">
        <v>534</v>
      </c>
      <c r="E833" s="9"/>
      <c r="F833" s="10"/>
      <c r="G833" s="10"/>
      <c r="H833" s="10"/>
      <c r="I833" s="10"/>
      <c r="J833" s="10"/>
      <c r="K833" s="11">
        <v>1</v>
      </c>
      <c r="L833" s="12">
        <v>6.42</v>
      </c>
      <c r="M833" s="12">
        <f>ROUND(K833*L833,2)</f>
        <v>6.42</v>
      </c>
    </row>
    <row r="834" spans="1:13" ht="105" x14ac:dyDescent="0.25">
      <c r="A834" s="9"/>
      <c r="B834" s="9"/>
      <c r="C834" s="9"/>
      <c r="D834" s="13" t="s">
        <v>537</v>
      </c>
      <c r="E834" s="9"/>
      <c r="F834" s="10"/>
      <c r="G834" s="10"/>
      <c r="H834" s="10"/>
      <c r="I834" s="10"/>
      <c r="J834" s="10"/>
      <c r="K834" s="10"/>
      <c r="L834" s="10"/>
      <c r="M834" s="10"/>
    </row>
    <row r="835" spans="1:13" x14ac:dyDescent="0.25">
      <c r="A835" s="9"/>
      <c r="B835" s="9"/>
      <c r="C835" s="9"/>
      <c r="D835" s="14"/>
      <c r="E835" s="7" t="s">
        <v>18</v>
      </c>
      <c r="F835" s="15">
        <v>8</v>
      </c>
      <c r="G835" s="11"/>
      <c r="H835" s="11"/>
      <c r="I835" s="11"/>
      <c r="J835" s="11">
        <f>F835*(G835+ (G835= 0))*(H835+ (H835= 0))*(I835+ (I835= 0))</f>
        <v>8</v>
      </c>
      <c r="K835" s="10"/>
      <c r="L835" s="10"/>
      <c r="M835" s="10"/>
    </row>
    <row r="836" spans="1:13" x14ac:dyDescent="0.25">
      <c r="A836" s="9"/>
      <c r="B836" s="9"/>
      <c r="C836" s="9"/>
      <c r="D836" s="14"/>
      <c r="E836" s="9"/>
      <c r="F836" s="10"/>
      <c r="G836" s="10"/>
      <c r="H836" s="10"/>
      <c r="I836" s="10"/>
      <c r="J836" s="35" t="s">
        <v>538</v>
      </c>
      <c r="K836" s="26">
        <f>SUM(J835:J835)</f>
        <v>8</v>
      </c>
      <c r="L836" s="27">
        <f>M833*1.06</f>
        <v>6.81</v>
      </c>
      <c r="M836" s="27">
        <f>ROUND(L836*K836,2)</f>
        <v>54.48</v>
      </c>
    </row>
    <row r="837" spans="1:13" x14ac:dyDescent="0.25">
      <c r="A837" s="17"/>
      <c r="B837" s="17"/>
      <c r="C837" s="17"/>
      <c r="D837" s="18"/>
      <c r="E837" s="17"/>
      <c r="F837" s="10"/>
      <c r="G837" s="10"/>
      <c r="H837" s="10"/>
      <c r="I837" s="10"/>
      <c r="J837" s="10"/>
      <c r="K837" s="10"/>
      <c r="L837" s="10"/>
      <c r="M837" s="10"/>
    </row>
    <row r="838" spans="1:13" ht="60" x14ac:dyDescent="0.25">
      <c r="A838" s="22" t="s">
        <v>539</v>
      </c>
      <c r="B838" s="22" t="s">
        <v>21</v>
      </c>
      <c r="C838" s="22" t="s">
        <v>90</v>
      </c>
      <c r="D838" s="23" t="s">
        <v>540</v>
      </c>
      <c r="E838" s="24"/>
      <c r="F838" s="25"/>
      <c r="G838" s="25"/>
      <c r="H838" s="25"/>
      <c r="I838" s="25"/>
      <c r="J838" s="25"/>
      <c r="K838" s="26">
        <f>K848</f>
        <v>30</v>
      </c>
      <c r="L838" s="27">
        <f>L848</f>
        <v>3.08</v>
      </c>
      <c r="M838" s="27">
        <f>M848</f>
        <v>92.4</v>
      </c>
    </row>
    <row r="839" spans="1:13" ht="100.5" customHeight="1" x14ac:dyDescent="0.25">
      <c r="A839" s="24"/>
      <c r="B839" s="24"/>
      <c r="C839" s="24"/>
      <c r="D839" s="28" t="s">
        <v>541</v>
      </c>
      <c r="E839" s="24"/>
      <c r="F839" s="25"/>
      <c r="G839" s="25"/>
      <c r="H839" s="25"/>
      <c r="I839" s="25"/>
      <c r="J839" s="25"/>
      <c r="K839" s="25"/>
      <c r="L839" s="25"/>
      <c r="M839" s="25"/>
    </row>
    <row r="840" spans="1:13" x14ac:dyDescent="0.25">
      <c r="A840" s="7" t="s">
        <v>542</v>
      </c>
      <c r="B840" s="7" t="s">
        <v>26</v>
      </c>
      <c r="C840" s="7" t="s">
        <v>27</v>
      </c>
      <c r="D840" s="8" t="s">
        <v>543</v>
      </c>
      <c r="E840" s="9"/>
      <c r="F840" s="10"/>
      <c r="G840" s="10"/>
      <c r="H840" s="10"/>
      <c r="I840" s="10"/>
      <c r="J840" s="10"/>
      <c r="K840" s="11">
        <v>0.1</v>
      </c>
      <c r="L840" s="12">
        <v>20.75</v>
      </c>
      <c r="M840" s="12">
        <f>ROUND(K840*L840,2)</f>
        <v>2.08</v>
      </c>
    </row>
    <row r="841" spans="1:13" ht="30" x14ac:dyDescent="0.25">
      <c r="A841" s="9"/>
      <c r="B841" s="9"/>
      <c r="C841" s="9"/>
      <c r="D841" s="13" t="s">
        <v>544</v>
      </c>
      <c r="E841" s="9"/>
      <c r="F841" s="10"/>
      <c r="G841" s="10"/>
      <c r="H841" s="10"/>
      <c r="I841" s="10"/>
      <c r="J841" s="10"/>
      <c r="K841" s="10"/>
      <c r="L841" s="10"/>
      <c r="M841" s="10"/>
    </row>
    <row r="842" spans="1:13" ht="45" x14ac:dyDescent="0.25">
      <c r="A842" s="7" t="s">
        <v>545</v>
      </c>
      <c r="B842" s="7" t="s">
        <v>116</v>
      </c>
      <c r="C842" s="7" t="s">
        <v>90</v>
      </c>
      <c r="D842" s="8" t="s">
        <v>546</v>
      </c>
      <c r="E842" s="9"/>
      <c r="F842" s="10"/>
      <c r="G842" s="10"/>
      <c r="H842" s="10"/>
      <c r="I842" s="10"/>
      <c r="J842" s="10"/>
      <c r="K842" s="11">
        <v>1</v>
      </c>
      <c r="L842" s="12">
        <v>0.68</v>
      </c>
      <c r="M842" s="12">
        <f>ROUND(K842*L842,2)</f>
        <v>0.68</v>
      </c>
    </row>
    <row r="843" spans="1:13" ht="135" x14ac:dyDescent="0.25">
      <c r="A843" s="9"/>
      <c r="B843" s="9"/>
      <c r="C843" s="9"/>
      <c r="D843" s="13" t="s">
        <v>547</v>
      </c>
      <c r="E843" s="9"/>
      <c r="F843" s="10"/>
      <c r="G843" s="10"/>
      <c r="H843" s="10"/>
      <c r="I843" s="10"/>
      <c r="J843" s="10"/>
      <c r="K843" s="10"/>
      <c r="L843" s="10"/>
      <c r="M843" s="10"/>
    </row>
    <row r="844" spans="1:13" ht="30" x14ac:dyDescent="0.25">
      <c r="A844" s="7" t="s">
        <v>548</v>
      </c>
      <c r="B844" s="7" t="s">
        <v>116</v>
      </c>
      <c r="C844" s="7" t="s">
        <v>37</v>
      </c>
      <c r="D844" s="8" t="s">
        <v>549</v>
      </c>
      <c r="E844" s="9"/>
      <c r="F844" s="10"/>
      <c r="G844" s="10"/>
      <c r="H844" s="10"/>
      <c r="I844" s="10"/>
      <c r="J844" s="10"/>
      <c r="K844" s="11">
        <v>0.3</v>
      </c>
      <c r="L844" s="12">
        <v>0.3</v>
      </c>
      <c r="M844" s="12">
        <f>ROUND(K844*L844,2)</f>
        <v>0.09</v>
      </c>
    </row>
    <row r="845" spans="1:13" ht="45" x14ac:dyDescent="0.25">
      <c r="A845" s="9"/>
      <c r="B845" s="9"/>
      <c r="C845" s="9"/>
      <c r="D845" s="13" t="s">
        <v>550</v>
      </c>
      <c r="E845" s="9"/>
      <c r="F845" s="10"/>
      <c r="G845" s="10"/>
      <c r="H845" s="10"/>
      <c r="I845" s="10"/>
      <c r="J845" s="10"/>
      <c r="K845" s="10"/>
      <c r="L845" s="10"/>
      <c r="M845" s="10"/>
    </row>
    <row r="846" spans="1:13" ht="30" x14ac:dyDescent="0.25">
      <c r="A846" s="7" t="s">
        <v>551</v>
      </c>
      <c r="B846" s="7" t="s">
        <v>36</v>
      </c>
      <c r="C846" s="7" t="s">
        <v>37</v>
      </c>
      <c r="D846" s="8" t="s">
        <v>35</v>
      </c>
      <c r="E846" s="9"/>
      <c r="F846" s="10"/>
      <c r="G846" s="10"/>
      <c r="H846" s="10"/>
      <c r="I846" s="10"/>
      <c r="J846" s="10"/>
      <c r="K846" s="11">
        <v>1.9</v>
      </c>
      <c r="L846" s="12">
        <v>0.03</v>
      </c>
      <c r="M846" s="12">
        <f>ROUND(K846*L846,2)</f>
        <v>0.06</v>
      </c>
    </row>
    <row r="847" spans="1:13" x14ac:dyDescent="0.25">
      <c r="A847" s="9"/>
      <c r="B847" s="9"/>
      <c r="C847" s="9"/>
      <c r="D847" s="14"/>
      <c r="E847" s="7" t="s">
        <v>18</v>
      </c>
      <c r="F847" s="15">
        <v>30</v>
      </c>
      <c r="G847" s="11"/>
      <c r="H847" s="11"/>
      <c r="I847" s="11"/>
      <c r="J847" s="11">
        <f>F847*(G847+ (G847= 0))*(H847+ (H847= 0))*(I847+ (I847= 0))</f>
        <v>30</v>
      </c>
      <c r="K847" s="10"/>
      <c r="L847" s="10"/>
      <c r="M847" s="10"/>
    </row>
    <row r="848" spans="1:13" x14ac:dyDescent="0.25">
      <c r="A848" s="9"/>
      <c r="B848" s="9"/>
      <c r="C848" s="9"/>
      <c r="D848" s="14"/>
      <c r="E848" s="9"/>
      <c r="F848" s="10"/>
      <c r="G848" s="10"/>
      <c r="H848" s="10"/>
      <c r="I848" s="10"/>
      <c r="J848" s="35" t="s">
        <v>552</v>
      </c>
      <c r="K848" s="26">
        <f>SUM(J847:J847)</f>
        <v>30</v>
      </c>
      <c r="L848" s="27">
        <f>(M840+M842+M844+M846)*1.06</f>
        <v>3.08</v>
      </c>
      <c r="M848" s="27">
        <f>ROUND(L848*K848,2)</f>
        <v>92.4</v>
      </c>
    </row>
    <row r="849" spans="1:13" x14ac:dyDescent="0.25">
      <c r="A849" s="17"/>
      <c r="B849" s="17"/>
      <c r="C849" s="17"/>
      <c r="D849" s="18"/>
      <c r="E849" s="17"/>
      <c r="F849" s="10"/>
      <c r="G849" s="10"/>
      <c r="H849" s="10"/>
      <c r="I849" s="10"/>
      <c r="J849" s="10"/>
      <c r="K849" s="10"/>
      <c r="L849" s="10"/>
      <c r="M849" s="10"/>
    </row>
    <row r="850" spans="1:13" ht="45" x14ac:dyDescent="0.25">
      <c r="A850" s="22" t="s">
        <v>553</v>
      </c>
      <c r="B850" s="22" t="s">
        <v>21</v>
      </c>
      <c r="C850" s="22" t="s">
        <v>27</v>
      </c>
      <c r="D850" s="23" t="s">
        <v>554</v>
      </c>
      <c r="E850" s="24"/>
      <c r="F850" s="25"/>
      <c r="G850" s="25"/>
      <c r="H850" s="25"/>
      <c r="I850" s="25"/>
      <c r="J850" s="25"/>
      <c r="K850" s="26">
        <f>K859</f>
        <v>4</v>
      </c>
      <c r="L850" s="27">
        <f>L859</f>
        <v>49.84</v>
      </c>
      <c r="M850" s="27">
        <f>M859</f>
        <v>199.36</v>
      </c>
    </row>
    <row r="851" spans="1:13" ht="38.25" customHeight="1" x14ac:dyDescent="0.25">
      <c r="A851" s="24"/>
      <c r="B851" s="24"/>
      <c r="C851" s="24"/>
      <c r="D851" s="28" t="s">
        <v>555</v>
      </c>
      <c r="E851" s="24"/>
      <c r="F851" s="25"/>
      <c r="G851" s="25"/>
      <c r="H851" s="25"/>
      <c r="I851" s="25"/>
      <c r="J851" s="25"/>
      <c r="K851" s="25"/>
      <c r="L851" s="25"/>
      <c r="M851" s="25"/>
    </row>
    <row r="852" spans="1:13" x14ac:dyDescent="0.25">
      <c r="A852" s="7" t="s">
        <v>556</v>
      </c>
      <c r="B852" s="7" t="s">
        <v>26</v>
      </c>
      <c r="C852" s="7" t="s">
        <v>27</v>
      </c>
      <c r="D852" s="8" t="s">
        <v>557</v>
      </c>
      <c r="E852" s="9"/>
      <c r="F852" s="10"/>
      <c r="G852" s="10"/>
      <c r="H852" s="10"/>
      <c r="I852" s="10"/>
      <c r="J852" s="10"/>
      <c r="K852" s="11">
        <v>1</v>
      </c>
      <c r="L852" s="12">
        <v>24.9</v>
      </c>
      <c r="M852" s="12">
        <f>ROUND(K852*L852,2)</f>
        <v>24.9</v>
      </c>
    </row>
    <row r="853" spans="1:13" ht="30" x14ac:dyDescent="0.25">
      <c r="A853" s="9"/>
      <c r="B853" s="9"/>
      <c r="C853" s="9"/>
      <c r="D853" s="13" t="s">
        <v>558</v>
      </c>
      <c r="E853" s="9"/>
      <c r="F853" s="10"/>
      <c r="G853" s="10"/>
      <c r="H853" s="10"/>
      <c r="I853" s="10"/>
      <c r="J853" s="10"/>
      <c r="K853" s="10"/>
      <c r="L853" s="10"/>
      <c r="M853" s="10"/>
    </row>
    <row r="854" spans="1:13" x14ac:dyDescent="0.25">
      <c r="A854" s="7" t="s">
        <v>542</v>
      </c>
      <c r="B854" s="7" t="s">
        <v>26</v>
      </c>
      <c r="C854" s="7" t="s">
        <v>27</v>
      </c>
      <c r="D854" s="8" t="s">
        <v>543</v>
      </c>
      <c r="E854" s="9"/>
      <c r="F854" s="10"/>
      <c r="G854" s="10"/>
      <c r="H854" s="10"/>
      <c r="I854" s="10"/>
      <c r="J854" s="10"/>
      <c r="K854" s="11">
        <v>1</v>
      </c>
      <c r="L854" s="12">
        <v>20.75</v>
      </c>
      <c r="M854" s="12">
        <f>ROUND(K854*L854,2)</f>
        <v>20.75</v>
      </c>
    </row>
    <row r="855" spans="1:13" ht="30" x14ac:dyDescent="0.25">
      <c r="A855" s="9"/>
      <c r="B855" s="9"/>
      <c r="C855" s="9"/>
      <c r="D855" s="13" t="s">
        <v>544</v>
      </c>
      <c r="E855" s="9"/>
      <c r="F855" s="10"/>
      <c r="G855" s="10"/>
      <c r="H855" s="10"/>
      <c r="I855" s="10"/>
      <c r="J855" s="10"/>
      <c r="K855" s="10"/>
      <c r="L855" s="10"/>
      <c r="M855" s="10"/>
    </row>
    <row r="856" spans="1:13" ht="30" x14ac:dyDescent="0.25">
      <c r="A856" s="7" t="s">
        <v>34</v>
      </c>
      <c r="B856" s="7" t="s">
        <v>36</v>
      </c>
      <c r="C856" s="7" t="s">
        <v>37</v>
      </c>
      <c r="D856" s="8" t="s">
        <v>35</v>
      </c>
      <c r="E856" s="9"/>
      <c r="F856" s="10"/>
      <c r="G856" s="10"/>
      <c r="H856" s="10"/>
      <c r="I856" s="10"/>
      <c r="J856" s="10"/>
      <c r="K856" s="11">
        <v>0.45700000000000002</v>
      </c>
      <c r="L856" s="12">
        <v>3</v>
      </c>
      <c r="M856" s="12">
        <f>ROUND(K856*L856,2)</f>
        <v>1.37</v>
      </c>
    </row>
    <row r="857" spans="1:13" ht="30" x14ac:dyDescent="0.25">
      <c r="A857" s="9"/>
      <c r="B857" s="9"/>
      <c r="C857" s="9"/>
      <c r="D857" s="13" t="s">
        <v>38</v>
      </c>
      <c r="E857" s="9"/>
      <c r="F857" s="10"/>
      <c r="G857" s="10"/>
      <c r="H857" s="10"/>
      <c r="I857" s="10"/>
      <c r="J857" s="10"/>
      <c r="K857" s="10"/>
      <c r="L857" s="10"/>
      <c r="M857" s="10"/>
    </row>
    <row r="858" spans="1:13" x14ac:dyDescent="0.25">
      <c r="A858" s="9"/>
      <c r="B858" s="9"/>
      <c r="C858" s="9"/>
      <c r="D858" s="14"/>
      <c r="E858" s="7" t="s">
        <v>18</v>
      </c>
      <c r="F858" s="15">
        <v>4</v>
      </c>
      <c r="G858" s="11"/>
      <c r="H858" s="11"/>
      <c r="I858" s="11"/>
      <c r="J858" s="11">
        <f>F858*(G858+ (G858= 0))*(H858+ (H858= 0))*(I858+ (I858= 0))</f>
        <v>4</v>
      </c>
      <c r="K858" s="10"/>
      <c r="L858" s="10"/>
      <c r="M858" s="10"/>
    </row>
    <row r="859" spans="1:13" x14ac:dyDescent="0.25">
      <c r="A859" s="9"/>
      <c r="B859" s="9"/>
      <c r="C859" s="9"/>
      <c r="D859" s="14"/>
      <c r="E859" s="9"/>
      <c r="F859" s="10"/>
      <c r="G859" s="10"/>
      <c r="H859" s="10"/>
      <c r="I859" s="10"/>
      <c r="J859" s="35" t="s">
        <v>559</v>
      </c>
      <c r="K859" s="26">
        <f>SUM(J858:J858)</f>
        <v>4</v>
      </c>
      <c r="L859" s="27">
        <f>(M852+M854+M856)*1.06</f>
        <v>49.84</v>
      </c>
      <c r="M859" s="27">
        <f>ROUND(L859*K859,2)</f>
        <v>199.36</v>
      </c>
    </row>
    <row r="860" spans="1:13" x14ac:dyDescent="0.25">
      <c r="A860" s="17"/>
      <c r="B860" s="17"/>
      <c r="C860" s="17"/>
      <c r="D860" s="18"/>
      <c r="E860" s="17"/>
      <c r="F860" s="10"/>
      <c r="G860" s="10"/>
      <c r="H860" s="10"/>
      <c r="I860" s="10"/>
      <c r="J860" s="10"/>
      <c r="K860" s="10"/>
      <c r="L860" s="10"/>
      <c r="M860" s="10"/>
    </row>
    <row r="861" spans="1:13" x14ac:dyDescent="0.25">
      <c r="A861" s="22" t="s">
        <v>560</v>
      </c>
      <c r="B861" s="22" t="s">
        <v>21</v>
      </c>
      <c r="C861" s="22" t="s">
        <v>27</v>
      </c>
      <c r="D861" s="23" t="s">
        <v>561</v>
      </c>
      <c r="E861" s="24"/>
      <c r="F861" s="25"/>
      <c r="G861" s="25"/>
      <c r="H861" s="25"/>
      <c r="I861" s="25"/>
      <c r="J861" s="25"/>
      <c r="K861" s="26">
        <f>K868</f>
        <v>2</v>
      </c>
      <c r="L861" s="27">
        <f>L868</f>
        <v>22.65</v>
      </c>
      <c r="M861" s="27">
        <f>M868</f>
        <v>45.3</v>
      </c>
    </row>
    <row r="862" spans="1:13" ht="23.25" customHeight="1" x14ac:dyDescent="0.25">
      <c r="A862" s="24"/>
      <c r="B862" s="24"/>
      <c r="C862" s="24"/>
      <c r="D862" s="28" t="s">
        <v>562</v>
      </c>
      <c r="E862" s="24"/>
      <c r="F862" s="25"/>
      <c r="G862" s="25"/>
      <c r="H862" s="25"/>
      <c r="I862" s="25"/>
      <c r="J862" s="25"/>
      <c r="K862" s="25"/>
      <c r="L862" s="25"/>
      <c r="M862" s="25"/>
    </row>
    <row r="863" spans="1:13" x14ac:dyDescent="0.25">
      <c r="A863" s="7" t="s">
        <v>542</v>
      </c>
      <c r="B863" s="7" t="s">
        <v>26</v>
      </c>
      <c r="C863" s="7" t="s">
        <v>27</v>
      </c>
      <c r="D863" s="8" t="s">
        <v>543</v>
      </c>
      <c r="E863" s="9"/>
      <c r="F863" s="10"/>
      <c r="G863" s="10"/>
      <c r="H863" s="10"/>
      <c r="I863" s="10"/>
      <c r="J863" s="10"/>
      <c r="K863" s="11">
        <v>1</v>
      </c>
      <c r="L863" s="12">
        <v>20.75</v>
      </c>
      <c r="M863" s="12">
        <f>ROUND(K863*L863,2)</f>
        <v>20.75</v>
      </c>
    </row>
    <row r="864" spans="1:13" ht="30" x14ac:dyDescent="0.25">
      <c r="A864" s="9"/>
      <c r="B864" s="9"/>
      <c r="C864" s="9"/>
      <c r="D864" s="13" t="s">
        <v>544</v>
      </c>
      <c r="E864" s="9"/>
      <c r="F864" s="10"/>
      <c r="G864" s="10"/>
      <c r="H864" s="10"/>
      <c r="I864" s="10"/>
      <c r="J864" s="10"/>
      <c r="K864" s="10"/>
      <c r="L864" s="10"/>
      <c r="M864" s="10"/>
    </row>
    <row r="865" spans="1:13" ht="30" x14ac:dyDescent="0.25">
      <c r="A865" s="7" t="s">
        <v>34</v>
      </c>
      <c r="B865" s="7" t="s">
        <v>36</v>
      </c>
      <c r="C865" s="7" t="s">
        <v>37</v>
      </c>
      <c r="D865" s="8" t="s">
        <v>35</v>
      </c>
      <c r="E865" s="9"/>
      <c r="F865" s="10"/>
      <c r="G865" s="10"/>
      <c r="H865" s="10"/>
      <c r="I865" s="10"/>
      <c r="J865" s="10"/>
      <c r="K865" s="11">
        <v>0.20799999999999999</v>
      </c>
      <c r="L865" s="12">
        <v>3</v>
      </c>
      <c r="M865" s="12">
        <f>ROUND(K865*L865,2)</f>
        <v>0.62</v>
      </c>
    </row>
    <row r="866" spans="1:13" ht="30" x14ac:dyDescent="0.25">
      <c r="A866" s="9"/>
      <c r="B866" s="9"/>
      <c r="C866" s="9"/>
      <c r="D866" s="13" t="s">
        <v>38</v>
      </c>
      <c r="E866" s="9"/>
      <c r="F866" s="10"/>
      <c r="G866" s="10"/>
      <c r="H866" s="10"/>
      <c r="I866" s="10"/>
      <c r="J866" s="10"/>
      <c r="K866" s="10"/>
      <c r="L866" s="10"/>
      <c r="M866" s="10"/>
    </row>
    <row r="867" spans="1:13" x14ac:dyDescent="0.25">
      <c r="A867" s="9"/>
      <c r="B867" s="9"/>
      <c r="C867" s="9"/>
      <c r="D867" s="14"/>
      <c r="E867" s="7" t="s">
        <v>18</v>
      </c>
      <c r="F867" s="15">
        <v>2</v>
      </c>
      <c r="G867" s="11"/>
      <c r="H867" s="11"/>
      <c r="I867" s="11"/>
      <c r="J867" s="11">
        <f>F867*(G867+ (G867= 0))*(H867+ (H867= 0))*(I867+ (I867= 0))</f>
        <v>2</v>
      </c>
      <c r="K867" s="10"/>
      <c r="L867" s="10"/>
      <c r="M867" s="10"/>
    </row>
    <row r="868" spans="1:13" x14ac:dyDescent="0.25">
      <c r="A868" s="9"/>
      <c r="B868" s="9"/>
      <c r="C868" s="9"/>
      <c r="D868" s="14"/>
      <c r="E868" s="9"/>
      <c r="F868" s="10"/>
      <c r="G868" s="10"/>
      <c r="H868" s="10"/>
      <c r="I868" s="10"/>
      <c r="J868" s="35" t="s">
        <v>563</v>
      </c>
      <c r="K868" s="26">
        <f>SUM(J867:J867)</f>
        <v>2</v>
      </c>
      <c r="L868" s="27">
        <f>(M863+M865)*1.06</f>
        <v>22.65</v>
      </c>
      <c r="M868" s="27">
        <f>ROUND(L868*K868,2)</f>
        <v>45.3</v>
      </c>
    </row>
    <row r="869" spans="1:13" x14ac:dyDescent="0.25">
      <c r="A869" s="17"/>
      <c r="B869" s="17"/>
      <c r="C869" s="17"/>
      <c r="D869" s="18"/>
      <c r="E869" s="17"/>
      <c r="F869" s="10"/>
      <c r="G869" s="10"/>
      <c r="H869" s="10"/>
      <c r="I869" s="10"/>
      <c r="J869" s="10"/>
      <c r="K869" s="10"/>
      <c r="L869" s="10"/>
      <c r="M869" s="10"/>
    </row>
    <row r="870" spans="1:13" x14ac:dyDescent="0.25">
      <c r="A870" s="22" t="s">
        <v>564</v>
      </c>
      <c r="B870" s="22" t="s">
        <v>21</v>
      </c>
      <c r="C870" s="22" t="s">
        <v>37</v>
      </c>
      <c r="D870" s="23" t="s">
        <v>565</v>
      </c>
      <c r="E870" s="24"/>
      <c r="F870" s="25"/>
      <c r="G870" s="25"/>
      <c r="H870" s="25"/>
      <c r="I870" s="25"/>
      <c r="J870" s="25"/>
      <c r="K870" s="26">
        <f>K877</f>
        <v>1</v>
      </c>
      <c r="L870" s="27">
        <f>L877</f>
        <v>163.11000000000001</v>
      </c>
      <c r="M870" s="27">
        <f>M877</f>
        <v>163.11000000000001</v>
      </c>
    </row>
    <row r="871" spans="1:13" ht="36" customHeight="1" x14ac:dyDescent="0.25">
      <c r="A871" s="24"/>
      <c r="B871" s="24"/>
      <c r="C871" s="24"/>
      <c r="D871" s="28" t="s">
        <v>566</v>
      </c>
      <c r="E871" s="24"/>
      <c r="F871" s="25"/>
      <c r="G871" s="25"/>
      <c r="H871" s="25"/>
      <c r="I871" s="25"/>
      <c r="J871" s="25"/>
      <c r="K871" s="25"/>
      <c r="L871" s="25"/>
      <c r="M871" s="25"/>
    </row>
    <row r="872" spans="1:13" x14ac:dyDescent="0.25">
      <c r="A872" s="7" t="s">
        <v>556</v>
      </c>
      <c r="B872" s="7" t="s">
        <v>26</v>
      </c>
      <c r="C872" s="7" t="s">
        <v>27</v>
      </c>
      <c r="D872" s="8" t="s">
        <v>557</v>
      </c>
      <c r="E872" s="9"/>
      <c r="F872" s="10"/>
      <c r="G872" s="10"/>
      <c r="H872" s="10"/>
      <c r="I872" s="10"/>
      <c r="J872" s="10"/>
      <c r="K872" s="11">
        <v>6</v>
      </c>
      <c r="L872" s="12">
        <v>24.9</v>
      </c>
      <c r="M872" s="12">
        <f>ROUND(K872*L872,2)</f>
        <v>149.4</v>
      </c>
    </row>
    <row r="873" spans="1:13" ht="30" x14ac:dyDescent="0.25">
      <c r="A873" s="9"/>
      <c r="B873" s="9"/>
      <c r="C873" s="9"/>
      <c r="D873" s="13" t="s">
        <v>558</v>
      </c>
      <c r="E873" s="9"/>
      <c r="F873" s="10"/>
      <c r="G873" s="10"/>
      <c r="H873" s="10"/>
      <c r="I873" s="10"/>
      <c r="J873" s="10"/>
      <c r="K873" s="10"/>
      <c r="L873" s="10"/>
      <c r="M873" s="10"/>
    </row>
    <row r="874" spans="1:13" ht="30" x14ac:dyDescent="0.25">
      <c r="A874" s="7" t="s">
        <v>34</v>
      </c>
      <c r="B874" s="7" t="s">
        <v>36</v>
      </c>
      <c r="C874" s="7" t="s">
        <v>37</v>
      </c>
      <c r="D874" s="8" t="s">
        <v>35</v>
      </c>
      <c r="E874" s="9"/>
      <c r="F874" s="10"/>
      <c r="G874" s="10"/>
      <c r="H874" s="10"/>
      <c r="I874" s="10"/>
      <c r="J874" s="10"/>
      <c r="K874" s="11">
        <v>1.494</v>
      </c>
      <c r="L874" s="12">
        <v>3</v>
      </c>
      <c r="M874" s="12">
        <f>ROUND(K874*L874,2)</f>
        <v>4.4800000000000004</v>
      </c>
    </row>
    <row r="875" spans="1:13" ht="30" x14ac:dyDescent="0.25">
      <c r="A875" s="9"/>
      <c r="B875" s="9"/>
      <c r="C875" s="9"/>
      <c r="D875" s="13" t="s">
        <v>38</v>
      </c>
      <c r="E875" s="9"/>
      <c r="F875" s="10"/>
      <c r="G875" s="10"/>
      <c r="H875" s="10"/>
      <c r="I875" s="10"/>
      <c r="J875" s="10"/>
      <c r="K875" s="10"/>
      <c r="L875" s="10"/>
      <c r="M875" s="10"/>
    </row>
    <row r="876" spans="1:13" x14ac:dyDescent="0.25">
      <c r="A876" s="9"/>
      <c r="B876" s="9"/>
      <c r="C876" s="9"/>
      <c r="D876" s="14"/>
      <c r="E876" s="7" t="s">
        <v>18</v>
      </c>
      <c r="F876" s="15">
        <v>1</v>
      </c>
      <c r="G876" s="11"/>
      <c r="H876" s="11"/>
      <c r="I876" s="11"/>
      <c r="J876" s="11">
        <f>F876*(G876+ (G876= 0))*(H876+ (H876= 0))*(I876+ (I876= 0))</f>
        <v>1</v>
      </c>
      <c r="K876" s="10"/>
      <c r="L876" s="10"/>
      <c r="M876" s="10"/>
    </row>
    <row r="877" spans="1:13" x14ac:dyDescent="0.25">
      <c r="A877" s="9"/>
      <c r="B877" s="9"/>
      <c r="C877" s="9"/>
      <c r="D877" s="14"/>
      <c r="E877" s="9"/>
      <c r="F877" s="10"/>
      <c r="G877" s="10"/>
      <c r="H877" s="10"/>
      <c r="I877" s="10"/>
      <c r="J877" s="35" t="s">
        <v>567</v>
      </c>
      <c r="K877" s="26">
        <f>SUM(J876:J876)</f>
        <v>1</v>
      </c>
      <c r="L877" s="27">
        <f>(M872+M874)*1.06</f>
        <v>163.11000000000001</v>
      </c>
      <c r="M877" s="27">
        <f>ROUND(L877*K877,2)</f>
        <v>163.11000000000001</v>
      </c>
    </row>
    <row r="878" spans="1:13" x14ac:dyDescent="0.25">
      <c r="A878" s="17"/>
      <c r="B878" s="17"/>
      <c r="C878" s="17"/>
      <c r="D878" s="18"/>
      <c r="E878" s="17"/>
      <c r="F878" s="10"/>
      <c r="G878" s="10"/>
      <c r="H878" s="10"/>
      <c r="I878" s="10"/>
      <c r="J878" s="10"/>
      <c r="K878" s="10"/>
      <c r="L878" s="10"/>
      <c r="M878" s="10"/>
    </row>
    <row r="879" spans="1:13" x14ac:dyDescent="0.25">
      <c r="A879" s="9"/>
      <c r="B879" s="9"/>
      <c r="C879" s="9"/>
      <c r="D879" s="14"/>
      <c r="E879" s="9"/>
      <c r="F879" s="10"/>
      <c r="G879" s="10"/>
      <c r="H879" s="10"/>
      <c r="I879" s="10"/>
      <c r="J879" s="42" t="s">
        <v>568</v>
      </c>
      <c r="K879" s="40">
        <v>1</v>
      </c>
      <c r="L879" s="41">
        <f>M801+M808+M815+M822+M829+M836+M848+M859+M868+M877</f>
        <v>818.8</v>
      </c>
      <c r="M879" s="41">
        <f>ROUND(L879*K879,2)</f>
        <v>818.8</v>
      </c>
    </row>
    <row r="880" spans="1:13" x14ac:dyDescent="0.25">
      <c r="A880" s="17"/>
      <c r="B880" s="17"/>
      <c r="C880" s="17"/>
      <c r="D880" s="18"/>
      <c r="E880" s="17"/>
      <c r="F880" s="10"/>
      <c r="G880" s="10"/>
      <c r="H880" s="10"/>
      <c r="I880" s="10"/>
      <c r="J880" s="10"/>
      <c r="K880" s="10"/>
      <c r="L880" s="10"/>
      <c r="M880" s="10"/>
    </row>
    <row r="881" spans="1:13" x14ac:dyDescent="0.25">
      <c r="A881" s="9"/>
      <c r="B881" s="9"/>
      <c r="C881" s="9"/>
      <c r="D881" s="14"/>
      <c r="E881" s="9"/>
      <c r="F881" s="10"/>
      <c r="G881" s="10"/>
      <c r="H881" s="10"/>
      <c r="I881" s="10"/>
      <c r="J881" s="42" t="s">
        <v>569</v>
      </c>
      <c r="K881" s="40">
        <v>1</v>
      </c>
      <c r="L881" s="41">
        <f>M44+M143+M318+M437+M484+M759+M793+M879</f>
        <v>61540.62</v>
      </c>
      <c r="M881" s="41">
        <f>ROUND(L881*K881,2)</f>
        <v>61540.62</v>
      </c>
    </row>
    <row r="882" spans="1:13" ht="15.75" thickBot="1" x14ac:dyDescent="0.3">
      <c r="A882" s="19"/>
      <c r="B882" s="19"/>
      <c r="C882" s="19"/>
      <c r="D882" s="20"/>
      <c r="E882" s="19"/>
      <c r="F882" s="21"/>
      <c r="G882" s="21"/>
      <c r="H882" s="21"/>
      <c r="I882" s="21"/>
      <c r="J882" s="21"/>
      <c r="K882" s="21"/>
      <c r="L882" s="21"/>
      <c r="M882" s="21"/>
    </row>
  </sheetData>
  <dataValidations disablePrompts="1" count="1">
    <dataValidation type="list" allowBlank="1" showInputMessage="1" showErrorMessage="1" sqref="B4:B65535">
      <formula1>"Capítol,Partida,Mà d'obra,maquinària,Material,Altres,"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</dc:creator>
  <cp:lastModifiedBy>Carles</cp:lastModifiedBy>
  <dcterms:created xsi:type="dcterms:W3CDTF">2025-06-26T15:32:18Z</dcterms:created>
  <dcterms:modified xsi:type="dcterms:W3CDTF">2025-06-26T18:32:25Z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ón Presto">
    <vt:lpwstr>1.0</vt:lpwstr>
  </property>
</Properties>
</file>