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3\23-008 Serveis i sala immersiva castell Miravet\A - Consolidació voltes dependències recinte sobirà\DE - Documentació escrita\Valoració\"/>
    </mc:Choice>
  </mc:AlternateContent>
  <bookViews>
    <workbookView xWindow="0" yWindow="0" windowWidth="28770" windowHeight="3435"/>
  </bookViews>
  <sheets>
    <sheet name="Full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0" i="1" l="1"/>
  <c r="L187" i="1"/>
  <c r="L194" i="1"/>
  <c r="L201" i="1"/>
  <c r="L208" i="1"/>
  <c r="M208" i="1" s="1"/>
  <c r="M203" i="1" s="1"/>
  <c r="L215" i="1"/>
  <c r="L227" i="1"/>
  <c r="M227" i="1" s="1"/>
  <c r="M217" i="1" s="1"/>
  <c r="L238" i="1"/>
  <c r="L247" i="1"/>
  <c r="L170" i="1"/>
  <c r="L165" i="1" s="1"/>
  <c r="L163" i="1"/>
  <c r="M163" i="1" s="1"/>
  <c r="L151" i="1"/>
  <c r="L124" i="1"/>
  <c r="L81" i="1"/>
  <c r="L46" i="1"/>
  <c r="M46" i="1" s="1"/>
  <c r="M41" i="1" s="1"/>
  <c r="L39" i="1"/>
  <c r="M39" i="1" s="1"/>
  <c r="M28" i="1" s="1"/>
  <c r="L18" i="1"/>
  <c r="L5" i="1"/>
  <c r="L26" i="1"/>
  <c r="L20" i="1" s="1"/>
  <c r="K174" i="1"/>
  <c r="M247" i="1"/>
  <c r="M240" i="1" s="1"/>
  <c r="K240" i="1"/>
  <c r="K247" i="1"/>
  <c r="L240" i="1"/>
  <c r="J246" i="1"/>
  <c r="M244" i="1"/>
  <c r="M242" i="1"/>
  <c r="M238" i="1"/>
  <c r="M229" i="1" s="1"/>
  <c r="K229" i="1"/>
  <c r="K238" i="1"/>
  <c r="L229" i="1"/>
  <c r="J237" i="1"/>
  <c r="M235" i="1"/>
  <c r="M233" i="1"/>
  <c r="M231" i="1"/>
  <c r="K217" i="1"/>
  <c r="K227" i="1"/>
  <c r="L217" i="1"/>
  <c r="J226" i="1"/>
  <c r="M225" i="1"/>
  <c r="M223" i="1"/>
  <c r="M221" i="1"/>
  <c r="M219" i="1"/>
  <c r="M215" i="1"/>
  <c r="M210" i="1" s="1"/>
  <c r="K210" i="1"/>
  <c r="K215" i="1"/>
  <c r="L210" i="1"/>
  <c r="J214" i="1"/>
  <c r="M212" i="1"/>
  <c r="K203" i="1"/>
  <c r="K208" i="1"/>
  <c r="L203" i="1"/>
  <c r="J207" i="1"/>
  <c r="M205" i="1"/>
  <c r="M196" i="1"/>
  <c r="M201" i="1"/>
  <c r="K196" i="1"/>
  <c r="K201" i="1"/>
  <c r="L196" i="1"/>
  <c r="J200" i="1"/>
  <c r="M198" i="1"/>
  <c r="M189" i="1"/>
  <c r="M194" i="1"/>
  <c r="K189" i="1"/>
  <c r="K194" i="1"/>
  <c r="L189" i="1"/>
  <c r="J193" i="1"/>
  <c r="M191" i="1"/>
  <c r="M182" i="1"/>
  <c r="M187" i="1"/>
  <c r="K182" i="1"/>
  <c r="K187" i="1"/>
  <c r="L182" i="1"/>
  <c r="J186" i="1"/>
  <c r="M184" i="1"/>
  <c r="M175" i="1"/>
  <c r="M180" i="1"/>
  <c r="K175" i="1"/>
  <c r="K180" i="1"/>
  <c r="L175" i="1"/>
  <c r="J179" i="1"/>
  <c r="M177" i="1"/>
  <c r="K155" i="1"/>
  <c r="M170" i="1"/>
  <c r="M165" i="1" s="1"/>
  <c r="K165" i="1"/>
  <c r="K170" i="1"/>
  <c r="J169" i="1"/>
  <c r="M167" i="1"/>
  <c r="K156" i="1"/>
  <c r="K163" i="1"/>
  <c r="L156" i="1"/>
  <c r="J162" i="1"/>
  <c r="J161" i="1"/>
  <c r="J160" i="1"/>
  <c r="M158" i="1"/>
  <c r="K50" i="1"/>
  <c r="M126" i="1"/>
  <c r="M151" i="1"/>
  <c r="K126" i="1"/>
  <c r="K151" i="1"/>
  <c r="L126" i="1"/>
  <c r="J150" i="1"/>
  <c r="M148" i="1"/>
  <c r="M132" i="1"/>
  <c r="M146" i="1"/>
  <c r="K132" i="1"/>
  <c r="L132" i="1"/>
  <c r="L146" i="1"/>
  <c r="M144" i="1"/>
  <c r="M142" i="1"/>
  <c r="M140" i="1"/>
  <c r="M138" i="1"/>
  <c r="M136" i="1"/>
  <c r="M134" i="1"/>
  <c r="M130" i="1"/>
  <c r="M128" i="1"/>
  <c r="M83" i="1"/>
  <c r="M124" i="1"/>
  <c r="K83" i="1"/>
  <c r="K124" i="1"/>
  <c r="L83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M106" i="1"/>
  <c r="M90" i="1"/>
  <c r="M104" i="1"/>
  <c r="K90" i="1"/>
  <c r="L90" i="1"/>
  <c r="L104" i="1"/>
  <c r="M102" i="1"/>
  <c r="M100" i="1"/>
  <c r="M98" i="1"/>
  <c r="M96" i="1"/>
  <c r="M94" i="1"/>
  <c r="M92" i="1"/>
  <c r="M88" i="1"/>
  <c r="M86" i="1"/>
  <c r="M85" i="1"/>
  <c r="M51" i="1"/>
  <c r="M81" i="1"/>
  <c r="L153" i="1" s="1"/>
  <c r="K51" i="1"/>
  <c r="K81" i="1"/>
  <c r="L51" i="1"/>
  <c r="J80" i="1"/>
  <c r="J79" i="1"/>
  <c r="J78" i="1"/>
  <c r="J77" i="1"/>
  <c r="J76" i="1"/>
  <c r="M74" i="1"/>
  <c r="M58" i="1"/>
  <c r="M72" i="1"/>
  <c r="K58" i="1"/>
  <c r="L58" i="1"/>
  <c r="L72" i="1"/>
  <c r="M70" i="1"/>
  <c r="M68" i="1"/>
  <c r="M66" i="1"/>
  <c r="M64" i="1"/>
  <c r="M62" i="1"/>
  <c r="M60" i="1"/>
  <c r="M56" i="1"/>
  <c r="M54" i="1"/>
  <c r="M53" i="1"/>
  <c r="K4" i="1"/>
  <c r="K41" i="1"/>
  <c r="K46" i="1"/>
  <c r="L41" i="1"/>
  <c r="J45" i="1"/>
  <c r="J44" i="1"/>
  <c r="M43" i="1"/>
  <c r="K28" i="1"/>
  <c r="K39" i="1"/>
  <c r="L28" i="1"/>
  <c r="J38" i="1"/>
  <c r="M36" i="1"/>
  <c r="M34" i="1"/>
  <c r="M32" i="1"/>
  <c r="M30" i="1"/>
  <c r="M26" i="1"/>
  <c r="M20" i="1" s="1"/>
  <c r="K20" i="1"/>
  <c r="K26" i="1"/>
  <c r="J25" i="1"/>
  <c r="J24" i="1"/>
  <c r="J23" i="1"/>
  <c r="M22" i="1"/>
  <c r="K5" i="1"/>
  <c r="K18" i="1"/>
  <c r="J17" i="1"/>
  <c r="J16" i="1"/>
  <c r="J15" i="1"/>
  <c r="M13" i="1"/>
  <c r="M11" i="1"/>
  <c r="M9" i="1"/>
  <c r="M7" i="1"/>
  <c r="L249" i="1" l="1"/>
  <c r="L172" i="1"/>
  <c r="M156" i="1"/>
  <c r="M153" i="1"/>
  <c r="M50" i="1" s="1"/>
  <c r="L50" i="1"/>
  <c r="M18" i="1"/>
  <c r="M5" i="1" s="1"/>
  <c r="L48" i="1"/>
  <c r="M249" i="1" l="1"/>
  <c r="M174" i="1" s="1"/>
  <c r="L174" i="1"/>
  <c r="M172" i="1"/>
  <c r="M155" i="1" s="1"/>
  <c r="L155" i="1"/>
  <c r="L4" i="1"/>
  <c r="M48" i="1"/>
  <c r="L251" i="1" l="1"/>
  <c r="M251" i="1" s="1"/>
  <c r="M4" i="1"/>
</calcChain>
</file>

<file path=xl/sharedStrings.xml><?xml version="1.0" encoding="utf-8"?>
<sst xmlns="http://schemas.openxmlformats.org/spreadsheetml/2006/main" count="481" uniqueCount="209">
  <si>
    <t>Adequació celler castell Miravet com a sala immersiva</t>
  </si>
  <si>
    <t>Pressupost</t>
  </si>
  <si>
    <t>Código</t>
  </si>
  <si>
    <t>Resumen</t>
  </si>
  <si>
    <t>ImpPres</t>
  </si>
  <si>
    <t>Nat</t>
  </si>
  <si>
    <t>Ut</t>
  </si>
  <si>
    <t>CanPres</t>
  </si>
  <si>
    <t>PrPres</t>
  </si>
  <si>
    <t>Comentario</t>
  </si>
  <si>
    <t>N</t>
  </si>
  <si>
    <t>Longitud</t>
  </si>
  <si>
    <t>Anchura</t>
  </si>
  <si>
    <t>Altura</t>
  </si>
  <si>
    <t>Parcial</t>
  </si>
  <si>
    <t xml:space="preserve">1            </t>
  </si>
  <si>
    <t>IMPLANTACIÓ EN OBRA</t>
  </si>
  <si>
    <t>Capítol</t>
  </si>
  <si>
    <t/>
  </si>
  <si>
    <t xml:space="preserve">1.01         </t>
  </si>
  <si>
    <t>Muntatge i desmuntatge plataforma de treball esgraonada</t>
  </si>
  <si>
    <t>Partida</t>
  </si>
  <si>
    <t>u</t>
  </si>
  <si>
    <t xml:space="preserve">Muntatge i desmuntatge de plataforma de treball esgraonada, amb plans de treball a 2,5/1,5m d’alçada, i un volum total de 130m3, formada per estructura tubular d'acer galvanitzat en calent, sense duplicitat d'elements verticals i superfícies de treball horitzontal contínues; implantada segons detalls i especificacions de la documentació gràfica. Inclòs bases regulables, disposició de taulons de sola per regularització del terra existent, escales d’accés a les alçades de treballs, baranes perimetral  i altres elements per garantir la seva estabilitat. Mesurarà una sola unitat per al conjunt de plataforma implantada._x000D_
_x000D_
_x000D_
</t>
  </si>
  <si>
    <t xml:space="preserve">A012M000     </t>
  </si>
  <si>
    <t>Oficial 1a muntador</t>
  </si>
  <si>
    <t>Mà d'obra</t>
  </si>
  <si>
    <t>h</t>
  </si>
  <si>
    <t xml:space="preserve">A013M000     </t>
  </si>
  <si>
    <t>Ajudant muntador</t>
  </si>
  <si>
    <t xml:space="preserve">C1501701     </t>
  </si>
  <si>
    <t>Camio 7 t</t>
  </si>
  <si>
    <t>maquinària</t>
  </si>
  <si>
    <t>Camió per a transport de 7 t</t>
  </si>
  <si>
    <t xml:space="preserve">A%AUX001     </t>
  </si>
  <si>
    <t>Despeses auxiliars mà d'obra</t>
  </si>
  <si>
    <t>Altres</t>
  </si>
  <si>
    <t>Despeses auxiliars sobre la mà d'obra</t>
  </si>
  <si>
    <t>Àmbit 1</t>
  </si>
  <si>
    <t>Àmbit 2</t>
  </si>
  <si>
    <t>Àmbit 3</t>
  </si>
  <si>
    <t>1.01</t>
  </si>
  <si>
    <t xml:space="preserve">1.02         </t>
  </si>
  <si>
    <t>Amortització diària plataforma de treball esgraonada</t>
  </si>
  <si>
    <t>dia</t>
  </si>
  <si>
    <t xml:space="preserve">Amortització diària de plataforma de treball esgraonada, realitzat d’acord especificacions de partida 0.01. Mesurats els dies naturals per al conjunt de la implantació._x000D_
_x000D_
_x000D_
</t>
  </si>
  <si>
    <t xml:space="preserve">BBBA1010     </t>
  </si>
  <si>
    <t>Amortització diària plataforma de treball esgraonada, 125m3</t>
  </si>
  <si>
    <t>1.02</t>
  </si>
  <si>
    <t xml:space="preserve">1.03         </t>
  </si>
  <si>
    <t>Bastida mòbil amb rodes 1,50x1,80, h=3,20m</t>
  </si>
  <si>
    <t xml:space="preserve">Lliurament, muntatge, desmuntatge i recollida de bastida-torre mòbil d'alumini, amb rodes, de dimensions 1,50x1,80 m , i de 3,20m d'alçada (alçada de treball 2,20). Mesurada una sola unitat._x000D_
_x000D_
</t>
  </si>
  <si>
    <t>1.03</t>
  </si>
  <si>
    <t xml:space="preserve">1.04         </t>
  </si>
  <si>
    <t>Amortització de bastida mòbil, 150x180, h=3,20)</t>
  </si>
  <si>
    <t xml:space="preserve">Amortització diària de bastida-torre mòbil d'alumini, amb rodes, de dimensions 1,50x1,80 m , i de 3,20m d'alçada (alçada de treball 2,20). Mesurats els dies laborals._x000D_
_x000D_
</t>
  </si>
  <si>
    <t xml:space="preserve">BBBA1011     </t>
  </si>
  <si>
    <t>Amortització diària bastida mòbil 150x180, h= 3,2</t>
  </si>
  <si>
    <t>consolidació volta passadís</t>
  </si>
  <si>
    <t>consolidació volta accés celler</t>
  </si>
  <si>
    <t>1.04</t>
  </si>
  <si>
    <t>1</t>
  </si>
  <si>
    <t xml:space="preserve">2            </t>
  </si>
  <si>
    <t>RESTAURACIÓ I TRACTAMENT DE PARAMENTS HISTÒRICS</t>
  </si>
  <si>
    <t xml:space="preserve">2.01         </t>
  </si>
  <si>
    <t>Neteja, sanejat i rejuntat de volta de maçoneria</t>
  </si>
  <si>
    <t>m2</t>
  </si>
  <si>
    <t xml:space="preserve">Consolidació de part superior de volta de maçoneria encofrada, consistent en sanejat de part degradades de pedra o morter que es considerin irrecuperables, neteja profunda general manual en sec del parament, realitzada amb raspall suau, pinzell i/o aire a baixa pressió, acompanyada d’aspiració; i execució de bisellats, segellats de fissures i buits, o rejuntats selectius, fets amb morter de calç de calç hidràulica NHL 3,5 i àrid gruixut, amb acabat superficial raspallat i/o amb esponja. Inclòs aplicació de pàtina o veladura estrictament sobre els nous morter per aconseguí correcta integració cromàtica, només si es necessari. Mesurada la superfície real netejada._x000D_
_x000D_
_x000D_
</t>
  </si>
  <si>
    <t xml:space="preserve">A0122000     </t>
  </si>
  <si>
    <t>Oficial 1a paleta</t>
  </si>
  <si>
    <t xml:space="preserve">A010V050     </t>
  </si>
  <si>
    <t>Conservador-restaurador</t>
  </si>
  <si>
    <t xml:space="preserve">A0140000     </t>
  </si>
  <si>
    <t>Manobre</t>
  </si>
  <si>
    <t xml:space="preserve">D0705A2B     </t>
  </si>
  <si>
    <t>Morter de calç,sorra pedra granit.,380kg/m3 calç hidràu.natural</t>
  </si>
  <si>
    <t>m3</t>
  </si>
  <si>
    <t xml:space="preserve">Morter de calç i sorra de pedra granítica amb 380 kg/m3 de calç hidràulica natural NHL 3,5, amb una proporció en volum 1:4 i 10 N/mm2 de resistència a compressió, elaborat a l'obra amb formigonera de 165 l_x000D_
</t>
  </si>
  <si>
    <t xml:space="preserve">A0150000     </t>
  </si>
  <si>
    <t>Manobre especialista</t>
  </si>
  <si>
    <t xml:space="preserve">B0111000     </t>
  </si>
  <si>
    <t>Aigua</t>
  </si>
  <si>
    <t>Material</t>
  </si>
  <si>
    <t xml:space="preserve">B0312020     </t>
  </si>
  <si>
    <t>Sorra de riu granulometría 0,5-10 mm</t>
  </si>
  <si>
    <t>t</t>
  </si>
  <si>
    <t>Sorra de pedrera de pedra granítica per a morters</t>
  </si>
  <si>
    <t xml:space="preserve">B0533510     </t>
  </si>
  <si>
    <t>Calç hidràu.natural NHL 3,5</t>
  </si>
  <si>
    <t>kg</t>
  </si>
  <si>
    <t>Calç hidràulica natural NHL 3,5</t>
  </si>
  <si>
    <t xml:space="preserve">C1705600     </t>
  </si>
  <si>
    <t>Formigonera 165 l</t>
  </si>
  <si>
    <t>Formigonera de 165 l</t>
  </si>
  <si>
    <t>D0705A2B</t>
  </si>
  <si>
    <t>Passadís accés recinte sobirà</t>
  </si>
  <si>
    <t>Volta celler</t>
  </si>
  <si>
    <t>Passadís accés celler</t>
  </si>
  <si>
    <t>2.01</t>
  </si>
  <si>
    <t xml:space="preserve">2.02         </t>
  </si>
  <si>
    <t>Neteja, sanejat i rejuntat de paraments verticals de carreus</t>
  </si>
  <si>
    <t xml:space="preserve">Consolidació de paraments de part inferior de volta, o paraments verticals, de fàbrica de carreus de pedra, consistent en sanejat de part degradades de pedra o morter que es considerin irrecuperables, neteja profunda general manual en sec del parament, realitzada amb raspall suau, pinzell i/o aire a baixa pressió, acompanyada d’aspiració; i execució de bisellats, segellats de fissures i buits, o rejuntats selectius, fets amb morter de calç de calç hidràulica NHL 3,5 i àrid gruixut, amb acabat superficial raspallat i/o amb esponja. Inclòs aplicació de pàtina o veladura estrictament sobre els nous morter per aconseguí correcta integració cromàtica, només si es necessari. Mesurada la superfície real netejada._x000D_
_x000D_
_x000D_
</t>
  </si>
  <si>
    <t>-Interior celler</t>
  </si>
  <si>
    <t>tancament nord</t>
  </si>
  <si>
    <t>tancament sud</t>
  </si>
  <si>
    <t>extrem est</t>
  </si>
  <si>
    <t xml:space="preserve">  a deduïr: obertura cega</t>
  </si>
  <si>
    <t xml:space="preserve">  mur andalusí</t>
  </si>
  <si>
    <t>extrem oest</t>
  </si>
  <si>
    <t xml:space="preserve">  a deduïr: obert. finestra</t>
  </si>
  <si>
    <t xml:space="preserve">  expandit finestra</t>
  </si>
  <si>
    <t xml:space="preserve">  part superior finestra</t>
  </si>
  <si>
    <t xml:space="preserve">  fons finestra</t>
  </si>
  <si>
    <t>passadís accés després porta</t>
  </si>
  <si>
    <t>passadís accés abans porta</t>
  </si>
  <si>
    <t>2.02</t>
  </si>
  <si>
    <t xml:space="preserve">2.03         </t>
  </si>
  <si>
    <t>Consolidació i restauració d’estructures antiga premsa</t>
  </si>
  <si>
    <t xml:space="preserve">Consolidació de d’antiga premsa, consistent en neteja profunda general manual en sec dels seus paraments, realitzada amb raspall suau, pinzell i/o aire a baixa pressió, acompanyada d’aspiració; i posterior execució de bisellats, segellats de fissures i buit, o rejuntats selectius per a garantir la estabilitat dels elements constructius que la integren, fets amb morter de calç de calç hidràulica NHL 3,5 i de granulometria i acabats adients, per aconseguir una bona integració amb els elements originals consolidats  Inclòs aplicació de pàtina o veladura estrictament sobre els nous morter per aconseguí correcta integració cromàtica, només si es necessari. Mesurada una sola unitat per a tota l’operació._x000D_
_x000D_
_x000D_
</t>
  </si>
  <si>
    <t>2.03</t>
  </si>
  <si>
    <t>2</t>
  </si>
  <si>
    <t xml:space="preserve">3            </t>
  </si>
  <si>
    <t>GESTIÓ DE RESIDUS</t>
  </si>
  <si>
    <t xml:space="preserve">3.01         </t>
  </si>
  <si>
    <t>Transport terres cent.recic./monod./aboc.esp.,contenidor 9 m3</t>
  </si>
  <si>
    <t xml:space="preserve">Transport de terres a centre de reciclatge, a monodipòsit, a abocador específic o a centre de recollida i transferència, amb contenidor de 9 m3 de capacitat_x000D_
</t>
  </si>
  <si>
    <t xml:space="preserve">C150AE00     </t>
  </si>
  <si>
    <t>Suministrament i recollida contenidor  9 m3</t>
  </si>
  <si>
    <t>Subministrament i recollida de residus amb contenidor, de 4 a 6 m3 de capacitat</t>
  </si>
  <si>
    <t>Sanejat voltes</t>
  </si>
  <si>
    <t>Xarxa de protecció</t>
  </si>
  <si>
    <t>3.01</t>
  </si>
  <si>
    <t xml:space="preserve">3.02         </t>
  </si>
  <si>
    <t>Deposició controlada a monodiposit de terres</t>
  </si>
  <si>
    <t xml:space="preserve">Deposició controlada a dipòsit autoritzat de residus de terres procedents d'excavació, amb codi 170504 segons la Llista Europea de Residus_x000D_
_x000D_
_x000D_
</t>
  </si>
  <si>
    <t xml:space="preserve">B2RA1200     </t>
  </si>
  <si>
    <t>Disposic.monodipòsit terres</t>
  </si>
  <si>
    <t>Disposició controlada a monodipòsit, de terres</t>
  </si>
  <si>
    <t>3.02</t>
  </si>
  <si>
    <t>3</t>
  </si>
  <si>
    <t xml:space="preserve">4            </t>
  </si>
  <si>
    <t>MESURES SEGURITAT I SALUT</t>
  </si>
  <si>
    <t xml:space="preserve">4.01         </t>
  </si>
  <si>
    <t>Farmaciola armari+contingut segons orden.SiS</t>
  </si>
  <si>
    <t xml:space="preserve">Farmaciola d'armari, amb el contingut establert a l'ordenança general de seguretat i salut en el treball_x000D_
</t>
  </si>
  <si>
    <t xml:space="preserve">BQUA1100     </t>
  </si>
  <si>
    <t>Farmaciola tipus armari, amb el contingut establert a l'ordenança general de seguretat i salut en el treball</t>
  </si>
  <si>
    <t>4.01</t>
  </si>
  <si>
    <t xml:space="preserve">4.02         </t>
  </si>
  <si>
    <t>Casc seguretat,p/ús normal,contra cops,polietilè,p&lt;=400g,UNE-EN</t>
  </si>
  <si>
    <t xml:space="preserve">Casc de seguretat per a ús normal, contra cops, de polietilè amb un pes màxim de 400 g, homologat segons UNE-EN 812_x000D_
</t>
  </si>
  <si>
    <t xml:space="preserve">D1411111     </t>
  </si>
  <si>
    <t>Casc seguretat p/ús normal,contra cops,polietilè,p&lt;=400g,UNE-EN</t>
  </si>
  <si>
    <t>Casc de seguretat per a ús normal, contra cops, de polietilè amb un pes màxim de 400 g, homologat segons UNE-EN 812</t>
  </si>
  <si>
    <t>4.02</t>
  </si>
  <si>
    <t xml:space="preserve">4.03         </t>
  </si>
  <si>
    <t>Ulleres antiimp.st.,muntura univ.,visor transp.c/entelam.,UNE-EN</t>
  </si>
  <si>
    <t xml:space="preserve">Ulleres de seguretat antiimpactes estàndard, amb muntura universal, amb visor transparent i tractament contra l'entelament, homologades segons UNE-EN 167 i UNE-EN 168_x000D_
</t>
  </si>
  <si>
    <t xml:space="preserve">D1421110     </t>
  </si>
  <si>
    <t>Ulleres de seguretat antiimpactes estàndard, amb muntura universal, amb visor transparent i tractament contra l'entelament, homologades segons UNE-EN 167 i UNE-EN 168</t>
  </si>
  <si>
    <t>4.03</t>
  </si>
  <si>
    <t xml:space="preserve">4.05         </t>
  </si>
  <si>
    <t>Protector auditiu tap escuma,UNE-EN 352-2/UNE-EN 458</t>
  </si>
  <si>
    <t xml:space="preserve">Protector auditiu de tap d'escuma, homologat segons UNE-EN 352-2 i UNE-EN 458_x000D_
</t>
  </si>
  <si>
    <t xml:space="preserve">D1431101     </t>
  </si>
  <si>
    <t>Protector auditiu tap escuma, UNE-EN 352-2/UNE-EN 458</t>
  </si>
  <si>
    <t>Protector auditiu de tap d'escuma, homologat segons UNE-EN 352-2 i UNE-EN 458</t>
  </si>
  <si>
    <t>4.05</t>
  </si>
  <si>
    <t xml:space="preserve">4.06         </t>
  </si>
  <si>
    <t>Mascareta autofiltrant c/polsim+vap.tòx.,UNE-EN 405</t>
  </si>
  <si>
    <t xml:space="preserve">Mascareta autofiltrant contra polsims i vapors tòxics, homologada segons UNE-EN 405_x000D_
</t>
  </si>
  <si>
    <t xml:space="preserve">D1441201     </t>
  </si>
  <si>
    <t>Mascareta autofiltrant c/polsim+vap.tòx., UNE-EN 405</t>
  </si>
  <si>
    <t>Mascareta autofiltrant contra polsims i vapors tòxics, homologada segons UNE-EN 405</t>
  </si>
  <si>
    <t>4.06</t>
  </si>
  <si>
    <t xml:space="preserve">4.07         </t>
  </si>
  <si>
    <t>Guants protecció c/riscs mecànics nivell 1,UNE-EN 388/UNE-EN 420</t>
  </si>
  <si>
    <t xml:space="preserve">Parella de guants de protecció contra riscs mecànics mínims en treballs de precisió com soldadura amb àrgon, nivell 1, homologats segons UNE-EN 388 i UNE-EN 420_x000D_
</t>
  </si>
  <si>
    <t xml:space="preserve">D145A002     </t>
  </si>
  <si>
    <t>Parella de guants de protecció contra riscs mecànics mínims en treballs de precisió com soldadura amb àrgon, nivell 1, homologats segons UNE-EN 388 i UNE-EN 420</t>
  </si>
  <si>
    <t>4.07</t>
  </si>
  <si>
    <t xml:space="preserve">4.08         </t>
  </si>
  <si>
    <t>Tanca mòbil h=2m acer galv.malla 90x150mmxd4,5/3,5mm+bast.3,5x2m</t>
  </si>
  <si>
    <t>m</t>
  </si>
  <si>
    <t xml:space="preserve">Tanca mòbil, de 2 m d'alçària, d'acer galvanitzat, amb malla electrosoldada de 90x150 mm i de 4,5 i 3,5 mm de D, bastidor de 3,5x2 m de tub de 40 mm de D, fixat a peus prefabricats de formigó, i amb el desmuntatge inclòs_x000D_
</t>
  </si>
  <si>
    <t xml:space="preserve">A01H4000     </t>
  </si>
  <si>
    <t>Manobre p/SiS</t>
  </si>
  <si>
    <t>Manobre per a seguretat i salut</t>
  </si>
  <si>
    <t xml:space="preserve">B6AA211A     </t>
  </si>
  <si>
    <t>Tanca mòbil h=2m acer galv.malla elecsold. 90x150mmxD4,5/3,5mm+b</t>
  </si>
  <si>
    <t>Tanca mòbil, de 2 m d'alçària, d'acer galvanitzat, amb malla electrosoldada de 90x150 mm i de 4,5 i 3,5 mm de diàmetre, bastidor de 3,5x2 m de tub de 40 mm de diàmetre per a fixar a peus prefabricats de formigó, per a 20 usos</t>
  </si>
  <si>
    <t xml:space="preserve">B6AZAF0A     </t>
  </si>
  <si>
    <t>Dau form.p/tanca mòbil,20usos</t>
  </si>
  <si>
    <t>Dau de formigó de 38 kg per a peu de tanca mòbil de malla d'acer i per a 20 usos</t>
  </si>
  <si>
    <t xml:space="preserve">DAUX0003     </t>
  </si>
  <si>
    <t>4.08</t>
  </si>
  <si>
    <t xml:space="preserve">4.09         </t>
  </si>
  <si>
    <t>Brigada segur.p/mantenim.+repos.protec.</t>
  </si>
  <si>
    <t xml:space="preserve">Brigada de seguretat per a manteniment i reposició de les proteccions_x000D_
</t>
  </si>
  <si>
    <t xml:space="preserve">A01H2000     </t>
  </si>
  <si>
    <t>Oficial 1a p/SiS</t>
  </si>
  <si>
    <t>Oficial 1a per a seguretat i salut</t>
  </si>
  <si>
    <t>4.09</t>
  </si>
  <si>
    <t xml:space="preserve">4.10         </t>
  </si>
  <si>
    <t>Formació Seg.Salut</t>
  </si>
  <si>
    <t xml:space="preserve">Formació en Seguretat i Salut_x000D_
</t>
  </si>
  <si>
    <t>4.10</t>
  </si>
  <si>
    <t>4</t>
  </si>
  <si>
    <t>VALORACIO_05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</si>
</sst>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49" fontId="4" fillId="0" borderId="2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49" fontId="0" fillId="2" borderId="0" xfId="0" applyNumberForma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0" fontId="0" fillId="2" borderId="0" xfId="0" applyNumberFormat="1" applyFill="1" applyBorder="1" applyAlignment="1">
      <alignment horizontal="left" vertical="top" wrapText="1"/>
    </xf>
    <xf numFmtId="49" fontId="0" fillId="2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horizontal="left" vertical="top"/>
    </xf>
    <xf numFmtId="49" fontId="0" fillId="3" borderId="0" xfId="0" applyNumberForma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vertical="top"/>
    </xf>
    <xf numFmtId="164" fontId="0" fillId="3" borderId="0" xfId="0" applyNumberFormat="1" applyFill="1" applyBorder="1" applyAlignment="1">
      <alignment vertical="top"/>
    </xf>
    <xf numFmtId="4" fontId="0" fillId="3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178" sqref="P178"/>
    </sheetView>
  </sheetViews>
  <sheetFormatPr defaultRowHeight="15" x14ac:dyDescent="0.25"/>
  <cols>
    <col min="1" max="1" width="14" bestFit="1" customWidth="1"/>
    <col min="2" max="2" width="11" bestFit="1" customWidth="1"/>
    <col min="3" max="3" width="3.7109375" customWidth="1"/>
    <col min="4" max="4" width="30.28515625" customWidth="1"/>
    <col min="5" max="5" width="28" bestFit="1" customWidth="1"/>
    <col min="6" max="6" width="3" customWidth="1"/>
    <col min="7" max="7" width="8.5703125" customWidth="1"/>
    <col min="8" max="8" width="8.140625" customWidth="1"/>
    <col min="9" max="9" width="6.5703125" customWidth="1"/>
    <col min="10" max="10" width="14.5703125" bestFit="1" customWidth="1"/>
    <col min="11" max="11" width="7.855468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9.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2</v>
      </c>
      <c r="B3" s="3" t="s">
        <v>5</v>
      </c>
      <c r="C3" s="3" t="s">
        <v>6</v>
      </c>
      <c r="D3" s="4" t="s">
        <v>3</v>
      </c>
      <c r="E3" s="3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7</v>
      </c>
      <c r="L3" s="5" t="s">
        <v>8</v>
      </c>
      <c r="M3" s="5" t="s">
        <v>4</v>
      </c>
    </row>
    <row r="4" spans="1:13" x14ac:dyDescent="0.25">
      <c r="A4" s="29" t="s">
        <v>15</v>
      </c>
      <c r="B4" s="29" t="s">
        <v>17</v>
      </c>
      <c r="C4" s="29" t="s">
        <v>18</v>
      </c>
      <c r="D4" s="30" t="s">
        <v>16</v>
      </c>
      <c r="E4" s="31"/>
      <c r="F4" s="32"/>
      <c r="G4" s="32"/>
      <c r="H4" s="32"/>
      <c r="I4" s="32"/>
      <c r="J4" s="32"/>
      <c r="K4" s="33">
        <f>K48</f>
        <v>1</v>
      </c>
      <c r="L4" s="34">
        <f>L48</f>
        <v>7006.16</v>
      </c>
      <c r="M4" s="34">
        <f>M48</f>
        <v>7006.16</v>
      </c>
    </row>
    <row r="5" spans="1:13" ht="45" x14ac:dyDescent="0.25">
      <c r="A5" s="21" t="s">
        <v>19</v>
      </c>
      <c r="B5" s="21" t="s">
        <v>21</v>
      </c>
      <c r="C5" s="21" t="s">
        <v>22</v>
      </c>
      <c r="D5" s="22" t="s">
        <v>20</v>
      </c>
      <c r="E5" s="23"/>
      <c r="F5" s="24"/>
      <c r="G5" s="24"/>
      <c r="H5" s="24"/>
      <c r="I5" s="24"/>
      <c r="J5" s="24"/>
      <c r="K5" s="25">
        <f>K18</f>
        <v>3</v>
      </c>
      <c r="L5" s="26">
        <f>L18</f>
        <v>1874.94</v>
      </c>
      <c r="M5" s="26">
        <f>M18</f>
        <v>5624.82</v>
      </c>
    </row>
    <row r="6" spans="1:13" ht="334.5" customHeight="1" x14ac:dyDescent="0.25">
      <c r="A6" s="23"/>
      <c r="B6" s="23"/>
      <c r="C6" s="23"/>
      <c r="D6" s="27" t="s">
        <v>23</v>
      </c>
      <c r="E6" s="23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6" t="s">
        <v>24</v>
      </c>
      <c r="B7" s="6" t="s">
        <v>26</v>
      </c>
      <c r="C7" s="6" t="s">
        <v>27</v>
      </c>
      <c r="D7" s="7" t="s">
        <v>25</v>
      </c>
      <c r="E7" s="8"/>
      <c r="F7" s="9"/>
      <c r="G7" s="9"/>
      <c r="H7" s="9"/>
      <c r="I7" s="9"/>
      <c r="J7" s="9"/>
      <c r="K7" s="10">
        <v>30</v>
      </c>
      <c r="L7" s="11">
        <v>25.74</v>
      </c>
      <c r="M7" s="11">
        <f>ROUND(K7*L7,2)</f>
        <v>772.2</v>
      </c>
    </row>
    <row r="8" spans="1:13" x14ac:dyDescent="0.25">
      <c r="A8" s="8"/>
      <c r="B8" s="8"/>
      <c r="C8" s="8"/>
      <c r="D8" s="12" t="s">
        <v>25</v>
      </c>
      <c r="E8" s="8"/>
      <c r="F8" s="9"/>
      <c r="G8" s="9"/>
      <c r="H8" s="9"/>
      <c r="I8" s="9"/>
      <c r="J8" s="9"/>
      <c r="K8" s="9"/>
      <c r="L8" s="9"/>
      <c r="M8" s="9"/>
    </row>
    <row r="9" spans="1:13" x14ac:dyDescent="0.25">
      <c r="A9" s="6" t="s">
        <v>28</v>
      </c>
      <c r="B9" s="6" t="s">
        <v>26</v>
      </c>
      <c r="C9" s="6" t="s">
        <v>27</v>
      </c>
      <c r="D9" s="7" t="s">
        <v>29</v>
      </c>
      <c r="E9" s="8"/>
      <c r="F9" s="9"/>
      <c r="G9" s="9"/>
      <c r="H9" s="9"/>
      <c r="I9" s="9"/>
      <c r="J9" s="9"/>
      <c r="K9" s="10">
        <v>30</v>
      </c>
      <c r="L9" s="11">
        <v>22.21</v>
      </c>
      <c r="M9" s="11">
        <f>ROUND(K9*L9,2)</f>
        <v>666.3</v>
      </c>
    </row>
    <row r="10" spans="1:13" x14ac:dyDescent="0.25">
      <c r="A10" s="8"/>
      <c r="B10" s="8"/>
      <c r="C10" s="8"/>
      <c r="D10" s="12" t="s">
        <v>29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6" t="s">
        <v>30</v>
      </c>
      <c r="B11" s="6" t="s">
        <v>32</v>
      </c>
      <c r="C11" s="6" t="s">
        <v>27</v>
      </c>
      <c r="D11" s="7" t="s">
        <v>31</v>
      </c>
      <c r="E11" s="8"/>
      <c r="F11" s="9"/>
      <c r="G11" s="9"/>
      <c r="H11" s="9"/>
      <c r="I11" s="9"/>
      <c r="J11" s="9"/>
      <c r="K11" s="10">
        <v>8</v>
      </c>
      <c r="L11" s="11">
        <v>38</v>
      </c>
      <c r="M11" s="11">
        <f>ROUND(K11*L11,2)</f>
        <v>304</v>
      </c>
    </row>
    <row r="12" spans="1:13" x14ac:dyDescent="0.25">
      <c r="A12" s="8"/>
      <c r="B12" s="8"/>
      <c r="C12" s="8"/>
      <c r="D12" s="12" t="s">
        <v>33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30" x14ac:dyDescent="0.25">
      <c r="A13" s="6" t="s">
        <v>34</v>
      </c>
      <c r="B13" s="6" t="s">
        <v>36</v>
      </c>
      <c r="C13" s="6" t="s">
        <v>22</v>
      </c>
      <c r="D13" s="7" t="s">
        <v>35</v>
      </c>
      <c r="E13" s="8"/>
      <c r="F13" s="9"/>
      <c r="G13" s="9"/>
      <c r="H13" s="9"/>
      <c r="I13" s="9"/>
      <c r="J13" s="9"/>
      <c r="K13" s="10">
        <v>14.385</v>
      </c>
      <c r="L13" s="11">
        <v>3</v>
      </c>
      <c r="M13" s="11">
        <f>ROUND(K13*L13,2)</f>
        <v>43.16</v>
      </c>
    </row>
    <row r="14" spans="1:13" ht="30" x14ac:dyDescent="0.25">
      <c r="A14" s="8"/>
      <c r="B14" s="8"/>
      <c r="C14" s="8"/>
      <c r="D14" s="12" t="s">
        <v>37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8"/>
      <c r="B15" s="8"/>
      <c r="C15" s="8"/>
      <c r="D15" s="13"/>
      <c r="E15" s="6" t="s">
        <v>38</v>
      </c>
      <c r="F15" s="14">
        <v>1</v>
      </c>
      <c r="G15" s="10"/>
      <c r="H15" s="10"/>
      <c r="I15" s="10"/>
      <c r="J15" s="10">
        <f>F15*(G15+ (G15= 0))*(H15+ (H15= 0))*(I15+ (I15= 0))</f>
        <v>1</v>
      </c>
      <c r="K15" s="9"/>
      <c r="L15" s="9"/>
      <c r="M15" s="9"/>
    </row>
    <row r="16" spans="1:13" x14ac:dyDescent="0.25">
      <c r="A16" s="8"/>
      <c r="B16" s="8"/>
      <c r="C16" s="8"/>
      <c r="D16" s="13"/>
      <c r="E16" s="6" t="s">
        <v>39</v>
      </c>
      <c r="F16" s="14">
        <v>1</v>
      </c>
      <c r="G16" s="10"/>
      <c r="H16" s="10"/>
      <c r="I16" s="10"/>
      <c r="J16" s="10">
        <f>F16*(G16+ (G16= 0))*(H16+ (H16= 0))*(I16+ (I16= 0))</f>
        <v>1</v>
      </c>
      <c r="K16" s="9"/>
      <c r="L16" s="9"/>
      <c r="M16" s="9"/>
    </row>
    <row r="17" spans="1:13" x14ac:dyDescent="0.25">
      <c r="A17" s="8"/>
      <c r="B17" s="8"/>
      <c r="C17" s="8"/>
      <c r="D17" s="13"/>
      <c r="E17" s="6" t="s">
        <v>40</v>
      </c>
      <c r="F17" s="14">
        <v>1</v>
      </c>
      <c r="G17" s="10"/>
      <c r="H17" s="10"/>
      <c r="I17" s="10"/>
      <c r="J17" s="10">
        <f>F17*(G17+ (G17= 0))*(H17+ (H17= 0))*(I17+ (I17= 0))</f>
        <v>1</v>
      </c>
      <c r="K17" s="9"/>
      <c r="L17" s="9"/>
      <c r="M17" s="9"/>
    </row>
    <row r="18" spans="1:13" x14ac:dyDescent="0.25">
      <c r="A18" s="8"/>
      <c r="B18" s="8"/>
      <c r="C18" s="8"/>
      <c r="D18" s="13"/>
      <c r="E18" s="8"/>
      <c r="F18" s="9"/>
      <c r="G18" s="9"/>
      <c r="H18" s="9"/>
      <c r="I18" s="9"/>
      <c r="J18" s="28" t="s">
        <v>41</v>
      </c>
      <c r="K18" s="25">
        <f>SUM(J15:J17)</f>
        <v>3</v>
      </c>
      <c r="L18" s="26">
        <f>(M7+M9+M11+M13)*1.05</f>
        <v>1874.94</v>
      </c>
      <c r="M18" s="26">
        <f>ROUND(L18*K18,2)</f>
        <v>5624.82</v>
      </c>
    </row>
    <row r="19" spans="1:13" x14ac:dyDescent="0.25">
      <c r="A19" s="16"/>
      <c r="B19" s="16"/>
      <c r="C19" s="16"/>
      <c r="D19" s="17"/>
      <c r="E19" s="16"/>
      <c r="F19" s="9"/>
      <c r="G19" s="9"/>
      <c r="H19" s="9"/>
      <c r="I19" s="9"/>
      <c r="J19" s="9"/>
      <c r="K19" s="9"/>
      <c r="L19" s="9"/>
      <c r="M19" s="9"/>
    </row>
    <row r="20" spans="1:13" ht="45" x14ac:dyDescent="0.25">
      <c r="A20" s="21" t="s">
        <v>42</v>
      </c>
      <c r="B20" s="21" t="s">
        <v>21</v>
      </c>
      <c r="C20" s="21" t="s">
        <v>44</v>
      </c>
      <c r="D20" s="22" t="s">
        <v>43</v>
      </c>
      <c r="E20" s="23"/>
      <c r="F20" s="24"/>
      <c r="G20" s="24"/>
      <c r="H20" s="24"/>
      <c r="I20" s="24"/>
      <c r="J20" s="24"/>
      <c r="K20" s="25">
        <f>K26</f>
        <v>60</v>
      </c>
      <c r="L20" s="26">
        <f>L26</f>
        <v>16.8</v>
      </c>
      <c r="M20" s="26">
        <f>M26</f>
        <v>1008</v>
      </c>
    </row>
    <row r="21" spans="1:13" ht="103.5" customHeight="1" x14ac:dyDescent="0.25">
      <c r="A21" s="23"/>
      <c r="B21" s="23"/>
      <c r="C21" s="23"/>
      <c r="D21" s="27" t="s">
        <v>45</v>
      </c>
      <c r="E21" s="23"/>
      <c r="F21" s="24"/>
      <c r="G21" s="24"/>
      <c r="H21" s="24"/>
      <c r="I21" s="24"/>
      <c r="J21" s="24"/>
      <c r="K21" s="24"/>
      <c r="L21" s="24"/>
      <c r="M21" s="24"/>
    </row>
    <row r="22" spans="1:13" ht="45" x14ac:dyDescent="0.25">
      <c r="A22" s="6" t="s">
        <v>46</v>
      </c>
      <c r="B22" s="6" t="s">
        <v>36</v>
      </c>
      <c r="C22" s="6" t="s">
        <v>44</v>
      </c>
      <c r="D22" s="7" t="s">
        <v>47</v>
      </c>
      <c r="E22" s="8"/>
      <c r="F22" s="9"/>
      <c r="G22" s="9"/>
      <c r="H22" s="9"/>
      <c r="I22" s="9"/>
      <c r="J22" s="9"/>
      <c r="K22" s="10">
        <v>1</v>
      </c>
      <c r="L22" s="11">
        <v>16</v>
      </c>
      <c r="M22" s="11">
        <f>ROUND(K22*L22,2)</f>
        <v>16</v>
      </c>
    </row>
    <row r="23" spans="1:13" x14ac:dyDescent="0.25">
      <c r="A23" s="8"/>
      <c r="B23" s="8"/>
      <c r="C23" s="8"/>
      <c r="D23" s="13"/>
      <c r="E23" s="6" t="s">
        <v>38</v>
      </c>
      <c r="F23" s="14">
        <v>1</v>
      </c>
      <c r="G23" s="10">
        <v>20</v>
      </c>
      <c r="H23" s="10"/>
      <c r="I23" s="10"/>
      <c r="J23" s="10">
        <f>F23*(G23+ (G23= 0))*(H23+ (H23= 0))*(I23+ (I23= 0))</f>
        <v>20</v>
      </c>
      <c r="K23" s="9"/>
      <c r="L23" s="9"/>
      <c r="M23" s="9"/>
    </row>
    <row r="24" spans="1:13" x14ac:dyDescent="0.25">
      <c r="A24" s="8"/>
      <c r="B24" s="8"/>
      <c r="C24" s="8"/>
      <c r="D24" s="13"/>
      <c r="E24" s="6" t="s">
        <v>39</v>
      </c>
      <c r="F24" s="14">
        <v>1</v>
      </c>
      <c r="G24" s="10">
        <v>20</v>
      </c>
      <c r="H24" s="10"/>
      <c r="I24" s="10"/>
      <c r="J24" s="10">
        <f>F24*(G24+ (G24= 0))*(H24+ (H24= 0))*(I24+ (I24= 0))</f>
        <v>20</v>
      </c>
      <c r="K24" s="9"/>
      <c r="L24" s="9"/>
      <c r="M24" s="9"/>
    </row>
    <row r="25" spans="1:13" x14ac:dyDescent="0.25">
      <c r="A25" s="8"/>
      <c r="B25" s="8"/>
      <c r="C25" s="8"/>
      <c r="D25" s="13"/>
      <c r="E25" s="6" t="s">
        <v>40</v>
      </c>
      <c r="F25" s="14">
        <v>1</v>
      </c>
      <c r="G25" s="10">
        <v>20</v>
      </c>
      <c r="H25" s="10"/>
      <c r="I25" s="10"/>
      <c r="J25" s="10">
        <f>F25*(G25+ (G25= 0))*(H25+ (H25= 0))*(I25+ (I25= 0))</f>
        <v>20</v>
      </c>
      <c r="K25" s="9"/>
      <c r="L25" s="9"/>
      <c r="M25" s="9"/>
    </row>
    <row r="26" spans="1:13" x14ac:dyDescent="0.25">
      <c r="A26" s="8"/>
      <c r="B26" s="8"/>
      <c r="C26" s="8"/>
      <c r="D26" s="13"/>
      <c r="E26" s="8"/>
      <c r="F26" s="9"/>
      <c r="G26" s="9"/>
      <c r="H26" s="9"/>
      <c r="I26" s="9"/>
      <c r="J26" s="28" t="s">
        <v>48</v>
      </c>
      <c r="K26" s="25">
        <f>SUM(J23:J25)</f>
        <v>60</v>
      </c>
      <c r="L26" s="26">
        <f>M22*1.05</f>
        <v>16.8</v>
      </c>
      <c r="M26" s="26">
        <f>ROUND(L26*K26,2)</f>
        <v>1008</v>
      </c>
    </row>
    <row r="27" spans="1:13" x14ac:dyDescent="0.25">
      <c r="A27" s="16"/>
      <c r="B27" s="16"/>
      <c r="C27" s="16"/>
      <c r="D27" s="17"/>
      <c r="E27" s="16"/>
      <c r="F27" s="9"/>
      <c r="G27" s="9"/>
      <c r="H27" s="9"/>
      <c r="I27" s="9"/>
      <c r="J27" s="9"/>
      <c r="K27" s="9"/>
      <c r="L27" s="9"/>
      <c r="M27" s="9"/>
    </row>
    <row r="28" spans="1:13" ht="30" x14ac:dyDescent="0.25">
      <c r="A28" s="21" t="s">
        <v>49</v>
      </c>
      <c r="B28" s="21" t="s">
        <v>21</v>
      </c>
      <c r="C28" s="21" t="s">
        <v>22</v>
      </c>
      <c r="D28" s="22" t="s">
        <v>50</v>
      </c>
      <c r="E28" s="23"/>
      <c r="F28" s="24"/>
      <c r="G28" s="24"/>
      <c r="H28" s="24"/>
      <c r="I28" s="24"/>
      <c r="J28" s="24"/>
      <c r="K28" s="25">
        <f>K39</f>
        <v>2</v>
      </c>
      <c r="L28" s="26">
        <f>L39</f>
        <v>123.67</v>
      </c>
      <c r="M28" s="26">
        <f>M39</f>
        <v>247.34</v>
      </c>
    </row>
    <row r="29" spans="1:13" ht="117" customHeight="1" x14ac:dyDescent="0.25">
      <c r="A29" s="23"/>
      <c r="B29" s="23"/>
      <c r="C29" s="23"/>
      <c r="D29" s="27" t="s">
        <v>51</v>
      </c>
      <c r="E29" s="23"/>
      <c r="F29" s="24"/>
      <c r="G29" s="24"/>
      <c r="H29" s="24"/>
      <c r="I29" s="24"/>
      <c r="J29" s="24"/>
      <c r="K29" s="24"/>
      <c r="L29" s="24"/>
      <c r="M29" s="24"/>
    </row>
    <row r="30" spans="1:13" x14ac:dyDescent="0.25">
      <c r="A30" s="6" t="s">
        <v>24</v>
      </c>
      <c r="B30" s="6" t="s">
        <v>26</v>
      </c>
      <c r="C30" s="6" t="s">
        <v>27</v>
      </c>
      <c r="D30" s="7" t="s">
        <v>25</v>
      </c>
      <c r="E30" s="8"/>
      <c r="F30" s="9"/>
      <c r="G30" s="9"/>
      <c r="H30" s="9"/>
      <c r="I30" s="9"/>
      <c r="J30" s="9"/>
      <c r="K30" s="10">
        <v>2</v>
      </c>
      <c r="L30" s="11">
        <v>25.74</v>
      </c>
      <c r="M30" s="11">
        <f>ROUND(K30*L30,2)</f>
        <v>51.48</v>
      </c>
    </row>
    <row r="31" spans="1:13" x14ac:dyDescent="0.25">
      <c r="A31" s="8"/>
      <c r="B31" s="8"/>
      <c r="C31" s="8"/>
      <c r="D31" s="12" t="s">
        <v>25</v>
      </c>
      <c r="E31" s="8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A32" s="6" t="s">
        <v>28</v>
      </c>
      <c r="B32" s="6" t="s">
        <v>26</v>
      </c>
      <c r="C32" s="6" t="s">
        <v>27</v>
      </c>
      <c r="D32" s="7" t="s">
        <v>29</v>
      </c>
      <c r="E32" s="8"/>
      <c r="F32" s="9"/>
      <c r="G32" s="9"/>
      <c r="H32" s="9"/>
      <c r="I32" s="9"/>
      <c r="J32" s="9"/>
      <c r="K32" s="10">
        <v>2</v>
      </c>
      <c r="L32" s="11">
        <v>22.21</v>
      </c>
      <c r="M32" s="11">
        <f>ROUND(K32*L32,2)</f>
        <v>44.42</v>
      </c>
    </row>
    <row r="33" spans="1:13" x14ac:dyDescent="0.25">
      <c r="A33" s="8"/>
      <c r="B33" s="8"/>
      <c r="C33" s="8"/>
      <c r="D33" s="12" t="s">
        <v>29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A34" s="6" t="s">
        <v>30</v>
      </c>
      <c r="B34" s="6" t="s">
        <v>32</v>
      </c>
      <c r="C34" s="6" t="s">
        <v>27</v>
      </c>
      <c r="D34" s="7" t="s">
        <v>31</v>
      </c>
      <c r="E34" s="8"/>
      <c r="F34" s="9"/>
      <c r="G34" s="9"/>
      <c r="H34" s="9"/>
      <c r="I34" s="9"/>
      <c r="J34" s="9"/>
      <c r="K34" s="10">
        <v>0.5</v>
      </c>
      <c r="L34" s="11">
        <v>38</v>
      </c>
      <c r="M34" s="11">
        <f>ROUND(K34*L34,2)</f>
        <v>19</v>
      </c>
    </row>
    <row r="35" spans="1:13" x14ac:dyDescent="0.25">
      <c r="A35" s="8"/>
      <c r="B35" s="8"/>
      <c r="C35" s="8"/>
      <c r="D35" s="12" t="s">
        <v>33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0" x14ac:dyDescent="0.25">
      <c r="A36" s="6" t="s">
        <v>34</v>
      </c>
      <c r="B36" s="6" t="s">
        <v>36</v>
      </c>
      <c r="C36" s="6" t="s">
        <v>22</v>
      </c>
      <c r="D36" s="7" t="s">
        <v>35</v>
      </c>
      <c r="E36" s="8"/>
      <c r="F36" s="9"/>
      <c r="G36" s="9"/>
      <c r="H36" s="9"/>
      <c r="I36" s="9"/>
      <c r="J36" s="9"/>
      <c r="K36" s="10">
        <v>0.95899999999999996</v>
      </c>
      <c r="L36" s="11">
        <v>3</v>
      </c>
      <c r="M36" s="11">
        <f>ROUND(K36*L36,2)</f>
        <v>2.88</v>
      </c>
    </row>
    <row r="37" spans="1:13" ht="30" x14ac:dyDescent="0.25">
      <c r="A37" s="8"/>
      <c r="B37" s="8"/>
      <c r="C37" s="8"/>
      <c r="D37" s="12" t="s">
        <v>37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8"/>
      <c r="B38" s="8"/>
      <c r="C38" s="8"/>
      <c r="D38" s="13"/>
      <c r="E38" s="6" t="s">
        <v>18</v>
      </c>
      <c r="F38" s="14">
        <v>2</v>
      </c>
      <c r="G38" s="10"/>
      <c r="H38" s="10"/>
      <c r="I38" s="10"/>
      <c r="J38" s="10">
        <f>F38*(G38+ (G38= 0))*(H38+ (H38= 0))*(I38+ (I38= 0))</f>
        <v>2</v>
      </c>
      <c r="K38" s="9"/>
      <c r="L38" s="9"/>
      <c r="M38" s="9"/>
    </row>
    <row r="39" spans="1:13" x14ac:dyDescent="0.25">
      <c r="A39" s="8"/>
      <c r="B39" s="8"/>
      <c r="C39" s="8"/>
      <c r="D39" s="13"/>
      <c r="E39" s="8"/>
      <c r="F39" s="9"/>
      <c r="G39" s="9"/>
      <c r="H39" s="9"/>
      <c r="I39" s="9"/>
      <c r="J39" s="28" t="s">
        <v>52</v>
      </c>
      <c r="K39" s="25">
        <f>SUM(J38:J38)</f>
        <v>2</v>
      </c>
      <c r="L39" s="26">
        <f>(M30+M32+M34+M36)*1.05</f>
        <v>123.67</v>
      </c>
      <c r="M39" s="26">
        <f>ROUND(L39*K39,2)</f>
        <v>247.34</v>
      </c>
    </row>
    <row r="40" spans="1:13" x14ac:dyDescent="0.25">
      <c r="A40" s="16"/>
      <c r="B40" s="16"/>
      <c r="C40" s="16"/>
      <c r="D40" s="17"/>
      <c r="E40" s="16"/>
      <c r="F40" s="9"/>
      <c r="G40" s="9"/>
      <c r="H40" s="9"/>
      <c r="I40" s="9"/>
      <c r="J40" s="9"/>
      <c r="K40" s="9"/>
      <c r="L40" s="9"/>
      <c r="M40" s="9"/>
    </row>
    <row r="41" spans="1:13" ht="30" x14ac:dyDescent="0.25">
      <c r="A41" s="21" t="s">
        <v>53</v>
      </c>
      <c r="B41" s="21" t="s">
        <v>21</v>
      </c>
      <c r="C41" s="21" t="s">
        <v>44</v>
      </c>
      <c r="D41" s="22" t="s">
        <v>54</v>
      </c>
      <c r="E41" s="23"/>
      <c r="F41" s="24"/>
      <c r="G41" s="24"/>
      <c r="H41" s="24"/>
      <c r="I41" s="24"/>
      <c r="J41" s="24"/>
      <c r="K41" s="25">
        <f>K46</f>
        <v>15</v>
      </c>
      <c r="L41" s="26">
        <f>L46</f>
        <v>8.4</v>
      </c>
      <c r="M41" s="26">
        <f>M46</f>
        <v>126</v>
      </c>
    </row>
    <row r="42" spans="1:13" ht="94.5" customHeight="1" x14ac:dyDescent="0.25">
      <c r="A42" s="23"/>
      <c r="B42" s="23"/>
      <c r="C42" s="23"/>
      <c r="D42" s="27" t="s">
        <v>55</v>
      </c>
      <c r="E42" s="23"/>
      <c r="F42" s="24"/>
      <c r="G42" s="24"/>
      <c r="H42" s="24"/>
      <c r="I42" s="24"/>
      <c r="J42" s="24"/>
      <c r="K42" s="24"/>
      <c r="L42" s="24"/>
      <c r="M42" s="24"/>
    </row>
    <row r="43" spans="1:13" ht="30" x14ac:dyDescent="0.25">
      <c r="A43" s="6" t="s">
        <v>56</v>
      </c>
      <c r="B43" s="6" t="s">
        <v>36</v>
      </c>
      <c r="C43" s="6" t="s">
        <v>44</v>
      </c>
      <c r="D43" s="7" t="s">
        <v>57</v>
      </c>
      <c r="E43" s="8"/>
      <c r="F43" s="9"/>
      <c r="G43" s="9"/>
      <c r="H43" s="9"/>
      <c r="I43" s="9"/>
      <c r="J43" s="9"/>
      <c r="K43" s="10">
        <v>1</v>
      </c>
      <c r="L43" s="11">
        <v>8</v>
      </c>
      <c r="M43" s="11">
        <f>ROUND(K43*L43,2)</f>
        <v>8</v>
      </c>
    </row>
    <row r="44" spans="1:13" x14ac:dyDescent="0.25">
      <c r="A44" s="8"/>
      <c r="B44" s="8"/>
      <c r="C44" s="8"/>
      <c r="D44" s="13"/>
      <c r="E44" s="6" t="s">
        <v>58</v>
      </c>
      <c r="F44" s="14">
        <v>10</v>
      </c>
      <c r="G44" s="10"/>
      <c r="H44" s="10"/>
      <c r="I44" s="10"/>
      <c r="J44" s="10">
        <f>F44*(G44+ (G44= 0))*(H44+ (H44= 0))*(I44+ (I44= 0))</f>
        <v>10</v>
      </c>
      <c r="K44" s="9"/>
      <c r="L44" s="9"/>
      <c r="M44" s="9"/>
    </row>
    <row r="45" spans="1:13" x14ac:dyDescent="0.25">
      <c r="A45" s="8"/>
      <c r="B45" s="8"/>
      <c r="C45" s="8"/>
      <c r="D45" s="13"/>
      <c r="E45" s="6" t="s">
        <v>59</v>
      </c>
      <c r="F45" s="14">
        <v>5</v>
      </c>
      <c r="G45" s="10"/>
      <c r="H45" s="10"/>
      <c r="I45" s="10"/>
      <c r="J45" s="10">
        <f>F45*(G45+ (G45= 0))*(H45+ (H45= 0))*(I45+ (I45= 0))</f>
        <v>5</v>
      </c>
      <c r="K45" s="9"/>
      <c r="L45" s="9"/>
      <c r="M45" s="9"/>
    </row>
    <row r="46" spans="1:13" x14ac:dyDescent="0.25">
      <c r="A46" s="8"/>
      <c r="B46" s="8"/>
      <c r="C46" s="8"/>
      <c r="D46" s="13"/>
      <c r="E46" s="8"/>
      <c r="F46" s="9"/>
      <c r="G46" s="9"/>
      <c r="H46" s="9"/>
      <c r="I46" s="9"/>
      <c r="J46" s="28" t="s">
        <v>60</v>
      </c>
      <c r="K46" s="25">
        <f>SUM(J44:J45)</f>
        <v>15</v>
      </c>
      <c r="L46" s="26">
        <f>M43*1.05</f>
        <v>8.4</v>
      </c>
      <c r="M46" s="26">
        <f>ROUND(L46*K46,2)</f>
        <v>126</v>
      </c>
    </row>
    <row r="47" spans="1:13" x14ac:dyDescent="0.25">
      <c r="A47" s="16"/>
      <c r="B47" s="16"/>
      <c r="C47" s="16"/>
      <c r="D47" s="17"/>
      <c r="E47" s="16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8"/>
      <c r="B48" s="8"/>
      <c r="C48" s="8"/>
      <c r="D48" s="13"/>
      <c r="E48" s="8"/>
      <c r="F48" s="9"/>
      <c r="G48" s="9"/>
      <c r="H48" s="9"/>
      <c r="I48" s="9"/>
      <c r="J48" s="35" t="s">
        <v>61</v>
      </c>
      <c r="K48" s="33">
        <v>1</v>
      </c>
      <c r="L48" s="34">
        <f>M18+M26+M39+M46</f>
        <v>7006.16</v>
      </c>
      <c r="M48" s="34">
        <f>ROUND(L48*K48,2)</f>
        <v>7006.16</v>
      </c>
    </row>
    <row r="49" spans="1:13" x14ac:dyDescent="0.25">
      <c r="A49" s="16"/>
      <c r="B49" s="16"/>
      <c r="C49" s="16"/>
      <c r="D49" s="17"/>
      <c r="E49" s="16"/>
      <c r="F49" s="9"/>
      <c r="G49" s="9"/>
      <c r="H49" s="9"/>
      <c r="I49" s="9"/>
      <c r="J49" s="9"/>
      <c r="K49" s="9"/>
      <c r="L49" s="9"/>
      <c r="M49" s="9"/>
    </row>
    <row r="50" spans="1:13" ht="30" x14ac:dyDescent="0.25">
      <c r="A50" s="29" t="s">
        <v>62</v>
      </c>
      <c r="B50" s="29" t="s">
        <v>17</v>
      </c>
      <c r="C50" s="29" t="s">
        <v>18</v>
      </c>
      <c r="D50" s="30" t="s">
        <v>63</v>
      </c>
      <c r="E50" s="31"/>
      <c r="F50" s="32"/>
      <c r="G50" s="32"/>
      <c r="H50" s="32"/>
      <c r="I50" s="32"/>
      <c r="J50" s="32"/>
      <c r="K50" s="33">
        <f>K153</f>
        <v>1</v>
      </c>
      <c r="L50" s="34">
        <f>L153</f>
        <v>25899.43</v>
      </c>
      <c r="M50" s="34">
        <f>M153</f>
        <v>25899.43</v>
      </c>
    </row>
    <row r="51" spans="1:13" ht="30" x14ac:dyDescent="0.25">
      <c r="A51" s="21" t="s">
        <v>64</v>
      </c>
      <c r="B51" s="21" t="s">
        <v>21</v>
      </c>
      <c r="C51" s="21" t="s">
        <v>66</v>
      </c>
      <c r="D51" s="22" t="s">
        <v>65</v>
      </c>
      <c r="E51" s="23"/>
      <c r="F51" s="24"/>
      <c r="G51" s="24"/>
      <c r="H51" s="24"/>
      <c r="I51" s="24"/>
      <c r="J51" s="24"/>
      <c r="K51" s="25">
        <f>K81</f>
        <v>290.351</v>
      </c>
      <c r="L51" s="26">
        <f>L81</f>
        <v>65.72</v>
      </c>
      <c r="M51" s="26">
        <f>M81</f>
        <v>19081.87</v>
      </c>
    </row>
    <row r="52" spans="1:13" ht="371.25" customHeight="1" x14ac:dyDescent="0.25">
      <c r="A52" s="23"/>
      <c r="B52" s="23"/>
      <c r="C52" s="23"/>
      <c r="D52" s="27" t="s">
        <v>67</v>
      </c>
      <c r="E52" s="23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6" t="s">
        <v>68</v>
      </c>
      <c r="B53" s="6" t="s">
        <v>26</v>
      </c>
      <c r="C53" s="6" t="s">
        <v>27</v>
      </c>
      <c r="D53" s="7" t="s">
        <v>69</v>
      </c>
      <c r="E53" s="8"/>
      <c r="F53" s="9"/>
      <c r="G53" s="9"/>
      <c r="H53" s="9"/>
      <c r="I53" s="9"/>
      <c r="J53" s="9"/>
      <c r="K53" s="10">
        <v>0.4</v>
      </c>
      <c r="L53" s="11">
        <v>24.9</v>
      </c>
      <c r="M53" s="11">
        <f>ROUND(K53*L53,2)</f>
        <v>9.9600000000000009</v>
      </c>
    </row>
    <row r="54" spans="1:13" x14ac:dyDescent="0.25">
      <c r="A54" s="6" t="s">
        <v>70</v>
      </c>
      <c r="B54" s="6" t="s">
        <v>26</v>
      </c>
      <c r="C54" s="6" t="s">
        <v>27</v>
      </c>
      <c r="D54" s="7" t="s">
        <v>71</v>
      </c>
      <c r="E54" s="8"/>
      <c r="F54" s="9"/>
      <c r="G54" s="9"/>
      <c r="H54" s="9"/>
      <c r="I54" s="9"/>
      <c r="J54" s="9"/>
      <c r="K54" s="10">
        <v>0.75</v>
      </c>
      <c r="L54" s="11">
        <v>26.45</v>
      </c>
      <c r="M54" s="11">
        <f>ROUND(K54*L54,2)</f>
        <v>19.84</v>
      </c>
    </row>
    <row r="55" spans="1:13" x14ac:dyDescent="0.25">
      <c r="A55" s="8"/>
      <c r="B55" s="8"/>
      <c r="C55" s="8"/>
      <c r="D55" s="12" t="s">
        <v>71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6" t="s">
        <v>72</v>
      </c>
      <c r="B56" s="6" t="s">
        <v>26</v>
      </c>
      <c r="C56" s="6" t="s">
        <v>27</v>
      </c>
      <c r="D56" s="7" t="s">
        <v>73</v>
      </c>
      <c r="E56" s="8"/>
      <c r="F56" s="9"/>
      <c r="G56" s="9"/>
      <c r="H56" s="9"/>
      <c r="I56" s="9"/>
      <c r="J56" s="9"/>
      <c r="K56" s="10">
        <v>1.2</v>
      </c>
      <c r="L56" s="11">
        <v>20.75</v>
      </c>
      <c r="M56" s="11">
        <f>ROUND(K56*L56,2)</f>
        <v>24.9</v>
      </c>
    </row>
    <row r="57" spans="1:13" x14ac:dyDescent="0.25">
      <c r="A57" s="8"/>
      <c r="B57" s="8"/>
      <c r="C57" s="8"/>
      <c r="D57" s="12" t="s">
        <v>73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45" x14ac:dyDescent="0.25">
      <c r="A58" s="6" t="s">
        <v>74</v>
      </c>
      <c r="B58" s="6" t="s">
        <v>21</v>
      </c>
      <c r="C58" s="6" t="s">
        <v>76</v>
      </c>
      <c r="D58" s="7" t="s">
        <v>75</v>
      </c>
      <c r="E58" s="8"/>
      <c r="F58" s="9"/>
      <c r="G58" s="9"/>
      <c r="H58" s="9"/>
      <c r="I58" s="9"/>
      <c r="J58" s="9"/>
      <c r="K58" s="10">
        <f>K72</f>
        <v>0.03</v>
      </c>
      <c r="L58" s="11">
        <f>L72</f>
        <v>208.3</v>
      </c>
      <c r="M58" s="11">
        <f>M72</f>
        <v>6.25</v>
      </c>
    </row>
    <row r="59" spans="1:13" ht="150" x14ac:dyDescent="0.25">
      <c r="A59" s="8"/>
      <c r="B59" s="8"/>
      <c r="C59" s="8"/>
      <c r="D59" s="12" t="s">
        <v>77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6" t="s">
        <v>78</v>
      </c>
      <c r="B60" s="6" t="s">
        <v>26</v>
      </c>
      <c r="C60" s="6" t="s">
        <v>27</v>
      </c>
      <c r="D60" s="7" t="s">
        <v>79</v>
      </c>
      <c r="E60" s="8"/>
      <c r="F60" s="9"/>
      <c r="G60" s="9"/>
      <c r="H60" s="9"/>
      <c r="I60" s="9"/>
      <c r="J60" s="9"/>
      <c r="K60" s="10">
        <v>1.5</v>
      </c>
      <c r="L60" s="11">
        <v>21.97</v>
      </c>
      <c r="M60" s="11">
        <f>ROUND(K60*L60,2)</f>
        <v>32.96</v>
      </c>
    </row>
    <row r="61" spans="1:13" x14ac:dyDescent="0.25">
      <c r="A61" s="8"/>
      <c r="B61" s="8"/>
      <c r="C61" s="8"/>
      <c r="D61" s="12" t="s">
        <v>79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6" t="s">
        <v>80</v>
      </c>
      <c r="B62" s="6" t="s">
        <v>82</v>
      </c>
      <c r="C62" s="6" t="s">
        <v>76</v>
      </c>
      <c r="D62" s="7" t="s">
        <v>81</v>
      </c>
      <c r="E62" s="8"/>
      <c r="F62" s="9"/>
      <c r="G62" s="9"/>
      <c r="H62" s="9"/>
      <c r="I62" s="9"/>
      <c r="J62" s="9"/>
      <c r="K62" s="10">
        <v>0.2</v>
      </c>
      <c r="L62" s="11">
        <v>1.81</v>
      </c>
      <c r="M62" s="11">
        <f>ROUND(K62*L62,2)</f>
        <v>0.36</v>
      </c>
    </row>
    <row r="63" spans="1:13" x14ac:dyDescent="0.25">
      <c r="A63" s="8"/>
      <c r="B63" s="8"/>
      <c r="C63" s="8"/>
      <c r="D63" s="12" t="s">
        <v>81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30" x14ac:dyDescent="0.25">
      <c r="A64" s="6" t="s">
        <v>83</v>
      </c>
      <c r="B64" s="6" t="s">
        <v>82</v>
      </c>
      <c r="C64" s="6" t="s">
        <v>85</v>
      </c>
      <c r="D64" s="7" t="s">
        <v>84</v>
      </c>
      <c r="E64" s="8"/>
      <c r="F64" s="9"/>
      <c r="G64" s="9"/>
      <c r="H64" s="9"/>
      <c r="I64" s="9"/>
      <c r="J64" s="9"/>
      <c r="K64" s="10">
        <v>1.52</v>
      </c>
      <c r="L64" s="11">
        <v>20.09</v>
      </c>
      <c r="M64" s="11">
        <f>ROUND(K64*L64,2)</f>
        <v>30.54</v>
      </c>
    </row>
    <row r="65" spans="1:13" ht="30" x14ac:dyDescent="0.25">
      <c r="A65" s="8"/>
      <c r="B65" s="8"/>
      <c r="C65" s="8"/>
      <c r="D65" s="12" t="s">
        <v>86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6" t="s">
        <v>87</v>
      </c>
      <c r="B66" s="6" t="s">
        <v>82</v>
      </c>
      <c r="C66" s="6" t="s">
        <v>89</v>
      </c>
      <c r="D66" s="7" t="s">
        <v>88</v>
      </c>
      <c r="E66" s="8"/>
      <c r="F66" s="9"/>
      <c r="G66" s="9"/>
      <c r="H66" s="9"/>
      <c r="I66" s="9"/>
      <c r="J66" s="9"/>
      <c r="K66" s="10">
        <v>380</v>
      </c>
      <c r="L66" s="11">
        <v>0.37</v>
      </c>
      <c r="M66" s="11">
        <f>ROUND(K66*L66,2)</f>
        <v>140.6</v>
      </c>
    </row>
    <row r="67" spans="1:13" ht="30" x14ac:dyDescent="0.25">
      <c r="A67" s="8"/>
      <c r="B67" s="8"/>
      <c r="C67" s="8"/>
      <c r="D67" s="12" t="s">
        <v>90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6" t="s">
        <v>91</v>
      </c>
      <c r="B68" s="6" t="s">
        <v>32</v>
      </c>
      <c r="C68" s="6" t="s">
        <v>27</v>
      </c>
      <c r="D68" s="7" t="s">
        <v>92</v>
      </c>
      <c r="E68" s="8"/>
      <c r="F68" s="9"/>
      <c r="G68" s="9"/>
      <c r="H68" s="9"/>
      <c r="I68" s="9"/>
      <c r="J68" s="9"/>
      <c r="K68" s="10">
        <v>1.5</v>
      </c>
      <c r="L68" s="11">
        <v>1.9</v>
      </c>
      <c r="M68" s="11">
        <f>ROUND(K68*L68,2)</f>
        <v>2.85</v>
      </c>
    </row>
    <row r="69" spans="1:13" x14ac:dyDescent="0.25">
      <c r="A69" s="8"/>
      <c r="B69" s="8"/>
      <c r="C69" s="8"/>
      <c r="D69" s="12" t="s">
        <v>93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30" x14ac:dyDescent="0.25">
      <c r="A70" s="6" t="s">
        <v>34</v>
      </c>
      <c r="B70" s="6" t="s">
        <v>36</v>
      </c>
      <c r="C70" s="6" t="s">
        <v>22</v>
      </c>
      <c r="D70" s="7" t="s">
        <v>35</v>
      </c>
      <c r="E70" s="8"/>
      <c r="F70" s="9"/>
      <c r="G70" s="9"/>
      <c r="H70" s="9"/>
      <c r="I70" s="9"/>
      <c r="J70" s="9"/>
      <c r="K70" s="10">
        <v>0.33</v>
      </c>
      <c r="L70" s="11">
        <v>3</v>
      </c>
      <c r="M70" s="11">
        <f>ROUND(K70*L70,2)</f>
        <v>0.99</v>
      </c>
    </row>
    <row r="71" spans="1:13" ht="30" x14ac:dyDescent="0.25">
      <c r="A71" s="8"/>
      <c r="B71" s="8"/>
      <c r="C71" s="8"/>
      <c r="D71" s="12" t="s">
        <v>37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8"/>
      <c r="B72" s="8"/>
      <c r="C72" s="8"/>
      <c r="D72" s="13"/>
      <c r="E72" s="8"/>
      <c r="F72" s="9"/>
      <c r="G72" s="9"/>
      <c r="H72" s="9"/>
      <c r="I72" s="9"/>
      <c r="J72" s="15" t="s">
        <v>94</v>
      </c>
      <c r="K72" s="10">
        <v>0.03</v>
      </c>
      <c r="L72" s="11">
        <f>M60+M62+M64+M66+M68+M70</f>
        <v>208.3</v>
      </c>
      <c r="M72" s="11">
        <f>ROUND(L72*K72,2)</f>
        <v>6.25</v>
      </c>
    </row>
    <row r="73" spans="1:13" x14ac:dyDescent="0.25">
      <c r="A73" s="16"/>
      <c r="B73" s="16"/>
      <c r="C73" s="16"/>
      <c r="D73" s="17"/>
      <c r="E73" s="16"/>
      <c r="F73" s="9"/>
      <c r="G73" s="9"/>
      <c r="H73" s="9"/>
      <c r="I73" s="9"/>
      <c r="J73" s="9"/>
      <c r="K73" s="9"/>
      <c r="L73" s="9"/>
      <c r="M73" s="9"/>
    </row>
    <row r="74" spans="1:13" ht="30" x14ac:dyDescent="0.25">
      <c r="A74" s="6" t="s">
        <v>34</v>
      </c>
      <c r="B74" s="6" t="s">
        <v>36</v>
      </c>
      <c r="C74" s="6" t="s">
        <v>22</v>
      </c>
      <c r="D74" s="7" t="s">
        <v>35</v>
      </c>
      <c r="E74" s="8"/>
      <c r="F74" s="9"/>
      <c r="G74" s="9"/>
      <c r="H74" s="9"/>
      <c r="I74" s="9"/>
      <c r="J74" s="9"/>
      <c r="K74" s="10">
        <v>0.54700000000000004</v>
      </c>
      <c r="L74" s="11">
        <v>3</v>
      </c>
      <c r="M74" s="11">
        <f>ROUND(K74*L74,2)</f>
        <v>1.64</v>
      </c>
    </row>
    <row r="75" spans="1:13" ht="30" x14ac:dyDescent="0.25">
      <c r="A75" s="8"/>
      <c r="B75" s="8"/>
      <c r="C75" s="8"/>
      <c r="D75" s="12" t="s">
        <v>37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8"/>
      <c r="B76" s="8"/>
      <c r="C76" s="8"/>
      <c r="D76" s="13"/>
      <c r="E76" s="6" t="s">
        <v>95</v>
      </c>
      <c r="F76" s="14">
        <v>1</v>
      </c>
      <c r="G76" s="10">
        <v>2.65</v>
      </c>
      <c r="H76" s="10">
        <v>10.65</v>
      </c>
      <c r="I76" s="10"/>
      <c r="J76" s="10">
        <f>F76*(G76+ (G76= 0))*(H76+ (H76= 0))*(I76+ (I76= 0))</f>
        <v>28.222999999999999</v>
      </c>
      <c r="K76" s="9"/>
      <c r="L76" s="9"/>
      <c r="M76" s="9"/>
    </row>
    <row r="77" spans="1:13" x14ac:dyDescent="0.25">
      <c r="A77" s="8"/>
      <c r="B77" s="8"/>
      <c r="C77" s="8"/>
      <c r="D77" s="13"/>
      <c r="E77" s="6" t="s">
        <v>18</v>
      </c>
      <c r="F77" s="14">
        <v>1</v>
      </c>
      <c r="G77" s="10">
        <v>8.5500000000000007</v>
      </c>
      <c r="H77" s="10">
        <v>2.6</v>
      </c>
      <c r="I77" s="10"/>
      <c r="J77" s="10">
        <f>F77*(G77+ (G77= 0))*(H77+ (H77= 0))*(I77+ (I77= 0))</f>
        <v>22.23</v>
      </c>
      <c r="K77" s="9"/>
      <c r="L77" s="9"/>
      <c r="M77" s="9"/>
    </row>
    <row r="78" spans="1:13" x14ac:dyDescent="0.25">
      <c r="A78" s="8"/>
      <c r="B78" s="8"/>
      <c r="C78" s="8"/>
      <c r="D78" s="13"/>
      <c r="E78" s="6" t="s">
        <v>96</v>
      </c>
      <c r="F78" s="14">
        <v>1</v>
      </c>
      <c r="G78" s="10">
        <v>20.75</v>
      </c>
      <c r="H78" s="10">
        <v>10.4</v>
      </c>
      <c r="I78" s="10"/>
      <c r="J78" s="10">
        <f>F78*(G78+ (G78= 0))*(H78+ (H78= 0))*(I78+ (I78= 0))</f>
        <v>215.8</v>
      </c>
      <c r="K78" s="9"/>
      <c r="L78" s="9"/>
      <c r="M78" s="9"/>
    </row>
    <row r="79" spans="1:13" x14ac:dyDescent="0.25">
      <c r="A79" s="8"/>
      <c r="B79" s="8"/>
      <c r="C79" s="8"/>
      <c r="D79" s="13"/>
      <c r="E79" s="6" t="s">
        <v>97</v>
      </c>
      <c r="F79" s="14">
        <v>1</v>
      </c>
      <c r="G79" s="10">
        <v>3.15</v>
      </c>
      <c r="H79" s="10">
        <v>3.2</v>
      </c>
      <c r="I79" s="10"/>
      <c r="J79" s="10">
        <f>F79*(G79+ (G79= 0))*(H79+ (H79= 0))*(I79+ (I79= 0))</f>
        <v>10.08</v>
      </c>
      <c r="K79" s="9"/>
      <c r="L79" s="9"/>
      <c r="M79" s="9"/>
    </row>
    <row r="80" spans="1:13" x14ac:dyDescent="0.25">
      <c r="A80" s="8"/>
      <c r="B80" s="8"/>
      <c r="C80" s="8"/>
      <c r="D80" s="13"/>
      <c r="E80" s="6" t="s">
        <v>18</v>
      </c>
      <c r="F80" s="14">
        <v>1</v>
      </c>
      <c r="G80" s="10">
        <v>3.15</v>
      </c>
      <c r="H80" s="10">
        <v>4.45</v>
      </c>
      <c r="I80" s="10"/>
      <c r="J80" s="10">
        <f>F80*(G80+ (G80= 0))*(H80+ (H80= 0))*(I80+ (I80= 0))</f>
        <v>14.018000000000001</v>
      </c>
      <c r="K80" s="9"/>
      <c r="L80" s="9"/>
      <c r="M80" s="9"/>
    </row>
    <row r="81" spans="1:13" x14ac:dyDescent="0.25">
      <c r="A81" s="8"/>
      <c r="B81" s="8"/>
      <c r="C81" s="8"/>
      <c r="D81" s="13"/>
      <c r="E81" s="8"/>
      <c r="F81" s="9"/>
      <c r="G81" s="9"/>
      <c r="H81" s="9"/>
      <c r="I81" s="9"/>
      <c r="J81" s="28" t="s">
        <v>98</v>
      </c>
      <c r="K81" s="25">
        <f>SUM(J76:J80)</f>
        <v>290.351</v>
      </c>
      <c r="L81" s="26">
        <f>(M53+M54+M56+M72+M74)*1.05</f>
        <v>65.72</v>
      </c>
      <c r="M81" s="26">
        <f>ROUND(L81*K81,2)</f>
        <v>19081.87</v>
      </c>
    </row>
    <row r="82" spans="1:13" x14ac:dyDescent="0.25">
      <c r="A82" s="16"/>
      <c r="B82" s="16"/>
      <c r="C82" s="16"/>
      <c r="D82" s="17"/>
      <c r="E82" s="16"/>
      <c r="F82" s="9"/>
      <c r="G82" s="9"/>
      <c r="H82" s="9"/>
      <c r="I82" s="9"/>
      <c r="J82" s="9"/>
      <c r="K82" s="9"/>
      <c r="L82" s="9"/>
      <c r="M82" s="9"/>
    </row>
    <row r="83" spans="1:13" ht="45" x14ac:dyDescent="0.25">
      <c r="A83" s="21" t="s">
        <v>99</v>
      </c>
      <c r="B83" s="21" t="s">
        <v>21</v>
      </c>
      <c r="C83" s="21" t="s">
        <v>66</v>
      </c>
      <c r="D83" s="22" t="s">
        <v>100</v>
      </c>
      <c r="E83" s="23"/>
      <c r="F83" s="24"/>
      <c r="G83" s="24"/>
      <c r="H83" s="24"/>
      <c r="I83" s="24"/>
      <c r="J83" s="24"/>
      <c r="K83" s="25">
        <f>K124</f>
        <v>128.96199999999999</v>
      </c>
      <c r="L83" s="26">
        <f>L124</f>
        <v>44.77</v>
      </c>
      <c r="M83" s="26">
        <f>M124</f>
        <v>5773.63</v>
      </c>
    </row>
    <row r="84" spans="1:13" ht="384.75" customHeight="1" x14ac:dyDescent="0.25">
      <c r="A84" s="23"/>
      <c r="B84" s="23"/>
      <c r="C84" s="23"/>
      <c r="D84" s="27" t="s">
        <v>101</v>
      </c>
      <c r="E84" s="23"/>
      <c r="F84" s="24"/>
      <c r="G84" s="24"/>
      <c r="H84" s="24"/>
      <c r="I84" s="24"/>
      <c r="J84" s="24"/>
      <c r="K84" s="24"/>
      <c r="L84" s="24"/>
      <c r="M84" s="24"/>
    </row>
    <row r="85" spans="1:13" x14ac:dyDescent="0.25">
      <c r="A85" s="6" t="s">
        <v>68</v>
      </c>
      <c r="B85" s="6" t="s">
        <v>26</v>
      </c>
      <c r="C85" s="6" t="s">
        <v>27</v>
      </c>
      <c r="D85" s="7" t="s">
        <v>69</v>
      </c>
      <c r="E85" s="8"/>
      <c r="F85" s="9"/>
      <c r="G85" s="9"/>
      <c r="H85" s="9"/>
      <c r="I85" s="9"/>
      <c r="J85" s="9"/>
      <c r="K85" s="10">
        <v>0.4</v>
      </c>
      <c r="L85" s="11">
        <v>24.9</v>
      </c>
      <c r="M85" s="11">
        <f>ROUND(K85*L85,2)</f>
        <v>9.9600000000000009</v>
      </c>
    </row>
    <row r="86" spans="1:13" x14ac:dyDescent="0.25">
      <c r="A86" s="6" t="s">
        <v>70</v>
      </c>
      <c r="B86" s="6" t="s">
        <v>26</v>
      </c>
      <c r="C86" s="6" t="s">
        <v>27</v>
      </c>
      <c r="D86" s="7" t="s">
        <v>71</v>
      </c>
      <c r="E86" s="8"/>
      <c r="F86" s="9"/>
      <c r="G86" s="9"/>
      <c r="H86" s="9"/>
      <c r="I86" s="9"/>
      <c r="J86" s="9"/>
      <c r="K86" s="10">
        <v>0.4</v>
      </c>
      <c r="L86" s="11">
        <v>26.45</v>
      </c>
      <c r="M86" s="11">
        <f>ROUND(K86*L86,2)</f>
        <v>10.58</v>
      </c>
    </row>
    <row r="87" spans="1:13" x14ac:dyDescent="0.25">
      <c r="A87" s="8"/>
      <c r="B87" s="8"/>
      <c r="C87" s="8"/>
      <c r="D87" s="12" t="s">
        <v>71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6" t="s">
        <v>72</v>
      </c>
      <c r="B88" s="6" t="s">
        <v>26</v>
      </c>
      <c r="C88" s="6" t="s">
        <v>27</v>
      </c>
      <c r="D88" s="7" t="s">
        <v>73</v>
      </c>
      <c r="E88" s="8"/>
      <c r="F88" s="9"/>
      <c r="G88" s="9"/>
      <c r="H88" s="9"/>
      <c r="I88" s="9"/>
      <c r="J88" s="9"/>
      <c r="K88" s="10">
        <v>0.71299999999999997</v>
      </c>
      <c r="L88" s="11">
        <v>20.75</v>
      </c>
      <c r="M88" s="11">
        <f>ROUND(K88*L88,2)</f>
        <v>14.79</v>
      </c>
    </row>
    <row r="89" spans="1:13" x14ac:dyDescent="0.25">
      <c r="A89" s="8"/>
      <c r="B89" s="8"/>
      <c r="C89" s="8"/>
      <c r="D89" s="12" t="s">
        <v>73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45" x14ac:dyDescent="0.25">
      <c r="A90" s="6" t="s">
        <v>74</v>
      </c>
      <c r="B90" s="6" t="s">
        <v>21</v>
      </c>
      <c r="C90" s="6" t="s">
        <v>76</v>
      </c>
      <c r="D90" s="7" t="s">
        <v>75</v>
      </c>
      <c r="E90" s="8"/>
      <c r="F90" s="9"/>
      <c r="G90" s="9"/>
      <c r="H90" s="9"/>
      <c r="I90" s="9"/>
      <c r="J90" s="9"/>
      <c r="K90" s="10">
        <f>K104</f>
        <v>0.03</v>
      </c>
      <c r="L90" s="11">
        <f>L104</f>
        <v>208.3</v>
      </c>
      <c r="M90" s="11">
        <f>M104</f>
        <v>6.25</v>
      </c>
    </row>
    <row r="91" spans="1:13" ht="150" x14ac:dyDescent="0.25">
      <c r="A91" s="8"/>
      <c r="B91" s="8"/>
      <c r="C91" s="8"/>
      <c r="D91" s="12" t="s">
        <v>77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6" t="s">
        <v>78</v>
      </c>
      <c r="B92" s="6" t="s">
        <v>26</v>
      </c>
      <c r="C92" s="6" t="s">
        <v>27</v>
      </c>
      <c r="D92" s="7" t="s">
        <v>79</v>
      </c>
      <c r="E92" s="8"/>
      <c r="F92" s="9"/>
      <c r="G92" s="9"/>
      <c r="H92" s="9"/>
      <c r="I92" s="9"/>
      <c r="J92" s="9"/>
      <c r="K92" s="10">
        <v>1.5</v>
      </c>
      <c r="L92" s="11">
        <v>21.97</v>
      </c>
      <c r="M92" s="11">
        <f>ROUND(K92*L92,2)</f>
        <v>32.96</v>
      </c>
    </row>
    <row r="93" spans="1:13" x14ac:dyDescent="0.25">
      <c r="A93" s="8"/>
      <c r="B93" s="8"/>
      <c r="C93" s="8"/>
      <c r="D93" s="12" t="s">
        <v>79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6" t="s">
        <v>80</v>
      </c>
      <c r="B94" s="6" t="s">
        <v>82</v>
      </c>
      <c r="C94" s="6" t="s">
        <v>76</v>
      </c>
      <c r="D94" s="7" t="s">
        <v>81</v>
      </c>
      <c r="E94" s="8"/>
      <c r="F94" s="9"/>
      <c r="G94" s="9"/>
      <c r="H94" s="9"/>
      <c r="I94" s="9"/>
      <c r="J94" s="9"/>
      <c r="K94" s="10">
        <v>0.2</v>
      </c>
      <c r="L94" s="11">
        <v>1.81</v>
      </c>
      <c r="M94" s="11">
        <f>ROUND(K94*L94,2)</f>
        <v>0.36</v>
      </c>
    </row>
    <row r="95" spans="1:13" x14ac:dyDescent="0.25">
      <c r="A95" s="8"/>
      <c r="B95" s="8"/>
      <c r="C95" s="8"/>
      <c r="D95" s="12" t="s">
        <v>81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30" x14ac:dyDescent="0.25">
      <c r="A96" s="6" t="s">
        <v>83</v>
      </c>
      <c r="B96" s="6" t="s">
        <v>82</v>
      </c>
      <c r="C96" s="6" t="s">
        <v>85</v>
      </c>
      <c r="D96" s="7" t="s">
        <v>84</v>
      </c>
      <c r="E96" s="8"/>
      <c r="F96" s="9"/>
      <c r="G96" s="9"/>
      <c r="H96" s="9"/>
      <c r="I96" s="9"/>
      <c r="J96" s="9"/>
      <c r="K96" s="10">
        <v>1.52</v>
      </c>
      <c r="L96" s="11">
        <v>20.09</v>
      </c>
      <c r="M96" s="11">
        <f>ROUND(K96*L96,2)</f>
        <v>30.54</v>
      </c>
    </row>
    <row r="97" spans="1:13" ht="30" x14ac:dyDescent="0.25">
      <c r="A97" s="8"/>
      <c r="B97" s="8"/>
      <c r="C97" s="8"/>
      <c r="D97" s="12" t="s">
        <v>86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6" t="s">
        <v>87</v>
      </c>
      <c r="B98" s="6" t="s">
        <v>82</v>
      </c>
      <c r="C98" s="6" t="s">
        <v>89</v>
      </c>
      <c r="D98" s="7" t="s">
        <v>88</v>
      </c>
      <c r="E98" s="8"/>
      <c r="F98" s="9"/>
      <c r="G98" s="9"/>
      <c r="H98" s="9"/>
      <c r="I98" s="9"/>
      <c r="J98" s="9"/>
      <c r="K98" s="10">
        <v>380</v>
      </c>
      <c r="L98" s="11">
        <v>0.37</v>
      </c>
      <c r="M98" s="11">
        <f>ROUND(K98*L98,2)</f>
        <v>140.6</v>
      </c>
    </row>
    <row r="99" spans="1:13" ht="30" x14ac:dyDescent="0.25">
      <c r="A99" s="8"/>
      <c r="B99" s="8"/>
      <c r="C99" s="8"/>
      <c r="D99" s="12" t="s">
        <v>90</v>
      </c>
      <c r="E99" s="8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6" t="s">
        <v>91</v>
      </c>
      <c r="B100" s="6" t="s">
        <v>32</v>
      </c>
      <c r="C100" s="6" t="s">
        <v>27</v>
      </c>
      <c r="D100" s="7" t="s">
        <v>92</v>
      </c>
      <c r="E100" s="8"/>
      <c r="F100" s="9"/>
      <c r="G100" s="9"/>
      <c r="H100" s="9"/>
      <c r="I100" s="9"/>
      <c r="J100" s="9"/>
      <c r="K100" s="10">
        <v>1.5</v>
      </c>
      <c r="L100" s="11">
        <v>1.9</v>
      </c>
      <c r="M100" s="11">
        <f>ROUND(K100*L100,2)</f>
        <v>2.85</v>
      </c>
    </row>
    <row r="101" spans="1:13" x14ac:dyDescent="0.25">
      <c r="A101" s="8"/>
      <c r="B101" s="8"/>
      <c r="C101" s="8"/>
      <c r="D101" s="12" t="s">
        <v>93</v>
      </c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30" x14ac:dyDescent="0.25">
      <c r="A102" s="6" t="s">
        <v>34</v>
      </c>
      <c r="B102" s="6" t="s">
        <v>36</v>
      </c>
      <c r="C102" s="6" t="s">
        <v>22</v>
      </c>
      <c r="D102" s="7" t="s">
        <v>35</v>
      </c>
      <c r="E102" s="8"/>
      <c r="F102" s="9"/>
      <c r="G102" s="9"/>
      <c r="H102" s="9"/>
      <c r="I102" s="9"/>
      <c r="J102" s="9"/>
      <c r="K102" s="10">
        <v>0.33</v>
      </c>
      <c r="L102" s="11">
        <v>3</v>
      </c>
      <c r="M102" s="11">
        <f>ROUND(K102*L102,2)</f>
        <v>0.99</v>
      </c>
    </row>
    <row r="103" spans="1:13" ht="30" x14ac:dyDescent="0.25">
      <c r="A103" s="8"/>
      <c r="B103" s="8"/>
      <c r="C103" s="8"/>
      <c r="D103" s="12" t="s">
        <v>37</v>
      </c>
      <c r="E103" s="8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8"/>
      <c r="B104" s="8"/>
      <c r="C104" s="8"/>
      <c r="D104" s="13"/>
      <c r="E104" s="8"/>
      <c r="F104" s="9"/>
      <c r="G104" s="9"/>
      <c r="H104" s="9"/>
      <c r="I104" s="9"/>
      <c r="J104" s="15" t="s">
        <v>94</v>
      </c>
      <c r="K104" s="10">
        <v>0.03</v>
      </c>
      <c r="L104" s="11">
        <f>M92+M94+M96+M98+M100+M102</f>
        <v>208.3</v>
      </c>
      <c r="M104" s="11">
        <f>ROUND(L104*K104,2)</f>
        <v>6.25</v>
      </c>
    </row>
    <row r="105" spans="1:13" x14ac:dyDescent="0.25">
      <c r="A105" s="16"/>
      <c r="B105" s="16"/>
      <c r="C105" s="16"/>
      <c r="D105" s="17"/>
      <c r="E105" s="16"/>
      <c r="F105" s="9"/>
      <c r="G105" s="9"/>
      <c r="H105" s="9"/>
      <c r="I105" s="9"/>
      <c r="J105" s="9"/>
      <c r="K105" s="9"/>
      <c r="L105" s="9"/>
      <c r="M105" s="9"/>
    </row>
    <row r="106" spans="1:13" ht="30" x14ac:dyDescent="0.25">
      <c r="A106" s="6" t="s">
        <v>34</v>
      </c>
      <c r="B106" s="6" t="s">
        <v>36</v>
      </c>
      <c r="C106" s="6" t="s">
        <v>22</v>
      </c>
      <c r="D106" s="7" t="s">
        <v>35</v>
      </c>
      <c r="E106" s="8"/>
      <c r="F106" s="9"/>
      <c r="G106" s="9"/>
      <c r="H106" s="9"/>
      <c r="I106" s="9"/>
      <c r="J106" s="9"/>
      <c r="K106" s="10">
        <v>0.35299999999999998</v>
      </c>
      <c r="L106" s="11">
        <v>3</v>
      </c>
      <c r="M106" s="11">
        <f>ROUND(K106*L106,2)</f>
        <v>1.06</v>
      </c>
    </row>
    <row r="107" spans="1:13" ht="30" x14ac:dyDescent="0.25">
      <c r="A107" s="8"/>
      <c r="B107" s="8"/>
      <c r="C107" s="8"/>
      <c r="D107" s="12" t="s">
        <v>37</v>
      </c>
      <c r="E107" s="8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8"/>
      <c r="B108" s="8"/>
      <c r="C108" s="8"/>
      <c r="D108" s="13"/>
      <c r="E108" s="6" t="s">
        <v>102</v>
      </c>
      <c r="F108" s="14"/>
      <c r="G108" s="10"/>
      <c r="H108" s="10"/>
      <c r="I108" s="10"/>
      <c r="J108" s="10">
        <f>F108*(G108+ (G108= 0))*(H108+ (H108= 0))*(I108+ (I108= 0))</f>
        <v>0</v>
      </c>
      <c r="K108" s="9"/>
      <c r="L108" s="9"/>
      <c r="M108" s="9"/>
    </row>
    <row r="109" spans="1:13" x14ac:dyDescent="0.25">
      <c r="A109" s="8"/>
      <c r="B109" s="8"/>
      <c r="C109" s="8"/>
      <c r="D109" s="13"/>
      <c r="E109" s="6" t="s">
        <v>103</v>
      </c>
      <c r="F109" s="14">
        <v>1</v>
      </c>
      <c r="G109" s="10">
        <v>20.350000000000001</v>
      </c>
      <c r="H109" s="10"/>
      <c r="I109" s="10">
        <v>1.7</v>
      </c>
      <c r="J109" s="10">
        <f>F109*(G109+ (G109= 0))*(H109+ (H109= 0))*(I109+ (I109= 0))</f>
        <v>34.594999999999999</v>
      </c>
      <c r="K109" s="9"/>
      <c r="L109" s="9"/>
      <c r="M109" s="9"/>
    </row>
    <row r="110" spans="1:13" x14ac:dyDescent="0.25">
      <c r="A110" s="8"/>
      <c r="B110" s="8"/>
      <c r="C110" s="8"/>
      <c r="D110" s="13"/>
      <c r="E110" s="6" t="s">
        <v>104</v>
      </c>
      <c r="F110" s="14">
        <v>1</v>
      </c>
      <c r="G110" s="10">
        <v>6.8</v>
      </c>
      <c r="H110" s="10"/>
      <c r="I110" s="10">
        <v>1.5</v>
      </c>
      <c r="J110" s="10">
        <f>F110*(G110+ (G110= 0))*(H110+ (H110= 0))*(I110+ (I110= 0))</f>
        <v>10.199999999999999</v>
      </c>
      <c r="K110" s="9"/>
      <c r="L110" s="9"/>
      <c r="M110" s="9"/>
    </row>
    <row r="111" spans="1:13" x14ac:dyDescent="0.25">
      <c r="A111" s="8"/>
      <c r="B111" s="8"/>
      <c r="C111" s="8"/>
      <c r="D111" s="13"/>
      <c r="E111" s="6" t="s">
        <v>18</v>
      </c>
      <c r="F111" s="14">
        <v>1</v>
      </c>
      <c r="G111" s="10">
        <v>10.4</v>
      </c>
      <c r="H111" s="10"/>
      <c r="I111" s="10">
        <v>1.6</v>
      </c>
      <c r="J111" s="10">
        <f>F111*(G111+ (G111= 0))*(H111+ (H111= 0))*(I111+ (I111= 0))</f>
        <v>16.64</v>
      </c>
      <c r="K111" s="9"/>
      <c r="L111" s="9"/>
      <c r="M111" s="9"/>
    </row>
    <row r="112" spans="1:13" x14ac:dyDescent="0.25">
      <c r="A112" s="8"/>
      <c r="B112" s="8"/>
      <c r="C112" s="8"/>
      <c r="D112" s="13"/>
      <c r="E112" s="6" t="s">
        <v>105</v>
      </c>
      <c r="F112" s="14">
        <v>1</v>
      </c>
      <c r="G112" s="10">
        <v>23.2</v>
      </c>
      <c r="H112" s="10"/>
      <c r="I112" s="10"/>
      <c r="J112" s="10">
        <f>F112*(G112+ (G112= 0))*(H112+ (H112= 0))*(I112+ (I112= 0))</f>
        <v>23.2</v>
      </c>
      <c r="K112" s="9"/>
      <c r="L112" s="9"/>
      <c r="M112" s="9"/>
    </row>
    <row r="113" spans="1:13" x14ac:dyDescent="0.25">
      <c r="A113" s="8"/>
      <c r="B113" s="8"/>
      <c r="C113" s="8"/>
      <c r="D113" s="13"/>
      <c r="E113" s="6" t="s">
        <v>106</v>
      </c>
      <c r="F113" s="14">
        <v>-1</v>
      </c>
      <c r="G113" s="10">
        <v>3.05</v>
      </c>
      <c r="H113" s="10"/>
      <c r="I113" s="10"/>
      <c r="J113" s="10">
        <f>F113*(G113+ (G113= 0))*(H113+ (H113= 0))*(I113+ (I113= 0))</f>
        <v>-3.05</v>
      </c>
      <c r="K113" s="9"/>
      <c r="L113" s="9"/>
      <c r="M113" s="9"/>
    </row>
    <row r="114" spans="1:13" x14ac:dyDescent="0.25">
      <c r="A114" s="8"/>
      <c r="B114" s="8"/>
      <c r="C114" s="8"/>
      <c r="D114" s="13"/>
      <c r="E114" s="6" t="s">
        <v>107</v>
      </c>
      <c r="F114" s="14">
        <v>1</v>
      </c>
      <c r="G114" s="10">
        <v>4.4000000000000004</v>
      </c>
      <c r="H114" s="10"/>
      <c r="I114" s="10"/>
      <c r="J114" s="10">
        <f>F114*(G114+ (G114= 0))*(H114+ (H114= 0))*(I114+ (I114= 0))</f>
        <v>4.4000000000000004</v>
      </c>
      <c r="K114" s="9"/>
      <c r="L114" s="9"/>
      <c r="M114" s="9"/>
    </row>
    <row r="115" spans="1:13" x14ac:dyDescent="0.25">
      <c r="A115" s="8"/>
      <c r="B115" s="8"/>
      <c r="C115" s="8"/>
      <c r="D115" s="13"/>
      <c r="E115" s="6" t="s">
        <v>18</v>
      </c>
      <c r="F115" s="14">
        <v>1</v>
      </c>
      <c r="G115" s="10">
        <v>5.4829999999999997</v>
      </c>
      <c r="H115" s="10">
        <v>0.4</v>
      </c>
      <c r="I115" s="10"/>
      <c r="J115" s="10">
        <f>F115*(G115+ (G115= 0))*(H115+ (H115= 0))*(I115+ (I115= 0))</f>
        <v>2.1930000000000001</v>
      </c>
      <c r="K115" s="9"/>
      <c r="L115" s="9"/>
      <c r="M115" s="9"/>
    </row>
    <row r="116" spans="1:13" x14ac:dyDescent="0.25">
      <c r="A116" s="8"/>
      <c r="B116" s="8"/>
      <c r="C116" s="8"/>
      <c r="D116" s="13"/>
      <c r="E116" s="6" t="s">
        <v>108</v>
      </c>
      <c r="F116" s="14">
        <v>1</v>
      </c>
      <c r="G116" s="10">
        <v>27.6</v>
      </c>
      <c r="H116" s="10"/>
      <c r="I116" s="10"/>
      <c r="J116" s="10">
        <f>F116*(G116+ (G116= 0))*(H116+ (H116= 0))*(I116+ (I116= 0))</f>
        <v>27.6</v>
      </c>
      <c r="K116" s="9"/>
      <c r="L116" s="9"/>
      <c r="M116" s="9"/>
    </row>
    <row r="117" spans="1:13" x14ac:dyDescent="0.25">
      <c r="A117" s="8"/>
      <c r="B117" s="8"/>
      <c r="C117" s="8"/>
      <c r="D117" s="13"/>
      <c r="E117" s="6" t="s">
        <v>109</v>
      </c>
      <c r="F117" s="14">
        <v>-1</v>
      </c>
      <c r="G117" s="10">
        <v>4.4000000000000004</v>
      </c>
      <c r="H117" s="10"/>
      <c r="I117" s="10"/>
      <c r="J117" s="10">
        <f>F117*(G117+ (G117= 0))*(H117+ (H117= 0))*(I117+ (I117= 0))</f>
        <v>-4.4000000000000004</v>
      </c>
      <c r="K117" s="9"/>
      <c r="L117" s="9"/>
      <c r="M117" s="9"/>
    </row>
    <row r="118" spans="1:13" x14ac:dyDescent="0.25">
      <c r="A118" s="8"/>
      <c r="B118" s="8"/>
      <c r="C118" s="8"/>
      <c r="D118" s="13"/>
      <c r="E118" s="6" t="s">
        <v>110</v>
      </c>
      <c r="F118" s="14">
        <v>2</v>
      </c>
      <c r="G118" s="10">
        <v>2.5499999999999998</v>
      </c>
      <c r="H118" s="10"/>
      <c r="I118" s="10">
        <v>2.2999999999999998</v>
      </c>
      <c r="J118" s="10">
        <f>F118*(G118+ (G118= 0))*(H118+ (H118= 0))*(I118+ (I118= 0))</f>
        <v>11.73</v>
      </c>
      <c r="K118" s="9"/>
      <c r="L118" s="9"/>
      <c r="M118" s="9"/>
    </row>
    <row r="119" spans="1:13" x14ac:dyDescent="0.25">
      <c r="A119" s="8"/>
      <c r="B119" s="8"/>
      <c r="C119" s="8"/>
      <c r="D119" s="13"/>
      <c r="E119" s="6" t="s">
        <v>111</v>
      </c>
      <c r="F119" s="14">
        <v>1</v>
      </c>
      <c r="G119" s="10">
        <v>2.9</v>
      </c>
      <c r="H119" s="10">
        <v>1.5</v>
      </c>
      <c r="I119" s="10"/>
      <c r="J119" s="10">
        <f>F119*(G119+ (G119= 0))*(H119+ (H119= 0))*(I119+ (I119= 0))</f>
        <v>4.3499999999999996</v>
      </c>
      <c r="K119" s="9"/>
      <c r="L119" s="9"/>
      <c r="M119" s="9"/>
    </row>
    <row r="120" spans="1:13" x14ac:dyDescent="0.25">
      <c r="A120" s="8"/>
      <c r="B120" s="8"/>
      <c r="C120" s="8"/>
      <c r="D120" s="13"/>
      <c r="E120" s="6" t="s">
        <v>112</v>
      </c>
      <c r="F120" s="14">
        <v>1</v>
      </c>
      <c r="G120" s="10">
        <v>1.504</v>
      </c>
      <c r="H120" s="10"/>
      <c r="I120" s="10"/>
      <c r="J120" s="10">
        <f>F120*(G120+ (G120= 0))*(H120+ (H120= 0))*(I120+ (I120= 0))</f>
        <v>1.504</v>
      </c>
      <c r="K120" s="9"/>
      <c r="L120" s="9"/>
      <c r="M120" s="9"/>
    </row>
    <row r="121" spans="1:13" x14ac:dyDescent="0.25">
      <c r="A121" s="8"/>
      <c r="B121" s="8"/>
      <c r="C121" s="8"/>
      <c r="D121" s="13"/>
      <c r="E121" s="6" t="s">
        <v>113</v>
      </c>
      <c r="F121" s="14"/>
      <c r="G121" s="10">
        <v>6.05</v>
      </c>
      <c r="H121" s="10"/>
      <c r="I121" s="10"/>
      <c r="J121" s="10">
        <f>F121*(G121+ (G121= 0))*(H121+ (H121= 0))*(I121+ (I121= 0))</f>
        <v>0</v>
      </c>
      <c r="K121" s="9"/>
      <c r="L121" s="9"/>
      <c r="M121" s="9"/>
    </row>
    <row r="122" spans="1:13" x14ac:dyDescent="0.25">
      <c r="A122" s="8"/>
      <c r="B122" s="8"/>
      <c r="C122" s="8"/>
      <c r="D122" s="13"/>
      <c r="E122" s="6" t="s">
        <v>114</v>
      </c>
      <c r="F122" s="14"/>
      <c r="G122" s="10">
        <v>19.25</v>
      </c>
      <c r="H122" s="10"/>
      <c r="I122" s="10"/>
      <c r="J122" s="10">
        <f>F122*(G122+ (G122= 0))*(H122+ (H122= 0))*(I122+ (I122= 0))</f>
        <v>0</v>
      </c>
      <c r="K122" s="9"/>
      <c r="L122" s="9"/>
      <c r="M122" s="9"/>
    </row>
    <row r="123" spans="1:13" x14ac:dyDescent="0.25">
      <c r="A123" s="8"/>
      <c r="B123" s="8"/>
      <c r="C123" s="8"/>
      <c r="D123" s="13"/>
      <c r="E123" s="6" t="s">
        <v>18</v>
      </c>
      <c r="F123" s="14"/>
      <c r="G123" s="10">
        <v>15.3</v>
      </c>
      <c r="H123" s="10"/>
      <c r="I123" s="10"/>
      <c r="J123" s="10">
        <f>F123*(G123+ (G123= 0))*(H123+ (H123= 0))*(I123+ (I123= 0))</f>
        <v>0</v>
      </c>
      <c r="K123" s="9"/>
      <c r="L123" s="9"/>
      <c r="M123" s="9"/>
    </row>
    <row r="124" spans="1:13" x14ac:dyDescent="0.25">
      <c r="A124" s="8"/>
      <c r="B124" s="8"/>
      <c r="C124" s="8"/>
      <c r="D124" s="13"/>
      <c r="E124" s="8"/>
      <c r="F124" s="9"/>
      <c r="G124" s="9"/>
      <c r="H124" s="9"/>
      <c r="I124" s="9"/>
      <c r="J124" s="28" t="s">
        <v>115</v>
      </c>
      <c r="K124" s="25">
        <f>SUM(J108:J123)</f>
        <v>128.96199999999999</v>
      </c>
      <c r="L124" s="26">
        <f>(M85+M86+M88+M104+M106)*1.05</f>
        <v>44.77</v>
      </c>
      <c r="M124" s="26">
        <f>ROUND(L124*K124,2)</f>
        <v>5773.63</v>
      </c>
    </row>
    <row r="125" spans="1:13" x14ac:dyDescent="0.25">
      <c r="A125" s="16"/>
      <c r="B125" s="16"/>
      <c r="C125" s="16"/>
      <c r="D125" s="17"/>
      <c r="E125" s="16"/>
      <c r="F125" s="9"/>
      <c r="G125" s="9"/>
      <c r="H125" s="9"/>
      <c r="I125" s="9"/>
      <c r="J125" s="9"/>
      <c r="K125" s="9"/>
      <c r="L125" s="9"/>
      <c r="M125" s="9"/>
    </row>
    <row r="126" spans="1:13" ht="45" x14ac:dyDescent="0.25">
      <c r="A126" s="21" t="s">
        <v>116</v>
      </c>
      <c r="B126" s="21" t="s">
        <v>21</v>
      </c>
      <c r="C126" s="21" t="s">
        <v>22</v>
      </c>
      <c r="D126" s="22" t="s">
        <v>117</v>
      </c>
      <c r="E126" s="23"/>
      <c r="F126" s="24"/>
      <c r="G126" s="24"/>
      <c r="H126" s="24"/>
      <c r="I126" s="24"/>
      <c r="J126" s="24"/>
      <c r="K126" s="25">
        <f>K151</f>
        <v>1</v>
      </c>
      <c r="L126" s="26">
        <f>L151</f>
        <v>1043.93</v>
      </c>
      <c r="M126" s="26">
        <f>M151</f>
        <v>1043.93</v>
      </c>
    </row>
    <row r="127" spans="1:13" ht="384.75" customHeight="1" x14ac:dyDescent="0.25">
      <c r="A127" s="23"/>
      <c r="B127" s="23"/>
      <c r="C127" s="23"/>
      <c r="D127" s="27" t="s">
        <v>118</v>
      </c>
      <c r="E127" s="23"/>
      <c r="F127" s="24"/>
      <c r="G127" s="24"/>
      <c r="H127" s="24"/>
      <c r="I127" s="24"/>
      <c r="J127" s="24"/>
      <c r="K127" s="24"/>
      <c r="L127" s="24"/>
      <c r="M127" s="24"/>
    </row>
    <row r="128" spans="1:13" x14ac:dyDescent="0.25">
      <c r="A128" s="6" t="s">
        <v>70</v>
      </c>
      <c r="B128" s="6" t="s">
        <v>26</v>
      </c>
      <c r="C128" s="6" t="s">
        <v>27</v>
      </c>
      <c r="D128" s="7" t="s">
        <v>71</v>
      </c>
      <c r="E128" s="8"/>
      <c r="F128" s="9"/>
      <c r="G128" s="9"/>
      <c r="H128" s="9"/>
      <c r="I128" s="9"/>
      <c r="J128" s="9"/>
      <c r="K128" s="10">
        <v>20</v>
      </c>
      <c r="L128" s="11">
        <v>26.45</v>
      </c>
      <c r="M128" s="11">
        <f>ROUND(K128*L128,2)</f>
        <v>529</v>
      </c>
    </row>
    <row r="129" spans="1:13" x14ac:dyDescent="0.25">
      <c r="A129" s="8"/>
      <c r="B129" s="8"/>
      <c r="C129" s="8"/>
      <c r="D129" s="12" t="s">
        <v>71</v>
      </c>
      <c r="E129" s="8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6" t="s">
        <v>72</v>
      </c>
      <c r="B130" s="6" t="s">
        <v>26</v>
      </c>
      <c r="C130" s="6" t="s">
        <v>27</v>
      </c>
      <c r="D130" s="7" t="s">
        <v>73</v>
      </c>
      <c r="E130" s="8"/>
      <c r="F130" s="9"/>
      <c r="G130" s="9"/>
      <c r="H130" s="9"/>
      <c r="I130" s="9"/>
      <c r="J130" s="9"/>
      <c r="K130" s="10">
        <v>20.05</v>
      </c>
      <c r="L130" s="11">
        <v>20.75</v>
      </c>
      <c r="M130" s="11">
        <f>ROUND(K130*L130,2)</f>
        <v>416.04</v>
      </c>
    </row>
    <row r="131" spans="1:13" x14ac:dyDescent="0.25">
      <c r="A131" s="8"/>
      <c r="B131" s="8"/>
      <c r="C131" s="8"/>
      <c r="D131" s="12" t="s">
        <v>73</v>
      </c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45" x14ac:dyDescent="0.25">
      <c r="A132" s="6" t="s">
        <v>74</v>
      </c>
      <c r="B132" s="6" t="s">
        <v>21</v>
      </c>
      <c r="C132" s="6" t="s">
        <v>76</v>
      </c>
      <c r="D132" s="7" t="s">
        <v>75</v>
      </c>
      <c r="E132" s="8"/>
      <c r="F132" s="9"/>
      <c r="G132" s="9"/>
      <c r="H132" s="9"/>
      <c r="I132" s="9"/>
      <c r="J132" s="9"/>
      <c r="K132" s="10">
        <f>K146</f>
        <v>0.1</v>
      </c>
      <c r="L132" s="11">
        <f>L146</f>
        <v>208.3</v>
      </c>
      <c r="M132" s="11">
        <f>M146</f>
        <v>20.83</v>
      </c>
    </row>
    <row r="133" spans="1:13" ht="150" x14ac:dyDescent="0.25">
      <c r="A133" s="8"/>
      <c r="B133" s="8"/>
      <c r="C133" s="8"/>
      <c r="D133" s="12" t="s">
        <v>77</v>
      </c>
      <c r="E133" s="8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6" t="s">
        <v>78</v>
      </c>
      <c r="B134" s="6" t="s">
        <v>26</v>
      </c>
      <c r="C134" s="6" t="s">
        <v>27</v>
      </c>
      <c r="D134" s="7" t="s">
        <v>79</v>
      </c>
      <c r="E134" s="8"/>
      <c r="F134" s="9"/>
      <c r="G134" s="9"/>
      <c r="H134" s="9"/>
      <c r="I134" s="9"/>
      <c r="J134" s="9"/>
      <c r="K134" s="10">
        <v>1.5</v>
      </c>
      <c r="L134" s="11">
        <v>21.97</v>
      </c>
      <c r="M134" s="11">
        <f>ROUND(K134*L134,2)</f>
        <v>32.96</v>
      </c>
    </row>
    <row r="135" spans="1:13" x14ac:dyDescent="0.25">
      <c r="A135" s="8"/>
      <c r="B135" s="8"/>
      <c r="C135" s="8"/>
      <c r="D135" s="12" t="s">
        <v>79</v>
      </c>
      <c r="E135" s="8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6" t="s">
        <v>80</v>
      </c>
      <c r="B136" s="6" t="s">
        <v>82</v>
      </c>
      <c r="C136" s="6" t="s">
        <v>76</v>
      </c>
      <c r="D136" s="7" t="s">
        <v>81</v>
      </c>
      <c r="E136" s="8"/>
      <c r="F136" s="9"/>
      <c r="G136" s="9"/>
      <c r="H136" s="9"/>
      <c r="I136" s="9"/>
      <c r="J136" s="9"/>
      <c r="K136" s="10">
        <v>0.2</v>
      </c>
      <c r="L136" s="11">
        <v>1.81</v>
      </c>
      <c r="M136" s="11">
        <f>ROUND(K136*L136,2)</f>
        <v>0.36</v>
      </c>
    </row>
    <row r="137" spans="1:13" x14ac:dyDescent="0.25">
      <c r="A137" s="8"/>
      <c r="B137" s="8"/>
      <c r="C137" s="8"/>
      <c r="D137" s="12" t="s">
        <v>81</v>
      </c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30" x14ac:dyDescent="0.25">
      <c r="A138" s="6" t="s">
        <v>83</v>
      </c>
      <c r="B138" s="6" t="s">
        <v>82</v>
      </c>
      <c r="C138" s="6" t="s">
        <v>85</v>
      </c>
      <c r="D138" s="7" t="s">
        <v>84</v>
      </c>
      <c r="E138" s="8"/>
      <c r="F138" s="9"/>
      <c r="G138" s="9"/>
      <c r="H138" s="9"/>
      <c r="I138" s="9"/>
      <c r="J138" s="9"/>
      <c r="K138" s="10">
        <v>1.52</v>
      </c>
      <c r="L138" s="11">
        <v>20.09</v>
      </c>
      <c r="M138" s="11">
        <f>ROUND(K138*L138,2)</f>
        <v>30.54</v>
      </c>
    </row>
    <row r="139" spans="1:13" ht="30" x14ac:dyDescent="0.25">
      <c r="A139" s="8"/>
      <c r="B139" s="8"/>
      <c r="C139" s="8"/>
      <c r="D139" s="12" t="s">
        <v>86</v>
      </c>
      <c r="E139" s="8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6" t="s">
        <v>87</v>
      </c>
      <c r="B140" s="6" t="s">
        <v>82</v>
      </c>
      <c r="C140" s="6" t="s">
        <v>89</v>
      </c>
      <c r="D140" s="7" t="s">
        <v>88</v>
      </c>
      <c r="E140" s="8"/>
      <c r="F140" s="9"/>
      <c r="G140" s="9"/>
      <c r="H140" s="9"/>
      <c r="I140" s="9"/>
      <c r="J140" s="9"/>
      <c r="K140" s="10">
        <v>380</v>
      </c>
      <c r="L140" s="11">
        <v>0.37</v>
      </c>
      <c r="M140" s="11">
        <f>ROUND(K140*L140,2)</f>
        <v>140.6</v>
      </c>
    </row>
    <row r="141" spans="1:13" ht="30" x14ac:dyDescent="0.25">
      <c r="A141" s="8"/>
      <c r="B141" s="8"/>
      <c r="C141" s="8"/>
      <c r="D141" s="12" t="s">
        <v>90</v>
      </c>
      <c r="E141" s="8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6" t="s">
        <v>91</v>
      </c>
      <c r="B142" s="6" t="s">
        <v>32</v>
      </c>
      <c r="C142" s="6" t="s">
        <v>27</v>
      </c>
      <c r="D142" s="7" t="s">
        <v>92</v>
      </c>
      <c r="E142" s="8"/>
      <c r="F142" s="9"/>
      <c r="G142" s="9"/>
      <c r="H142" s="9"/>
      <c r="I142" s="9"/>
      <c r="J142" s="9"/>
      <c r="K142" s="10">
        <v>1.5</v>
      </c>
      <c r="L142" s="11">
        <v>1.9</v>
      </c>
      <c r="M142" s="11">
        <f>ROUND(K142*L142,2)</f>
        <v>2.85</v>
      </c>
    </row>
    <row r="143" spans="1:13" x14ac:dyDescent="0.25">
      <c r="A143" s="8"/>
      <c r="B143" s="8"/>
      <c r="C143" s="8"/>
      <c r="D143" s="12" t="s">
        <v>93</v>
      </c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30" x14ac:dyDescent="0.25">
      <c r="A144" s="6" t="s">
        <v>34</v>
      </c>
      <c r="B144" s="6" t="s">
        <v>36</v>
      </c>
      <c r="C144" s="6" t="s">
        <v>22</v>
      </c>
      <c r="D144" s="7" t="s">
        <v>35</v>
      </c>
      <c r="E144" s="8"/>
      <c r="F144" s="9"/>
      <c r="G144" s="9"/>
      <c r="H144" s="9"/>
      <c r="I144" s="9"/>
      <c r="J144" s="9"/>
      <c r="K144" s="10">
        <v>0.33</v>
      </c>
      <c r="L144" s="11">
        <v>3</v>
      </c>
      <c r="M144" s="11">
        <f>ROUND(K144*L144,2)</f>
        <v>0.99</v>
      </c>
    </row>
    <row r="145" spans="1:13" ht="30" x14ac:dyDescent="0.25">
      <c r="A145" s="8"/>
      <c r="B145" s="8"/>
      <c r="C145" s="8"/>
      <c r="D145" s="12" t="s">
        <v>37</v>
      </c>
      <c r="E145" s="8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8"/>
      <c r="B146" s="8"/>
      <c r="C146" s="8"/>
      <c r="D146" s="13"/>
      <c r="E146" s="8"/>
      <c r="F146" s="9"/>
      <c r="G146" s="9"/>
      <c r="H146" s="9"/>
      <c r="I146" s="9"/>
      <c r="J146" s="15" t="s">
        <v>94</v>
      </c>
      <c r="K146" s="10">
        <v>0.1</v>
      </c>
      <c r="L146" s="11">
        <f>M134+M136+M138+M140+M142+M144</f>
        <v>208.3</v>
      </c>
      <c r="M146" s="11">
        <f>ROUND(L146*K146,2)</f>
        <v>20.83</v>
      </c>
    </row>
    <row r="147" spans="1:13" x14ac:dyDescent="0.25">
      <c r="A147" s="16"/>
      <c r="B147" s="16"/>
      <c r="C147" s="16"/>
      <c r="D147" s="17"/>
      <c r="E147" s="16"/>
      <c r="F147" s="9"/>
      <c r="G147" s="9"/>
      <c r="H147" s="9"/>
      <c r="I147" s="9"/>
      <c r="J147" s="9"/>
      <c r="K147" s="9"/>
      <c r="L147" s="9"/>
      <c r="M147" s="9"/>
    </row>
    <row r="148" spans="1:13" ht="30" x14ac:dyDescent="0.25">
      <c r="A148" s="6" t="s">
        <v>34</v>
      </c>
      <c r="B148" s="6" t="s">
        <v>36</v>
      </c>
      <c r="C148" s="6" t="s">
        <v>22</v>
      </c>
      <c r="D148" s="7" t="s">
        <v>35</v>
      </c>
      <c r="E148" s="8"/>
      <c r="F148" s="9"/>
      <c r="G148" s="9"/>
      <c r="H148" s="9"/>
      <c r="I148" s="9"/>
      <c r="J148" s="9"/>
      <c r="K148" s="10">
        <v>9.4499999999999993</v>
      </c>
      <c r="L148" s="11">
        <v>3</v>
      </c>
      <c r="M148" s="11">
        <f>ROUND(K148*L148,2)</f>
        <v>28.35</v>
      </c>
    </row>
    <row r="149" spans="1:13" ht="30" x14ac:dyDescent="0.25">
      <c r="A149" s="8"/>
      <c r="B149" s="8"/>
      <c r="C149" s="8"/>
      <c r="D149" s="12" t="s">
        <v>37</v>
      </c>
      <c r="E149" s="8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8"/>
      <c r="B150" s="8"/>
      <c r="C150" s="8"/>
      <c r="D150" s="13"/>
      <c r="E150" s="6" t="s">
        <v>18</v>
      </c>
      <c r="F150" s="14">
        <v>1</v>
      </c>
      <c r="G150" s="10"/>
      <c r="H150" s="10"/>
      <c r="I150" s="10"/>
      <c r="J150" s="10">
        <f>F150*(G150+ (G150= 0))*(H150+ (H150= 0))*(I150+ (I150= 0))</f>
        <v>1</v>
      </c>
      <c r="K150" s="9"/>
      <c r="L150" s="9"/>
      <c r="M150" s="9"/>
    </row>
    <row r="151" spans="1:13" x14ac:dyDescent="0.25">
      <c r="A151" s="8"/>
      <c r="B151" s="8"/>
      <c r="C151" s="8"/>
      <c r="D151" s="13"/>
      <c r="E151" s="8"/>
      <c r="F151" s="9"/>
      <c r="G151" s="9"/>
      <c r="H151" s="9"/>
      <c r="I151" s="9"/>
      <c r="J151" s="28" t="s">
        <v>119</v>
      </c>
      <c r="K151" s="25">
        <f>SUM(J150:J150)</f>
        <v>1</v>
      </c>
      <c r="L151" s="26">
        <f>(M128+M130+M146+M148)*1.05</f>
        <v>1043.93</v>
      </c>
      <c r="M151" s="26">
        <f>ROUND(L151*K151,2)</f>
        <v>1043.93</v>
      </c>
    </row>
    <row r="152" spans="1:13" x14ac:dyDescent="0.25">
      <c r="A152" s="16"/>
      <c r="B152" s="16"/>
      <c r="C152" s="16"/>
      <c r="D152" s="17"/>
      <c r="E152" s="16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8"/>
      <c r="B153" s="8"/>
      <c r="C153" s="8"/>
      <c r="D153" s="13"/>
      <c r="E153" s="8"/>
      <c r="F153" s="9"/>
      <c r="G153" s="9"/>
      <c r="H153" s="9"/>
      <c r="I153" s="9"/>
      <c r="J153" s="35" t="s">
        <v>120</v>
      </c>
      <c r="K153" s="33">
        <v>1</v>
      </c>
      <c r="L153" s="34">
        <f>M81+M124+M151</f>
        <v>25899.43</v>
      </c>
      <c r="M153" s="34">
        <f>ROUND(L153*K153,2)</f>
        <v>25899.43</v>
      </c>
    </row>
    <row r="154" spans="1:13" x14ac:dyDescent="0.25">
      <c r="A154" s="16"/>
      <c r="B154" s="16"/>
      <c r="C154" s="16"/>
      <c r="D154" s="17"/>
      <c r="E154" s="16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29" t="s">
        <v>121</v>
      </c>
      <c r="B155" s="29" t="s">
        <v>17</v>
      </c>
      <c r="C155" s="29" t="s">
        <v>18</v>
      </c>
      <c r="D155" s="30" t="s">
        <v>122</v>
      </c>
      <c r="E155" s="31"/>
      <c r="F155" s="32"/>
      <c r="G155" s="32"/>
      <c r="H155" s="32"/>
      <c r="I155" s="32"/>
      <c r="J155" s="32"/>
      <c r="K155" s="33">
        <f>K172</f>
        <v>1</v>
      </c>
      <c r="L155" s="34">
        <f>L172</f>
        <v>203.02</v>
      </c>
      <c r="M155" s="34">
        <f>M172</f>
        <v>203.02</v>
      </c>
    </row>
    <row r="156" spans="1:13" ht="45" x14ac:dyDescent="0.25">
      <c r="A156" s="21" t="s">
        <v>123</v>
      </c>
      <c r="B156" s="21" t="s">
        <v>21</v>
      </c>
      <c r="C156" s="21" t="s">
        <v>76</v>
      </c>
      <c r="D156" s="22" t="s">
        <v>124</v>
      </c>
      <c r="E156" s="23"/>
      <c r="F156" s="24"/>
      <c r="G156" s="24"/>
      <c r="H156" s="24"/>
      <c r="I156" s="24"/>
      <c r="J156" s="24"/>
      <c r="K156" s="25">
        <f>K163</f>
        <v>7.9240000000000004</v>
      </c>
      <c r="L156" s="26">
        <f>L163</f>
        <v>11.5</v>
      </c>
      <c r="M156" s="26">
        <f>M163</f>
        <v>91.13</v>
      </c>
    </row>
    <row r="157" spans="1:13" ht="98.25" customHeight="1" x14ac:dyDescent="0.25">
      <c r="A157" s="23"/>
      <c r="B157" s="23"/>
      <c r="C157" s="23"/>
      <c r="D157" s="27" t="s">
        <v>125</v>
      </c>
      <c r="E157" s="23"/>
      <c r="F157" s="24"/>
      <c r="G157" s="24"/>
      <c r="H157" s="24"/>
      <c r="I157" s="24"/>
      <c r="J157" s="24"/>
      <c r="K157" s="24"/>
      <c r="L157" s="24"/>
      <c r="M157" s="24"/>
    </row>
    <row r="158" spans="1:13" ht="30" x14ac:dyDescent="0.25">
      <c r="A158" s="6" t="s">
        <v>126</v>
      </c>
      <c r="B158" s="6" t="s">
        <v>32</v>
      </c>
      <c r="C158" s="6" t="s">
        <v>76</v>
      </c>
      <c r="D158" s="7" t="s">
        <v>127</v>
      </c>
      <c r="E158" s="8"/>
      <c r="F158" s="9"/>
      <c r="G158" s="9"/>
      <c r="H158" s="9"/>
      <c r="I158" s="9"/>
      <c r="J158" s="9"/>
      <c r="K158" s="10">
        <v>1</v>
      </c>
      <c r="L158" s="11">
        <v>10.95</v>
      </c>
      <c r="M158" s="11">
        <f>ROUND(K158*L158,2)</f>
        <v>10.95</v>
      </c>
    </row>
    <row r="159" spans="1:13" ht="45" x14ac:dyDescent="0.25">
      <c r="A159" s="8"/>
      <c r="B159" s="8"/>
      <c r="C159" s="8"/>
      <c r="D159" s="12" t="s">
        <v>128</v>
      </c>
      <c r="E159" s="8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8"/>
      <c r="B160" s="8"/>
      <c r="C160" s="8"/>
      <c r="D160" s="13"/>
      <c r="E160" s="6" t="s">
        <v>129</v>
      </c>
      <c r="F160" s="14">
        <v>1</v>
      </c>
      <c r="G160" s="10">
        <v>290.351</v>
      </c>
      <c r="H160" s="10"/>
      <c r="I160" s="10">
        <v>1.4999999999999999E-2</v>
      </c>
      <c r="J160" s="10">
        <f>F160*(G160+ (G160= 0))*(H160+ (H160= 0))*(I160+ (I160= 0))</f>
        <v>4.3550000000000004</v>
      </c>
      <c r="K160" s="9"/>
      <c r="L160" s="9"/>
      <c r="M160" s="9"/>
    </row>
    <row r="161" spans="1:13" x14ac:dyDescent="0.25">
      <c r="A161" s="8"/>
      <c r="B161" s="8"/>
      <c r="C161" s="8"/>
      <c r="D161" s="13"/>
      <c r="E161" s="6" t="s">
        <v>18</v>
      </c>
      <c r="F161" s="14">
        <v>1</v>
      </c>
      <c r="G161" s="10">
        <v>137.95500000000001</v>
      </c>
      <c r="H161" s="10"/>
      <c r="I161" s="10">
        <v>1.4999999999999999E-2</v>
      </c>
      <c r="J161" s="10">
        <f>F161*(G161+ (G161= 0))*(H161+ (H161= 0))*(I161+ (I161= 0))</f>
        <v>2.069</v>
      </c>
      <c r="K161" s="9"/>
      <c r="L161" s="9"/>
      <c r="M161" s="9"/>
    </row>
    <row r="162" spans="1:13" x14ac:dyDescent="0.25">
      <c r="A162" s="8"/>
      <c r="B162" s="8"/>
      <c r="C162" s="8"/>
      <c r="D162" s="13"/>
      <c r="E162" s="6" t="s">
        <v>130</v>
      </c>
      <c r="F162" s="14">
        <v>1</v>
      </c>
      <c r="G162" s="10">
        <v>1.5</v>
      </c>
      <c r="H162" s="10"/>
      <c r="I162" s="10"/>
      <c r="J162" s="10">
        <f>F162*(G162+ (G162= 0))*(H162+ (H162= 0))*(I162+ (I162= 0))</f>
        <v>1.5</v>
      </c>
      <c r="K162" s="9"/>
      <c r="L162" s="9"/>
      <c r="M162" s="9"/>
    </row>
    <row r="163" spans="1:13" x14ac:dyDescent="0.25">
      <c r="A163" s="8"/>
      <c r="B163" s="8"/>
      <c r="C163" s="8"/>
      <c r="D163" s="13"/>
      <c r="E163" s="8"/>
      <c r="F163" s="9"/>
      <c r="G163" s="9"/>
      <c r="H163" s="9"/>
      <c r="I163" s="9"/>
      <c r="J163" s="28" t="s">
        <v>131</v>
      </c>
      <c r="K163" s="25">
        <f>SUM(J160:J162)</f>
        <v>7.9240000000000004</v>
      </c>
      <c r="L163" s="26">
        <f>M158*1.05</f>
        <v>11.5</v>
      </c>
      <c r="M163" s="26">
        <f>ROUND(L163*K163,2)</f>
        <v>91.13</v>
      </c>
    </row>
    <row r="164" spans="1:13" x14ac:dyDescent="0.25">
      <c r="A164" s="16"/>
      <c r="B164" s="16"/>
      <c r="C164" s="16"/>
      <c r="D164" s="17"/>
      <c r="E164" s="16"/>
      <c r="F164" s="9"/>
      <c r="G164" s="9"/>
      <c r="H164" s="9"/>
      <c r="I164" s="9"/>
      <c r="J164" s="9"/>
      <c r="K164" s="9"/>
      <c r="L164" s="9"/>
      <c r="M164" s="9"/>
    </row>
    <row r="165" spans="1:13" ht="30" x14ac:dyDescent="0.25">
      <c r="A165" s="21" t="s">
        <v>132</v>
      </c>
      <c r="B165" s="21" t="s">
        <v>21</v>
      </c>
      <c r="C165" s="21" t="s">
        <v>76</v>
      </c>
      <c r="D165" s="22" t="s">
        <v>133</v>
      </c>
      <c r="E165" s="23"/>
      <c r="F165" s="24"/>
      <c r="G165" s="24"/>
      <c r="H165" s="24"/>
      <c r="I165" s="24"/>
      <c r="J165" s="24"/>
      <c r="K165" s="25">
        <f>K170</f>
        <v>7.9240000000000004</v>
      </c>
      <c r="L165" s="26">
        <f>L170</f>
        <v>14.12</v>
      </c>
      <c r="M165" s="26">
        <f>M170</f>
        <v>111.89</v>
      </c>
    </row>
    <row r="166" spans="1:13" ht="87" customHeight="1" x14ac:dyDescent="0.25">
      <c r="A166" s="23"/>
      <c r="B166" s="23"/>
      <c r="C166" s="23"/>
      <c r="D166" s="27" t="s">
        <v>134</v>
      </c>
      <c r="E166" s="23"/>
      <c r="F166" s="24"/>
      <c r="G166" s="24"/>
      <c r="H166" s="24"/>
      <c r="I166" s="24"/>
      <c r="J166" s="24"/>
      <c r="K166" s="24"/>
      <c r="L166" s="24"/>
      <c r="M166" s="24"/>
    </row>
    <row r="167" spans="1:13" ht="30" x14ac:dyDescent="0.25">
      <c r="A167" s="6" t="s">
        <v>135</v>
      </c>
      <c r="B167" s="6" t="s">
        <v>36</v>
      </c>
      <c r="C167" s="6" t="s">
        <v>76</v>
      </c>
      <c r="D167" s="7" t="s">
        <v>136</v>
      </c>
      <c r="E167" s="8"/>
      <c r="F167" s="9"/>
      <c r="G167" s="9"/>
      <c r="H167" s="9"/>
      <c r="I167" s="9"/>
      <c r="J167" s="9"/>
      <c r="K167" s="10">
        <v>1</v>
      </c>
      <c r="L167" s="11">
        <v>13.45</v>
      </c>
      <c r="M167" s="11">
        <f>ROUND(K167*L167,2)</f>
        <v>13.45</v>
      </c>
    </row>
    <row r="168" spans="1:13" ht="30" x14ac:dyDescent="0.25">
      <c r="A168" s="8"/>
      <c r="B168" s="8"/>
      <c r="C168" s="8"/>
      <c r="D168" s="12" t="s">
        <v>137</v>
      </c>
      <c r="E168" s="8"/>
      <c r="F168" s="9"/>
      <c r="G168" s="9"/>
      <c r="H168" s="9"/>
      <c r="I168" s="9"/>
      <c r="J168" s="9"/>
      <c r="K168" s="9"/>
      <c r="L168" s="9"/>
      <c r="M168" s="9"/>
    </row>
    <row r="169" spans="1:13" x14ac:dyDescent="0.25">
      <c r="A169" s="8"/>
      <c r="B169" s="8"/>
      <c r="C169" s="8"/>
      <c r="D169" s="13"/>
      <c r="E169" s="6" t="s">
        <v>18</v>
      </c>
      <c r="F169" s="14">
        <v>1</v>
      </c>
      <c r="G169" s="10">
        <v>7.9240000000000004</v>
      </c>
      <c r="H169" s="10"/>
      <c r="I169" s="10"/>
      <c r="J169" s="10">
        <f>F169*(G169+ (G169= 0))*(H169+ (H169= 0))*(I169+ (I169= 0))</f>
        <v>7.9240000000000004</v>
      </c>
      <c r="K169" s="9"/>
      <c r="L169" s="9"/>
      <c r="M169" s="9"/>
    </row>
    <row r="170" spans="1:13" x14ac:dyDescent="0.25">
      <c r="A170" s="8"/>
      <c r="B170" s="8"/>
      <c r="C170" s="8"/>
      <c r="D170" s="13"/>
      <c r="E170" s="8"/>
      <c r="F170" s="9"/>
      <c r="G170" s="9"/>
      <c r="H170" s="9"/>
      <c r="I170" s="9"/>
      <c r="J170" s="28" t="s">
        <v>138</v>
      </c>
      <c r="K170" s="25">
        <f>SUM(J169:J169)</f>
        <v>7.9240000000000004</v>
      </c>
      <c r="L170" s="26">
        <f>M167*1.05</f>
        <v>14.12</v>
      </c>
      <c r="M170" s="26">
        <f>ROUND(L170*K170,2)</f>
        <v>111.89</v>
      </c>
    </row>
    <row r="171" spans="1:13" x14ac:dyDescent="0.25">
      <c r="A171" s="16"/>
      <c r="B171" s="16"/>
      <c r="C171" s="16"/>
      <c r="D171" s="17"/>
      <c r="E171" s="16"/>
      <c r="F171" s="9"/>
      <c r="G171" s="9"/>
      <c r="H171" s="9"/>
      <c r="I171" s="9"/>
      <c r="J171" s="9"/>
      <c r="K171" s="9"/>
      <c r="L171" s="9"/>
      <c r="M171" s="9"/>
    </row>
    <row r="172" spans="1:13" x14ac:dyDescent="0.25">
      <c r="A172" s="8"/>
      <c r="B172" s="8"/>
      <c r="C172" s="8"/>
      <c r="D172" s="13"/>
      <c r="E172" s="8"/>
      <c r="F172" s="9"/>
      <c r="G172" s="9"/>
      <c r="H172" s="9"/>
      <c r="I172" s="9"/>
      <c r="J172" s="35" t="s">
        <v>139</v>
      </c>
      <c r="K172" s="33">
        <v>1</v>
      </c>
      <c r="L172" s="34">
        <f>M163+M170</f>
        <v>203.02</v>
      </c>
      <c r="M172" s="34">
        <f>ROUND(L172*K172,2)</f>
        <v>203.02</v>
      </c>
    </row>
    <row r="173" spans="1:13" x14ac:dyDescent="0.25">
      <c r="A173" s="16"/>
      <c r="B173" s="16"/>
      <c r="C173" s="16"/>
      <c r="D173" s="17"/>
      <c r="E173" s="16"/>
      <c r="F173" s="9"/>
      <c r="G173" s="9"/>
      <c r="H173" s="9"/>
      <c r="I173" s="9"/>
      <c r="J173" s="9"/>
      <c r="K173" s="9"/>
      <c r="L173" s="9"/>
      <c r="M173" s="9"/>
    </row>
    <row r="174" spans="1:13" ht="30" x14ac:dyDescent="0.25">
      <c r="A174" s="29" t="s">
        <v>140</v>
      </c>
      <c r="B174" s="29" t="s">
        <v>17</v>
      </c>
      <c r="C174" s="29" t="s">
        <v>18</v>
      </c>
      <c r="D174" s="30" t="s">
        <v>141</v>
      </c>
      <c r="E174" s="31"/>
      <c r="F174" s="32"/>
      <c r="G174" s="32"/>
      <c r="H174" s="32"/>
      <c r="I174" s="32"/>
      <c r="J174" s="32"/>
      <c r="K174" s="33">
        <f>K249</f>
        <v>1</v>
      </c>
      <c r="L174" s="34">
        <f>L249</f>
        <v>370.14</v>
      </c>
      <c r="M174" s="34">
        <f>M249</f>
        <v>370.14</v>
      </c>
    </row>
    <row r="175" spans="1:13" ht="30" x14ac:dyDescent="0.25">
      <c r="A175" s="21" t="s">
        <v>142</v>
      </c>
      <c r="B175" s="21" t="s">
        <v>21</v>
      </c>
      <c r="C175" s="21" t="s">
        <v>22</v>
      </c>
      <c r="D175" s="22" t="s">
        <v>143</v>
      </c>
      <c r="E175" s="23"/>
      <c r="F175" s="24"/>
      <c r="G175" s="24"/>
      <c r="H175" s="24"/>
      <c r="I175" s="24"/>
      <c r="J175" s="24"/>
      <c r="K175" s="25">
        <f>K180</f>
        <v>1</v>
      </c>
      <c r="L175" s="26">
        <f>L180</f>
        <v>129.79</v>
      </c>
      <c r="M175" s="26">
        <f>M180</f>
        <v>129.79</v>
      </c>
    </row>
    <row r="176" spans="1:13" ht="69" customHeight="1" x14ac:dyDescent="0.25">
      <c r="A176" s="23"/>
      <c r="B176" s="23"/>
      <c r="C176" s="23"/>
      <c r="D176" s="27" t="s">
        <v>144</v>
      </c>
      <c r="E176" s="23"/>
      <c r="F176" s="24"/>
      <c r="G176" s="24"/>
      <c r="H176" s="24"/>
      <c r="I176" s="24"/>
      <c r="J176" s="24"/>
      <c r="K176" s="24"/>
      <c r="L176" s="24"/>
      <c r="M176" s="24"/>
    </row>
    <row r="177" spans="1:13" ht="45" x14ac:dyDescent="0.25">
      <c r="A177" s="6" t="s">
        <v>145</v>
      </c>
      <c r="B177" s="6" t="s">
        <v>36</v>
      </c>
      <c r="C177" s="6" t="s">
        <v>22</v>
      </c>
      <c r="D177" s="7" t="s">
        <v>143</v>
      </c>
      <c r="E177" s="8"/>
      <c r="F177" s="9"/>
      <c r="G177" s="9"/>
      <c r="H177" s="9"/>
      <c r="I177" s="9"/>
      <c r="J177" s="9"/>
      <c r="K177" s="10">
        <v>1</v>
      </c>
      <c r="L177" s="11">
        <v>123.61</v>
      </c>
      <c r="M177" s="11">
        <f>ROUND(K177*L177,2)</f>
        <v>123.61</v>
      </c>
    </row>
    <row r="178" spans="1:13" ht="75" x14ac:dyDescent="0.25">
      <c r="A178" s="8"/>
      <c r="B178" s="8"/>
      <c r="C178" s="8"/>
      <c r="D178" s="12" t="s">
        <v>146</v>
      </c>
      <c r="E178" s="8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8"/>
      <c r="B179" s="8"/>
      <c r="C179" s="8"/>
      <c r="D179" s="13"/>
      <c r="E179" s="6" t="s">
        <v>18</v>
      </c>
      <c r="F179" s="14">
        <v>1</v>
      </c>
      <c r="G179" s="10"/>
      <c r="H179" s="10"/>
      <c r="I179" s="10"/>
      <c r="J179" s="10">
        <f>F179*(G179+ (G179= 0))*(H179+ (H179= 0))*(I179+ (I179= 0))</f>
        <v>1</v>
      </c>
      <c r="K179" s="9"/>
      <c r="L179" s="9"/>
      <c r="M179" s="9"/>
    </row>
    <row r="180" spans="1:13" x14ac:dyDescent="0.25">
      <c r="A180" s="8"/>
      <c r="B180" s="8"/>
      <c r="C180" s="8"/>
      <c r="D180" s="13"/>
      <c r="E180" s="8"/>
      <c r="F180" s="9"/>
      <c r="G180" s="9"/>
      <c r="H180" s="9"/>
      <c r="I180" s="9"/>
      <c r="J180" s="28" t="s">
        <v>147</v>
      </c>
      <c r="K180" s="25">
        <f>SUM(J179:J179)</f>
        <v>1</v>
      </c>
      <c r="L180" s="26">
        <f>M177*1.05</f>
        <v>129.79</v>
      </c>
      <c r="M180" s="26">
        <f>ROUND(L180*K180,2)</f>
        <v>129.79</v>
      </c>
    </row>
    <row r="181" spans="1:13" x14ac:dyDescent="0.25">
      <c r="A181" s="16"/>
      <c r="B181" s="16"/>
      <c r="C181" s="16"/>
      <c r="D181" s="17"/>
      <c r="E181" s="16"/>
      <c r="F181" s="9"/>
      <c r="G181" s="9"/>
      <c r="H181" s="9"/>
      <c r="I181" s="9"/>
      <c r="J181" s="9"/>
      <c r="K181" s="9"/>
      <c r="L181" s="9"/>
      <c r="M181" s="9"/>
    </row>
    <row r="182" spans="1:13" ht="60" x14ac:dyDescent="0.25">
      <c r="A182" s="21" t="s">
        <v>148</v>
      </c>
      <c r="B182" s="21" t="s">
        <v>21</v>
      </c>
      <c r="C182" s="21" t="s">
        <v>22</v>
      </c>
      <c r="D182" s="22" t="s">
        <v>149</v>
      </c>
      <c r="E182" s="23"/>
      <c r="F182" s="24"/>
      <c r="G182" s="24"/>
      <c r="H182" s="24"/>
      <c r="I182" s="24"/>
      <c r="J182" s="24"/>
      <c r="K182" s="25">
        <f>K187</f>
        <v>3</v>
      </c>
      <c r="L182" s="26">
        <f>L187</f>
        <v>6.27</v>
      </c>
      <c r="M182" s="26">
        <f>M187</f>
        <v>18.809999999999999</v>
      </c>
    </row>
    <row r="183" spans="1:13" ht="90" x14ac:dyDescent="0.25">
      <c r="A183" s="23"/>
      <c r="B183" s="23"/>
      <c r="C183" s="23"/>
      <c r="D183" s="27" t="s">
        <v>150</v>
      </c>
      <c r="E183" s="23"/>
      <c r="F183" s="24"/>
      <c r="G183" s="24"/>
      <c r="H183" s="24"/>
      <c r="I183" s="24"/>
      <c r="J183" s="24"/>
      <c r="K183" s="24"/>
      <c r="L183" s="24"/>
      <c r="M183" s="24"/>
    </row>
    <row r="184" spans="1:13" ht="60" x14ac:dyDescent="0.25">
      <c r="A184" s="6" t="s">
        <v>151</v>
      </c>
      <c r="B184" s="6" t="s">
        <v>36</v>
      </c>
      <c r="C184" s="6" t="s">
        <v>22</v>
      </c>
      <c r="D184" s="7" t="s">
        <v>152</v>
      </c>
      <c r="E184" s="8"/>
      <c r="F184" s="9"/>
      <c r="G184" s="9"/>
      <c r="H184" s="9"/>
      <c r="I184" s="9"/>
      <c r="J184" s="9"/>
      <c r="K184" s="10">
        <v>1</v>
      </c>
      <c r="L184" s="11">
        <v>5.97</v>
      </c>
      <c r="M184" s="11">
        <f>ROUND(K184*L184,2)</f>
        <v>5.97</v>
      </c>
    </row>
    <row r="185" spans="1:13" ht="75" x14ac:dyDescent="0.25">
      <c r="A185" s="8"/>
      <c r="B185" s="8"/>
      <c r="C185" s="8"/>
      <c r="D185" s="12" t="s">
        <v>153</v>
      </c>
      <c r="E185" s="8"/>
      <c r="F185" s="9"/>
      <c r="G185" s="9"/>
      <c r="H185" s="9"/>
      <c r="I185" s="9"/>
      <c r="J185" s="9"/>
      <c r="K185" s="9"/>
      <c r="L185" s="9"/>
      <c r="M185" s="9"/>
    </row>
    <row r="186" spans="1:13" x14ac:dyDescent="0.25">
      <c r="A186" s="8"/>
      <c r="B186" s="8"/>
      <c r="C186" s="8"/>
      <c r="D186" s="13"/>
      <c r="E186" s="6" t="s">
        <v>18</v>
      </c>
      <c r="F186" s="14">
        <v>3</v>
      </c>
      <c r="G186" s="10"/>
      <c r="H186" s="10"/>
      <c r="I186" s="10"/>
      <c r="J186" s="10">
        <f>F186*(G186+ (G186= 0))*(H186+ (H186= 0))*(I186+ (I186= 0))</f>
        <v>3</v>
      </c>
      <c r="K186" s="9"/>
      <c r="L186" s="9"/>
      <c r="M186" s="9"/>
    </row>
    <row r="187" spans="1:13" x14ac:dyDescent="0.25">
      <c r="A187" s="8"/>
      <c r="B187" s="8"/>
      <c r="C187" s="8"/>
      <c r="D187" s="13"/>
      <c r="E187" s="8"/>
      <c r="F187" s="9"/>
      <c r="G187" s="9"/>
      <c r="H187" s="9"/>
      <c r="I187" s="9"/>
      <c r="J187" s="28" t="s">
        <v>154</v>
      </c>
      <c r="K187" s="25">
        <f>SUM(J186:J186)</f>
        <v>3</v>
      </c>
      <c r="L187" s="26">
        <f>M184*1.05</f>
        <v>6.27</v>
      </c>
      <c r="M187" s="26">
        <f>ROUND(L187*K187,2)</f>
        <v>18.809999999999999</v>
      </c>
    </row>
    <row r="188" spans="1:13" x14ac:dyDescent="0.25">
      <c r="A188" s="16"/>
      <c r="B188" s="16"/>
      <c r="C188" s="16"/>
      <c r="D188" s="17"/>
      <c r="E188" s="16"/>
      <c r="F188" s="9"/>
      <c r="G188" s="9"/>
      <c r="H188" s="9"/>
      <c r="I188" s="9"/>
      <c r="J188" s="9"/>
      <c r="K188" s="9"/>
      <c r="L188" s="9"/>
      <c r="M188" s="9"/>
    </row>
    <row r="189" spans="1:13" ht="45" x14ac:dyDescent="0.25">
      <c r="A189" s="21" t="s">
        <v>155</v>
      </c>
      <c r="B189" s="21" t="s">
        <v>21</v>
      </c>
      <c r="C189" s="21" t="s">
        <v>22</v>
      </c>
      <c r="D189" s="22" t="s">
        <v>156</v>
      </c>
      <c r="E189" s="23"/>
      <c r="F189" s="24"/>
      <c r="G189" s="24"/>
      <c r="H189" s="24"/>
      <c r="I189" s="24"/>
      <c r="J189" s="24"/>
      <c r="K189" s="25">
        <f>K194</f>
        <v>3</v>
      </c>
      <c r="L189" s="26">
        <f>L194</f>
        <v>6.37</v>
      </c>
      <c r="M189" s="26">
        <f>M194</f>
        <v>19.11</v>
      </c>
    </row>
    <row r="190" spans="1:13" ht="100.5" customHeight="1" x14ac:dyDescent="0.25">
      <c r="A190" s="23"/>
      <c r="B190" s="23"/>
      <c r="C190" s="23"/>
      <c r="D190" s="27" t="s">
        <v>157</v>
      </c>
      <c r="E190" s="23"/>
      <c r="F190" s="24"/>
      <c r="G190" s="24"/>
      <c r="H190" s="24"/>
      <c r="I190" s="24"/>
      <c r="J190" s="24"/>
      <c r="K190" s="24"/>
      <c r="L190" s="24"/>
      <c r="M190" s="24"/>
    </row>
    <row r="191" spans="1:13" ht="45" x14ac:dyDescent="0.25">
      <c r="A191" s="6" t="s">
        <v>158</v>
      </c>
      <c r="B191" s="6" t="s">
        <v>36</v>
      </c>
      <c r="C191" s="6" t="s">
        <v>22</v>
      </c>
      <c r="D191" s="7" t="s">
        <v>156</v>
      </c>
      <c r="E191" s="8"/>
      <c r="F191" s="9"/>
      <c r="G191" s="9"/>
      <c r="H191" s="9"/>
      <c r="I191" s="9"/>
      <c r="J191" s="9"/>
      <c r="K191" s="10">
        <v>1</v>
      </c>
      <c r="L191" s="11">
        <v>6.07</v>
      </c>
      <c r="M191" s="11">
        <f>ROUND(K191*L191,2)</f>
        <v>6.07</v>
      </c>
    </row>
    <row r="192" spans="1:13" ht="120" x14ac:dyDescent="0.25">
      <c r="A192" s="8"/>
      <c r="B192" s="8"/>
      <c r="C192" s="8"/>
      <c r="D192" s="12" t="s">
        <v>159</v>
      </c>
      <c r="E192" s="8"/>
      <c r="F192" s="9"/>
      <c r="G192" s="9"/>
      <c r="H192" s="9"/>
      <c r="I192" s="9"/>
      <c r="J192" s="9"/>
      <c r="K192" s="9"/>
      <c r="L192" s="9"/>
      <c r="M192" s="9"/>
    </row>
    <row r="193" spans="1:13" x14ac:dyDescent="0.25">
      <c r="A193" s="8"/>
      <c r="B193" s="8"/>
      <c r="C193" s="8"/>
      <c r="D193" s="13"/>
      <c r="E193" s="6" t="s">
        <v>18</v>
      </c>
      <c r="F193" s="14">
        <v>3</v>
      </c>
      <c r="G193" s="10"/>
      <c r="H193" s="10"/>
      <c r="I193" s="10"/>
      <c r="J193" s="10">
        <f>F193*(G193+ (G193= 0))*(H193+ (H193= 0))*(I193+ (I193= 0))</f>
        <v>3</v>
      </c>
      <c r="K193" s="9"/>
      <c r="L193" s="9"/>
      <c r="M193" s="9"/>
    </row>
    <row r="194" spans="1:13" x14ac:dyDescent="0.25">
      <c r="A194" s="8"/>
      <c r="B194" s="8"/>
      <c r="C194" s="8"/>
      <c r="D194" s="13"/>
      <c r="E194" s="8"/>
      <c r="F194" s="9"/>
      <c r="G194" s="9"/>
      <c r="H194" s="9"/>
      <c r="I194" s="9"/>
      <c r="J194" s="28" t="s">
        <v>160</v>
      </c>
      <c r="K194" s="25">
        <f>SUM(J193:J193)</f>
        <v>3</v>
      </c>
      <c r="L194" s="26">
        <f>M191*1.05</f>
        <v>6.37</v>
      </c>
      <c r="M194" s="26">
        <f>ROUND(L194*K194,2)</f>
        <v>19.11</v>
      </c>
    </row>
    <row r="195" spans="1:13" x14ac:dyDescent="0.25">
      <c r="A195" s="16"/>
      <c r="B195" s="16"/>
      <c r="C195" s="16"/>
      <c r="D195" s="17"/>
      <c r="E195" s="16"/>
      <c r="F195" s="9"/>
      <c r="G195" s="9"/>
      <c r="H195" s="9"/>
      <c r="I195" s="9"/>
      <c r="J195" s="9"/>
      <c r="K195" s="9"/>
      <c r="L195" s="9"/>
      <c r="M195" s="9"/>
    </row>
    <row r="196" spans="1:13" ht="45" x14ac:dyDescent="0.25">
      <c r="A196" s="21" t="s">
        <v>161</v>
      </c>
      <c r="B196" s="21" t="s">
        <v>21</v>
      </c>
      <c r="C196" s="21" t="s">
        <v>22</v>
      </c>
      <c r="D196" s="22" t="s">
        <v>162</v>
      </c>
      <c r="E196" s="23"/>
      <c r="F196" s="24"/>
      <c r="G196" s="24"/>
      <c r="H196" s="24"/>
      <c r="I196" s="24"/>
      <c r="J196" s="24"/>
      <c r="K196" s="25">
        <f>K201</f>
        <v>12</v>
      </c>
      <c r="L196" s="26">
        <f>L201</f>
        <v>0.24</v>
      </c>
      <c r="M196" s="26">
        <f>M201</f>
        <v>2.88</v>
      </c>
    </row>
    <row r="197" spans="1:13" ht="51.75" customHeight="1" x14ac:dyDescent="0.25">
      <c r="A197" s="23"/>
      <c r="B197" s="23"/>
      <c r="C197" s="23"/>
      <c r="D197" s="27" t="s">
        <v>163</v>
      </c>
      <c r="E197" s="23"/>
      <c r="F197" s="24"/>
      <c r="G197" s="24"/>
      <c r="H197" s="24"/>
      <c r="I197" s="24"/>
      <c r="J197" s="24"/>
      <c r="K197" s="24"/>
      <c r="L197" s="24"/>
      <c r="M197" s="24"/>
    </row>
    <row r="198" spans="1:13" ht="45" x14ac:dyDescent="0.25">
      <c r="A198" s="6" t="s">
        <v>164</v>
      </c>
      <c r="B198" s="6" t="s">
        <v>36</v>
      </c>
      <c r="C198" s="6" t="s">
        <v>22</v>
      </c>
      <c r="D198" s="7" t="s">
        <v>165</v>
      </c>
      <c r="E198" s="8"/>
      <c r="F198" s="9"/>
      <c r="G198" s="9"/>
      <c r="H198" s="9"/>
      <c r="I198" s="9"/>
      <c r="J198" s="9"/>
      <c r="K198" s="10">
        <v>1</v>
      </c>
      <c r="L198" s="11">
        <v>0.23</v>
      </c>
      <c r="M198" s="11">
        <f>ROUND(K198*L198,2)</f>
        <v>0.23</v>
      </c>
    </row>
    <row r="199" spans="1:13" ht="60" x14ac:dyDescent="0.25">
      <c r="A199" s="8"/>
      <c r="B199" s="8"/>
      <c r="C199" s="8"/>
      <c r="D199" s="12" t="s">
        <v>166</v>
      </c>
      <c r="E199" s="8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8"/>
      <c r="B200" s="8"/>
      <c r="C200" s="8"/>
      <c r="D200" s="13"/>
      <c r="E200" s="6" t="s">
        <v>18</v>
      </c>
      <c r="F200" s="14">
        <v>12</v>
      </c>
      <c r="G200" s="10"/>
      <c r="H200" s="10"/>
      <c r="I200" s="10"/>
      <c r="J200" s="10">
        <f>F200*(G200+ (G200= 0))*(H200+ (H200= 0))*(I200+ (I200= 0))</f>
        <v>12</v>
      </c>
      <c r="K200" s="9"/>
      <c r="L200" s="9"/>
      <c r="M200" s="9"/>
    </row>
    <row r="201" spans="1:13" x14ac:dyDescent="0.25">
      <c r="A201" s="8"/>
      <c r="B201" s="8"/>
      <c r="C201" s="8"/>
      <c r="D201" s="13"/>
      <c r="E201" s="8"/>
      <c r="F201" s="9"/>
      <c r="G201" s="9"/>
      <c r="H201" s="9"/>
      <c r="I201" s="9"/>
      <c r="J201" s="28" t="s">
        <v>167</v>
      </c>
      <c r="K201" s="25">
        <f>SUM(J200:J200)</f>
        <v>12</v>
      </c>
      <c r="L201" s="26">
        <f>M198*1.05</f>
        <v>0.24</v>
      </c>
      <c r="M201" s="26">
        <f>ROUND(L201*K201,2)</f>
        <v>2.88</v>
      </c>
    </row>
    <row r="202" spans="1:13" x14ac:dyDescent="0.25">
      <c r="A202" s="16"/>
      <c r="B202" s="16"/>
      <c r="C202" s="16"/>
      <c r="D202" s="17"/>
      <c r="E202" s="16"/>
      <c r="F202" s="9"/>
      <c r="G202" s="9"/>
      <c r="H202" s="9"/>
      <c r="I202" s="9"/>
      <c r="J202" s="9"/>
      <c r="K202" s="9"/>
      <c r="L202" s="9"/>
      <c r="M202" s="9"/>
    </row>
    <row r="203" spans="1:13" ht="45" x14ac:dyDescent="0.25">
      <c r="A203" s="21" t="s">
        <v>168</v>
      </c>
      <c r="B203" s="21" t="s">
        <v>21</v>
      </c>
      <c r="C203" s="21" t="s">
        <v>22</v>
      </c>
      <c r="D203" s="22" t="s">
        <v>169</v>
      </c>
      <c r="E203" s="23"/>
      <c r="F203" s="24"/>
      <c r="G203" s="24"/>
      <c r="H203" s="24"/>
      <c r="I203" s="24"/>
      <c r="J203" s="24"/>
      <c r="K203" s="25">
        <f>K208</f>
        <v>36</v>
      </c>
      <c r="L203" s="26">
        <f>L208</f>
        <v>0.72</v>
      </c>
      <c r="M203" s="26">
        <f>M208</f>
        <v>25.92</v>
      </c>
    </row>
    <row r="204" spans="1:13" ht="51.75" customHeight="1" x14ac:dyDescent="0.25">
      <c r="A204" s="23"/>
      <c r="B204" s="23"/>
      <c r="C204" s="23"/>
      <c r="D204" s="27" t="s">
        <v>170</v>
      </c>
      <c r="E204" s="23"/>
      <c r="F204" s="24"/>
      <c r="G204" s="24"/>
      <c r="H204" s="24"/>
      <c r="I204" s="24"/>
      <c r="J204" s="24"/>
      <c r="K204" s="24"/>
      <c r="L204" s="24"/>
      <c r="M204" s="24"/>
    </row>
    <row r="205" spans="1:13" ht="45" x14ac:dyDescent="0.25">
      <c r="A205" s="6" t="s">
        <v>171</v>
      </c>
      <c r="B205" s="6" t="s">
        <v>36</v>
      </c>
      <c r="C205" s="6" t="s">
        <v>22</v>
      </c>
      <c r="D205" s="7" t="s">
        <v>172</v>
      </c>
      <c r="E205" s="8"/>
      <c r="F205" s="9"/>
      <c r="G205" s="9"/>
      <c r="H205" s="9"/>
      <c r="I205" s="9"/>
      <c r="J205" s="9"/>
      <c r="K205" s="10">
        <v>1</v>
      </c>
      <c r="L205" s="11">
        <v>0.69</v>
      </c>
      <c r="M205" s="11">
        <f>ROUND(K205*L205,2)</f>
        <v>0.69</v>
      </c>
    </row>
    <row r="206" spans="1:13" ht="60" x14ac:dyDescent="0.25">
      <c r="A206" s="8"/>
      <c r="B206" s="8"/>
      <c r="C206" s="8"/>
      <c r="D206" s="12" t="s">
        <v>173</v>
      </c>
      <c r="E206" s="8"/>
      <c r="F206" s="9"/>
      <c r="G206" s="9"/>
      <c r="H206" s="9"/>
      <c r="I206" s="9"/>
      <c r="J206" s="9"/>
      <c r="K206" s="9"/>
      <c r="L206" s="9"/>
      <c r="M206" s="9"/>
    </row>
    <row r="207" spans="1:13" x14ac:dyDescent="0.25">
      <c r="A207" s="8"/>
      <c r="B207" s="8"/>
      <c r="C207" s="8"/>
      <c r="D207" s="13"/>
      <c r="E207" s="6" t="s">
        <v>18</v>
      </c>
      <c r="F207" s="14">
        <v>36</v>
      </c>
      <c r="G207" s="10"/>
      <c r="H207" s="10"/>
      <c r="I207" s="10"/>
      <c r="J207" s="10">
        <f>F207*(G207+ (G207= 0))*(H207+ (H207= 0))*(I207+ (I207= 0))</f>
        <v>36</v>
      </c>
      <c r="K207" s="9"/>
      <c r="L207" s="9"/>
      <c r="M207" s="9"/>
    </row>
    <row r="208" spans="1:13" x14ac:dyDescent="0.25">
      <c r="A208" s="8"/>
      <c r="B208" s="8"/>
      <c r="C208" s="8"/>
      <c r="D208" s="13"/>
      <c r="E208" s="8"/>
      <c r="F208" s="9"/>
      <c r="G208" s="9"/>
      <c r="H208" s="9"/>
      <c r="I208" s="9"/>
      <c r="J208" s="28" t="s">
        <v>174</v>
      </c>
      <c r="K208" s="25">
        <f>SUM(J207:J207)</f>
        <v>36</v>
      </c>
      <c r="L208" s="26">
        <f>M205*1.05</f>
        <v>0.72</v>
      </c>
      <c r="M208" s="26">
        <f>ROUND(L208*K208,2)</f>
        <v>25.92</v>
      </c>
    </row>
    <row r="209" spans="1:13" x14ac:dyDescent="0.25">
      <c r="A209" s="16"/>
      <c r="B209" s="16"/>
      <c r="C209" s="16"/>
      <c r="D209" s="17"/>
      <c r="E209" s="16"/>
      <c r="F209" s="9"/>
      <c r="G209" s="9"/>
      <c r="H209" s="9"/>
      <c r="I209" s="9"/>
      <c r="J209" s="9"/>
      <c r="K209" s="9"/>
      <c r="L209" s="9"/>
      <c r="M209" s="9"/>
    </row>
    <row r="210" spans="1:13" ht="45" x14ac:dyDescent="0.25">
      <c r="A210" s="21" t="s">
        <v>175</v>
      </c>
      <c r="B210" s="21" t="s">
        <v>21</v>
      </c>
      <c r="C210" s="21" t="s">
        <v>22</v>
      </c>
      <c r="D210" s="22" t="s">
        <v>176</v>
      </c>
      <c r="E210" s="23"/>
      <c r="F210" s="24"/>
      <c r="G210" s="24"/>
      <c r="H210" s="24"/>
      <c r="I210" s="24"/>
      <c r="J210" s="24"/>
      <c r="K210" s="25">
        <f>K215</f>
        <v>3</v>
      </c>
      <c r="L210" s="26">
        <f>L215</f>
        <v>6.74</v>
      </c>
      <c r="M210" s="26">
        <f>M215</f>
        <v>20.22</v>
      </c>
    </row>
    <row r="211" spans="1:13" ht="93.75" customHeight="1" x14ac:dyDescent="0.25">
      <c r="A211" s="23"/>
      <c r="B211" s="23"/>
      <c r="C211" s="23"/>
      <c r="D211" s="27" t="s">
        <v>177</v>
      </c>
      <c r="E211" s="23"/>
      <c r="F211" s="24"/>
      <c r="G211" s="24"/>
      <c r="H211" s="24"/>
      <c r="I211" s="24"/>
      <c r="J211" s="24"/>
      <c r="K211" s="24"/>
      <c r="L211" s="24"/>
      <c r="M211" s="24"/>
    </row>
    <row r="212" spans="1:13" ht="45" x14ac:dyDescent="0.25">
      <c r="A212" s="6" t="s">
        <v>178</v>
      </c>
      <c r="B212" s="6" t="s">
        <v>36</v>
      </c>
      <c r="C212" s="6" t="s">
        <v>22</v>
      </c>
      <c r="D212" s="7" t="s">
        <v>176</v>
      </c>
      <c r="E212" s="8"/>
      <c r="F212" s="9"/>
      <c r="G212" s="9"/>
      <c r="H212" s="9"/>
      <c r="I212" s="9"/>
      <c r="J212" s="9"/>
      <c r="K212" s="10">
        <v>1</v>
      </c>
      <c r="L212" s="11">
        <v>6.42</v>
      </c>
      <c r="M212" s="11">
        <f>ROUND(K212*L212,2)</f>
        <v>6.42</v>
      </c>
    </row>
    <row r="213" spans="1:13" ht="105" x14ac:dyDescent="0.25">
      <c r="A213" s="8"/>
      <c r="B213" s="8"/>
      <c r="C213" s="8"/>
      <c r="D213" s="12" t="s">
        <v>179</v>
      </c>
      <c r="E213" s="8"/>
      <c r="F213" s="9"/>
      <c r="G213" s="9"/>
      <c r="H213" s="9"/>
      <c r="I213" s="9"/>
      <c r="J213" s="9"/>
      <c r="K213" s="9"/>
      <c r="L213" s="9"/>
      <c r="M213" s="9"/>
    </row>
    <row r="214" spans="1:13" x14ac:dyDescent="0.25">
      <c r="A214" s="8"/>
      <c r="B214" s="8"/>
      <c r="C214" s="8"/>
      <c r="D214" s="13"/>
      <c r="E214" s="6" t="s">
        <v>18</v>
      </c>
      <c r="F214" s="14">
        <v>3</v>
      </c>
      <c r="G214" s="10"/>
      <c r="H214" s="10"/>
      <c r="I214" s="10"/>
      <c r="J214" s="10">
        <f>F214*(G214+ (G214= 0))*(H214+ (H214= 0))*(I214+ (I214= 0))</f>
        <v>3</v>
      </c>
      <c r="K214" s="9"/>
      <c r="L214" s="9"/>
      <c r="M214" s="9"/>
    </row>
    <row r="215" spans="1:13" x14ac:dyDescent="0.25">
      <c r="A215" s="8"/>
      <c r="B215" s="8"/>
      <c r="C215" s="8"/>
      <c r="D215" s="13"/>
      <c r="E215" s="8"/>
      <c r="F215" s="9"/>
      <c r="G215" s="9"/>
      <c r="H215" s="9"/>
      <c r="I215" s="9"/>
      <c r="J215" s="28" t="s">
        <v>180</v>
      </c>
      <c r="K215" s="25">
        <f>SUM(J214:J214)</f>
        <v>3</v>
      </c>
      <c r="L215" s="26">
        <f>M212*1.05</f>
        <v>6.74</v>
      </c>
      <c r="M215" s="26">
        <f>ROUND(L215*K215,2)</f>
        <v>20.22</v>
      </c>
    </row>
    <row r="216" spans="1:13" x14ac:dyDescent="0.25">
      <c r="A216" s="16"/>
      <c r="B216" s="16"/>
      <c r="C216" s="16"/>
      <c r="D216" s="17"/>
      <c r="E216" s="16"/>
      <c r="F216" s="9"/>
      <c r="G216" s="9"/>
      <c r="H216" s="9"/>
      <c r="I216" s="9"/>
      <c r="J216" s="9"/>
      <c r="K216" s="9"/>
      <c r="L216" s="9"/>
      <c r="M216" s="9"/>
    </row>
    <row r="217" spans="1:13" ht="60" x14ac:dyDescent="0.25">
      <c r="A217" s="21" t="s">
        <v>181</v>
      </c>
      <c r="B217" s="21" t="s">
        <v>21</v>
      </c>
      <c r="C217" s="21" t="s">
        <v>183</v>
      </c>
      <c r="D217" s="22" t="s">
        <v>182</v>
      </c>
      <c r="E217" s="23"/>
      <c r="F217" s="24"/>
      <c r="G217" s="24"/>
      <c r="H217" s="24"/>
      <c r="I217" s="24"/>
      <c r="J217" s="24"/>
      <c r="K217" s="25">
        <f>K227</f>
        <v>12</v>
      </c>
      <c r="L217" s="26">
        <f>L227</f>
        <v>3.06</v>
      </c>
      <c r="M217" s="26">
        <f>M227</f>
        <v>36.72</v>
      </c>
    </row>
    <row r="218" spans="1:13" ht="126" customHeight="1" x14ac:dyDescent="0.25">
      <c r="A218" s="23"/>
      <c r="B218" s="23"/>
      <c r="C218" s="23"/>
      <c r="D218" s="27" t="s">
        <v>184</v>
      </c>
      <c r="E218" s="23"/>
      <c r="F218" s="24"/>
      <c r="G218" s="24"/>
      <c r="H218" s="24"/>
      <c r="I218" s="24"/>
      <c r="J218" s="24"/>
      <c r="K218" s="24"/>
      <c r="L218" s="24"/>
      <c r="M218" s="24"/>
    </row>
    <row r="219" spans="1:13" x14ac:dyDescent="0.25">
      <c r="A219" s="6" t="s">
        <v>185</v>
      </c>
      <c r="B219" s="6" t="s">
        <v>26</v>
      </c>
      <c r="C219" s="6" t="s">
        <v>27</v>
      </c>
      <c r="D219" s="7" t="s">
        <v>186</v>
      </c>
      <c r="E219" s="8"/>
      <c r="F219" s="9"/>
      <c r="G219" s="9"/>
      <c r="H219" s="9"/>
      <c r="I219" s="9"/>
      <c r="J219" s="9"/>
      <c r="K219" s="10">
        <v>0.1</v>
      </c>
      <c r="L219" s="11">
        <v>20.75</v>
      </c>
      <c r="M219" s="11">
        <f>ROUND(K219*L219,2)</f>
        <v>2.08</v>
      </c>
    </row>
    <row r="220" spans="1:13" ht="30" x14ac:dyDescent="0.25">
      <c r="A220" s="8"/>
      <c r="B220" s="8"/>
      <c r="C220" s="8"/>
      <c r="D220" s="12" t="s">
        <v>187</v>
      </c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45" x14ac:dyDescent="0.25">
      <c r="A221" s="6" t="s">
        <v>188</v>
      </c>
      <c r="B221" s="6" t="s">
        <v>82</v>
      </c>
      <c r="C221" s="6" t="s">
        <v>183</v>
      </c>
      <c r="D221" s="7" t="s">
        <v>189</v>
      </c>
      <c r="E221" s="8"/>
      <c r="F221" s="9"/>
      <c r="G221" s="9"/>
      <c r="H221" s="9"/>
      <c r="I221" s="9"/>
      <c r="J221" s="9"/>
      <c r="K221" s="10">
        <v>1</v>
      </c>
      <c r="L221" s="11">
        <v>0.68</v>
      </c>
      <c r="M221" s="11">
        <f>ROUND(K221*L221,2)</f>
        <v>0.68</v>
      </c>
    </row>
    <row r="222" spans="1:13" ht="135" x14ac:dyDescent="0.25">
      <c r="A222" s="8"/>
      <c r="B222" s="8"/>
      <c r="C222" s="8"/>
      <c r="D222" s="12" t="s">
        <v>190</v>
      </c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30" x14ac:dyDescent="0.25">
      <c r="A223" s="6" t="s">
        <v>191</v>
      </c>
      <c r="B223" s="6" t="s">
        <v>82</v>
      </c>
      <c r="C223" s="6" t="s">
        <v>22</v>
      </c>
      <c r="D223" s="7" t="s">
        <v>192</v>
      </c>
      <c r="E223" s="8"/>
      <c r="F223" s="9"/>
      <c r="G223" s="9"/>
      <c r="H223" s="9"/>
      <c r="I223" s="9"/>
      <c r="J223" s="9"/>
      <c r="K223" s="10">
        <v>0.3</v>
      </c>
      <c r="L223" s="11">
        <v>0.3</v>
      </c>
      <c r="M223" s="11">
        <f>ROUND(K223*L223,2)</f>
        <v>0.09</v>
      </c>
    </row>
    <row r="224" spans="1:13" ht="45" x14ac:dyDescent="0.25">
      <c r="A224" s="8"/>
      <c r="B224" s="8"/>
      <c r="C224" s="8"/>
      <c r="D224" s="12" t="s">
        <v>193</v>
      </c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30" x14ac:dyDescent="0.25">
      <c r="A225" s="6" t="s">
        <v>194</v>
      </c>
      <c r="B225" s="6" t="s">
        <v>36</v>
      </c>
      <c r="C225" s="6" t="s">
        <v>22</v>
      </c>
      <c r="D225" s="7" t="s">
        <v>35</v>
      </c>
      <c r="E225" s="8"/>
      <c r="F225" s="9"/>
      <c r="G225" s="9"/>
      <c r="H225" s="9"/>
      <c r="I225" s="9"/>
      <c r="J225" s="9"/>
      <c r="K225" s="10">
        <v>1.9</v>
      </c>
      <c r="L225" s="11">
        <v>0.03</v>
      </c>
      <c r="M225" s="11">
        <f>ROUND(K225*L225,2)</f>
        <v>0.06</v>
      </c>
    </row>
    <row r="226" spans="1:13" x14ac:dyDescent="0.25">
      <c r="A226" s="8"/>
      <c r="B226" s="8"/>
      <c r="C226" s="8"/>
      <c r="D226" s="13"/>
      <c r="E226" s="6" t="s">
        <v>18</v>
      </c>
      <c r="F226" s="14">
        <v>12</v>
      </c>
      <c r="G226" s="10"/>
      <c r="H226" s="10"/>
      <c r="I226" s="10"/>
      <c r="J226" s="10">
        <f>F226*(G226+ (G226= 0))*(H226+ (H226= 0))*(I226+ (I226= 0))</f>
        <v>12</v>
      </c>
      <c r="K226" s="9"/>
      <c r="L226" s="9"/>
      <c r="M226" s="9"/>
    </row>
    <row r="227" spans="1:13" x14ac:dyDescent="0.25">
      <c r="A227" s="8"/>
      <c r="B227" s="8"/>
      <c r="C227" s="8"/>
      <c r="D227" s="13"/>
      <c r="E227" s="8"/>
      <c r="F227" s="9"/>
      <c r="G227" s="9"/>
      <c r="H227" s="9"/>
      <c r="I227" s="9"/>
      <c r="J227" s="28" t="s">
        <v>195</v>
      </c>
      <c r="K227" s="25">
        <f>SUM(J226:J226)</f>
        <v>12</v>
      </c>
      <c r="L227" s="26">
        <f>(M219+M221+M223+M225)*1.05</f>
        <v>3.06</v>
      </c>
      <c r="M227" s="26">
        <f>ROUND(L227*K227,2)</f>
        <v>36.72</v>
      </c>
    </row>
    <row r="228" spans="1:13" x14ac:dyDescent="0.25">
      <c r="A228" s="16"/>
      <c r="B228" s="16"/>
      <c r="C228" s="16"/>
      <c r="D228" s="17"/>
      <c r="E228" s="16"/>
      <c r="F228" s="9"/>
      <c r="G228" s="9"/>
      <c r="H228" s="9"/>
      <c r="I228" s="9"/>
      <c r="J228" s="9"/>
      <c r="K228" s="9"/>
      <c r="L228" s="9"/>
      <c r="M228" s="9"/>
    </row>
    <row r="229" spans="1:13" ht="45" x14ac:dyDescent="0.25">
      <c r="A229" s="21" t="s">
        <v>196</v>
      </c>
      <c r="B229" s="21" t="s">
        <v>21</v>
      </c>
      <c r="C229" s="21" t="s">
        <v>27</v>
      </c>
      <c r="D229" s="22" t="s">
        <v>197</v>
      </c>
      <c r="E229" s="23"/>
      <c r="F229" s="24"/>
      <c r="G229" s="24"/>
      <c r="H229" s="24"/>
      <c r="I229" s="24"/>
      <c r="J229" s="24"/>
      <c r="K229" s="25">
        <f>K238</f>
        <v>1</v>
      </c>
      <c r="L229" s="26">
        <f>L238</f>
        <v>49.37</v>
      </c>
      <c r="M229" s="26">
        <f>M238</f>
        <v>49.37</v>
      </c>
    </row>
    <row r="230" spans="1:13" ht="50.25" customHeight="1" x14ac:dyDescent="0.25">
      <c r="A230" s="23"/>
      <c r="B230" s="23"/>
      <c r="C230" s="23"/>
      <c r="D230" s="27" t="s">
        <v>198</v>
      </c>
      <c r="E230" s="23"/>
      <c r="F230" s="24"/>
      <c r="G230" s="24"/>
      <c r="H230" s="24"/>
      <c r="I230" s="24"/>
      <c r="J230" s="24"/>
      <c r="K230" s="24"/>
      <c r="L230" s="24"/>
      <c r="M230" s="24"/>
    </row>
    <row r="231" spans="1:13" x14ac:dyDescent="0.25">
      <c r="A231" s="6" t="s">
        <v>199</v>
      </c>
      <c r="B231" s="6" t="s">
        <v>26</v>
      </c>
      <c r="C231" s="6" t="s">
        <v>27</v>
      </c>
      <c r="D231" s="7" t="s">
        <v>200</v>
      </c>
      <c r="E231" s="8"/>
      <c r="F231" s="9"/>
      <c r="G231" s="9"/>
      <c r="H231" s="9"/>
      <c r="I231" s="9"/>
      <c r="J231" s="9"/>
      <c r="K231" s="10">
        <v>1</v>
      </c>
      <c r="L231" s="11">
        <v>24.9</v>
      </c>
      <c r="M231" s="11">
        <f>ROUND(K231*L231,2)</f>
        <v>24.9</v>
      </c>
    </row>
    <row r="232" spans="1:13" ht="30" x14ac:dyDescent="0.25">
      <c r="A232" s="8"/>
      <c r="B232" s="8"/>
      <c r="C232" s="8"/>
      <c r="D232" s="12" t="s">
        <v>201</v>
      </c>
      <c r="E232" s="8"/>
      <c r="F232" s="9"/>
      <c r="G232" s="9"/>
      <c r="H232" s="9"/>
      <c r="I232" s="9"/>
      <c r="J232" s="9"/>
      <c r="K232" s="9"/>
      <c r="L232" s="9"/>
      <c r="M232" s="9"/>
    </row>
    <row r="233" spans="1:13" x14ac:dyDescent="0.25">
      <c r="A233" s="6" t="s">
        <v>185</v>
      </c>
      <c r="B233" s="6" t="s">
        <v>26</v>
      </c>
      <c r="C233" s="6" t="s">
        <v>27</v>
      </c>
      <c r="D233" s="7" t="s">
        <v>186</v>
      </c>
      <c r="E233" s="8"/>
      <c r="F233" s="9"/>
      <c r="G233" s="9"/>
      <c r="H233" s="9"/>
      <c r="I233" s="9"/>
      <c r="J233" s="9"/>
      <c r="K233" s="10">
        <v>1</v>
      </c>
      <c r="L233" s="11">
        <v>20.75</v>
      </c>
      <c r="M233" s="11">
        <f>ROUND(K233*L233,2)</f>
        <v>20.75</v>
      </c>
    </row>
    <row r="234" spans="1:13" ht="30" x14ac:dyDescent="0.25">
      <c r="A234" s="8"/>
      <c r="B234" s="8"/>
      <c r="C234" s="8"/>
      <c r="D234" s="12" t="s">
        <v>187</v>
      </c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30" x14ac:dyDescent="0.25">
      <c r="A235" s="6" t="s">
        <v>34</v>
      </c>
      <c r="B235" s="6" t="s">
        <v>36</v>
      </c>
      <c r="C235" s="6" t="s">
        <v>22</v>
      </c>
      <c r="D235" s="7" t="s">
        <v>35</v>
      </c>
      <c r="E235" s="8"/>
      <c r="F235" s="9"/>
      <c r="G235" s="9"/>
      <c r="H235" s="9"/>
      <c r="I235" s="9"/>
      <c r="J235" s="9"/>
      <c r="K235" s="10">
        <v>0.45700000000000002</v>
      </c>
      <c r="L235" s="11">
        <v>3</v>
      </c>
      <c r="M235" s="11">
        <f>ROUND(K235*L235,2)</f>
        <v>1.37</v>
      </c>
    </row>
    <row r="236" spans="1:13" ht="30" x14ac:dyDescent="0.25">
      <c r="A236" s="8"/>
      <c r="B236" s="8"/>
      <c r="C236" s="8"/>
      <c r="D236" s="12" t="s">
        <v>37</v>
      </c>
      <c r="E236" s="8"/>
      <c r="F236" s="9"/>
      <c r="G236" s="9"/>
      <c r="H236" s="9"/>
      <c r="I236" s="9"/>
      <c r="J236" s="9"/>
      <c r="K236" s="9"/>
      <c r="L236" s="9"/>
      <c r="M236" s="9"/>
    </row>
    <row r="237" spans="1:13" x14ac:dyDescent="0.25">
      <c r="A237" s="8"/>
      <c r="B237" s="8"/>
      <c r="C237" s="8"/>
      <c r="D237" s="13"/>
      <c r="E237" s="6" t="s">
        <v>18</v>
      </c>
      <c r="F237" s="14">
        <v>1</v>
      </c>
      <c r="G237" s="10"/>
      <c r="H237" s="10"/>
      <c r="I237" s="10"/>
      <c r="J237" s="10">
        <f>F237*(G237+ (G237= 0))*(H237+ (H237= 0))*(I237+ (I237= 0))</f>
        <v>1</v>
      </c>
      <c r="K237" s="9"/>
      <c r="L237" s="9"/>
      <c r="M237" s="9"/>
    </row>
    <row r="238" spans="1:13" x14ac:dyDescent="0.25">
      <c r="A238" s="8"/>
      <c r="B238" s="8"/>
      <c r="C238" s="8"/>
      <c r="D238" s="13"/>
      <c r="E238" s="8"/>
      <c r="F238" s="9"/>
      <c r="G238" s="9"/>
      <c r="H238" s="9"/>
      <c r="I238" s="9"/>
      <c r="J238" s="28" t="s">
        <v>202</v>
      </c>
      <c r="K238" s="25">
        <f>SUM(J237:J237)</f>
        <v>1</v>
      </c>
      <c r="L238" s="26">
        <f>(M231+M233+M235)*1.05</f>
        <v>49.37</v>
      </c>
      <c r="M238" s="26">
        <f>ROUND(L238*K238,2)</f>
        <v>49.37</v>
      </c>
    </row>
    <row r="239" spans="1:13" x14ac:dyDescent="0.25">
      <c r="A239" s="16"/>
      <c r="B239" s="16"/>
      <c r="C239" s="16"/>
      <c r="D239" s="17"/>
      <c r="E239" s="16"/>
      <c r="F239" s="9"/>
      <c r="G239" s="9"/>
      <c r="H239" s="9"/>
      <c r="I239" s="9"/>
      <c r="J239" s="9"/>
      <c r="K239" s="9"/>
      <c r="L239" s="9"/>
      <c r="M239" s="9"/>
    </row>
    <row r="240" spans="1:13" x14ac:dyDescent="0.25">
      <c r="A240" s="21" t="s">
        <v>203</v>
      </c>
      <c r="B240" s="21" t="s">
        <v>21</v>
      </c>
      <c r="C240" s="21" t="s">
        <v>27</v>
      </c>
      <c r="D240" s="22" t="s">
        <v>204</v>
      </c>
      <c r="E240" s="23"/>
      <c r="F240" s="24"/>
      <c r="G240" s="24"/>
      <c r="H240" s="24"/>
      <c r="I240" s="24"/>
      <c r="J240" s="24"/>
      <c r="K240" s="25">
        <f>K247</f>
        <v>3</v>
      </c>
      <c r="L240" s="26">
        <f>L247</f>
        <v>22.44</v>
      </c>
      <c r="M240" s="26">
        <f>M247</f>
        <v>67.319999999999993</v>
      </c>
    </row>
    <row r="241" spans="1:13" ht="23.25" customHeight="1" x14ac:dyDescent="0.25">
      <c r="A241" s="23"/>
      <c r="B241" s="23"/>
      <c r="C241" s="23"/>
      <c r="D241" s="27" t="s">
        <v>205</v>
      </c>
      <c r="E241" s="23"/>
      <c r="F241" s="24"/>
      <c r="G241" s="24"/>
      <c r="H241" s="24"/>
      <c r="I241" s="24"/>
      <c r="J241" s="24"/>
      <c r="K241" s="24"/>
      <c r="L241" s="24"/>
      <c r="M241" s="24"/>
    </row>
    <row r="242" spans="1:13" x14ac:dyDescent="0.25">
      <c r="A242" s="6" t="s">
        <v>185</v>
      </c>
      <c r="B242" s="6" t="s">
        <v>26</v>
      </c>
      <c r="C242" s="6" t="s">
        <v>27</v>
      </c>
      <c r="D242" s="7" t="s">
        <v>186</v>
      </c>
      <c r="E242" s="8"/>
      <c r="F242" s="9"/>
      <c r="G242" s="9"/>
      <c r="H242" s="9"/>
      <c r="I242" s="9"/>
      <c r="J242" s="9"/>
      <c r="K242" s="10">
        <v>1</v>
      </c>
      <c r="L242" s="11">
        <v>20.75</v>
      </c>
      <c r="M242" s="11">
        <f>ROUND(K242*L242,2)</f>
        <v>20.75</v>
      </c>
    </row>
    <row r="243" spans="1:13" ht="30" x14ac:dyDescent="0.25">
      <c r="A243" s="8"/>
      <c r="B243" s="8"/>
      <c r="C243" s="8"/>
      <c r="D243" s="12" t="s">
        <v>187</v>
      </c>
      <c r="E243" s="8"/>
      <c r="F243" s="9"/>
      <c r="G243" s="9"/>
      <c r="H243" s="9"/>
      <c r="I243" s="9"/>
      <c r="J243" s="9"/>
      <c r="K243" s="9"/>
      <c r="L243" s="9"/>
      <c r="M243" s="9"/>
    </row>
    <row r="244" spans="1:13" ht="30" x14ac:dyDescent="0.25">
      <c r="A244" s="6" t="s">
        <v>34</v>
      </c>
      <c r="B244" s="6" t="s">
        <v>36</v>
      </c>
      <c r="C244" s="6" t="s">
        <v>22</v>
      </c>
      <c r="D244" s="7" t="s">
        <v>35</v>
      </c>
      <c r="E244" s="8"/>
      <c r="F244" s="9"/>
      <c r="G244" s="9"/>
      <c r="H244" s="9"/>
      <c r="I244" s="9"/>
      <c r="J244" s="9"/>
      <c r="K244" s="10">
        <v>0.20799999999999999</v>
      </c>
      <c r="L244" s="11">
        <v>3</v>
      </c>
      <c r="M244" s="11">
        <f>ROUND(K244*L244,2)</f>
        <v>0.62</v>
      </c>
    </row>
    <row r="245" spans="1:13" ht="30" x14ac:dyDescent="0.25">
      <c r="A245" s="8"/>
      <c r="B245" s="8"/>
      <c r="C245" s="8"/>
      <c r="D245" s="12" t="s">
        <v>37</v>
      </c>
      <c r="E245" s="8"/>
      <c r="F245" s="9"/>
      <c r="G245" s="9"/>
      <c r="H245" s="9"/>
      <c r="I245" s="9"/>
      <c r="J245" s="9"/>
      <c r="K245" s="9"/>
      <c r="L245" s="9"/>
      <c r="M245" s="9"/>
    </row>
    <row r="246" spans="1:13" x14ac:dyDescent="0.25">
      <c r="A246" s="8"/>
      <c r="B246" s="8"/>
      <c r="C246" s="8"/>
      <c r="D246" s="13"/>
      <c r="E246" s="6" t="s">
        <v>18</v>
      </c>
      <c r="F246" s="14">
        <v>3</v>
      </c>
      <c r="G246" s="10"/>
      <c r="H246" s="10"/>
      <c r="I246" s="10"/>
      <c r="J246" s="10">
        <f>F246*(G246+ (G246= 0))*(H246+ (H246= 0))*(I246+ (I246= 0))</f>
        <v>3</v>
      </c>
      <c r="K246" s="9"/>
      <c r="L246" s="9"/>
      <c r="M246" s="9"/>
    </row>
    <row r="247" spans="1:13" x14ac:dyDescent="0.25">
      <c r="A247" s="8"/>
      <c r="B247" s="8"/>
      <c r="C247" s="8"/>
      <c r="D247" s="13"/>
      <c r="E247" s="8"/>
      <c r="F247" s="9"/>
      <c r="G247" s="9"/>
      <c r="H247" s="9"/>
      <c r="I247" s="9"/>
      <c r="J247" s="28" t="s">
        <v>206</v>
      </c>
      <c r="K247" s="25">
        <f>SUM(J246:J246)</f>
        <v>3</v>
      </c>
      <c r="L247" s="26">
        <f>(M242+M244)*1.05</f>
        <v>22.44</v>
      </c>
      <c r="M247" s="26">
        <f>ROUND(L247*K247,2)</f>
        <v>67.319999999999993</v>
      </c>
    </row>
    <row r="248" spans="1:13" x14ac:dyDescent="0.25">
      <c r="A248" s="16"/>
      <c r="B248" s="16"/>
      <c r="C248" s="16"/>
      <c r="D248" s="17"/>
      <c r="E248" s="16"/>
      <c r="F248" s="9"/>
      <c r="G248" s="9"/>
      <c r="H248" s="9"/>
      <c r="I248" s="9"/>
      <c r="J248" s="9"/>
      <c r="K248" s="9"/>
      <c r="L248" s="9"/>
      <c r="M248" s="9"/>
    </row>
    <row r="249" spans="1:13" x14ac:dyDescent="0.25">
      <c r="A249" s="8"/>
      <c r="B249" s="8"/>
      <c r="C249" s="8"/>
      <c r="D249" s="13"/>
      <c r="E249" s="8"/>
      <c r="F249" s="9"/>
      <c r="G249" s="9"/>
      <c r="H249" s="9"/>
      <c r="I249" s="9"/>
      <c r="J249" s="35" t="s">
        <v>207</v>
      </c>
      <c r="K249" s="33">
        <v>1</v>
      </c>
      <c r="L249" s="34">
        <f>M180+M187+M194+M201+M208+M215+M227+M238+M247</f>
        <v>370.14</v>
      </c>
      <c r="M249" s="34">
        <f>ROUND(L249*K249,2)</f>
        <v>370.14</v>
      </c>
    </row>
    <row r="250" spans="1:13" x14ac:dyDescent="0.25">
      <c r="A250" s="16"/>
      <c r="B250" s="16"/>
      <c r="C250" s="16"/>
      <c r="D250" s="17"/>
      <c r="E250" s="16"/>
      <c r="F250" s="9"/>
      <c r="G250" s="9"/>
      <c r="H250" s="9"/>
      <c r="I250" s="9"/>
      <c r="J250" s="9"/>
      <c r="K250" s="9"/>
      <c r="L250" s="9"/>
      <c r="M250" s="9"/>
    </row>
    <row r="251" spans="1:13" x14ac:dyDescent="0.25">
      <c r="A251" s="8"/>
      <c r="B251" s="8"/>
      <c r="C251" s="8"/>
      <c r="D251" s="13"/>
      <c r="E251" s="8"/>
      <c r="F251" s="9"/>
      <c r="G251" s="9"/>
      <c r="H251" s="9"/>
      <c r="I251" s="9"/>
      <c r="J251" s="35" t="s">
        <v>208</v>
      </c>
      <c r="K251" s="33">
        <v>1</v>
      </c>
      <c r="L251" s="34">
        <f>M48+M153+M172+M249</f>
        <v>33478.75</v>
      </c>
      <c r="M251" s="34">
        <f>ROUND(L251*K251,2)</f>
        <v>33478.75</v>
      </c>
    </row>
    <row r="252" spans="1:13" ht="15.75" thickBot="1" x14ac:dyDescent="0.3">
      <c r="A252" s="18"/>
      <c r="B252" s="18"/>
      <c r="C252" s="18"/>
      <c r="D252" s="19"/>
      <c r="E252" s="18"/>
      <c r="F252" s="20"/>
      <c r="G252" s="20"/>
      <c r="H252" s="20"/>
      <c r="I252" s="20"/>
      <c r="J252" s="20"/>
      <c r="K252" s="20"/>
      <c r="L252" s="20"/>
      <c r="M252" s="20"/>
    </row>
  </sheetData>
  <dataValidations count="1">
    <dataValidation type="list" allowBlank="1" showInputMessage="1" showErrorMessage="1" sqref="B4:B65535">
      <formula1>"Capítol,Partida,Mà d'obra,maquinària,Material,Altres,"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</dc:creator>
  <cp:lastModifiedBy>Carles</cp:lastModifiedBy>
  <dcterms:created xsi:type="dcterms:W3CDTF">2025-06-26T18:33:59Z</dcterms:created>
  <dcterms:modified xsi:type="dcterms:W3CDTF">2025-06-26T18:48:51Z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ón Presto">
    <vt:lpwstr>1.0</vt:lpwstr>
  </property>
</Properties>
</file>