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2"/>
  <workbookPr defaultThemeVersion="124226"/>
  <mc:AlternateContent xmlns:mc="http://schemas.openxmlformats.org/markup-compatibility/2006">
    <mc:Choice Requires="x15">
      <x15ac:absPath xmlns:x15ac="http://schemas.microsoft.com/office/spreadsheetml/2010/11/ac" url="U:\CarpExp_Contractació\2023\Dir. Mèdica\ACM 23_570 Subministramnet de pròtesis i material fungible per a la radiologia i intervensionisme\Expedient\Esmena\ESMENA\"/>
    </mc:Choice>
  </mc:AlternateContent>
  <xr:revisionPtr revIDLastSave="0" documentId="13_ncr:1_{0AD9FD27-96EB-46D5-BDB2-AD84990D17C5}" xr6:coauthVersionLast="36" xr6:coauthVersionMax="36" xr10:uidLastSave="{00000000-0000-0000-0000-000000000000}"/>
  <bookViews>
    <workbookView xWindow="240" yWindow="135" windowWidth="19320" windowHeight="7815" xr2:uid="{00000000-000D-0000-FFFF-FFFF00000000}"/>
  </bookViews>
  <sheets>
    <sheet name="Distribució articles i lots" sheetId="2" r:id="rId1"/>
    <sheet name="CÀLCULS VEC" sheetId="5" r:id="rId2"/>
  </sheets>
  <definedNames>
    <definedName name="_xlnm._FilterDatabase" localSheetId="1" hidden="1">'CÀLCULS VEC'!$A$11:$K$11</definedName>
    <definedName name="_xlnm._FilterDatabase" localSheetId="0" hidden="1">'Distribució articles i lots'!$A$11:$K$11</definedName>
  </definedNames>
  <calcPr calcId="191029"/>
</workbook>
</file>

<file path=xl/calcChain.xml><?xml version="1.0" encoding="utf-8"?>
<calcChain xmlns="http://schemas.openxmlformats.org/spreadsheetml/2006/main">
  <c r="H59" i="2" l="1"/>
  <c r="G59" i="2"/>
  <c r="I59" i="2" l="1"/>
  <c r="J59" i="2" s="1"/>
  <c r="M181" i="5"/>
  <c r="P127" i="5"/>
  <c r="M109" i="5"/>
  <c r="P195" i="5"/>
  <c r="P13" i="5"/>
  <c r="P14" i="5"/>
  <c r="P15" i="5"/>
  <c r="P16" i="5"/>
  <c r="P17" i="5"/>
  <c r="P18" i="5"/>
  <c r="P19" i="5"/>
  <c r="P20" i="5"/>
  <c r="P21" i="5"/>
  <c r="P22" i="5"/>
  <c r="P23" i="5"/>
  <c r="P24" i="5"/>
  <c r="P25" i="5"/>
  <c r="P26" i="5"/>
  <c r="P27" i="5"/>
  <c r="P28" i="5"/>
  <c r="P29" i="5"/>
  <c r="P30" i="5"/>
  <c r="P31" i="5"/>
  <c r="P32" i="5"/>
  <c r="P33" i="5"/>
  <c r="P34" i="5"/>
  <c r="P35" i="5"/>
  <c r="P36" i="5"/>
  <c r="P37" i="5"/>
  <c r="P38" i="5"/>
  <c r="P39" i="5"/>
  <c r="P40" i="5"/>
  <c r="P41" i="5"/>
  <c r="P42" i="5"/>
  <c r="P43" i="5"/>
  <c r="P44" i="5"/>
  <c r="P45" i="5"/>
  <c r="P46" i="5"/>
  <c r="P47" i="5"/>
  <c r="P48" i="5"/>
  <c r="P49" i="5"/>
  <c r="P50" i="5"/>
  <c r="P51" i="5"/>
  <c r="P52" i="5"/>
  <c r="P53" i="5"/>
  <c r="P54" i="5"/>
  <c r="P55" i="5"/>
  <c r="P56" i="5"/>
  <c r="P57" i="5"/>
  <c r="P58" i="5"/>
  <c r="P59" i="5"/>
  <c r="P60" i="5"/>
  <c r="P61" i="5"/>
  <c r="P62" i="5"/>
  <c r="P63" i="5"/>
  <c r="P64" i="5"/>
  <c r="P65" i="5"/>
  <c r="P66" i="5"/>
  <c r="P67" i="5"/>
  <c r="P68" i="5"/>
  <c r="P69" i="5"/>
  <c r="P70" i="5"/>
  <c r="P71" i="5"/>
  <c r="P72" i="5"/>
  <c r="P73" i="5"/>
  <c r="P74" i="5"/>
  <c r="P75" i="5"/>
  <c r="P76" i="5"/>
  <c r="P77" i="5"/>
  <c r="P78" i="5"/>
  <c r="P79" i="5"/>
  <c r="P80" i="5"/>
  <c r="P81" i="5"/>
  <c r="P82" i="5"/>
  <c r="P83" i="5"/>
  <c r="P84" i="5"/>
  <c r="P85" i="5"/>
  <c r="P86" i="5"/>
  <c r="P87" i="5"/>
  <c r="P88" i="5"/>
  <c r="P89" i="5"/>
  <c r="P90" i="5"/>
  <c r="P91" i="5"/>
  <c r="P92" i="5"/>
  <c r="P93" i="5"/>
  <c r="P94" i="5"/>
  <c r="P95" i="5"/>
  <c r="P96" i="5"/>
  <c r="P97" i="5"/>
  <c r="P98" i="5"/>
  <c r="P99" i="5"/>
  <c r="P100" i="5"/>
  <c r="P101" i="5"/>
  <c r="P102" i="5"/>
  <c r="P103" i="5"/>
  <c r="P104" i="5"/>
  <c r="P105" i="5"/>
  <c r="P106" i="5"/>
  <c r="P107" i="5"/>
  <c r="P108" i="5"/>
  <c r="P109" i="5"/>
  <c r="P110" i="5"/>
  <c r="P111" i="5"/>
  <c r="P112" i="5"/>
  <c r="P113" i="5"/>
  <c r="P114" i="5"/>
  <c r="P115" i="5"/>
  <c r="P116" i="5"/>
  <c r="P117" i="5"/>
  <c r="P118" i="5"/>
  <c r="P119" i="5"/>
  <c r="P120" i="5"/>
  <c r="P121" i="5"/>
  <c r="P122" i="5"/>
  <c r="P123" i="5"/>
  <c r="P124" i="5"/>
  <c r="P125" i="5"/>
  <c r="P126" i="5"/>
  <c r="P128" i="5"/>
  <c r="P129" i="5"/>
  <c r="P130" i="5"/>
  <c r="P131" i="5"/>
  <c r="P132" i="5"/>
  <c r="P133" i="5"/>
  <c r="P134" i="5"/>
  <c r="P135" i="5"/>
  <c r="P136" i="5"/>
  <c r="P137" i="5"/>
  <c r="P138" i="5"/>
  <c r="P139" i="5"/>
  <c r="P140" i="5"/>
  <c r="P141" i="5"/>
  <c r="P142" i="5"/>
  <c r="P143" i="5"/>
  <c r="P144" i="5"/>
  <c r="P145" i="5"/>
  <c r="P146" i="5"/>
  <c r="P147" i="5"/>
  <c r="P148" i="5"/>
  <c r="P149" i="5"/>
  <c r="P150" i="5"/>
  <c r="P151" i="5"/>
  <c r="P152" i="5"/>
  <c r="P153" i="5"/>
  <c r="P154" i="5"/>
  <c r="P155" i="5"/>
  <c r="P156" i="5"/>
  <c r="P157" i="5"/>
  <c r="P158" i="5"/>
  <c r="P159" i="5"/>
  <c r="P160" i="5"/>
  <c r="P161" i="5"/>
  <c r="P162" i="5"/>
  <c r="P163" i="5"/>
  <c r="P164" i="5"/>
  <c r="P165" i="5"/>
  <c r="P166" i="5"/>
  <c r="P167" i="5"/>
  <c r="P168" i="5"/>
  <c r="P169" i="5"/>
  <c r="P170" i="5"/>
  <c r="P171" i="5"/>
  <c r="P172" i="5"/>
  <c r="P173" i="5"/>
  <c r="P174" i="5"/>
  <c r="P175" i="5"/>
  <c r="P176" i="5"/>
  <c r="P177" i="5"/>
  <c r="P178" i="5"/>
  <c r="P179" i="5"/>
  <c r="P180" i="5"/>
  <c r="P181" i="5"/>
  <c r="P182" i="5"/>
  <c r="P183" i="5"/>
  <c r="P184" i="5"/>
  <c r="P185" i="5"/>
  <c r="P186" i="5"/>
  <c r="P187" i="5"/>
  <c r="P188" i="5"/>
  <c r="P189" i="5"/>
  <c r="P190" i="5"/>
  <c r="P191" i="5"/>
  <c r="P192" i="5"/>
  <c r="P193" i="5"/>
  <c r="O13" i="5"/>
  <c r="O14" i="5"/>
  <c r="O15" i="5"/>
  <c r="O16" i="5"/>
  <c r="O17" i="5"/>
  <c r="O18" i="5"/>
  <c r="O19" i="5"/>
  <c r="O20" i="5"/>
  <c r="O21" i="5"/>
  <c r="O22" i="5"/>
  <c r="O23" i="5"/>
  <c r="O24" i="5"/>
  <c r="O25" i="5"/>
  <c r="O26" i="5"/>
  <c r="O27" i="5"/>
  <c r="O28" i="5"/>
  <c r="O29" i="5"/>
  <c r="O30" i="5"/>
  <c r="O31" i="5"/>
  <c r="O32" i="5"/>
  <c r="O33" i="5"/>
  <c r="O34" i="5"/>
  <c r="O35" i="5"/>
  <c r="O36" i="5"/>
  <c r="O37" i="5"/>
  <c r="O38" i="5"/>
  <c r="O39" i="5"/>
  <c r="O40" i="5"/>
  <c r="O41" i="5"/>
  <c r="O42" i="5"/>
  <c r="O43" i="5"/>
  <c r="O44" i="5"/>
  <c r="O45" i="5"/>
  <c r="O46" i="5"/>
  <c r="O47" i="5"/>
  <c r="O48" i="5"/>
  <c r="O49" i="5"/>
  <c r="O50" i="5"/>
  <c r="O51" i="5"/>
  <c r="O52" i="5"/>
  <c r="O53" i="5"/>
  <c r="O54" i="5"/>
  <c r="O55" i="5"/>
  <c r="O56" i="5"/>
  <c r="O57" i="5"/>
  <c r="O58" i="5"/>
  <c r="O59" i="5"/>
  <c r="O60" i="5"/>
  <c r="O61" i="5"/>
  <c r="O62" i="5"/>
  <c r="O63" i="5"/>
  <c r="O64" i="5"/>
  <c r="O65" i="5"/>
  <c r="O66" i="5"/>
  <c r="O67" i="5"/>
  <c r="O68" i="5"/>
  <c r="O69" i="5"/>
  <c r="O70" i="5"/>
  <c r="O71" i="5"/>
  <c r="O72" i="5"/>
  <c r="O73" i="5"/>
  <c r="O74" i="5"/>
  <c r="O75" i="5"/>
  <c r="O76" i="5"/>
  <c r="O77" i="5"/>
  <c r="O78" i="5"/>
  <c r="O79" i="5"/>
  <c r="O80" i="5"/>
  <c r="O81" i="5"/>
  <c r="O82" i="5"/>
  <c r="O83" i="5"/>
  <c r="O84" i="5"/>
  <c r="O85" i="5"/>
  <c r="O86" i="5"/>
  <c r="O87" i="5"/>
  <c r="O88" i="5"/>
  <c r="O89" i="5"/>
  <c r="O90" i="5"/>
  <c r="O91" i="5"/>
  <c r="O92" i="5"/>
  <c r="O93" i="5"/>
  <c r="O94" i="5"/>
  <c r="O95" i="5"/>
  <c r="O96" i="5"/>
  <c r="O97" i="5"/>
  <c r="O98" i="5"/>
  <c r="O99" i="5"/>
  <c r="O100" i="5"/>
  <c r="O101" i="5"/>
  <c r="O102" i="5"/>
  <c r="O103" i="5"/>
  <c r="O104" i="5"/>
  <c r="O105" i="5"/>
  <c r="O106" i="5"/>
  <c r="O107" i="5"/>
  <c r="O108" i="5"/>
  <c r="O109" i="5"/>
  <c r="O110" i="5"/>
  <c r="O111" i="5"/>
  <c r="O112" i="5"/>
  <c r="O113" i="5"/>
  <c r="O114" i="5"/>
  <c r="O115" i="5"/>
  <c r="O116" i="5"/>
  <c r="O117" i="5"/>
  <c r="O118" i="5"/>
  <c r="O119" i="5"/>
  <c r="O120" i="5"/>
  <c r="O121" i="5"/>
  <c r="O122" i="5"/>
  <c r="O123" i="5"/>
  <c r="O124" i="5"/>
  <c r="O125" i="5"/>
  <c r="O126" i="5"/>
  <c r="O127" i="5"/>
  <c r="O128" i="5"/>
  <c r="O129" i="5"/>
  <c r="O130" i="5"/>
  <c r="O131" i="5"/>
  <c r="O132" i="5"/>
  <c r="O133" i="5"/>
  <c r="O134" i="5"/>
  <c r="O135" i="5"/>
  <c r="O136" i="5"/>
  <c r="O137" i="5"/>
  <c r="O138" i="5"/>
  <c r="O139" i="5"/>
  <c r="O140" i="5"/>
  <c r="O141" i="5"/>
  <c r="O142" i="5"/>
  <c r="O143" i="5"/>
  <c r="O144" i="5"/>
  <c r="O145" i="5"/>
  <c r="O146" i="5"/>
  <c r="O147" i="5"/>
  <c r="O148" i="5"/>
  <c r="O149" i="5"/>
  <c r="O150" i="5"/>
  <c r="O151" i="5"/>
  <c r="O152" i="5"/>
  <c r="O153" i="5"/>
  <c r="O154" i="5"/>
  <c r="O155" i="5"/>
  <c r="O156" i="5"/>
  <c r="O157" i="5"/>
  <c r="O158" i="5"/>
  <c r="O159" i="5"/>
  <c r="O160" i="5"/>
  <c r="O161" i="5"/>
  <c r="O162" i="5"/>
  <c r="O163" i="5"/>
  <c r="O164" i="5"/>
  <c r="O165" i="5"/>
  <c r="O166" i="5"/>
  <c r="O167" i="5"/>
  <c r="O168" i="5"/>
  <c r="O169" i="5"/>
  <c r="O170" i="5"/>
  <c r="O171" i="5"/>
  <c r="O172" i="5"/>
  <c r="O173" i="5"/>
  <c r="O174" i="5"/>
  <c r="O175" i="5"/>
  <c r="O176" i="5"/>
  <c r="O177" i="5"/>
  <c r="O178" i="5"/>
  <c r="O179" i="5"/>
  <c r="O180" i="5"/>
  <c r="O181" i="5"/>
  <c r="O182" i="5"/>
  <c r="O183" i="5"/>
  <c r="O184" i="5"/>
  <c r="O185" i="5"/>
  <c r="O186" i="5"/>
  <c r="O187" i="5"/>
  <c r="O188" i="5"/>
  <c r="O189" i="5"/>
  <c r="O190" i="5"/>
  <c r="O191" i="5"/>
  <c r="O192" i="5"/>
  <c r="O193" i="5"/>
  <c r="P12" i="5"/>
  <c r="O12" i="5"/>
  <c r="M13" i="5" l="1"/>
  <c r="R13" i="5" s="1"/>
  <c r="T13" i="5" s="1"/>
  <c r="M14" i="5"/>
  <c r="M15" i="5"/>
  <c r="M16" i="5"/>
  <c r="M17" i="5"/>
  <c r="T17" i="5" s="1"/>
  <c r="M18" i="5"/>
  <c r="R18" i="5" s="1"/>
  <c r="T18" i="5" s="1"/>
  <c r="M19" i="5"/>
  <c r="M20" i="5"/>
  <c r="M21" i="5"/>
  <c r="M22" i="5"/>
  <c r="M23" i="5"/>
  <c r="M24" i="5"/>
  <c r="M25" i="5"/>
  <c r="R25" i="5" s="1"/>
  <c r="T25" i="5" s="1"/>
  <c r="M26" i="5"/>
  <c r="M27" i="5"/>
  <c r="M28" i="5"/>
  <c r="M29" i="5"/>
  <c r="T29" i="5" s="1"/>
  <c r="M30" i="5"/>
  <c r="R30" i="5" s="1"/>
  <c r="T30" i="5" s="1"/>
  <c r="M31" i="5"/>
  <c r="M32" i="5"/>
  <c r="M33" i="5"/>
  <c r="M34" i="5"/>
  <c r="M35" i="5"/>
  <c r="M36" i="5"/>
  <c r="M37" i="5"/>
  <c r="R37" i="5" s="1"/>
  <c r="T37" i="5" s="1"/>
  <c r="M38" i="5"/>
  <c r="M39" i="5"/>
  <c r="M40" i="5"/>
  <c r="M41" i="5"/>
  <c r="M42" i="5"/>
  <c r="R42" i="5" s="1"/>
  <c r="T42" i="5" s="1"/>
  <c r="M43" i="5"/>
  <c r="M44" i="5"/>
  <c r="M45" i="5"/>
  <c r="M46" i="5"/>
  <c r="M47" i="5"/>
  <c r="M48" i="5"/>
  <c r="M49" i="5"/>
  <c r="R49" i="5" s="1"/>
  <c r="T49" i="5" s="1"/>
  <c r="M50" i="5"/>
  <c r="M51" i="5"/>
  <c r="M52" i="5"/>
  <c r="M53" i="5"/>
  <c r="M54" i="5"/>
  <c r="R54" i="5" s="1"/>
  <c r="T54" i="5" s="1"/>
  <c r="M55" i="5"/>
  <c r="M56" i="5"/>
  <c r="M57" i="5"/>
  <c r="M58" i="5"/>
  <c r="M59" i="5"/>
  <c r="M60" i="5"/>
  <c r="M61" i="5"/>
  <c r="R61" i="5" s="1"/>
  <c r="T61" i="5" s="1"/>
  <c r="M62" i="5"/>
  <c r="M63" i="5"/>
  <c r="M64" i="5"/>
  <c r="M65" i="5"/>
  <c r="T65" i="5" s="1"/>
  <c r="M66" i="5"/>
  <c r="R66" i="5" s="1"/>
  <c r="T66" i="5" s="1"/>
  <c r="M67" i="5"/>
  <c r="M68" i="5"/>
  <c r="M69" i="5"/>
  <c r="M70" i="5"/>
  <c r="M71" i="5"/>
  <c r="M72" i="5"/>
  <c r="M73" i="5"/>
  <c r="R73" i="5" s="1"/>
  <c r="T73" i="5" s="1"/>
  <c r="M74" i="5"/>
  <c r="M75" i="5"/>
  <c r="M76" i="5"/>
  <c r="M77" i="5"/>
  <c r="T77" i="5" s="1"/>
  <c r="M78" i="5"/>
  <c r="R78" i="5" s="1"/>
  <c r="T78" i="5" s="1"/>
  <c r="M79" i="5"/>
  <c r="M80" i="5"/>
  <c r="M81" i="5"/>
  <c r="M82" i="5"/>
  <c r="M83" i="5"/>
  <c r="M84" i="5"/>
  <c r="M85" i="5"/>
  <c r="R85" i="5" s="1"/>
  <c r="T85" i="5" s="1"/>
  <c r="M86" i="5"/>
  <c r="M87" i="5"/>
  <c r="M88" i="5"/>
  <c r="M89" i="5"/>
  <c r="T89" i="5" s="1"/>
  <c r="M90" i="5"/>
  <c r="R90" i="5" s="1"/>
  <c r="T90" i="5" s="1"/>
  <c r="M91" i="5"/>
  <c r="M92" i="5"/>
  <c r="M93" i="5"/>
  <c r="M94" i="5"/>
  <c r="M95" i="5"/>
  <c r="M96" i="5"/>
  <c r="M97" i="5"/>
  <c r="R97" i="5" s="1"/>
  <c r="T97" i="5" s="1"/>
  <c r="M98" i="5"/>
  <c r="M99" i="5"/>
  <c r="M100" i="5"/>
  <c r="M101" i="5"/>
  <c r="M102" i="5"/>
  <c r="R102" i="5" s="1"/>
  <c r="T102" i="5" s="1"/>
  <c r="M103" i="5"/>
  <c r="M104" i="5"/>
  <c r="M105" i="5"/>
  <c r="M106" i="5"/>
  <c r="M107" i="5"/>
  <c r="M108" i="5"/>
  <c r="R109" i="5"/>
  <c r="T109" i="5" s="1"/>
  <c r="M110" i="5"/>
  <c r="M111" i="5"/>
  <c r="M112" i="5"/>
  <c r="M113" i="5"/>
  <c r="M114" i="5"/>
  <c r="R114" i="5" s="1"/>
  <c r="T114" i="5" s="1"/>
  <c r="M115" i="5"/>
  <c r="M116" i="5"/>
  <c r="M117" i="5"/>
  <c r="M118" i="5"/>
  <c r="M119" i="5"/>
  <c r="M120" i="5"/>
  <c r="M121" i="5"/>
  <c r="R121" i="5" s="1"/>
  <c r="T121" i="5" s="1"/>
  <c r="M122" i="5"/>
  <c r="M123" i="5"/>
  <c r="M124" i="5"/>
  <c r="M125" i="5"/>
  <c r="M126" i="5"/>
  <c r="R126" i="5" s="1"/>
  <c r="T126" i="5" s="1"/>
  <c r="M127" i="5"/>
  <c r="M128" i="5"/>
  <c r="M129" i="5"/>
  <c r="M130" i="5"/>
  <c r="M131" i="5"/>
  <c r="M132" i="5"/>
  <c r="M133" i="5"/>
  <c r="R133" i="5" s="1"/>
  <c r="T133" i="5" s="1"/>
  <c r="M134" i="5"/>
  <c r="M135" i="5"/>
  <c r="M136" i="5"/>
  <c r="M137" i="5"/>
  <c r="M138" i="5"/>
  <c r="R138" i="5" s="1"/>
  <c r="T138" i="5" s="1"/>
  <c r="M139" i="5"/>
  <c r="M140" i="5"/>
  <c r="M141" i="5"/>
  <c r="M142" i="5"/>
  <c r="M143" i="5"/>
  <c r="M144" i="5"/>
  <c r="M145" i="5"/>
  <c r="R145" i="5" s="1"/>
  <c r="T145" i="5" s="1"/>
  <c r="M146" i="5"/>
  <c r="M147" i="5"/>
  <c r="M148" i="5"/>
  <c r="M149" i="5"/>
  <c r="T149" i="5" s="1"/>
  <c r="M150" i="5"/>
  <c r="R150" i="5" s="1"/>
  <c r="T150" i="5" s="1"/>
  <c r="M151" i="5"/>
  <c r="M152" i="5"/>
  <c r="M153" i="5"/>
  <c r="M154" i="5"/>
  <c r="M155" i="5"/>
  <c r="T155" i="5" s="1"/>
  <c r="M156" i="5"/>
  <c r="T156" i="5" s="1"/>
  <c r="M157" i="5"/>
  <c r="R157" i="5" s="1"/>
  <c r="M158" i="5"/>
  <c r="M159" i="5"/>
  <c r="T159" i="5" s="1"/>
  <c r="M160" i="5"/>
  <c r="M161" i="5"/>
  <c r="T161" i="5" s="1"/>
  <c r="M162" i="5"/>
  <c r="R162" i="5" s="1"/>
  <c r="T162" i="5" s="1"/>
  <c r="M163" i="5"/>
  <c r="M164" i="5"/>
  <c r="M165" i="5"/>
  <c r="M166" i="5"/>
  <c r="M167" i="5"/>
  <c r="M168" i="5"/>
  <c r="M169" i="5"/>
  <c r="R169" i="5" s="1"/>
  <c r="T169" i="5" s="1"/>
  <c r="M170" i="5"/>
  <c r="M171" i="5"/>
  <c r="M172" i="5"/>
  <c r="M173" i="5"/>
  <c r="T173" i="5" s="1"/>
  <c r="M174" i="5"/>
  <c r="R174" i="5" s="1"/>
  <c r="T174" i="5" s="1"/>
  <c r="M175" i="5"/>
  <c r="M176" i="5"/>
  <c r="M177" i="5"/>
  <c r="M178" i="5"/>
  <c r="M179" i="5"/>
  <c r="T179" i="5" s="1"/>
  <c r="M180" i="5"/>
  <c r="T180" i="5" s="1"/>
  <c r="R181" i="5"/>
  <c r="M182" i="5"/>
  <c r="M183" i="5"/>
  <c r="M184" i="5"/>
  <c r="M185" i="5"/>
  <c r="M186" i="5"/>
  <c r="R186" i="5" s="1"/>
  <c r="T186" i="5" s="1"/>
  <c r="M187" i="5"/>
  <c r="M188" i="5"/>
  <c r="M189" i="5"/>
  <c r="M190" i="5"/>
  <c r="M191" i="5"/>
  <c r="M192" i="5"/>
  <c r="M193" i="5"/>
  <c r="R193" i="5" s="1"/>
  <c r="T193" i="5" s="1"/>
  <c r="M12" i="5"/>
  <c r="T125" i="5"/>
  <c r="T137" i="5"/>
  <c r="T158" i="5"/>
  <c r="T185" i="5"/>
  <c r="R14" i="5"/>
  <c r="T14" i="5" s="1"/>
  <c r="R15" i="5"/>
  <c r="T15" i="5" s="1"/>
  <c r="R16" i="5"/>
  <c r="T16" i="5" s="1"/>
  <c r="R17" i="5"/>
  <c r="R19" i="5"/>
  <c r="T19" i="5" s="1"/>
  <c r="R20" i="5"/>
  <c r="T20" i="5" s="1"/>
  <c r="R21" i="5"/>
  <c r="T21" i="5" s="1"/>
  <c r="R22" i="5"/>
  <c r="T22" i="5" s="1"/>
  <c r="R23" i="5"/>
  <c r="T23" i="5" s="1"/>
  <c r="R24" i="5"/>
  <c r="T24" i="5" s="1"/>
  <c r="R26" i="5"/>
  <c r="T26" i="5" s="1"/>
  <c r="R27" i="5"/>
  <c r="T27" i="5" s="1"/>
  <c r="R28" i="5"/>
  <c r="T28" i="5" s="1"/>
  <c r="R29" i="5"/>
  <c r="R31" i="5"/>
  <c r="T31" i="5" s="1"/>
  <c r="R32" i="5"/>
  <c r="T32" i="5" s="1"/>
  <c r="R33" i="5"/>
  <c r="T33" i="5" s="1"/>
  <c r="R34" i="5"/>
  <c r="T34" i="5" s="1"/>
  <c r="R35" i="5"/>
  <c r="T35" i="5" s="1"/>
  <c r="R36" i="5"/>
  <c r="T36" i="5" s="1"/>
  <c r="R38" i="5"/>
  <c r="T38" i="5" s="1"/>
  <c r="R39" i="5"/>
  <c r="T39" i="5" s="1"/>
  <c r="R40" i="5"/>
  <c r="T40" i="5" s="1"/>
  <c r="R41" i="5"/>
  <c r="T41" i="5" s="1"/>
  <c r="R43" i="5"/>
  <c r="T43" i="5" s="1"/>
  <c r="R44" i="5"/>
  <c r="T44" i="5" s="1"/>
  <c r="R45" i="5"/>
  <c r="T45" i="5" s="1"/>
  <c r="R46" i="5"/>
  <c r="T46" i="5" s="1"/>
  <c r="R47" i="5"/>
  <c r="T47" i="5" s="1"/>
  <c r="R48" i="5"/>
  <c r="T48" i="5" s="1"/>
  <c r="R50" i="5"/>
  <c r="T50" i="5" s="1"/>
  <c r="R51" i="5"/>
  <c r="T51" i="5" s="1"/>
  <c r="R52" i="5"/>
  <c r="T52" i="5" s="1"/>
  <c r="R53" i="5"/>
  <c r="T53" i="5" s="1"/>
  <c r="R55" i="5"/>
  <c r="T55" i="5" s="1"/>
  <c r="R56" i="5"/>
  <c r="T56" i="5" s="1"/>
  <c r="R57" i="5"/>
  <c r="T57" i="5" s="1"/>
  <c r="R58" i="5"/>
  <c r="T58" i="5" s="1"/>
  <c r="R59" i="5"/>
  <c r="T59" i="5" s="1"/>
  <c r="R60" i="5"/>
  <c r="T60" i="5" s="1"/>
  <c r="R62" i="5"/>
  <c r="T62" i="5" s="1"/>
  <c r="R63" i="5"/>
  <c r="T63" i="5" s="1"/>
  <c r="R64" i="5"/>
  <c r="T64" i="5" s="1"/>
  <c r="R65" i="5"/>
  <c r="R67" i="5"/>
  <c r="T67" i="5" s="1"/>
  <c r="R68" i="5"/>
  <c r="T68" i="5" s="1"/>
  <c r="R69" i="5"/>
  <c r="T69" i="5" s="1"/>
  <c r="R70" i="5"/>
  <c r="T70" i="5" s="1"/>
  <c r="R71" i="5"/>
  <c r="T71" i="5" s="1"/>
  <c r="R72" i="5"/>
  <c r="T72" i="5" s="1"/>
  <c r="R74" i="5"/>
  <c r="T74" i="5" s="1"/>
  <c r="R75" i="5"/>
  <c r="T75" i="5" s="1"/>
  <c r="R76" i="5"/>
  <c r="T76" i="5" s="1"/>
  <c r="R77" i="5"/>
  <c r="R79" i="5"/>
  <c r="T79" i="5" s="1"/>
  <c r="R80" i="5"/>
  <c r="T80" i="5" s="1"/>
  <c r="R81" i="5"/>
  <c r="T81" i="5" s="1"/>
  <c r="R82" i="5"/>
  <c r="T82" i="5" s="1"/>
  <c r="R83" i="5"/>
  <c r="T83" i="5" s="1"/>
  <c r="R84" i="5"/>
  <c r="T84" i="5" s="1"/>
  <c r="R86" i="5"/>
  <c r="T86" i="5" s="1"/>
  <c r="R87" i="5"/>
  <c r="T87" i="5" s="1"/>
  <c r="R88" i="5"/>
  <c r="T88" i="5" s="1"/>
  <c r="R89" i="5"/>
  <c r="R91" i="5"/>
  <c r="T91" i="5" s="1"/>
  <c r="R92" i="5"/>
  <c r="T92" i="5" s="1"/>
  <c r="R93" i="5"/>
  <c r="T93" i="5" s="1"/>
  <c r="R94" i="5"/>
  <c r="T94" i="5" s="1"/>
  <c r="R95" i="5"/>
  <c r="T95" i="5" s="1"/>
  <c r="R96" i="5"/>
  <c r="T96" i="5" s="1"/>
  <c r="R98" i="5"/>
  <c r="T98" i="5" s="1"/>
  <c r="R99" i="5"/>
  <c r="T99" i="5" s="1"/>
  <c r="R100" i="5"/>
  <c r="T100" i="5" s="1"/>
  <c r="R101" i="5"/>
  <c r="T101" i="5" s="1"/>
  <c r="R103" i="5"/>
  <c r="T103" i="5" s="1"/>
  <c r="R104" i="5"/>
  <c r="T104" i="5" s="1"/>
  <c r="R105" i="5"/>
  <c r="T105" i="5" s="1"/>
  <c r="R106" i="5"/>
  <c r="T106" i="5" s="1"/>
  <c r="R107" i="5"/>
  <c r="T107" i="5" s="1"/>
  <c r="R108" i="5"/>
  <c r="T108" i="5" s="1"/>
  <c r="R110" i="5"/>
  <c r="T110" i="5" s="1"/>
  <c r="R111" i="5"/>
  <c r="T111" i="5" s="1"/>
  <c r="R112" i="5"/>
  <c r="T112" i="5" s="1"/>
  <c r="R113" i="5"/>
  <c r="T113" i="5" s="1"/>
  <c r="R115" i="5"/>
  <c r="T115" i="5" s="1"/>
  <c r="R116" i="5"/>
  <c r="T116" i="5" s="1"/>
  <c r="R117" i="5"/>
  <c r="T117" i="5" s="1"/>
  <c r="R118" i="5"/>
  <c r="T118" i="5" s="1"/>
  <c r="R119" i="5"/>
  <c r="T119" i="5" s="1"/>
  <c r="R120" i="5"/>
  <c r="T120" i="5" s="1"/>
  <c r="R122" i="5"/>
  <c r="T122" i="5" s="1"/>
  <c r="R123" i="5"/>
  <c r="T123" i="5" s="1"/>
  <c r="R124" i="5"/>
  <c r="T124" i="5" s="1"/>
  <c r="R125" i="5"/>
  <c r="R127" i="5"/>
  <c r="T127" i="5" s="1"/>
  <c r="R128" i="5"/>
  <c r="T128" i="5" s="1"/>
  <c r="R129" i="5"/>
  <c r="T129" i="5" s="1"/>
  <c r="R130" i="5"/>
  <c r="T130" i="5" s="1"/>
  <c r="R131" i="5"/>
  <c r="T131" i="5" s="1"/>
  <c r="R132" i="5"/>
  <c r="T132" i="5" s="1"/>
  <c r="R134" i="5"/>
  <c r="T134" i="5" s="1"/>
  <c r="R135" i="5"/>
  <c r="T135" i="5" s="1"/>
  <c r="R136" i="5"/>
  <c r="T136" i="5" s="1"/>
  <c r="R137" i="5"/>
  <c r="R139" i="5"/>
  <c r="T139" i="5" s="1"/>
  <c r="R140" i="5"/>
  <c r="T140" i="5" s="1"/>
  <c r="R141" i="5"/>
  <c r="T141" i="5" s="1"/>
  <c r="R142" i="5"/>
  <c r="T142" i="5" s="1"/>
  <c r="R143" i="5"/>
  <c r="T143" i="5" s="1"/>
  <c r="R144" i="5"/>
  <c r="T144" i="5" s="1"/>
  <c r="R146" i="5"/>
  <c r="T146" i="5" s="1"/>
  <c r="R147" i="5"/>
  <c r="T147" i="5" s="1"/>
  <c r="R148" i="5"/>
  <c r="T148" i="5" s="1"/>
  <c r="R149" i="5"/>
  <c r="R151" i="5"/>
  <c r="T151" i="5" s="1"/>
  <c r="R152" i="5"/>
  <c r="T152" i="5" s="1"/>
  <c r="R153" i="5"/>
  <c r="T153" i="5" s="1"/>
  <c r="R154" i="5"/>
  <c r="T154" i="5" s="1"/>
  <c r="R155" i="5"/>
  <c r="R156" i="5"/>
  <c r="R158" i="5"/>
  <c r="R159" i="5"/>
  <c r="R160" i="5"/>
  <c r="T160" i="5" s="1"/>
  <c r="R161" i="5"/>
  <c r="R163" i="5"/>
  <c r="T163" i="5" s="1"/>
  <c r="R164" i="5"/>
  <c r="T164" i="5" s="1"/>
  <c r="R165" i="5"/>
  <c r="T165" i="5" s="1"/>
  <c r="R166" i="5"/>
  <c r="T166" i="5" s="1"/>
  <c r="R167" i="5"/>
  <c r="T167" i="5" s="1"/>
  <c r="R168" i="5"/>
  <c r="T168" i="5" s="1"/>
  <c r="R170" i="5"/>
  <c r="T170" i="5" s="1"/>
  <c r="R171" i="5"/>
  <c r="T171" i="5" s="1"/>
  <c r="R172" i="5"/>
  <c r="T172" i="5" s="1"/>
  <c r="R173" i="5"/>
  <c r="R175" i="5"/>
  <c r="T175" i="5" s="1"/>
  <c r="R176" i="5"/>
  <c r="T176" i="5" s="1"/>
  <c r="R177" i="5"/>
  <c r="T177" i="5" s="1"/>
  <c r="R178" i="5"/>
  <c r="T178" i="5" s="1"/>
  <c r="R179" i="5"/>
  <c r="R180" i="5"/>
  <c r="R182" i="5"/>
  <c r="T182" i="5" s="1"/>
  <c r="R183" i="5"/>
  <c r="T183" i="5" s="1"/>
  <c r="R184" i="5"/>
  <c r="T184" i="5" s="1"/>
  <c r="R185" i="5"/>
  <c r="R187" i="5"/>
  <c r="T187" i="5" s="1"/>
  <c r="R188" i="5"/>
  <c r="T188" i="5" s="1"/>
  <c r="R189" i="5"/>
  <c r="T189" i="5" s="1"/>
  <c r="R190" i="5"/>
  <c r="T190" i="5" s="1"/>
  <c r="R191" i="5"/>
  <c r="T191" i="5" s="1"/>
  <c r="R192" i="5"/>
  <c r="T192" i="5" s="1"/>
  <c r="R12" i="5"/>
  <c r="L121" i="5"/>
  <c r="L195" i="5"/>
  <c r="L190" i="5"/>
  <c r="L184" i="5"/>
  <c r="L176" i="5"/>
  <c r="L168" i="5"/>
  <c r="L163" i="5"/>
  <c r="L159" i="5"/>
  <c r="L155" i="5"/>
  <c r="L152" i="5"/>
  <c r="L127" i="5"/>
  <c r="L93" i="5"/>
  <c r="L78" i="5"/>
  <c r="L46" i="5"/>
  <c r="L32" i="5"/>
  <c r="T181" i="5" l="1"/>
  <c r="T157" i="5"/>
  <c r="M195" i="5"/>
  <c r="R195" i="5"/>
  <c r="T12" i="5"/>
  <c r="T195" i="5" s="1"/>
  <c r="I193" i="5" l="1"/>
  <c r="J193" i="5" s="1"/>
  <c r="H193" i="5"/>
  <c r="G193" i="5"/>
  <c r="I192" i="5"/>
  <c r="J192" i="5" s="1"/>
  <c r="H192" i="5"/>
  <c r="G192" i="5"/>
  <c r="H191" i="5"/>
  <c r="G191" i="5"/>
  <c r="J190" i="5"/>
  <c r="I190" i="5"/>
  <c r="H190" i="5"/>
  <c r="G190" i="5"/>
  <c r="I189" i="5"/>
  <c r="J189" i="5" s="1"/>
  <c r="H189" i="5"/>
  <c r="G189" i="5"/>
  <c r="H188" i="5"/>
  <c r="G188" i="5"/>
  <c r="I187" i="5"/>
  <c r="J187" i="5" s="1"/>
  <c r="H187" i="5"/>
  <c r="G187" i="5"/>
  <c r="I186" i="5"/>
  <c r="J186" i="5" s="1"/>
  <c r="H186" i="5"/>
  <c r="G186" i="5"/>
  <c r="H185" i="5"/>
  <c r="G185" i="5"/>
  <c r="I184" i="5"/>
  <c r="J184" i="5" s="1"/>
  <c r="H184" i="5"/>
  <c r="G184" i="5"/>
  <c r="I183" i="5"/>
  <c r="J183" i="5" s="1"/>
  <c r="H183" i="5"/>
  <c r="G183" i="5"/>
  <c r="H182" i="5"/>
  <c r="G182" i="5"/>
  <c r="I181" i="5"/>
  <c r="J181" i="5" s="1"/>
  <c r="H181" i="5"/>
  <c r="G181" i="5"/>
  <c r="I180" i="5"/>
  <c r="J180" i="5" s="1"/>
  <c r="H180" i="5"/>
  <c r="G180" i="5"/>
  <c r="H179" i="5"/>
  <c r="G179" i="5"/>
  <c r="J178" i="5"/>
  <c r="I178" i="5"/>
  <c r="H178" i="5"/>
  <c r="G178" i="5"/>
  <c r="I177" i="5"/>
  <c r="J177" i="5" s="1"/>
  <c r="H177" i="5"/>
  <c r="G177" i="5"/>
  <c r="H176" i="5"/>
  <c r="G176" i="5"/>
  <c r="I175" i="5"/>
  <c r="J175" i="5" s="1"/>
  <c r="H175" i="5"/>
  <c r="G175" i="5"/>
  <c r="I174" i="5"/>
  <c r="J174" i="5" s="1"/>
  <c r="H174" i="5"/>
  <c r="G174" i="5"/>
  <c r="H173" i="5"/>
  <c r="G173" i="5"/>
  <c r="I172" i="5"/>
  <c r="J172" i="5" s="1"/>
  <c r="H172" i="5"/>
  <c r="G172" i="5"/>
  <c r="I171" i="5"/>
  <c r="J171" i="5" s="1"/>
  <c r="H171" i="5"/>
  <c r="G171" i="5"/>
  <c r="H170" i="5"/>
  <c r="G170" i="5"/>
  <c r="I169" i="5"/>
  <c r="J169" i="5" s="1"/>
  <c r="H169" i="5"/>
  <c r="G169" i="5"/>
  <c r="I168" i="5"/>
  <c r="J168" i="5" s="1"/>
  <c r="H168" i="5"/>
  <c r="G168" i="5"/>
  <c r="H167" i="5"/>
  <c r="G167" i="5"/>
  <c r="J166" i="5"/>
  <c r="I166" i="5"/>
  <c r="H166" i="5"/>
  <c r="G166" i="5"/>
  <c r="I165" i="5"/>
  <c r="J165" i="5" s="1"/>
  <c r="H165" i="5"/>
  <c r="G165" i="5"/>
  <c r="H164" i="5"/>
  <c r="G164" i="5"/>
  <c r="I163" i="5"/>
  <c r="J163" i="5" s="1"/>
  <c r="H163" i="5"/>
  <c r="G163" i="5"/>
  <c r="I162" i="5"/>
  <c r="J162" i="5" s="1"/>
  <c r="H162" i="5"/>
  <c r="G162" i="5"/>
  <c r="H161" i="5"/>
  <c r="G161" i="5"/>
  <c r="I160" i="5"/>
  <c r="J160" i="5" s="1"/>
  <c r="H160" i="5"/>
  <c r="G160" i="5"/>
  <c r="I159" i="5"/>
  <c r="J159" i="5" s="1"/>
  <c r="H159" i="5"/>
  <c r="G159" i="5"/>
  <c r="H158" i="5"/>
  <c r="G158" i="5"/>
  <c r="I157" i="5"/>
  <c r="J157" i="5" s="1"/>
  <c r="H157" i="5"/>
  <c r="G157" i="5"/>
  <c r="I156" i="5"/>
  <c r="J156" i="5" s="1"/>
  <c r="H156" i="5"/>
  <c r="G156" i="5"/>
  <c r="H155" i="5"/>
  <c r="G155" i="5"/>
  <c r="J154" i="5"/>
  <c r="I154" i="5"/>
  <c r="H154" i="5"/>
  <c r="G154" i="5"/>
  <c r="I153" i="5"/>
  <c r="J153" i="5" s="1"/>
  <c r="H153" i="5"/>
  <c r="G153" i="5"/>
  <c r="H152" i="5"/>
  <c r="G152" i="5"/>
  <c r="I151" i="5"/>
  <c r="J151" i="5" s="1"/>
  <c r="H151" i="5"/>
  <c r="G151" i="5"/>
  <c r="I150" i="5"/>
  <c r="J150" i="5" s="1"/>
  <c r="H150" i="5"/>
  <c r="G150" i="5"/>
  <c r="H149" i="5"/>
  <c r="G149" i="5"/>
  <c r="I148" i="5"/>
  <c r="J148" i="5" s="1"/>
  <c r="H148" i="5"/>
  <c r="G148" i="5"/>
  <c r="I147" i="5"/>
  <c r="J147" i="5" s="1"/>
  <c r="H147" i="5"/>
  <c r="G147" i="5"/>
  <c r="H146" i="5"/>
  <c r="G146" i="5"/>
  <c r="I145" i="5"/>
  <c r="J145" i="5" s="1"/>
  <c r="H145" i="5"/>
  <c r="G145" i="5"/>
  <c r="I144" i="5"/>
  <c r="J144" i="5" s="1"/>
  <c r="H144" i="5"/>
  <c r="G144" i="5"/>
  <c r="H143" i="5"/>
  <c r="G143" i="5"/>
  <c r="J142" i="5"/>
  <c r="I142" i="5"/>
  <c r="H142" i="5"/>
  <c r="G142" i="5"/>
  <c r="I141" i="5"/>
  <c r="J141" i="5" s="1"/>
  <c r="H141" i="5"/>
  <c r="G141" i="5"/>
  <c r="H140" i="5"/>
  <c r="G140" i="5"/>
  <c r="I139" i="5"/>
  <c r="J139" i="5" s="1"/>
  <c r="H139" i="5"/>
  <c r="G139" i="5"/>
  <c r="I138" i="5"/>
  <c r="J138" i="5" s="1"/>
  <c r="H138" i="5"/>
  <c r="G138" i="5"/>
  <c r="H137" i="5"/>
  <c r="G137" i="5"/>
  <c r="I136" i="5"/>
  <c r="J136" i="5" s="1"/>
  <c r="H136" i="5"/>
  <c r="G136" i="5"/>
  <c r="I135" i="5"/>
  <c r="J135" i="5" s="1"/>
  <c r="H135" i="5"/>
  <c r="G135" i="5"/>
  <c r="H134" i="5"/>
  <c r="G134" i="5"/>
  <c r="I133" i="5"/>
  <c r="J133" i="5" s="1"/>
  <c r="H133" i="5"/>
  <c r="G133" i="5"/>
  <c r="I132" i="5"/>
  <c r="J132" i="5" s="1"/>
  <c r="H132" i="5"/>
  <c r="G132" i="5"/>
  <c r="I131" i="5"/>
  <c r="H131" i="5"/>
  <c r="G131" i="5"/>
  <c r="J130" i="5"/>
  <c r="I130" i="5"/>
  <c r="H130" i="5"/>
  <c r="G130" i="5"/>
  <c r="I129" i="5"/>
  <c r="J129" i="5" s="1"/>
  <c r="H129" i="5"/>
  <c r="G129" i="5"/>
  <c r="H128" i="5"/>
  <c r="G128" i="5"/>
  <c r="J127" i="5"/>
  <c r="I127" i="5"/>
  <c r="H127" i="5"/>
  <c r="G127" i="5"/>
  <c r="I126" i="5"/>
  <c r="J126" i="5" s="1"/>
  <c r="H126" i="5"/>
  <c r="G126" i="5"/>
  <c r="H125" i="5"/>
  <c r="I125" i="5" s="1"/>
  <c r="G125" i="5"/>
  <c r="I124" i="5"/>
  <c r="J124" i="5" s="1"/>
  <c r="H124" i="5"/>
  <c r="G124" i="5"/>
  <c r="I123" i="5"/>
  <c r="J123" i="5" s="1"/>
  <c r="H123" i="5"/>
  <c r="G123" i="5"/>
  <c r="H122" i="5"/>
  <c r="I122" i="5" s="1"/>
  <c r="G122" i="5"/>
  <c r="I121" i="5"/>
  <c r="J121" i="5" s="1"/>
  <c r="H121" i="5"/>
  <c r="G121" i="5"/>
  <c r="I120" i="5"/>
  <c r="J120" i="5" s="1"/>
  <c r="H120" i="5"/>
  <c r="G120" i="5"/>
  <c r="I119" i="5"/>
  <c r="H119" i="5"/>
  <c r="G119" i="5"/>
  <c r="I118" i="5"/>
  <c r="J118" i="5" s="1"/>
  <c r="H118" i="5"/>
  <c r="G118" i="5"/>
  <c r="I117" i="5"/>
  <c r="J117" i="5" s="1"/>
  <c r="H117" i="5"/>
  <c r="G117" i="5"/>
  <c r="H116" i="5"/>
  <c r="G116" i="5"/>
  <c r="I115" i="5"/>
  <c r="J115" i="5" s="1"/>
  <c r="H115" i="5"/>
  <c r="G115" i="5"/>
  <c r="I114" i="5"/>
  <c r="J114" i="5" s="1"/>
  <c r="H114" i="5"/>
  <c r="G114" i="5"/>
  <c r="H113" i="5"/>
  <c r="I113" i="5" s="1"/>
  <c r="G113" i="5"/>
  <c r="J112" i="5"/>
  <c r="I112" i="5"/>
  <c r="H112" i="5"/>
  <c r="G112" i="5"/>
  <c r="I111" i="5"/>
  <c r="J111" i="5" s="1"/>
  <c r="H111" i="5"/>
  <c r="G111" i="5"/>
  <c r="H110" i="5"/>
  <c r="G110" i="5"/>
  <c r="J109" i="5"/>
  <c r="I109" i="5"/>
  <c r="H109" i="5"/>
  <c r="G109" i="5"/>
  <c r="I108" i="5"/>
  <c r="J108" i="5" s="1"/>
  <c r="H108" i="5"/>
  <c r="G108" i="5"/>
  <c r="H107" i="5"/>
  <c r="G107" i="5"/>
  <c r="I106" i="5"/>
  <c r="J106" i="5" s="1"/>
  <c r="H106" i="5"/>
  <c r="G106" i="5"/>
  <c r="I105" i="5"/>
  <c r="J105" i="5" s="1"/>
  <c r="H105" i="5"/>
  <c r="G105" i="5"/>
  <c r="H104" i="5"/>
  <c r="I104" i="5" s="1"/>
  <c r="G104" i="5"/>
  <c r="I103" i="5"/>
  <c r="J103" i="5" s="1"/>
  <c r="H103" i="5"/>
  <c r="G103" i="5"/>
  <c r="I102" i="5"/>
  <c r="J102" i="5" s="1"/>
  <c r="H102" i="5"/>
  <c r="G102" i="5"/>
  <c r="I101" i="5"/>
  <c r="H101" i="5"/>
  <c r="G101" i="5"/>
  <c r="I100" i="5"/>
  <c r="J100" i="5" s="1"/>
  <c r="H100" i="5"/>
  <c r="G100" i="5"/>
  <c r="I99" i="5"/>
  <c r="J99" i="5" s="1"/>
  <c r="H99" i="5"/>
  <c r="G99" i="5"/>
  <c r="H98" i="5"/>
  <c r="G98" i="5"/>
  <c r="I97" i="5"/>
  <c r="J97" i="5" s="1"/>
  <c r="H97" i="5"/>
  <c r="G97" i="5"/>
  <c r="I96" i="5"/>
  <c r="J96" i="5" s="1"/>
  <c r="H96" i="5"/>
  <c r="G96" i="5"/>
  <c r="H95" i="5"/>
  <c r="I95" i="5" s="1"/>
  <c r="G95" i="5"/>
  <c r="J94" i="5"/>
  <c r="I94" i="5"/>
  <c r="H94" i="5"/>
  <c r="G94" i="5"/>
  <c r="I93" i="5"/>
  <c r="J93" i="5" s="1"/>
  <c r="H93" i="5"/>
  <c r="G93" i="5"/>
  <c r="H92" i="5"/>
  <c r="G92" i="5"/>
  <c r="I91" i="5"/>
  <c r="J91" i="5" s="1"/>
  <c r="H91" i="5"/>
  <c r="G91" i="5"/>
  <c r="I90" i="5"/>
  <c r="J90" i="5" s="1"/>
  <c r="H90" i="5"/>
  <c r="G90" i="5"/>
  <c r="H89" i="5"/>
  <c r="G89" i="5"/>
  <c r="I88" i="5"/>
  <c r="J88" i="5" s="1"/>
  <c r="H88" i="5"/>
  <c r="G88" i="5"/>
  <c r="I87" i="5"/>
  <c r="J87" i="5" s="1"/>
  <c r="H87" i="5"/>
  <c r="G87" i="5"/>
  <c r="H86" i="5"/>
  <c r="G86" i="5"/>
  <c r="I85" i="5"/>
  <c r="J85" i="5" s="1"/>
  <c r="H85" i="5"/>
  <c r="G85" i="5"/>
  <c r="I84" i="5"/>
  <c r="J84" i="5" s="1"/>
  <c r="H84" i="5"/>
  <c r="G84" i="5"/>
  <c r="I83" i="5"/>
  <c r="H83" i="5"/>
  <c r="G83" i="5"/>
  <c r="I82" i="5"/>
  <c r="J82" i="5" s="1"/>
  <c r="H82" i="5"/>
  <c r="G82" i="5"/>
  <c r="I81" i="5"/>
  <c r="J81" i="5" s="1"/>
  <c r="H81" i="5"/>
  <c r="G81" i="5"/>
  <c r="H80" i="5"/>
  <c r="G80" i="5"/>
  <c r="I79" i="5"/>
  <c r="J79" i="5" s="1"/>
  <c r="H79" i="5"/>
  <c r="G79" i="5"/>
  <c r="I78" i="5"/>
  <c r="J78" i="5" s="1"/>
  <c r="H78" i="5"/>
  <c r="G78" i="5"/>
  <c r="H77" i="5"/>
  <c r="I77" i="5" s="1"/>
  <c r="G77" i="5"/>
  <c r="J76" i="5"/>
  <c r="I76" i="5"/>
  <c r="H76" i="5"/>
  <c r="G76" i="5"/>
  <c r="I75" i="5"/>
  <c r="J75" i="5" s="1"/>
  <c r="H75" i="5"/>
  <c r="G75" i="5"/>
  <c r="H74" i="5"/>
  <c r="I74" i="5" s="1"/>
  <c r="G74" i="5"/>
  <c r="I73" i="5"/>
  <c r="J73" i="5" s="1"/>
  <c r="H73" i="5"/>
  <c r="G73" i="5"/>
  <c r="I72" i="5"/>
  <c r="J72" i="5" s="1"/>
  <c r="H72" i="5"/>
  <c r="G72" i="5"/>
  <c r="H71" i="5"/>
  <c r="G71" i="5"/>
  <c r="I70" i="5"/>
  <c r="J70" i="5" s="1"/>
  <c r="H70" i="5"/>
  <c r="G70" i="5"/>
  <c r="I69" i="5"/>
  <c r="J69" i="5" s="1"/>
  <c r="H69" i="5"/>
  <c r="G69" i="5"/>
  <c r="H68" i="5"/>
  <c r="I68" i="5" s="1"/>
  <c r="G68" i="5"/>
  <c r="I67" i="5"/>
  <c r="J67" i="5" s="1"/>
  <c r="H67" i="5"/>
  <c r="G67" i="5"/>
  <c r="I66" i="5"/>
  <c r="J66" i="5" s="1"/>
  <c r="H66" i="5"/>
  <c r="G66" i="5"/>
  <c r="I65" i="5"/>
  <c r="H65" i="5"/>
  <c r="G65" i="5"/>
  <c r="I64" i="5"/>
  <c r="J64" i="5" s="1"/>
  <c r="H64" i="5"/>
  <c r="G64" i="5"/>
  <c r="I63" i="5"/>
  <c r="J63" i="5" s="1"/>
  <c r="H63" i="5"/>
  <c r="G63" i="5"/>
  <c r="H62" i="5"/>
  <c r="I62" i="5" s="1"/>
  <c r="G62" i="5"/>
  <c r="I61" i="5"/>
  <c r="J61" i="5" s="1"/>
  <c r="H61" i="5"/>
  <c r="G61" i="5"/>
  <c r="I60" i="5"/>
  <c r="J60" i="5" s="1"/>
  <c r="H60" i="5"/>
  <c r="G60" i="5"/>
  <c r="H59" i="5"/>
  <c r="G59" i="5"/>
  <c r="J58" i="5"/>
  <c r="I58" i="5"/>
  <c r="H58" i="5"/>
  <c r="G58" i="5"/>
  <c r="I57" i="5"/>
  <c r="J57" i="5" s="1"/>
  <c r="H57" i="5"/>
  <c r="G57" i="5"/>
  <c r="H56" i="5"/>
  <c r="G56" i="5"/>
  <c r="I55" i="5"/>
  <c r="J55" i="5" s="1"/>
  <c r="H55" i="5"/>
  <c r="G55" i="5"/>
  <c r="I54" i="5"/>
  <c r="J54" i="5" s="1"/>
  <c r="H54" i="5"/>
  <c r="G54" i="5"/>
  <c r="H53" i="5"/>
  <c r="G53" i="5"/>
  <c r="I52" i="5"/>
  <c r="J52" i="5" s="1"/>
  <c r="H52" i="5"/>
  <c r="G52" i="5"/>
  <c r="I51" i="5"/>
  <c r="J51" i="5" s="1"/>
  <c r="H51" i="5"/>
  <c r="G51" i="5"/>
  <c r="H50" i="5"/>
  <c r="G50" i="5"/>
  <c r="I49" i="5"/>
  <c r="J49" i="5" s="1"/>
  <c r="H49" i="5"/>
  <c r="G49" i="5"/>
  <c r="I48" i="5"/>
  <c r="J48" i="5" s="1"/>
  <c r="H48" i="5"/>
  <c r="G48" i="5"/>
  <c r="I47" i="5"/>
  <c r="H47" i="5"/>
  <c r="G47" i="5"/>
  <c r="I46" i="5"/>
  <c r="J46" i="5" s="1"/>
  <c r="H46" i="5"/>
  <c r="G46" i="5"/>
  <c r="I45" i="5"/>
  <c r="J45" i="5" s="1"/>
  <c r="H45" i="5"/>
  <c r="G45" i="5"/>
  <c r="H44" i="5"/>
  <c r="I44" i="5" s="1"/>
  <c r="G44" i="5"/>
  <c r="I43" i="5"/>
  <c r="J43" i="5" s="1"/>
  <c r="H43" i="5"/>
  <c r="G43" i="5"/>
  <c r="I42" i="5"/>
  <c r="J42" i="5" s="1"/>
  <c r="H42" i="5"/>
  <c r="G42" i="5"/>
  <c r="H41" i="5"/>
  <c r="G41" i="5"/>
  <c r="J40" i="5"/>
  <c r="I40" i="5"/>
  <c r="H40" i="5"/>
  <c r="G40" i="5"/>
  <c r="I39" i="5"/>
  <c r="J39" i="5" s="1"/>
  <c r="H39" i="5"/>
  <c r="G39" i="5"/>
  <c r="H38" i="5"/>
  <c r="G38" i="5"/>
  <c r="I37" i="5"/>
  <c r="J37" i="5" s="1"/>
  <c r="H37" i="5"/>
  <c r="G37" i="5"/>
  <c r="I36" i="5"/>
  <c r="J36" i="5" s="1"/>
  <c r="H36" i="5"/>
  <c r="G36" i="5"/>
  <c r="H35" i="5"/>
  <c r="G35" i="5"/>
  <c r="I34" i="5"/>
  <c r="J34" i="5" s="1"/>
  <c r="H34" i="5"/>
  <c r="G34" i="5"/>
  <c r="I33" i="5"/>
  <c r="J33" i="5" s="1"/>
  <c r="H33" i="5"/>
  <c r="G33" i="5"/>
  <c r="H32" i="5"/>
  <c r="G32" i="5"/>
  <c r="I31" i="5"/>
  <c r="J31" i="5" s="1"/>
  <c r="H31" i="5"/>
  <c r="G31" i="5"/>
  <c r="I30" i="5"/>
  <c r="J30" i="5" s="1"/>
  <c r="H30" i="5"/>
  <c r="G30" i="5"/>
  <c r="I29" i="5"/>
  <c r="H29" i="5"/>
  <c r="G29" i="5"/>
  <c r="I28" i="5"/>
  <c r="J28" i="5" s="1"/>
  <c r="H28" i="5"/>
  <c r="G28" i="5"/>
  <c r="I27" i="5"/>
  <c r="J27" i="5" s="1"/>
  <c r="H27" i="5"/>
  <c r="G27" i="5"/>
  <c r="H26" i="5"/>
  <c r="I26" i="5" s="1"/>
  <c r="G26" i="5"/>
  <c r="I25" i="5"/>
  <c r="J25" i="5" s="1"/>
  <c r="H25" i="5"/>
  <c r="G25" i="5"/>
  <c r="I24" i="5"/>
  <c r="J24" i="5" s="1"/>
  <c r="H24" i="5"/>
  <c r="G24" i="5"/>
  <c r="H23" i="5"/>
  <c r="G23" i="5"/>
  <c r="J22" i="5"/>
  <c r="I22" i="5"/>
  <c r="H22" i="5"/>
  <c r="G22" i="5"/>
  <c r="I21" i="5"/>
  <c r="J21" i="5" s="1"/>
  <c r="H21" i="5"/>
  <c r="G21" i="5"/>
  <c r="H20" i="5"/>
  <c r="G20" i="5"/>
  <c r="I19" i="5"/>
  <c r="J19" i="5" s="1"/>
  <c r="H19" i="5"/>
  <c r="G19" i="5"/>
  <c r="I18" i="5"/>
  <c r="J18" i="5" s="1"/>
  <c r="H18" i="5"/>
  <c r="G18" i="5"/>
  <c r="H17" i="5"/>
  <c r="G17" i="5"/>
  <c r="I16" i="5"/>
  <c r="J16" i="5" s="1"/>
  <c r="H16" i="5"/>
  <c r="G16" i="5"/>
  <c r="I15" i="5"/>
  <c r="J15" i="5" s="1"/>
  <c r="H15" i="5"/>
  <c r="G15" i="5"/>
  <c r="H14" i="5"/>
  <c r="G14" i="5"/>
  <c r="I13" i="5"/>
  <c r="J13" i="5" s="1"/>
  <c r="H13" i="5"/>
  <c r="G13" i="5"/>
  <c r="I12" i="5"/>
  <c r="J12" i="5" s="1"/>
  <c r="H12" i="5"/>
  <c r="G12" i="5"/>
  <c r="J80" i="5" l="1"/>
  <c r="J41" i="5"/>
  <c r="I41" i="5"/>
  <c r="J38" i="5"/>
  <c r="J92" i="5"/>
  <c r="I128" i="5"/>
  <c r="J128" i="5" s="1"/>
  <c r="I38" i="5"/>
  <c r="I92" i="5"/>
  <c r="I176" i="5"/>
  <c r="J176" i="5" s="1"/>
  <c r="J71" i="5"/>
  <c r="J89" i="5"/>
  <c r="J107" i="5"/>
  <c r="I71" i="5"/>
  <c r="I107" i="5"/>
  <c r="J50" i="5"/>
  <c r="I137" i="5"/>
  <c r="J137" i="5" s="1"/>
  <c r="I149" i="5"/>
  <c r="J149" i="5" s="1"/>
  <c r="I173" i="5"/>
  <c r="J173" i="5" s="1"/>
  <c r="I185" i="5"/>
  <c r="J185" i="5" s="1"/>
  <c r="I50" i="5"/>
  <c r="I86" i="5"/>
  <c r="J86" i="5" s="1"/>
  <c r="I59" i="5"/>
  <c r="J59" i="5" s="1"/>
  <c r="J74" i="5"/>
  <c r="I20" i="5"/>
  <c r="J20" i="5" s="1"/>
  <c r="I56" i="5"/>
  <c r="J56" i="5" s="1"/>
  <c r="I110" i="5"/>
  <c r="J110" i="5" s="1"/>
  <c r="I140" i="5"/>
  <c r="J140" i="5" s="1"/>
  <c r="J152" i="5"/>
  <c r="I152" i="5"/>
  <c r="I164" i="5"/>
  <c r="J164" i="5" s="1"/>
  <c r="I188" i="5"/>
  <c r="J188" i="5" s="1"/>
  <c r="J17" i="5"/>
  <c r="J35" i="5"/>
  <c r="J53" i="5"/>
  <c r="J125" i="5"/>
  <c r="I17" i="5"/>
  <c r="I35" i="5"/>
  <c r="I53" i="5"/>
  <c r="I89" i="5"/>
  <c r="J32" i="5"/>
  <c r="J68" i="5"/>
  <c r="J104" i="5"/>
  <c r="J122" i="5"/>
  <c r="I161" i="5"/>
  <c r="J161" i="5" s="1"/>
  <c r="I14" i="5"/>
  <c r="I195" i="5" s="1"/>
  <c r="I32" i="5"/>
  <c r="J29" i="5"/>
  <c r="J47" i="5"/>
  <c r="J65" i="5"/>
  <c r="J83" i="5"/>
  <c r="J101" i="5"/>
  <c r="J119" i="5"/>
  <c r="H195" i="5"/>
  <c r="I134" i="5"/>
  <c r="J134" i="5" s="1"/>
  <c r="I146" i="5"/>
  <c r="J146" i="5" s="1"/>
  <c r="I158" i="5"/>
  <c r="J158" i="5" s="1"/>
  <c r="J170" i="5"/>
  <c r="I170" i="5"/>
  <c r="I182" i="5"/>
  <c r="J182" i="5" s="1"/>
  <c r="J26" i="5"/>
  <c r="I80" i="5"/>
  <c r="I98" i="5"/>
  <c r="J98" i="5" s="1"/>
  <c r="I116" i="5"/>
  <c r="J116" i="5" s="1"/>
  <c r="J131" i="5"/>
  <c r="J44" i="5"/>
  <c r="J62" i="5"/>
  <c r="J95" i="5"/>
  <c r="J113" i="5"/>
  <c r="I143" i="5"/>
  <c r="J143" i="5" s="1"/>
  <c r="I155" i="5"/>
  <c r="J155" i="5" s="1"/>
  <c r="I167" i="5"/>
  <c r="J167" i="5" s="1"/>
  <c r="J179" i="5"/>
  <c r="I179" i="5"/>
  <c r="I191" i="5"/>
  <c r="J191" i="5" s="1"/>
  <c r="J77" i="5"/>
  <c r="I23" i="5"/>
  <c r="J23" i="5" s="1"/>
  <c r="H185" i="2"/>
  <c r="H130" i="2"/>
  <c r="H202" i="5" l="1"/>
  <c r="H200" i="5"/>
  <c r="J14" i="5"/>
  <c r="J195" i="5" s="1"/>
  <c r="J202" i="5" s="1"/>
  <c r="I200" i="5"/>
  <c r="I202" i="5"/>
  <c r="I201" i="5" l="1"/>
  <c r="I203" i="5"/>
  <c r="H201" i="5"/>
  <c r="J200" i="5"/>
  <c r="H203" i="5"/>
  <c r="G148" i="2"/>
  <c r="H148" i="2"/>
  <c r="I148" i="2" s="1"/>
  <c r="J148" i="2" s="1"/>
  <c r="G149" i="2"/>
  <c r="H149" i="2"/>
  <c r="I149" i="2" s="1"/>
  <c r="G150" i="2"/>
  <c r="H150" i="2"/>
  <c r="I150" i="2" s="1"/>
  <c r="G151" i="2"/>
  <c r="H151" i="2"/>
  <c r="I151" i="2" s="1"/>
  <c r="G152" i="2"/>
  <c r="H152" i="2"/>
  <c r="I152" i="2" s="1"/>
  <c r="G153" i="2"/>
  <c r="H153" i="2"/>
  <c r="I153" i="2" s="1"/>
  <c r="J201" i="5" l="1"/>
  <c r="J203" i="5" s="1"/>
  <c r="J153" i="2"/>
  <c r="J152" i="2"/>
  <c r="J151" i="2"/>
  <c r="J150" i="2"/>
  <c r="J149" i="2"/>
  <c r="G155" i="2"/>
  <c r="H155" i="2"/>
  <c r="I155" i="2" s="1"/>
  <c r="J155" i="2" s="1"/>
  <c r="G156" i="2"/>
  <c r="H156" i="2"/>
  <c r="I156" i="2" s="1"/>
  <c r="J156" i="2" s="1"/>
  <c r="G159" i="2" l="1"/>
  <c r="H159" i="2"/>
  <c r="I159" i="2" s="1"/>
  <c r="J159" i="2" s="1"/>
  <c r="H194" i="2" l="1"/>
  <c r="I194" i="2" s="1"/>
  <c r="J194" i="2" s="1"/>
  <c r="G194" i="2"/>
  <c r="H193" i="2"/>
  <c r="I193" i="2" s="1"/>
  <c r="J193" i="2" s="1"/>
  <c r="G193" i="2"/>
  <c r="H192" i="2"/>
  <c r="I192" i="2" s="1"/>
  <c r="J192" i="2" s="1"/>
  <c r="G192" i="2"/>
  <c r="H191" i="2"/>
  <c r="I191" i="2" s="1"/>
  <c r="J191" i="2" s="1"/>
  <c r="G191" i="2"/>
  <c r="H190" i="2"/>
  <c r="I190" i="2" s="1"/>
  <c r="J190" i="2" s="1"/>
  <c r="G190" i="2"/>
  <c r="H189" i="2"/>
  <c r="I189" i="2" s="1"/>
  <c r="J189" i="2" s="1"/>
  <c r="G189" i="2"/>
  <c r="H188" i="2"/>
  <c r="I188" i="2" s="1"/>
  <c r="J188" i="2" s="1"/>
  <c r="G188" i="2"/>
  <c r="H187" i="2"/>
  <c r="I187" i="2" s="1"/>
  <c r="J187" i="2" s="1"/>
  <c r="G187" i="2"/>
  <c r="H186" i="2"/>
  <c r="I186" i="2" s="1"/>
  <c r="J186" i="2" s="1"/>
  <c r="G186" i="2"/>
  <c r="I185" i="2"/>
  <c r="J185" i="2" s="1"/>
  <c r="G185" i="2"/>
  <c r="H184" i="2"/>
  <c r="I184" i="2" s="1"/>
  <c r="J184" i="2" s="1"/>
  <c r="G184" i="2"/>
  <c r="H183" i="2"/>
  <c r="I183" i="2" s="1"/>
  <c r="J183" i="2" s="1"/>
  <c r="G183" i="2"/>
  <c r="H182" i="2"/>
  <c r="I182" i="2" s="1"/>
  <c r="J182" i="2" s="1"/>
  <c r="G182" i="2"/>
  <c r="H181" i="2"/>
  <c r="I181" i="2" s="1"/>
  <c r="J181" i="2" s="1"/>
  <c r="G181" i="2"/>
  <c r="H180" i="2"/>
  <c r="I180" i="2" s="1"/>
  <c r="J180" i="2" s="1"/>
  <c r="G180" i="2"/>
  <c r="H179" i="2"/>
  <c r="I179" i="2" s="1"/>
  <c r="J179" i="2" s="1"/>
  <c r="G179" i="2"/>
  <c r="H178" i="2"/>
  <c r="I178" i="2" s="1"/>
  <c r="J178" i="2" s="1"/>
  <c r="G178" i="2"/>
  <c r="H176" i="2"/>
  <c r="I176" i="2" s="1"/>
  <c r="J176" i="2" s="1"/>
  <c r="G176" i="2"/>
  <c r="H175" i="2"/>
  <c r="I175" i="2" s="1"/>
  <c r="J175" i="2" s="1"/>
  <c r="G175" i="2"/>
  <c r="H174" i="2"/>
  <c r="I174" i="2" s="1"/>
  <c r="J174" i="2" s="1"/>
  <c r="G174" i="2"/>
  <c r="H173" i="2"/>
  <c r="I173" i="2" s="1"/>
  <c r="J173" i="2" s="1"/>
  <c r="G173" i="2"/>
  <c r="H172" i="2"/>
  <c r="I172" i="2" s="1"/>
  <c r="J172" i="2" s="1"/>
  <c r="G172" i="2"/>
  <c r="H171" i="2"/>
  <c r="I171" i="2" s="1"/>
  <c r="J171" i="2" s="1"/>
  <c r="G171" i="2"/>
  <c r="H170" i="2"/>
  <c r="I170" i="2" s="1"/>
  <c r="J170" i="2" s="1"/>
  <c r="G170" i="2"/>
  <c r="H169" i="2"/>
  <c r="I169" i="2" s="1"/>
  <c r="J169" i="2" s="1"/>
  <c r="G169" i="2"/>
  <c r="H168" i="2"/>
  <c r="I168" i="2" s="1"/>
  <c r="J168" i="2" s="1"/>
  <c r="G168" i="2"/>
  <c r="H167" i="2"/>
  <c r="I167" i="2" s="1"/>
  <c r="J167" i="2" s="1"/>
  <c r="G167" i="2"/>
  <c r="H166" i="2"/>
  <c r="I166" i="2" s="1"/>
  <c r="J166" i="2" s="1"/>
  <c r="G166" i="2"/>
  <c r="H165" i="2"/>
  <c r="I165" i="2" s="1"/>
  <c r="J165" i="2" s="1"/>
  <c r="G165" i="2"/>
  <c r="H164" i="2"/>
  <c r="I164" i="2" s="1"/>
  <c r="J164" i="2" s="1"/>
  <c r="G164" i="2"/>
  <c r="H163" i="2"/>
  <c r="I163" i="2" s="1"/>
  <c r="J163" i="2" s="1"/>
  <c r="G163" i="2"/>
  <c r="H162" i="2"/>
  <c r="I162" i="2" s="1"/>
  <c r="J162" i="2" s="1"/>
  <c r="G162" i="2"/>
  <c r="H161" i="2"/>
  <c r="I161" i="2" s="1"/>
  <c r="J161" i="2" s="1"/>
  <c r="G161" i="2"/>
  <c r="H160" i="2"/>
  <c r="I160" i="2" s="1"/>
  <c r="J160" i="2" s="1"/>
  <c r="G160" i="2"/>
  <c r="H158" i="2"/>
  <c r="I158" i="2" s="1"/>
  <c r="J158" i="2" s="1"/>
  <c r="G158" i="2"/>
  <c r="H157" i="2"/>
  <c r="I157" i="2" s="1"/>
  <c r="J157" i="2" s="1"/>
  <c r="G157" i="2"/>
  <c r="H154" i="2"/>
  <c r="I154" i="2" s="1"/>
  <c r="J154" i="2" s="1"/>
  <c r="G154" i="2"/>
  <c r="H147" i="2"/>
  <c r="I147" i="2" s="1"/>
  <c r="J147" i="2" s="1"/>
  <c r="G147" i="2"/>
  <c r="H146" i="2"/>
  <c r="I146" i="2" s="1"/>
  <c r="J146" i="2" s="1"/>
  <c r="G146" i="2"/>
  <c r="H145" i="2"/>
  <c r="I145" i="2" s="1"/>
  <c r="J145" i="2" s="1"/>
  <c r="G145" i="2"/>
  <c r="H144" i="2"/>
  <c r="I144" i="2" s="1"/>
  <c r="J144" i="2" s="1"/>
  <c r="G144" i="2"/>
  <c r="H143" i="2"/>
  <c r="I143" i="2" s="1"/>
  <c r="J143" i="2" s="1"/>
  <c r="G143" i="2"/>
  <c r="H142" i="2"/>
  <c r="I142" i="2" s="1"/>
  <c r="J142" i="2" s="1"/>
  <c r="G142" i="2"/>
  <c r="H141" i="2"/>
  <c r="I141" i="2" s="1"/>
  <c r="J141" i="2" s="1"/>
  <c r="G141" i="2"/>
  <c r="H140" i="2"/>
  <c r="I140" i="2" s="1"/>
  <c r="J140" i="2" s="1"/>
  <c r="G140" i="2"/>
  <c r="H139" i="2"/>
  <c r="I139" i="2" s="1"/>
  <c r="J139" i="2" s="1"/>
  <c r="G139" i="2"/>
  <c r="H138" i="2"/>
  <c r="I138" i="2" s="1"/>
  <c r="J138" i="2" s="1"/>
  <c r="G138" i="2"/>
  <c r="H137" i="2"/>
  <c r="I137" i="2" s="1"/>
  <c r="J137" i="2" s="1"/>
  <c r="G137" i="2"/>
  <c r="H136" i="2"/>
  <c r="I136" i="2" s="1"/>
  <c r="J136" i="2" s="1"/>
  <c r="G136" i="2"/>
  <c r="H135" i="2"/>
  <c r="I135" i="2" s="1"/>
  <c r="J135" i="2" s="1"/>
  <c r="G135" i="2"/>
  <c r="H134" i="2"/>
  <c r="I134" i="2" s="1"/>
  <c r="J134" i="2" s="1"/>
  <c r="G134" i="2"/>
  <c r="H133" i="2"/>
  <c r="I133" i="2" s="1"/>
  <c r="J133" i="2" s="1"/>
  <c r="G133" i="2"/>
  <c r="H132" i="2"/>
  <c r="I132" i="2" s="1"/>
  <c r="J132" i="2" s="1"/>
  <c r="G132" i="2"/>
  <c r="H131" i="2"/>
  <c r="I131" i="2" s="1"/>
  <c r="J131" i="2" s="1"/>
  <c r="G131" i="2"/>
  <c r="I130" i="2"/>
  <c r="G130" i="2"/>
  <c r="H129" i="2"/>
  <c r="I129" i="2" s="1"/>
  <c r="G129" i="2"/>
  <c r="H128" i="2"/>
  <c r="I128" i="2" s="1"/>
  <c r="G128" i="2"/>
  <c r="H127" i="2"/>
  <c r="I127" i="2" s="1"/>
  <c r="G127" i="2"/>
  <c r="H126" i="2"/>
  <c r="I126" i="2" s="1"/>
  <c r="G126" i="2"/>
  <c r="H125" i="2"/>
  <c r="I125" i="2" s="1"/>
  <c r="G125" i="2"/>
  <c r="H124" i="2"/>
  <c r="I124" i="2" s="1"/>
  <c r="G124" i="2"/>
  <c r="H123" i="2"/>
  <c r="I123" i="2" s="1"/>
  <c r="G123" i="2"/>
  <c r="H122" i="2"/>
  <c r="I122" i="2" s="1"/>
  <c r="G122" i="2"/>
  <c r="H121" i="2"/>
  <c r="I121" i="2" s="1"/>
  <c r="G121" i="2"/>
  <c r="H120" i="2"/>
  <c r="I120" i="2" s="1"/>
  <c r="G120" i="2"/>
  <c r="H119" i="2"/>
  <c r="I119" i="2" s="1"/>
  <c r="G119" i="2"/>
  <c r="H118" i="2"/>
  <c r="I118" i="2" s="1"/>
  <c r="G118" i="2"/>
  <c r="H117" i="2"/>
  <c r="I117" i="2" s="1"/>
  <c r="G117" i="2"/>
  <c r="H116" i="2"/>
  <c r="I116" i="2" s="1"/>
  <c r="G116" i="2"/>
  <c r="H115" i="2"/>
  <c r="I115" i="2" s="1"/>
  <c r="G115" i="2"/>
  <c r="H114" i="2"/>
  <c r="I114" i="2" s="1"/>
  <c r="G114" i="2"/>
  <c r="H113" i="2"/>
  <c r="I113" i="2" s="1"/>
  <c r="G113" i="2"/>
  <c r="H112" i="2"/>
  <c r="I112" i="2" s="1"/>
  <c r="G112" i="2"/>
  <c r="H111" i="2"/>
  <c r="I111" i="2" s="1"/>
  <c r="G111" i="2"/>
  <c r="H110" i="2"/>
  <c r="I110" i="2" s="1"/>
  <c r="G110" i="2"/>
  <c r="H109" i="2"/>
  <c r="I109" i="2" s="1"/>
  <c r="G109" i="2"/>
  <c r="H108" i="2"/>
  <c r="I108" i="2" s="1"/>
  <c r="G108" i="2"/>
  <c r="H107" i="2"/>
  <c r="I107" i="2" s="1"/>
  <c r="G107" i="2"/>
  <c r="H106" i="2"/>
  <c r="I106" i="2" s="1"/>
  <c r="G106" i="2"/>
  <c r="H105" i="2"/>
  <c r="I105" i="2" s="1"/>
  <c r="G105" i="2"/>
  <c r="H104" i="2"/>
  <c r="I104" i="2" s="1"/>
  <c r="G104" i="2"/>
  <c r="H103" i="2"/>
  <c r="I103" i="2" s="1"/>
  <c r="G103" i="2"/>
  <c r="H102" i="2"/>
  <c r="I102" i="2" s="1"/>
  <c r="G102" i="2"/>
  <c r="H101" i="2"/>
  <c r="G101" i="2"/>
  <c r="H100" i="2"/>
  <c r="I100" i="2" s="1"/>
  <c r="G100" i="2"/>
  <c r="H99" i="2"/>
  <c r="I99" i="2" s="1"/>
  <c r="G99" i="2"/>
  <c r="H98" i="2"/>
  <c r="G98" i="2"/>
  <c r="H97" i="2"/>
  <c r="I97" i="2" s="1"/>
  <c r="G97" i="2"/>
  <c r="H96" i="2"/>
  <c r="I96" i="2" s="1"/>
  <c r="G96" i="2"/>
  <c r="H33" i="2"/>
  <c r="I33" i="2" s="1"/>
  <c r="J33" i="2" s="1"/>
  <c r="H34" i="2"/>
  <c r="I34" i="2" s="1"/>
  <c r="J34" i="2" s="1"/>
  <c r="H35" i="2"/>
  <c r="I35" i="2" s="1"/>
  <c r="J35" i="2" s="1"/>
  <c r="H36" i="2"/>
  <c r="I36" i="2" s="1"/>
  <c r="J36" i="2" s="1"/>
  <c r="H37" i="2"/>
  <c r="I37" i="2" s="1"/>
  <c r="J37" i="2" s="1"/>
  <c r="H38" i="2"/>
  <c r="I38" i="2" s="1"/>
  <c r="J38" i="2" s="1"/>
  <c r="H39" i="2"/>
  <c r="I39" i="2" s="1"/>
  <c r="J39" i="2" s="1"/>
  <c r="H40" i="2"/>
  <c r="I40" i="2" s="1"/>
  <c r="J40" i="2" s="1"/>
  <c r="H41" i="2"/>
  <c r="I41" i="2" s="1"/>
  <c r="J41" i="2" s="1"/>
  <c r="H42" i="2"/>
  <c r="I42" i="2" s="1"/>
  <c r="J42" i="2" s="1"/>
  <c r="H43" i="2"/>
  <c r="I43" i="2" s="1"/>
  <c r="J43" i="2" s="1"/>
  <c r="H44" i="2"/>
  <c r="I44" i="2" s="1"/>
  <c r="J44" i="2" s="1"/>
  <c r="H45" i="2"/>
  <c r="I45" i="2" s="1"/>
  <c r="J45" i="2" s="1"/>
  <c r="H46" i="2"/>
  <c r="I46" i="2" s="1"/>
  <c r="J46" i="2" s="1"/>
  <c r="H47" i="2"/>
  <c r="I47" i="2" s="1"/>
  <c r="J47" i="2" s="1"/>
  <c r="H48" i="2"/>
  <c r="I48" i="2" s="1"/>
  <c r="J48" i="2" s="1"/>
  <c r="H49" i="2"/>
  <c r="I49" i="2" s="1"/>
  <c r="J49" i="2" s="1"/>
  <c r="H50" i="2"/>
  <c r="I50" i="2" s="1"/>
  <c r="J50" i="2" s="1"/>
  <c r="H51" i="2"/>
  <c r="I51" i="2" s="1"/>
  <c r="J51" i="2" s="1"/>
  <c r="H52" i="2"/>
  <c r="I52" i="2" s="1"/>
  <c r="J52" i="2" s="1"/>
  <c r="H53" i="2"/>
  <c r="I53" i="2" s="1"/>
  <c r="J53" i="2" s="1"/>
  <c r="H54" i="2"/>
  <c r="I54" i="2" s="1"/>
  <c r="J54" i="2" s="1"/>
  <c r="H55" i="2"/>
  <c r="I55" i="2" s="1"/>
  <c r="J55" i="2" s="1"/>
  <c r="H56" i="2"/>
  <c r="I56" i="2" s="1"/>
  <c r="J56" i="2" s="1"/>
  <c r="H57" i="2"/>
  <c r="I57" i="2" s="1"/>
  <c r="J57" i="2" s="1"/>
  <c r="H58" i="2"/>
  <c r="I58" i="2" s="1"/>
  <c r="J58" i="2" s="1"/>
  <c r="H60" i="2"/>
  <c r="I60" i="2" s="1"/>
  <c r="J60" i="2" s="1"/>
  <c r="H61" i="2"/>
  <c r="I61" i="2" s="1"/>
  <c r="J61" i="2" s="1"/>
  <c r="H62" i="2"/>
  <c r="I62" i="2" s="1"/>
  <c r="J62" i="2" s="1"/>
  <c r="H63" i="2"/>
  <c r="I63" i="2" s="1"/>
  <c r="J63" i="2" s="1"/>
  <c r="H64" i="2"/>
  <c r="I64" i="2" s="1"/>
  <c r="J64" i="2" s="1"/>
  <c r="H65" i="2"/>
  <c r="I65" i="2" s="1"/>
  <c r="J65" i="2" s="1"/>
  <c r="H66" i="2"/>
  <c r="I66" i="2" s="1"/>
  <c r="J66" i="2" s="1"/>
  <c r="H67" i="2"/>
  <c r="I67" i="2" s="1"/>
  <c r="J67" i="2" s="1"/>
  <c r="H68" i="2"/>
  <c r="I68" i="2" s="1"/>
  <c r="J68" i="2" s="1"/>
  <c r="H69" i="2"/>
  <c r="I69" i="2" s="1"/>
  <c r="J69" i="2" s="1"/>
  <c r="H70" i="2"/>
  <c r="I70" i="2" s="1"/>
  <c r="J70" i="2" s="1"/>
  <c r="H71" i="2"/>
  <c r="I71" i="2" s="1"/>
  <c r="J71" i="2" s="1"/>
  <c r="H72" i="2"/>
  <c r="I72" i="2" s="1"/>
  <c r="J72" i="2" s="1"/>
  <c r="H73" i="2"/>
  <c r="I73" i="2" s="1"/>
  <c r="J73" i="2" s="1"/>
  <c r="H74" i="2"/>
  <c r="I74" i="2" s="1"/>
  <c r="J74" i="2" s="1"/>
  <c r="H75" i="2"/>
  <c r="I75" i="2" s="1"/>
  <c r="J75" i="2" s="1"/>
  <c r="H76" i="2"/>
  <c r="I76" i="2" s="1"/>
  <c r="J76" i="2" s="1"/>
  <c r="H77" i="2"/>
  <c r="I77" i="2" s="1"/>
  <c r="J77" i="2" s="1"/>
  <c r="H78" i="2"/>
  <c r="I78" i="2" s="1"/>
  <c r="J78" i="2" s="1"/>
  <c r="H79" i="2"/>
  <c r="I79" i="2" s="1"/>
  <c r="J79" i="2" s="1"/>
  <c r="H80" i="2"/>
  <c r="I80" i="2" s="1"/>
  <c r="J80" i="2" s="1"/>
  <c r="H81" i="2"/>
  <c r="I81" i="2" s="1"/>
  <c r="J81" i="2" s="1"/>
  <c r="H82" i="2"/>
  <c r="I82" i="2" s="1"/>
  <c r="J82" i="2" s="1"/>
  <c r="H83" i="2"/>
  <c r="I83" i="2" s="1"/>
  <c r="J83" i="2" s="1"/>
  <c r="H84" i="2"/>
  <c r="I84" i="2" s="1"/>
  <c r="J84" i="2" s="1"/>
  <c r="H85" i="2"/>
  <c r="I85" i="2" s="1"/>
  <c r="J85" i="2" s="1"/>
  <c r="H86" i="2"/>
  <c r="I86" i="2" s="1"/>
  <c r="J86" i="2" s="1"/>
  <c r="H87" i="2"/>
  <c r="I87" i="2" s="1"/>
  <c r="J87" i="2" s="1"/>
  <c r="H88" i="2"/>
  <c r="I88" i="2" s="1"/>
  <c r="J88" i="2" s="1"/>
  <c r="H89" i="2"/>
  <c r="I89" i="2" s="1"/>
  <c r="J89" i="2" s="1"/>
  <c r="H90" i="2"/>
  <c r="I90" i="2" s="1"/>
  <c r="J90" i="2" s="1"/>
  <c r="H91" i="2"/>
  <c r="I91" i="2" s="1"/>
  <c r="J91" i="2" s="1"/>
  <c r="H92" i="2"/>
  <c r="I92" i="2" s="1"/>
  <c r="J92" i="2" s="1"/>
  <c r="H93" i="2"/>
  <c r="I93" i="2" s="1"/>
  <c r="J93" i="2" s="1"/>
  <c r="H94" i="2"/>
  <c r="I94" i="2" s="1"/>
  <c r="J94" i="2" s="1"/>
  <c r="H95" i="2"/>
  <c r="I95" i="2" s="1"/>
  <c r="J95" i="2" s="1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I98" i="2" l="1"/>
  <c r="J98" i="2" s="1"/>
  <c r="I101" i="2"/>
  <c r="J101" i="2" s="1"/>
  <c r="J96" i="2"/>
  <c r="J97" i="2"/>
  <c r="J99" i="2"/>
  <c r="J100" i="2"/>
  <c r="J102" i="2"/>
  <c r="J103" i="2"/>
  <c r="J104" i="2"/>
  <c r="J105" i="2"/>
  <c r="J106" i="2"/>
  <c r="J107" i="2"/>
  <c r="J108" i="2"/>
  <c r="J109" i="2"/>
  <c r="J110" i="2"/>
  <c r="J111" i="2"/>
  <c r="J112" i="2"/>
  <c r="J113" i="2"/>
  <c r="J114" i="2"/>
  <c r="J115" i="2"/>
  <c r="J116" i="2"/>
  <c r="J117" i="2"/>
  <c r="J118" i="2"/>
  <c r="J119" i="2"/>
  <c r="J120" i="2"/>
  <c r="J121" i="2"/>
  <c r="J122" i="2"/>
  <c r="J123" i="2"/>
  <c r="J124" i="2"/>
  <c r="J125" i="2"/>
  <c r="J126" i="2"/>
  <c r="J127" i="2"/>
  <c r="J128" i="2"/>
  <c r="J129" i="2"/>
  <c r="J130" i="2"/>
  <c r="H32" i="2" l="1"/>
  <c r="G32" i="2"/>
  <c r="H31" i="2"/>
  <c r="G31" i="2"/>
  <c r="H30" i="2"/>
  <c r="G30" i="2"/>
  <c r="H29" i="2"/>
  <c r="G29" i="2"/>
  <c r="H28" i="2"/>
  <c r="G28" i="2"/>
  <c r="H27" i="2"/>
  <c r="G27" i="2"/>
  <c r="H26" i="2"/>
  <c r="G26" i="2"/>
  <c r="H25" i="2"/>
  <c r="G25" i="2"/>
  <c r="H24" i="2"/>
  <c r="G24" i="2"/>
  <c r="H23" i="2"/>
  <c r="G23" i="2"/>
  <c r="H22" i="2"/>
  <c r="G22" i="2"/>
  <c r="H21" i="2"/>
  <c r="G21" i="2"/>
  <c r="H20" i="2"/>
  <c r="G20" i="2"/>
  <c r="H19" i="2"/>
  <c r="G19" i="2"/>
  <c r="H18" i="2"/>
  <c r="G18" i="2"/>
  <c r="H17" i="2"/>
  <c r="G17" i="2"/>
  <c r="H16" i="2"/>
  <c r="G16" i="2"/>
  <c r="H15" i="2"/>
  <c r="G15" i="2"/>
  <c r="H14" i="2"/>
  <c r="G14" i="2"/>
  <c r="H13" i="2"/>
  <c r="G13" i="2"/>
  <c r="H12" i="2"/>
  <c r="G12" i="2"/>
  <c r="H196" i="2" l="1"/>
  <c r="H201" i="2" s="1"/>
  <c r="I12" i="2"/>
  <c r="I13" i="2"/>
  <c r="J13" i="2" s="1"/>
  <c r="I14" i="2"/>
  <c r="J14" i="2" s="1"/>
  <c r="I15" i="2"/>
  <c r="J15" i="2" s="1"/>
  <c r="I16" i="2"/>
  <c r="J16" i="2" s="1"/>
  <c r="I17" i="2"/>
  <c r="J17" i="2" s="1"/>
  <c r="I18" i="2"/>
  <c r="J18" i="2" s="1"/>
  <c r="I19" i="2"/>
  <c r="J19" i="2" s="1"/>
  <c r="I20" i="2"/>
  <c r="J20" i="2" s="1"/>
  <c r="I21" i="2"/>
  <c r="J21" i="2" s="1"/>
  <c r="I22" i="2"/>
  <c r="J22" i="2" s="1"/>
  <c r="I23" i="2"/>
  <c r="J23" i="2" s="1"/>
  <c r="I24" i="2"/>
  <c r="J24" i="2" s="1"/>
  <c r="I25" i="2"/>
  <c r="J25" i="2" s="1"/>
  <c r="I26" i="2"/>
  <c r="J26" i="2" s="1"/>
  <c r="I27" i="2"/>
  <c r="J27" i="2" s="1"/>
  <c r="I28" i="2"/>
  <c r="J28" i="2" s="1"/>
  <c r="I29" i="2"/>
  <c r="J29" i="2" s="1"/>
  <c r="I30" i="2"/>
  <c r="J30" i="2" s="1"/>
  <c r="I31" i="2"/>
  <c r="J31" i="2" s="1"/>
  <c r="I32" i="2"/>
  <c r="J32" i="2" s="1"/>
  <c r="J12" i="2" l="1"/>
  <c r="J196" i="2" s="1"/>
  <c r="J203" i="2" s="1"/>
  <c r="I196" i="2"/>
  <c r="I201" i="2" s="1"/>
  <c r="H203" i="2"/>
  <c r="H202" i="2"/>
  <c r="H204" i="2" l="1"/>
  <c r="I203" i="2"/>
  <c r="I202" i="2" l="1"/>
  <c r="I204" i="2" s="1"/>
  <c r="J201" i="2"/>
  <c r="J202" i="2" l="1"/>
  <c r="J204" i="2" s="1"/>
</calcChain>
</file>

<file path=xl/sharedStrings.xml><?xml version="1.0" encoding="utf-8"?>
<sst xmlns="http://schemas.openxmlformats.org/spreadsheetml/2006/main" count="1094" uniqueCount="369">
  <si>
    <t>IVA</t>
  </si>
  <si>
    <t>UN</t>
  </si>
  <si>
    <t>LOT</t>
  </si>
  <si>
    <t>TIPUS IVA</t>
  </si>
  <si>
    <t>UNITAT DE MESURA (UM)</t>
  </si>
  <si>
    <t>BASE IMPOSABLE MÀXIMA TOTAL</t>
  </si>
  <si>
    <t>DESCRIPCIÓ DE L'ARTICLE</t>
  </si>
  <si>
    <t>TÍTOL DE L´EXPEDIENT:</t>
  </si>
  <si>
    <t>NÚMERO D´EXPEDIENT:</t>
  </si>
  <si>
    <t>CONSUM APROX</t>
  </si>
  <si>
    <t>ANNEX DISTRIBUCIÓ ARTICLES I LOTS</t>
  </si>
  <si>
    <t>BASE IMPOSABLE MÀXIMA PER UM</t>
  </si>
  <si>
    <t>IMPORT MÀXIM PER UM (IVA INCLÒS)</t>
  </si>
  <si>
    <t>IMPORT MÀXIM TOTAL (IVA INCLÒS)</t>
  </si>
  <si>
    <t>TOTAL:</t>
  </si>
  <si>
    <t>LOT 1</t>
  </si>
  <si>
    <t>LOT 2</t>
  </si>
  <si>
    <t>LOT 3</t>
  </si>
  <si>
    <t>LOT 4</t>
  </si>
  <si>
    <t>LOT 5</t>
  </si>
  <si>
    <t>LOT 6</t>
  </si>
  <si>
    <t>LOT 7</t>
  </si>
  <si>
    <t>LOT 8</t>
  </si>
  <si>
    <t>LOT 9</t>
  </si>
  <si>
    <t>LOT 10</t>
  </si>
  <si>
    <t>LOT 11</t>
  </si>
  <si>
    <t>LOT 12</t>
  </si>
  <si>
    <t>LOT 13</t>
  </si>
  <si>
    <t>Pressupost base</t>
  </si>
  <si>
    <t>Modificació</t>
  </si>
  <si>
    <t>Pròrroga</t>
  </si>
  <si>
    <t>VE</t>
  </si>
  <si>
    <t xml:space="preserve">STENT AUTOEXPANDIBLE DE NITOL P. COBERT </t>
  </si>
  <si>
    <t xml:space="preserve">STENT DE NITIOL AUTOEXPANDIBLE DE CELDA TANCADA </t>
  </si>
  <si>
    <t xml:space="preserve">STENT DE NITINOL AUTO-EXPANDIBLE DISSENYAT ESPECIALMENT PER A SÍNDROME MAY-THURNER </t>
  </si>
  <si>
    <t>EL STENT VASCULAR PERIFÉRIC MONORRAÍL AUTO-EXPANDIBLE</t>
  </si>
  <si>
    <t>STENT AUTOEXPANDIBLE DE CEL·LA OBERTA</t>
  </si>
  <si>
    <t>STENT AUTOEXPANDIBLE PER AL TRACTAMENT DE LESIONS ESTENÒTIQUES A L'ARTÈRIA CARÒTIDA</t>
  </si>
  <si>
    <t xml:space="preserve">ENDOPRÒTESI AUTOEXPANDIBLE PER A DERIVACIÓ INTRAHEPÀTICA </t>
  </si>
  <si>
    <t xml:space="preserve">STENT INTRACRANIAL DERIVADOR DE FLUXE </t>
  </si>
  <si>
    <t xml:space="preserve">STENT AUTOEXPANDIBLE DESCUBERT AMB CATÈTER TRIAXIAL DE PERFIL BAIX </t>
  </si>
  <si>
    <t>STENT AUTOEXPANDIBLE DESCUBERT 0,035"</t>
  </si>
  <si>
    <t>STENT AUTOEXPANDIBLE DESCUBERT 0,018"</t>
  </si>
  <si>
    <t>STENT COBERT EXPENDIBLE PER BALÓ</t>
  </si>
  <si>
    <t>LOT 15</t>
  </si>
  <si>
    <t xml:space="preserve">STENT VENÓS AUTOEXPANDIBLE </t>
  </si>
  <si>
    <t>LOT 16</t>
  </si>
  <si>
    <t xml:space="preserve">MICROCATÈTER MALLAT AMB RECOBRIMENT HIDROFÍLIC EXTERN </t>
  </si>
  <si>
    <t>LOT 17</t>
  </si>
  <si>
    <t xml:space="preserve">MICROCATÉTER CEREBRAL DE FLUXE DE PUNTA LLARGABLE </t>
  </si>
  <si>
    <t>LOT 18</t>
  </si>
  <si>
    <t>MICROCATÉTER CEREBRAL DE FLUX DEPENDENT</t>
  </si>
  <si>
    <t>LOT 19</t>
  </si>
  <si>
    <t>CATÈTER GUÍA 7F 90 CM</t>
  </si>
  <si>
    <t>LOT 20</t>
  </si>
  <si>
    <t>LOT 21</t>
  </si>
  <si>
    <t>CATÉTER GUÍA DIAGNÒSTIC 7F 100CM VERTEBRAL</t>
  </si>
  <si>
    <t>LOT 22</t>
  </si>
  <si>
    <t>CATÈTER GUÍA DIAGNÓSTIC 5F 100CM HEADHUNTER.</t>
  </si>
  <si>
    <t>LOT 23</t>
  </si>
  <si>
    <t>CATÈTER GUÍA DIAGNÓSTIC  5F 100CM 0,038"  SIMMON 1</t>
  </si>
  <si>
    <t>LOT 24</t>
  </si>
  <si>
    <t>LOT 25</t>
  </si>
  <si>
    <t>CATÈTER DIAGNÒSTIC 5F 100CM, CURVA JR5</t>
  </si>
  <si>
    <t>LOT 26</t>
  </si>
  <si>
    <t>CATÈTER DIAGNÒSTIC 5F 100CM, CURVA JR4</t>
  </si>
  <si>
    <t>LOT 27</t>
  </si>
  <si>
    <t>CATÈTER DIAGNÒSTIC 5F 40CM BERENSTEIN</t>
  </si>
  <si>
    <t>LOT 28</t>
  </si>
  <si>
    <t>CATÈTER GUIA D'ACCÉS CEREBRAL  5F i 6F 90 CM</t>
  </si>
  <si>
    <t>LOT 29</t>
  </si>
  <si>
    <t>CATÈTER GUIA D'ACCÉS CEREBRAL 6F 90CM SIM2</t>
  </si>
  <si>
    <t>LOT 30</t>
  </si>
  <si>
    <t>CATÉTER DE DILATACIÓ AMB BALÓ D'INCISIÓ</t>
  </si>
  <si>
    <t>LOT 31</t>
  </si>
  <si>
    <t>CATÈTER TRANSPARENT PER A SIALOGRAFIA  0.012" 32CM</t>
  </si>
  <si>
    <t>LOT 32</t>
  </si>
  <si>
    <t>LOT 33</t>
  </si>
  <si>
    <t>LOT 34</t>
  </si>
  <si>
    <t xml:space="preserve">CATÈTER GUIA  PER A NEURORADIOLOGIA </t>
  </si>
  <si>
    <t>LOT 35</t>
  </si>
  <si>
    <t>MICROCATÈTER HÍBRID-COILEJAT 0,021" DE 156CM</t>
  </si>
  <si>
    <t>LOT 36</t>
  </si>
  <si>
    <t>MICROCATÈTER PER A EMBOLITZACIÓ D'ANEURISMES CEREBRALS 1,9F 150CM</t>
  </si>
  <si>
    <t>LOT 37</t>
  </si>
  <si>
    <t>MICROCATÈTER PER A EMBOLITZACIÓ D'ANEURISMES CEREBRALS 1,7F 150CM</t>
  </si>
  <si>
    <t>LOT 38</t>
  </si>
  <si>
    <t>LOT 39</t>
  </si>
  <si>
    <t>LOT 40</t>
  </si>
  <si>
    <t>LOT 41</t>
  </si>
  <si>
    <t>LOT 42</t>
  </si>
  <si>
    <t>CATÈTER GUÍA INTRACRANIALS 6F 105 CMS RECTE</t>
  </si>
  <si>
    <t>LOT 43</t>
  </si>
  <si>
    <t>CATÈTER GUÍA INTRACRANIALS DE  6F 0.070" 95CM MP</t>
  </si>
  <si>
    <t>LOT 44</t>
  </si>
  <si>
    <t xml:space="preserve">CATÈTER GUÍA INTRACRANIALS DE LLUM INTERNA 0.088" </t>
  </si>
  <si>
    <t>LOT 45</t>
  </si>
  <si>
    <t>CATÈTER DE ASPIRACIÓ DISTAL 0,035" PER ICTUS</t>
  </si>
  <si>
    <t>LOT 46</t>
  </si>
  <si>
    <t xml:space="preserve">CATÈTER DIAGNÒSTIC AL2 5F 100CM </t>
  </si>
  <si>
    <t>LOT 47</t>
  </si>
  <si>
    <t>CATÈTER ANGIOGRÀFIC TRANSRADIAL  0,038"125CM 4F ULTIMATE 2</t>
  </si>
  <si>
    <t>LOT 48</t>
  </si>
  <si>
    <t>CATÈTER ANGIOGRÀFIC TRANSRADIAL  0,038"125CM 4F BERENSTEIN 1</t>
  </si>
  <si>
    <t>LOT 49</t>
  </si>
  <si>
    <t>CATÈTER ANGIOGRÀFIC TRANSRADIAL  0,038"125CM 4F MULTIPURPOSE 1</t>
  </si>
  <si>
    <t>LOT 50</t>
  </si>
  <si>
    <t>CATÈTER ANGIOGRÀFIC TRANSRADIAL  0,038"125CM 4F MULTIPURPOSE 2</t>
  </si>
  <si>
    <t>LOT 51</t>
  </si>
  <si>
    <t>LOT 52</t>
  </si>
  <si>
    <t>LOT 53</t>
  </si>
  <si>
    <t>LOT 54</t>
  </si>
  <si>
    <t>LOT 55</t>
  </si>
  <si>
    <t>CATÈTER  DIAGNÒSTIC ANGIOGRAFIA 4F 120CM VERTEBRAL</t>
  </si>
  <si>
    <t>LOT 56</t>
  </si>
  <si>
    <t>CATÈTER  DIAGNÒSTIC ANGIOGRAFIA 5F 65CM i 80CM COBRA</t>
  </si>
  <si>
    <t>LOT 57</t>
  </si>
  <si>
    <t>MICROCATÈTER DIAGNÒSTIC DE 2.7F 130CM</t>
  </si>
  <si>
    <t>LOT 58</t>
  </si>
  <si>
    <t>CATÈTER GUIA DIAGNÒSTIC ANGIOGRAFIA 5F 100CM 0.038 VERTEBRAL</t>
  </si>
  <si>
    <t>LOT 59</t>
  </si>
  <si>
    <t>CATÈTER GUIA DIAGNÒSTIC ANGIOGRAFIA 5FR X 100CMS SIMMONS2</t>
  </si>
  <si>
    <t>LOT 60</t>
  </si>
  <si>
    <t>CATÈTER DIAGNÒSTIC DE SUPORT PERIFÈRIC 4F 150CM</t>
  </si>
  <si>
    <t>LOT 61</t>
  </si>
  <si>
    <t>CATETER GUIA DIAGNÒSTIC ANGIOGRAFIA 5F 100CM HINCK</t>
  </si>
  <si>
    <t>LOT 62</t>
  </si>
  <si>
    <t>LOT 63</t>
  </si>
  <si>
    <t>LOT 64</t>
  </si>
  <si>
    <t>LOT 65</t>
  </si>
  <si>
    <t>CATÈTER DIAGNÒSTIC 5F 100CM MAMMARY</t>
  </si>
  <si>
    <t>LOT 66</t>
  </si>
  <si>
    <t>MICROCATÈTER PER EMBOLITZACIONS SELECTIVES RECTE 150 CM 0,022"</t>
  </si>
  <si>
    <t>LOT 67</t>
  </si>
  <si>
    <t>MICROCATÈTER PER EMBOLITZACIÓ RECTE 150 CM 0,027"</t>
  </si>
  <si>
    <t>LOT 68</t>
  </si>
  <si>
    <t>LOT 69</t>
  </si>
  <si>
    <t>MICROCATÈTER PER OCLUSIONS CRÒNIQUES 2.6F 150CM</t>
  </si>
  <si>
    <t>LOT 70</t>
  </si>
  <si>
    <t>LOT 71</t>
  </si>
  <si>
    <t>LOT 72</t>
  </si>
  <si>
    <t>LOT 73</t>
  </si>
  <si>
    <t>LOT 74</t>
  </si>
  <si>
    <t>LOT 75</t>
  </si>
  <si>
    <t>LOT 76</t>
  </si>
  <si>
    <t>LOT 77</t>
  </si>
  <si>
    <t>LOT 78</t>
  </si>
  <si>
    <t>LOT 79</t>
  </si>
  <si>
    <t xml:space="preserve">BALÓ INTERCANVI RÀPID MONORAIL </t>
  </si>
  <si>
    <t>LOT 80</t>
  </si>
  <si>
    <t xml:space="preserve">BALÓ DE GRANS VASOS NO DISTENSIBLE </t>
  </si>
  <si>
    <t>LOT 81</t>
  </si>
  <si>
    <t>BALÓ D'ALTA PRESSIÓ PER A ANGIOPLÀSTIA VASCULAR PERIFÈRICA</t>
  </si>
  <si>
    <t>LOT 82</t>
  </si>
  <si>
    <t>BALÓ COAXIAL PER A ANGIOPLÀSTIA VASCULAR PERIFÈRICA 0.35"</t>
  </si>
  <si>
    <t>LOT 83</t>
  </si>
  <si>
    <t xml:space="preserve">CATÈTER DILATACIÓ PER ANGIOPLÀSTIA TRANSLUMINAL PERCUTÀNIA </t>
  </si>
  <si>
    <t>LOT 84</t>
  </si>
  <si>
    <t>LOT 85</t>
  </si>
  <si>
    <t xml:space="preserve">"SCORING" BALÓ DE ANGIOPLASTIA VASCULAR PERIFÈRICA </t>
  </si>
  <si>
    <t>LOT 86</t>
  </si>
  <si>
    <t xml:space="preserve">BALÓ CEREBRAL D'OCLUSIÓ TEMPORAL </t>
  </si>
  <si>
    <t>LOT 87</t>
  </si>
  <si>
    <t>SISTEMA D'OCLUSIÓ TEMPORAL PER BALÓ 150CM</t>
  </si>
  <si>
    <t>LOT 88</t>
  </si>
  <si>
    <t>LOT 89</t>
  </si>
  <si>
    <t>BALÓ PER A ATP INTRACRANIAL COAXIAL</t>
  </si>
  <si>
    <t>LOT 90</t>
  </si>
  <si>
    <t xml:space="preserve">BALÓ D'OCLUSIÓ CAROTIDIA COAXIAL HIDROFÍLIC </t>
  </si>
  <si>
    <t>LOT 91</t>
  </si>
  <si>
    <t>LOT 92</t>
  </si>
  <si>
    <t>LOT 93</t>
  </si>
  <si>
    <t>BALÓ COAXIAL PER A ANGIOPLÀSTIA VASCULAR PERIFÈRICA 0,014" HIDROFILIC</t>
  </si>
  <si>
    <t>LOT 94</t>
  </si>
  <si>
    <t>LOT 95</t>
  </si>
  <si>
    <t>LOT 96</t>
  </si>
  <si>
    <t>LOT 97</t>
  </si>
  <si>
    <t>BALÓ INTRACEREBRAL D'UNA LLUM GRAN DIÀMETRE</t>
  </si>
  <si>
    <t>LOT 98</t>
  </si>
  <si>
    <t xml:space="preserve">BALÓ CEREBRAL DE DOBLE LLUM </t>
  </si>
  <si>
    <t>LOT 99</t>
  </si>
  <si>
    <t>ESPIRAL D’EMBOLITZACIÓ PERIFÈRICA DE ALLIBERACIÓ NO CONTROLADA</t>
  </si>
  <si>
    <t>LOT 100</t>
  </si>
  <si>
    <t>ESPIRAL D’EMBOLITZACIÓ NEUROINTERVENCIONISME DE ALLIBERACIÓ CONTROLADA</t>
  </si>
  <si>
    <t>LOT 101</t>
  </si>
  <si>
    <t>ESPIRAL D’EMBOLITZACIÓ PERIFÈRICA DE ALLIBERACIÓ CONTROLADA</t>
  </si>
  <si>
    <t>LOT 102</t>
  </si>
  <si>
    <t xml:space="preserve">STENT INTRACRANIAL PER REMODELING RETIRABLE  </t>
  </si>
  <si>
    <t>LOT 103</t>
  </si>
  <si>
    <t>LOT 104</t>
  </si>
  <si>
    <t>LOT 105</t>
  </si>
  <si>
    <t>LOT 106</t>
  </si>
  <si>
    <t>INTRODUCTOR ACCÉS VASCULAR &gt;8F I DE &gt;40CM DE LONGITUD</t>
  </si>
  <si>
    <t>LOT 107</t>
  </si>
  <si>
    <t>LOT 108</t>
  </si>
  <si>
    <t>LOT 109</t>
  </si>
  <si>
    <t>LOT 110</t>
  </si>
  <si>
    <t xml:space="preserve">ENDOPRÒTESIS BILIAR BIODEGRADABLE </t>
  </si>
  <si>
    <t>LOT 111</t>
  </si>
  <si>
    <t>CATÈTER DE DRENATGE BILIAR INTERN-EXTERN</t>
  </si>
  <si>
    <t>LOT 112</t>
  </si>
  <si>
    <t>CATÈTER DE DRENATGE PERCUTANI</t>
  </si>
  <si>
    <t>LOT 113</t>
  </si>
  <si>
    <t xml:space="preserve">KIT DE PUNCIÓ BILIAR </t>
  </si>
  <si>
    <t>LOT 114</t>
  </si>
  <si>
    <t xml:space="preserve">FILTRE DE VENA CAVA RECUPERABLE </t>
  </si>
  <si>
    <t>LOT 115</t>
  </si>
  <si>
    <t>LLAÇ RECUPERADOR ENDOVASCULAR &gt;4F</t>
  </si>
  <si>
    <t>LOT 116</t>
  </si>
  <si>
    <t xml:space="preserve">FILTRE DE PROTECCIÓ EMBÒLICA </t>
  </si>
  <si>
    <t>LOT 117</t>
  </si>
  <si>
    <t>PEGAT HEMOSTÀTIC</t>
  </si>
  <si>
    <t>LOT 118</t>
  </si>
  <si>
    <t xml:space="preserve">KIT CLAU "Y" </t>
  </si>
  <si>
    <t>LOT 119</t>
  </si>
  <si>
    <t>DISPOSITIU COMPRESSIO ARTERIA RADIAL</t>
  </si>
  <si>
    <t>LOT 120</t>
  </si>
  <si>
    <t xml:space="preserve">SET TROMBECTOMIA ROTACIONAL PARA ARTERIA I VENES </t>
  </si>
  <si>
    <t>LOT 121</t>
  </si>
  <si>
    <t xml:space="preserve">KIT PER TIPS </t>
  </si>
  <si>
    <t>LOT 122</t>
  </si>
  <si>
    <t>LLAÇ RECUPERADOR ENDOVASCULAR &lt;4F</t>
  </si>
  <si>
    <t>LOT 123</t>
  </si>
  <si>
    <t>SET BIOPSIA TRANSYUGULAR</t>
  </si>
  <si>
    <t>LOT 124</t>
  </si>
  <si>
    <t>AGULLA AMB ALLARGADERA.</t>
  </si>
  <si>
    <t>LOT 125</t>
  </si>
  <si>
    <t>GUÍA PTFE 0,035"</t>
  </si>
  <si>
    <t>LOT 126</t>
  </si>
  <si>
    <t>LOT 127</t>
  </si>
  <si>
    <t>LOT 128</t>
  </si>
  <si>
    <t>LOT 129</t>
  </si>
  <si>
    <t>LOT 130</t>
  </si>
  <si>
    <t>MICROGUÍA PERIFÈRICA DE 0,016" ANGULADA</t>
  </si>
  <si>
    <t>LOT 131</t>
  </si>
  <si>
    <t>LOT 132</t>
  </si>
  <si>
    <t>LOT 133</t>
  </si>
  <si>
    <t>GUIA 0,014" ACER INOXIDABLE D'ALT SUPORT</t>
  </si>
  <si>
    <t>LOT 134</t>
  </si>
  <si>
    <t>LOT 135</t>
  </si>
  <si>
    <t>LOT 136</t>
  </si>
  <si>
    <t>LOT 137</t>
  </si>
  <si>
    <t>LOT 138</t>
  </si>
  <si>
    <t>LOT 139</t>
  </si>
  <si>
    <t>AGULLES DE ABLACIÓ PER RADIOFREQÜÈNCIA</t>
  </si>
  <si>
    <t>LOT 140</t>
  </si>
  <si>
    <t>LOT 141</t>
  </si>
  <si>
    <t>LOT 142</t>
  </si>
  <si>
    <t>STENT DE TROMBECTOMIA MECÀNICA CEREBRAL  DE CEL·LA TANCADA</t>
  </si>
  <si>
    <t>LOT 143</t>
  </si>
  <si>
    <t>LOT 144</t>
  </si>
  <si>
    <t>SUTURA TANCAMENT PERCUTANI ARTERIAL I VENOSA</t>
  </si>
  <si>
    <t>LOT 145</t>
  </si>
  <si>
    <t>SISTEMA DE TANCAMENT ARTERIAL PERCUTANI</t>
  </si>
  <si>
    <t>LOT 146</t>
  </si>
  <si>
    <t xml:space="preserve">KIT INTRODUCTOR SONDA </t>
  </si>
  <si>
    <t>LOT 147</t>
  </si>
  <si>
    <t xml:space="preserve">SONDA DE GASTROSTOMIA PERCUTÀNIA </t>
  </si>
  <si>
    <t>LOT 148</t>
  </si>
  <si>
    <t xml:space="preserve">SONDA DE GASTROJEJUNOSTOMIA PERCUTÀNIA </t>
  </si>
  <si>
    <t>LOT 149</t>
  </si>
  <si>
    <t>RESERVORI PEDÀTRIC</t>
  </si>
  <si>
    <t>LOT 150</t>
  </si>
  <si>
    <t>LOT 151</t>
  </si>
  <si>
    <t>RESERVORI BRAQUIAL</t>
  </si>
  <si>
    <t>LOT 152</t>
  </si>
  <si>
    <t>RESERVORI AMB SET DE MICROPUNCIÓ</t>
  </si>
  <si>
    <t>LOT 153</t>
  </si>
  <si>
    <t>CATETER TUNELITZAT DE 7F DE POLIURETÀ I 2 LLUMS</t>
  </si>
  <si>
    <t>LOT 154</t>
  </si>
  <si>
    <t>LOT 155</t>
  </si>
  <si>
    <t>LOT 156</t>
  </si>
  <si>
    <t>PLUG VASCULAR</t>
  </si>
  <si>
    <t>LOT 157</t>
  </si>
  <si>
    <t>PARTICULES DE PVA</t>
  </si>
  <si>
    <t>LOT 158</t>
  </si>
  <si>
    <t xml:space="preserve">ESFERES DE EMBOLITZACIÓ CALIBRADES </t>
  </si>
  <si>
    <t>CATÉTER DIAGNÒSTIC VERTEBRAL 5F 100CM</t>
  </si>
  <si>
    <t>CATÉTER DIAGNÒSTIC VERTEBRAL 4F 100CM</t>
  </si>
  <si>
    <t>CATÈTER PER A TROMBECTOMIA NO CONIFICAT 5F</t>
  </si>
  <si>
    <t>CATÈTER PER A TROMBECTOMIA NO CONIFICAT 6F</t>
  </si>
  <si>
    <t>CATÈTER DIAGNÒSTIC 5F 110 CM PIGTAIL</t>
  </si>
  <si>
    <t>CATÈTER DIAGNÒSTIC 4F 110 CM PIGTAIL</t>
  </si>
  <si>
    <t>CATÈTER DE TROMBECTOMIA PER ICTUS 5F</t>
  </si>
  <si>
    <t>CATÈTER DE TROMBECTOMIA PER ICTUS 6F</t>
  </si>
  <si>
    <t>INTRODUCTOR ACCÉS VASCULAR  MALLAT 4F i 6 F LONGITUD &gt;40CM</t>
  </si>
  <si>
    <t>LÍQUID DE EMBOLITZACIÓ NO ADHESIU AMB CAPACITAT DE POLIMERITZACIÓ DE VISCOSITAT BAIXA (12)</t>
  </si>
  <si>
    <t>LÍQUID DE EMBOLITZACIÓ NO ADHESIU AMB CAPACITAT DE POLIMERITZACIÓ DE VISCOSITAT ESTANDARD (18 I 34)</t>
  </si>
  <si>
    <t>RESERVORI D'ALT FLUXE PERFIL NORMAL</t>
  </si>
  <si>
    <t>RESERVORI D'ALT FLUXE PERFIL ALT</t>
  </si>
  <si>
    <t>GUÍA HIDROFÍLICA DE STIFF DE NITINOL DE 0,035"</t>
  </si>
  <si>
    <t>GUÍA HIDROFÍLICA ESTANDARD  DE NITINOL DE 0,035" FINS A 180CM</t>
  </si>
  <si>
    <t>GUÍA HIDROFÍLICA ESTANDARD DE NITINOL  DE 0,035"  &gt;180CM</t>
  </si>
  <si>
    <t>MICROGUÍA NEURO DE NITINOL I ACER INOXIDABLE HIDROFÍLICA</t>
  </si>
  <si>
    <t>MICROGUÍA NEURO DE NITINOL I ACER INOXIDABLE HIDROFÍLICA EXTRASUPORT</t>
  </si>
  <si>
    <t>EXTENCIÓ PER A GUÍA HIDROFÍLICA</t>
  </si>
  <si>
    <t>GUIA 0,035" ACER INOXIDABLE D'ALT SUPORT 190CM</t>
  </si>
  <si>
    <t>GUIA 0,035" ACER INOXIDABLE D'ALT SUPORT 300CM</t>
  </si>
  <si>
    <t>CONTENIDOR BOMBA PER ASPIRACIÓ</t>
  </si>
  <si>
    <t>GUÍA PER A NEURORADIOLOGIA</t>
  </si>
  <si>
    <t>GUÍA PER A PROCEDIMENTS NEUROVASCULARS DE 0,014" AMB PUNTA SOFT ATRAUMÀTICA</t>
  </si>
  <si>
    <t>GUÍA PER A PROCEDIMENTS NEUROVASCULARS DE 0,014" AMB PUNTA EXTRA SOFT ATRAUMÀTICA</t>
  </si>
  <si>
    <t>GUIA D'ANGIOPLÀSTIA PER A SISTEMA VASCULAR PERIFÈRIC AMB DIÀMETRE EXTERN DE PUNTA DE 0,014" I PES DE PUNTA DE 1 GR.</t>
  </si>
  <si>
    <t>GUIA D'ANGIOPLÀSTIA PER A SISTEMA VASCULAR PERIFÈRIC AMB DIÀMETRE DE 0,014" FINS A 0,008" A LA PART DISTAL I PES DE PUNTA DE  ≥20 GR.</t>
  </si>
  <si>
    <t>GUIES PER A ATP DIÀMETRE DE 0,018" I PES PUNTA 12 GR.</t>
  </si>
  <si>
    <t>GUIES PER A ATP DIÀMETRE DE 0,018" I PUNTA PREFORMADA CORBA D'1 MM A 45º</t>
  </si>
  <si>
    <t>GUIES D'ANGIOPLÀSTIA DE DIÀMETRE 0,014" I LONGITUD 300CM.</t>
  </si>
  <si>
    <t>GUIES D'ANGIOPLÀSTIA PER AL SISTEMA VASCULAR PERIFÈRIC DE DIÀMETRE 0,018" I LONGITUD 300CM.</t>
  </si>
  <si>
    <t>GUIES PER A ATP DIÀMETRE DE 0,014" I LONGITUDS DE 200CM I 300 CM.</t>
  </si>
  <si>
    <t>LOT 14</t>
  </si>
  <si>
    <t xml:space="preserve">CATÈTER BALÓ D'OCLUSIÓ COAXIAL EXTRA DISTENDIBLE PER A VASCULATURA 
CEREBRAL I PERIFÈRICA </t>
  </si>
  <si>
    <t xml:space="preserve">BALÓ COAXIAL PER A ANGIOPLÀSTIA VASCULAR PERIFÈRICA 0,014” HIDROFOBIC </t>
  </si>
  <si>
    <t>BALÓ COAXIAL PER A ANGIOPLÀSTIA VASCULAR PERIFÈRICA 0,014” AMB PACLITAXEL</t>
  </si>
  <si>
    <t>BALÓ COAXIAL PER A ANGIOPLÀSTIA VASCULAR PERIFÈRICA 0,018” AMB PACLITAXEL</t>
  </si>
  <si>
    <t>INTRODUCTOR ACCÉS VASCULAR DE &lt;5CM ENTRE 4F I 8F</t>
  </si>
  <si>
    <t>INTRODUCTOR ACCÉS VASCULAR  MALLAT 8F LONGITUD &gt;40CM</t>
  </si>
  <si>
    <t>INTRODUCTOR DACCÉS VASCULAR ENTRE 4F I 9 F HIDROFÍLIC DE 90CM</t>
  </si>
  <si>
    <t>INTRODUCTOR DACCÉS VASCULAR ENTRE 4F I 9 F HIDROFÍLIC DE 65CM</t>
  </si>
  <si>
    <t>INTRODUCTOR DACCÉS VASCULAR ENTRE 4F I 9 F HIDROFÍLIC DE 45CM</t>
  </si>
  <si>
    <t>MICROGUIA NITINOL NEURO 0,010" I 0,014" &gt; 200CM LONGITUD</t>
  </si>
  <si>
    <t>GUÍA HÍBRIDA DE PERIFÈRIC DE NITINOL AMB RIGIDESA PROGRESIVA</t>
  </si>
  <si>
    <t>CATÉTER TUNELITZAT DE 9,5F DE POLIURETÀ I 2 LLUMS</t>
  </si>
  <si>
    <t xml:space="preserve">STENT DE CROMO-COBALT EXPANDIBLE AMB BALÓ 0,014" </t>
  </si>
  <si>
    <t xml:space="preserve">STENT DE CROMO-COBALT EXPANDIBLE AMB BALÓ 0,014" PER AL TRACTAMENT D'ARTERIES RENALS I DIGESTIVES </t>
  </si>
  <si>
    <t>CATÈTER REENTRADA 6F 120CM</t>
  </si>
  <si>
    <t>CATÈTER ANGIOGRÀFIC C2 5F 100CM</t>
  </si>
  <si>
    <t xml:space="preserve">MICROCATÈTER COAXIAL INTERVENCIONISME NEURORRADIOLOGIC </t>
  </si>
  <si>
    <t xml:space="preserve">MICTROCATÈTER DIRIGIT PER FLUXE </t>
  </si>
  <si>
    <t>MICROCATÈTER  2,8F 145CM</t>
  </si>
  <si>
    <t xml:space="preserve">MICROCATÈTER AMB PUNTA DESPRENDIBLE 1,9F </t>
  </si>
  <si>
    <t xml:space="preserve">MICROCATÈTER D'EMBOLITZACIÓ PERFIL BAIX 1,7F RECTE </t>
  </si>
  <si>
    <t>MICROCATÈTER D'EMBOLITZACIÓ PERFIL BAIX 1,7F AMB CORBA</t>
  </si>
  <si>
    <t>MICROCATÈTER RECTE COAXIAL INTERVENCIONISME NEURORRADIOLOGIC  0.019" 150CM 2,0F</t>
  </si>
  <si>
    <t>MICROCATÈTER RECTE COAXIAL INTERVENCIONISME NEURORRADIOLOGIC  0.027" 150CM 2,7F</t>
  </si>
  <si>
    <t>CATETER DIAGNÒSTIC 4F 80CM COBRA 2</t>
  </si>
  <si>
    <t>CATETER DIAGNÒSTIC 4F 100CM SIM1</t>
  </si>
  <si>
    <t>CATÈTER  DIAGNÒSTIC 4F 110CM RECTE</t>
  </si>
  <si>
    <t>CATÈTER DIAGNÒSTIC 5F 80CM SOS OMNI 2</t>
  </si>
  <si>
    <t xml:space="preserve">CATÈTER DIAGNÒSTIC 5F </t>
  </si>
  <si>
    <t>CATÈTER DIAGNÒSTIC 5F OMNI FLUSH</t>
  </si>
  <si>
    <t>CATÈTER  DIAGNÒSTIC 5F 125CM  JB1</t>
  </si>
  <si>
    <t>CATÈTER  DIAGNÒSTIC 5F 125CM SIM2</t>
  </si>
  <si>
    <t>CATÈTER SUP. INTRACRANIAL</t>
  </si>
  <si>
    <t>CATÈTER DIAGNÒSTIC CORBA SIM2 125 CM</t>
  </si>
  <si>
    <t>CATÈTER DIAGNÒSTIC CORBA BERN 125 CM</t>
  </si>
  <si>
    <t xml:space="preserve">BALÓ COAXIAL PER A ANGIOPLÀSTIA VASCULAR PERIFÈRICA 0,08” HIDROFÒBIC </t>
  </si>
  <si>
    <t xml:space="preserve">BALÓ PER ANGIOPLASTIA PERIFÈRICA ALLIBERADOR DE SIROLIMUS </t>
  </si>
  <si>
    <t>BALÓ D'OCLUSIÓ COAXIAL INTRACEREBRAL</t>
  </si>
  <si>
    <t>INTRODUCTOR DE CATÈTER 6F 90CM</t>
  </si>
  <si>
    <t>INTRODUCTOR D'ACCÉS VASCULAR  10 - 40CM I ≥4F</t>
  </si>
  <si>
    <t>INTRODUCTOR DACCÉS VASCULAR &gt;40CM ENTRE 4F I 8F HIDROFÒBIC</t>
  </si>
  <si>
    <r>
      <t xml:space="preserve">MICROGUÍA HIDROFÍLICA </t>
    </r>
    <r>
      <rPr>
        <sz val="12"/>
        <color theme="1"/>
        <rFont val="Calibri"/>
        <family val="2"/>
      </rPr>
      <t>≤</t>
    </r>
    <r>
      <rPr>
        <sz val="12"/>
        <color theme="1"/>
        <rFont val="Arial"/>
        <family val="2"/>
      </rPr>
      <t>0,014"</t>
    </r>
  </si>
  <si>
    <r>
      <t xml:space="preserve">GUIA DE NITINOL DE PERIFÈRIC </t>
    </r>
    <r>
      <rPr>
        <sz val="12"/>
        <color theme="1"/>
        <rFont val="Calibri"/>
        <family val="2"/>
      </rPr>
      <t>≤</t>
    </r>
    <r>
      <rPr>
        <sz val="12"/>
        <color theme="1"/>
        <rFont val="Arial"/>
        <family val="2"/>
      </rPr>
      <t>0,018"</t>
    </r>
  </si>
  <si>
    <t>GUIES DE REVASCULARITZACIÓ PERIFÈRICA AMB PES A LA PUNTA DE FINS A 12GR</t>
  </si>
  <si>
    <r>
      <t xml:space="preserve">MICROGUIA NITINOL NEURO 0,010" I 0,014" </t>
    </r>
    <r>
      <rPr>
        <sz val="12"/>
        <color theme="1"/>
        <rFont val="Calibri"/>
        <family val="2"/>
      </rPr>
      <t>≤</t>
    </r>
    <r>
      <rPr>
        <sz val="12"/>
        <color theme="1"/>
        <rFont val="Arial"/>
        <family val="2"/>
      </rPr>
      <t xml:space="preserve"> 200CM LONGITUD</t>
    </r>
  </si>
  <si>
    <r>
      <t xml:space="preserve">STENT DE TROMBECTOMIA MECÀNICA CEREBRAL DE DISSENY HÍBRID PER TRACTAR VASOS DE </t>
    </r>
    <r>
      <rPr>
        <sz val="12"/>
        <color theme="1"/>
        <rFont val="Calibri"/>
        <family val="2"/>
      </rPr>
      <t>≥</t>
    </r>
    <r>
      <rPr>
        <sz val="12"/>
        <color theme="1"/>
        <rFont val="Arial"/>
        <family val="2"/>
      </rPr>
      <t>2MM</t>
    </r>
  </si>
  <si>
    <r>
      <t xml:space="preserve">STENT DE TROMBECTOMIA MECÀNICA CEREBRAL  DE DISSENY HÍBRID PER TRACTAR VASOS DE </t>
    </r>
    <r>
      <rPr>
        <sz val="12"/>
        <color theme="1"/>
        <rFont val="Calibri"/>
        <family val="2"/>
      </rPr>
      <t>≥</t>
    </r>
    <r>
      <rPr>
        <sz val="12"/>
        <color theme="1"/>
        <rFont val="Arial"/>
        <family val="2"/>
      </rPr>
      <t>1MM DE DIÀMETRE</t>
    </r>
  </si>
  <si>
    <t>CATÈTER DE ASPIRACIÓ NEURO PER VASOS DE GRAN CALIBRE</t>
  </si>
  <si>
    <t>CATÈTER DE ASPIRACIÓ NEURO  PER VASOS DE PETIT CALIBRE</t>
  </si>
  <si>
    <t>1 ANY</t>
  </si>
  <si>
    <t>MODI 20%</t>
  </si>
  <si>
    <t>VEC LOT</t>
  </si>
  <si>
    <t>PRORR 1</t>
  </si>
  <si>
    <t>3 ANYS</t>
  </si>
  <si>
    <t>ACM 23/570</t>
  </si>
  <si>
    <t>ACORD MARC RELATIU AL SUBMINISTRAMENT DE PRÒTESIS I MATERIAL FUNGIBLE PER RADIOLOGIA I INTERVENCIONISMEPER A LA FUNDACIÓ DE GESTIÓ SANITÀRIA DE L'HOSPITAL DE LA SANTA CREU I SANT PAU</t>
  </si>
  <si>
    <t xml:space="preserve">3 anys amb iva </t>
  </si>
  <si>
    <t>TUB ASPIRACIÓ DE TROMBOS</t>
  </si>
  <si>
    <t>CATÈTER DE ASPIRACIÓ NEURO PER VASOS DE PETIT CALIBRE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</si>
</sst>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\ _P_t_s_-;\-* #,##0\ _P_t_s_-;_-* &quot;-&quot;??\ _P_t_s_-;_-@_-"/>
    <numFmt numFmtId="165" formatCode="#,##0.00\ &quot;€&quot;"/>
  </numFmts>
  <fonts count="5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0"/>
      <name val="Arial"/>
      <family val="2"/>
    </font>
    <font>
      <b/>
      <sz val="11"/>
      <color indexed="8"/>
      <name val="Calibri"/>
      <family val="2"/>
    </font>
    <font>
      <b/>
      <sz val="11"/>
      <color indexed="54"/>
      <name val="Calibri"/>
      <family val="2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0"/>
      <name val="Arial"/>
      <family val="2"/>
    </font>
    <font>
      <b/>
      <sz val="11"/>
      <color indexed="63"/>
      <name val="Calibri"/>
      <family val="2"/>
    </font>
    <font>
      <sz val="8"/>
      <name val="Arial"/>
      <family val="2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8"/>
      <color indexed="54"/>
      <name val="Calibri Light"/>
      <family val="2"/>
    </font>
    <font>
      <b/>
      <sz val="15"/>
      <color indexed="54"/>
      <name val="Calibri"/>
      <family val="2"/>
    </font>
    <font>
      <b/>
      <sz val="13"/>
      <color indexed="54"/>
      <name val="Calibri"/>
      <family val="2"/>
    </font>
    <font>
      <b/>
      <sz val="14"/>
      <name val="Arial"/>
      <family val="2"/>
    </font>
    <font>
      <b/>
      <sz val="12"/>
      <name val="Arial"/>
      <family val="2"/>
    </font>
    <font>
      <sz val="8"/>
      <name val="Times New Roman"/>
      <family val="1"/>
    </font>
    <font>
      <sz val="18"/>
      <name val="Arial"/>
      <family val="2"/>
    </font>
    <font>
      <sz val="14"/>
      <name val="Arial"/>
      <family val="2"/>
    </font>
    <font>
      <sz val="24"/>
      <name val="Arial"/>
      <family val="2"/>
    </font>
    <font>
      <b/>
      <sz val="18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Arial"/>
      <family val="2"/>
    </font>
    <font>
      <b/>
      <sz val="16"/>
      <name val="Arial"/>
      <family val="2"/>
    </font>
    <font>
      <sz val="12"/>
      <color theme="1"/>
      <name val="Calibri"/>
      <family val="2"/>
    </font>
    <font>
      <sz val="10"/>
      <color theme="0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b/>
      <sz val="12"/>
      <color rgb="FFFF0000"/>
      <name val="Arial"/>
      <family val="2"/>
    </font>
    <font>
      <b/>
      <strike/>
      <sz val="12"/>
      <color rgb="FFFF000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41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57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10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25"/>
        <bgColor indexed="25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7"/>
        <bgColor indexed="57"/>
      </patternFill>
    </fill>
    <fill>
      <patternFill patternType="solid">
        <fgColor indexed="54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53"/>
        <bgColor indexed="53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3"/>
        <bgColor indexed="64"/>
      </patternFill>
    </fill>
    <fill>
      <patternFill patternType="solid">
        <fgColor indexed="12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0"/>
      </patternFill>
    </fill>
    <fill>
      <patternFill patternType="solid">
        <fgColor indexed="23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4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88">
    <xf numFmtId="0" fontId="0" fillId="0" borderId="0"/>
    <xf numFmtId="43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2" borderId="0" applyNumberFormat="0" applyBorder="0" applyAlignment="0" applyProtection="0"/>
    <xf numFmtId="0" fontId="2" fillId="5" borderId="0" applyNumberFormat="0" applyBorder="0" applyAlignment="0" applyProtection="0"/>
    <xf numFmtId="0" fontId="2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3" borderId="0" applyNumberFormat="0" applyBorder="0" applyAlignment="0" applyProtection="0"/>
    <xf numFmtId="0" fontId="2" fillId="2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3" borderId="0" applyNumberFormat="0" applyBorder="0" applyAlignment="0" applyProtection="0"/>
    <xf numFmtId="0" fontId="2" fillId="14" borderId="0" applyNumberFormat="0" applyBorder="0" applyAlignment="0" applyProtection="0"/>
    <xf numFmtId="0" fontId="2" fillId="3" borderId="0" applyNumberFormat="0" applyBorder="0" applyAlignment="0" applyProtection="0"/>
    <xf numFmtId="0" fontId="2" fillId="11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3" borderId="0" applyNumberFormat="0" applyBorder="0" applyAlignment="0" applyProtection="0"/>
    <xf numFmtId="0" fontId="3" fillId="17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1" borderId="0" applyNumberFormat="0" applyBorder="0" applyAlignment="0" applyProtection="0"/>
    <xf numFmtId="0" fontId="3" fillId="17" borderId="0" applyNumberFormat="0" applyBorder="0" applyAlignment="0" applyProtection="0"/>
    <xf numFmtId="0" fontId="3" fillId="3" borderId="0" applyNumberFormat="0" applyBorder="0" applyAlignment="0" applyProtection="0"/>
    <xf numFmtId="0" fontId="3" fillId="14" borderId="0" applyNumberFormat="0" applyBorder="0" applyAlignment="0" applyProtection="0"/>
    <xf numFmtId="0" fontId="3" fillId="3" borderId="0" applyNumberFormat="0" applyBorder="0" applyAlignment="0" applyProtection="0"/>
    <xf numFmtId="0" fontId="3" fillId="11" borderId="0" applyNumberFormat="0" applyBorder="0" applyAlignment="0" applyProtection="0"/>
    <xf numFmtId="0" fontId="3" fillId="13" borderId="0" applyNumberFormat="0" applyBorder="0" applyAlignment="0" applyProtection="0"/>
    <xf numFmtId="0" fontId="3" fillId="17" borderId="0" applyNumberFormat="0" applyBorder="0" applyAlignment="0" applyProtection="0"/>
    <xf numFmtId="0" fontId="3" fillId="21" borderId="0" applyNumberFormat="0" applyBorder="0" applyAlignment="0" applyProtection="0"/>
    <xf numFmtId="0" fontId="3" fillId="17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17" borderId="0" applyNumberFormat="0" applyBorder="0" applyAlignment="0" applyProtection="0"/>
    <xf numFmtId="0" fontId="3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21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2" fillId="26" borderId="0" applyNumberFormat="0" applyBorder="0" applyAlignment="0" applyProtection="0"/>
    <xf numFmtId="0" fontId="2" fillId="35" borderId="0" applyNumberFormat="0" applyBorder="0" applyAlignment="0" applyProtection="0"/>
    <xf numFmtId="0" fontId="3" fillId="27" borderId="0" applyNumberFormat="0" applyBorder="0" applyAlignment="0" applyProtection="0"/>
    <xf numFmtId="0" fontId="3" fillId="34" borderId="0" applyNumberFormat="0" applyBorder="0" applyAlignment="0" applyProtection="0"/>
    <xf numFmtId="0" fontId="3" fillId="17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3" fillId="41" borderId="0" applyNumberFormat="0" applyBorder="0" applyAlignment="0" applyProtection="0"/>
    <xf numFmtId="0" fontId="3" fillId="42" borderId="0" applyNumberFormat="0" applyBorder="0" applyAlignment="0" applyProtection="0"/>
    <xf numFmtId="0" fontId="4" fillId="7" borderId="0" applyNumberFormat="0" applyBorder="0" applyAlignment="0" applyProtection="0"/>
    <xf numFmtId="0" fontId="5" fillId="8" borderId="0" applyNumberFormat="0" applyBorder="0" applyAlignment="0" applyProtection="0"/>
    <xf numFmtId="0" fontId="6" fillId="2" borderId="1" applyNumberFormat="0" applyAlignment="0" applyProtection="0"/>
    <xf numFmtId="0" fontId="6" fillId="11" borderId="1" applyNumberFormat="0" applyAlignment="0" applyProtection="0"/>
    <xf numFmtId="0" fontId="7" fillId="43" borderId="2" applyNumberFormat="0" applyAlignment="0" applyProtection="0"/>
    <xf numFmtId="0" fontId="8" fillId="0" borderId="3" applyNumberFormat="0" applyFill="0" applyAlignment="0" applyProtection="0"/>
    <xf numFmtId="0" fontId="7" fillId="43" borderId="2" applyNumberFormat="0" applyAlignment="0" applyProtection="0"/>
    <xf numFmtId="0" fontId="10" fillId="45" borderId="0" applyNumberFormat="0" applyBorder="0" applyAlignment="0" applyProtection="0"/>
    <xf numFmtId="0" fontId="10" fillId="46" borderId="0" applyNumberFormat="0" applyBorder="0" applyAlignment="0" applyProtection="0"/>
    <xf numFmtId="0" fontId="10" fillId="47" borderId="0" applyNumberFormat="0" applyBorder="0" applyAlignment="0" applyProtection="0"/>
    <xf numFmtId="0" fontId="11" fillId="0" borderId="0" applyNumberFormat="0" applyFill="0" applyBorder="0" applyAlignment="0" applyProtection="0"/>
    <xf numFmtId="0" fontId="3" fillId="17" borderId="0" applyNumberFormat="0" applyBorder="0" applyAlignment="0" applyProtection="0"/>
    <xf numFmtId="0" fontId="3" fillId="38" borderId="0" applyNumberFormat="0" applyBorder="0" applyAlignment="0" applyProtection="0"/>
    <xf numFmtId="0" fontId="3" fillId="43" borderId="0" applyNumberFormat="0" applyBorder="0" applyAlignment="0" applyProtection="0"/>
    <xf numFmtId="0" fontId="3" fillId="16" borderId="0" applyNumberFormat="0" applyBorder="0" applyAlignment="0" applyProtection="0"/>
    <xf numFmtId="0" fontId="3" fillId="44" borderId="0" applyNumberFormat="0" applyBorder="0" applyAlignment="0" applyProtection="0"/>
    <xf numFmtId="0" fontId="3" fillId="21" borderId="0" applyNumberFormat="0" applyBorder="0" applyAlignment="0" applyProtection="0"/>
    <xf numFmtId="44" fontId="9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5" fillId="8" borderId="0" applyNumberFormat="0" applyBorder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6" fillId="0" borderId="0" applyNumberFormat="0" applyFill="0" applyBorder="0" applyAlignment="0" applyProtection="0"/>
    <xf numFmtId="0" fontId="4" fillId="7" borderId="0" applyNumberFormat="0" applyBorder="0" applyAlignment="0" applyProtection="0"/>
    <xf numFmtId="0" fontId="12" fillId="3" borderId="1" applyNumberFormat="0" applyAlignment="0" applyProtection="0"/>
    <xf numFmtId="0" fontId="8" fillId="0" borderId="3" applyNumberFormat="0" applyFill="0" applyAlignment="0" applyProtection="0"/>
    <xf numFmtId="0" fontId="9" fillId="0" borderId="0"/>
    <xf numFmtId="0" fontId="17" fillId="0" borderId="0"/>
    <xf numFmtId="0" fontId="17" fillId="0" borderId="0"/>
    <xf numFmtId="0" fontId="2" fillId="4" borderId="7" applyNumberFormat="0" applyFont="0" applyAlignment="0" applyProtection="0"/>
    <xf numFmtId="0" fontId="9" fillId="4" borderId="7" applyNumberFormat="0" applyFont="0" applyAlignment="0" applyProtection="0"/>
    <xf numFmtId="0" fontId="18" fillId="2" borderId="8" applyNumberFormat="0" applyAlignment="0" applyProtection="0"/>
    <xf numFmtId="0" fontId="18" fillId="11" borderId="8" applyNumberFormat="0" applyAlignment="0" applyProtection="0"/>
    <xf numFmtId="4" fontId="19" fillId="13" borderId="9" applyNumberFormat="0" applyProtection="0">
      <alignment vertical="center"/>
    </xf>
    <xf numFmtId="4" fontId="20" fillId="48" borderId="10" applyNumberFormat="0" applyProtection="0">
      <alignment vertical="center"/>
    </xf>
    <xf numFmtId="4" fontId="19" fillId="48" borderId="10" applyNumberFormat="0" applyProtection="0">
      <alignment horizontal="left" vertical="center" indent="1"/>
    </xf>
    <xf numFmtId="0" fontId="21" fillId="13" borderId="11" applyNumberFormat="0" applyProtection="0">
      <alignment horizontal="left" vertical="top" indent="1"/>
    </xf>
    <xf numFmtId="4" fontId="19" fillId="17" borderId="10" applyNumberFormat="0" applyProtection="0">
      <alignment horizontal="left" vertical="center" indent="1"/>
    </xf>
    <xf numFmtId="4" fontId="19" fillId="7" borderId="10" applyNumberFormat="0" applyProtection="0">
      <alignment horizontal="right" vertical="center"/>
    </xf>
    <xf numFmtId="4" fontId="19" fillId="49" borderId="10" applyNumberFormat="0" applyProtection="0">
      <alignment horizontal="right" vertical="center"/>
    </xf>
    <xf numFmtId="4" fontId="19" fillId="25" borderId="9" applyNumberFormat="0" applyProtection="0">
      <alignment horizontal="right" vertical="center"/>
    </xf>
    <xf numFmtId="4" fontId="19" fillId="16" borderId="10" applyNumberFormat="0" applyProtection="0">
      <alignment horizontal="right" vertical="center"/>
    </xf>
    <xf numFmtId="4" fontId="19" fillId="20" borderId="10" applyNumberFormat="0" applyProtection="0">
      <alignment horizontal="right" vertical="center"/>
    </xf>
    <xf numFmtId="4" fontId="19" fillId="38" borderId="10" applyNumberFormat="0" applyProtection="0">
      <alignment horizontal="right" vertical="center"/>
    </xf>
    <xf numFmtId="4" fontId="19" fillId="21" borderId="10" applyNumberFormat="0" applyProtection="0">
      <alignment horizontal="right" vertical="center"/>
    </xf>
    <xf numFmtId="4" fontId="19" fillId="50" borderId="10" applyNumberFormat="0" applyProtection="0">
      <alignment horizontal="right" vertical="center"/>
    </xf>
    <xf numFmtId="4" fontId="19" fillId="15" borderId="10" applyNumberFormat="0" applyProtection="0">
      <alignment horizontal="right" vertical="center"/>
    </xf>
    <xf numFmtId="4" fontId="19" fillId="51" borderId="9" applyNumberFormat="0" applyProtection="0">
      <alignment horizontal="left" vertical="center" indent="1"/>
    </xf>
    <xf numFmtId="4" fontId="17" fillId="34" borderId="9" applyNumberFormat="0" applyProtection="0">
      <alignment horizontal="left" vertical="center" indent="1"/>
    </xf>
    <xf numFmtId="4" fontId="17" fillId="34" borderId="9" applyNumberFormat="0" applyProtection="0">
      <alignment horizontal="left" vertical="center" indent="1"/>
    </xf>
    <xf numFmtId="4" fontId="19" fillId="52" borderId="10" applyNumberFormat="0" applyProtection="0">
      <alignment horizontal="right" vertical="center"/>
    </xf>
    <xf numFmtId="4" fontId="19" fillId="5" borderId="9" applyNumberFormat="0" applyProtection="0">
      <alignment horizontal="left" vertical="center" indent="1"/>
    </xf>
    <xf numFmtId="4" fontId="19" fillId="52" borderId="9" applyNumberFormat="0" applyProtection="0">
      <alignment horizontal="left" vertical="center" indent="1"/>
    </xf>
    <xf numFmtId="0" fontId="19" fillId="11" borderId="10" applyNumberFormat="0" applyProtection="0">
      <alignment horizontal="left" vertical="center" indent="1"/>
    </xf>
    <xf numFmtId="0" fontId="22" fillId="34" borderId="11" applyNumberFormat="0" applyProtection="0">
      <alignment horizontal="left" vertical="top" indent="1"/>
    </xf>
    <xf numFmtId="0" fontId="19" fillId="53" borderId="10" applyNumberFormat="0" applyProtection="0">
      <alignment horizontal="left" vertical="center" indent="1"/>
    </xf>
    <xf numFmtId="0" fontId="22" fillId="52" borderId="11" applyNumberFormat="0" applyProtection="0">
      <alignment horizontal="left" vertical="top" indent="1"/>
    </xf>
    <xf numFmtId="0" fontId="19" fillId="14" borderId="10" applyNumberFormat="0" applyProtection="0">
      <alignment horizontal="left" vertical="center" indent="1"/>
    </xf>
    <xf numFmtId="0" fontId="22" fillId="14" borderId="11" applyNumberFormat="0" applyProtection="0">
      <alignment horizontal="left" vertical="top" indent="1"/>
    </xf>
    <xf numFmtId="0" fontId="19" fillId="5" borderId="10" applyNumberFormat="0" applyProtection="0">
      <alignment horizontal="left" vertical="center" indent="1"/>
    </xf>
    <xf numFmtId="0" fontId="22" fillId="5" borderId="11" applyNumberFormat="0" applyProtection="0">
      <alignment horizontal="left" vertical="top" indent="1"/>
    </xf>
    <xf numFmtId="0" fontId="22" fillId="2" borderId="12" applyNumberFormat="0">
      <protection locked="0"/>
    </xf>
    <xf numFmtId="0" fontId="23" fillId="34" borderId="13" applyBorder="0"/>
    <xf numFmtId="4" fontId="24" fillId="4" borderId="11" applyNumberFormat="0" applyProtection="0">
      <alignment vertical="center"/>
    </xf>
    <xf numFmtId="4" fontId="20" fillId="54" borderId="14" applyNumberFormat="0" applyProtection="0">
      <alignment vertical="center"/>
    </xf>
    <xf numFmtId="4" fontId="24" fillId="11" borderId="11" applyNumberFormat="0" applyProtection="0">
      <alignment horizontal="left" vertical="center" indent="1"/>
    </xf>
    <xf numFmtId="0" fontId="24" fillId="4" borderId="11" applyNumberFormat="0" applyProtection="0">
      <alignment horizontal="left" vertical="top" indent="1"/>
    </xf>
    <xf numFmtId="4" fontId="19" fillId="0" borderId="10" applyNumberFormat="0" applyProtection="0">
      <alignment horizontal="right" vertical="center"/>
    </xf>
    <xf numFmtId="4" fontId="20" fillId="55" borderId="10" applyNumberFormat="0" applyProtection="0">
      <alignment horizontal="right" vertical="center"/>
    </xf>
    <xf numFmtId="4" fontId="19" fillId="17" borderId="10" applyNumberFormat="0" applyProtection="0">
      <alignment horizontal="left" vertical="center" indent="1"/>
    </xf>
    <xf numFmtId="0" fontId="24" fillId="52" borderId="11" applyNumberFormat="0" applyProtection="0">
      <alignment horizontal="left" vertical="top" indent="1"/>
    </xf>
    <xf numFmtId="4" fontId="25" fillId="56" borderId="9" applyNumberFormat="0" applyProtection="0">
      <alignment horizontal="left" vertical="center" indent="1"/>
    </xf>
    <xf numFmtId="0" fontId="19" fillId="57" borderId="14"/>
    <xf numFmtId="4" fontId="26" fillId="2" borderId="10" applyNumberFormat="0" applyProtection="0">
      <alignment horizontal="right" vertical="center"/>
    </xf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4" applyNumberFormat="0" applyFill="0" applyAlignment="0" applyProtection="0"/>
    <xf numFmtId="0" fontId="35" fillId="0" borderId="17" applyNumberFormat="0" applyFill="0" applyAlignment="0" applyProtection="0"/>
    <xf numFmtId="0" fontId="11" fillId="0" borderId="18" applyNumberFormat="0" applyFill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3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9" borderId="0" applyNumberFormat="0" applyBorder="0" applyAlignment="0" applyProtection="0"/>
    <xf numFmtId="0" fontId="2" fillId="16" borderId="0" applyNumberFormat="0" applyBorder="0" applyAlignment="0" applyProtection="0"/>
    <xf numFmtId="0" fontId="3" fillId="18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2" fillId="0" borderId="0" applyNumberFormat="0" applyFill="0" applyBorder="0" applyAlignment="0" applyProtection="0"/>
    <xf numFmtId="0" fontId="3" fillId="44" borderId="0" applyNumberFormat="0" applyBorder="0" applyAlignment="0" applyProtection="0"/>
    <xf numFmtId="0" fontId="3" fillId="25" borderId="0" applyNumberFormat="0" applyBorder="0" applyAlignment="0" applyProtection="0"/>
    <xf numFmtId="0" fontId="3" fillId="21" borderId="0" applyNumberFormat="0" applyBorder="0" applyAlignment="0" applyProtection="0"/>
    <xf numFmtId="0" fontId="3" fillId="19" borderId="0" applyNumberFormat="0" applyBorder="0" applyAlignment="0" applyProtection="0"/>
    <xf numFmtId="0" fontId="3" fillId="17" borderId="0" applyNumberFormat="0" applyBorder="0" applyAlignment="0" applyProtection="0"/>
    <xf numFmtId="0" fontId="3" fillId="38" borderId="0" applyNumberFormat="0" applyBorder="0" applyAlignment="0" applyProtection="0"/>
    <xf numFmtId="44" fontId="17" fillId="0" borderId="0" applyFont="0" applyFill="0" applyBorder="0" applyAlignment="0" applyProtection="0"/>
    <xf numFmtId="0" fontId="17" fillId="4" borderId="7" applyNumberFormat="0" applyFont="0" applyAlignment="0" applyProtection="0"/>
    <xf numFmtId="0" fontId="17" fillId="4" borderId="7" applyNumberFormat="0" applyFont="0" applyAlignment="0" applyProtection="0"/>
    <xf numFmtId="0" fontId="29" fillId="0" borderId="0" applyNumberFormat="0" applyFill="0" applyBorder="0" applyAlignment="0" applyProtection="0"/>
    <xf numFmtId="0" fontId="30" fillId="0" borderId="15" applyNumberFormat="0" applyFill="0" applyAlignment="0" applyProtection="0"/>
    <xf numFmtId="0" fontId="31" fillId="0" borderId="5" applyNumberFormat="0" applyFill="0" applyAlignment="0" applyProtection="0"/>
    <xf numFmtId="0" fontId="32" fillId="0" borderId="16" applyNumberFormat="0" applyFill="0" applyAlignment="0" applyProtection="0"/>
    <xf numFmtId="0" fontId="19" fillId="34" borderId="11" applyNumberFormat="0" applyProtection="0">
      <alignment horizontal="left" vertical="top" indent="1"/>
    </xf>
    <xf numFmtId="0" fontId="19" fillId="52" borderId="11" applyNumberFormat="0" applyProtection="0">
      <alignment horizontal="left" vertical="top" indent="1"/>
    </xf>
    <xf numFmtId="0" fontId="19" fillId="14" borderId="11" applyNumberFormat="0" applyProtection="0">
      <alignment horizontal="left" vertical="top" indent="1"/>
    </xf>
    <xf numFmtId="0" fontId="19" fillId="5" borderId="11" applyNumberFormat="0" applyProtection="0">
      <alignment horizontal="left" vertical="top" indent="1"/>
    </xf>
    <xf numFmtId="0" fontId="19" fillId="2" borderId="12" applyNumberFormat="0">
      <protection locked="0"/>
    </xf>
    <xf numFmtId="0" fontId="9" fillId="4" borderId="7" applyNumberFormat="0" applyFont="0" applyAlignment="0" applyProtection="0"/>
  </cellStyleXfs>
  <cellXfs count="187">
    <xf numFmtId="0" fontId="0" fillId="0" borderId="0" xfId="0"/>
    <xf numFmtId="0" fontId="9" fillId="0" borderId="0" xfId="95"/>
    <xf numFmtId="0" fontId="36" fillId="0" borderId="0" xfId="95" applyFont="1" applyAlignment="1">
      <alignment wrapText="1"/>
    </xf>
    <xf numFmtId="0" fontId="38" fillId="0" borderId="0" xfId="95" applyFont="1"/>
    <xf numFmtId="0" fontId="39" fillId="0" borderId="0" xfId="95" applyFont="1" applyAlignment="1" applyProtection="1">
      <alignment horizontal="center" vertical="center" wrapText="1"/>
    </xf>
    <xf numFmtId="0" fontId="41" fillId="0" borderId="0" xfId="95" applyNumberFormat="1" applyFont="1" applyBorder="1" applyAlignment="1" applyProtection="1">
      <alignment horizontal="center" vertical="center" wrapText="1"/>
    </xf>
    <xf numFmtId="0" fontId="19" fillId="0" borderId="0" xfId="95" applyFont="1" applyBorder="1" applyAlignment="1" applyProtection="1">
      <alignment horizontal="center" vertical="center" wrapText="1"/>
    </xf>
    <xf numFmtId="0" fontId="40" fillId="0" borderId="0" xfId="95" applyFont="1" applyBorder="1" applyAlignment="1" applyProtection="1">
      <alignment horizontal="center" vertical="center" wrapText="1"/>
    </xf>
    <xf numFmtId="0" fontId="42" fillId="0" borderId="0" xfId="95" applyFont="1" applyBorder="1" applyAlignment="1" applyProtection="1">
      <alignment horizontal="center" vertical="center" wrapText="1"/>
    </xf>
    <xf numFmtId="164" fontId="40" fillId="0" borderId="0" xfId="1" applyNumberFormat="1" applyFont="1" applyBorder="1" applyAlignment="1" applyProtection="1">
      <alignment horizontal="center" vertical="center" wrapText="1"/>
    </xf>
    <xf numFmtId="0" fontId="44" fillId="0" borderId="0" xfId="95" applyFont="1" applyFill="1" applyBorder="1" applyAlignment="1">
      <alignment wrapText="1"/>
    </xf>
    <xf numFmtId="3" fontId="45" fillId="0" borderId="0" xfId="95" applyNumberFormat="1" applyFont="1" applyBorder="1" applyProtection="1"/>
    <xf numFmtId="0" fontId="45" fillId="0" borderId="0" xfId="95" applyFont="1" applyFill="1" applyBorder="1" applyAlignment="1" applyProtection="1">
      <alignment horizontal="center"/>
    </xf>
    <xf numFmtId="9" fontId="45" fillId="0" borderId="0" xfId="95" applyNumberFormat="1" applyFont="1" applyFill="1" applyBorder="1" applyAlignment="1" applyProtection="1">
      <alignment horizontal="center"/>
    </xf>
    <xf numFmtId="2" fontId="45" fillId="0" borderId="0" xfId="95" applyNumberFormat="1" applyFont="1" applyFill="1" applyBorder="1" applyProtection="1"/>
    <xf numFmtId="4" fontId="45" fillId="0" borderId="0" xfId="95" applyNumberFormat="1" applyFont="1" applyFill="1" applyBorder="1" applyProtection="1"/>
    <xf numFmtId="4" fontId="37" fillId="0" borderId="0" xfId="95" applyNumberFormat="1" applyFont="1"/>
    <xf numFmtId="0" fontId="43" fillId="0" borderId="0" xfId="95" applyFont="1"/>
    <xf numFmtId="0" fontId="43" fillId="0" borderId="0" xfId="95" applyFont="1" applyAlignment="1">
      <alignment horizontal="left"/>
    </xf>
    <xf numFmtId="0" fontId="9" fillId="0" borderId="0" xfId="95" applyAlignment="1">
      <alignment vertical="center"/>
    </xf>
    <xf numFmtId="0" fontId="0" fillId="0" borderId="0" xfId="0" applyAlignment="1">
      <alignment vertical="center"/>
    </xf>
    <xf numFmtId="0" fontId="45" fillId="0" borderId="19" xfId="95" applyFont="1" applyFill="1" applyBorder="1" applyAlignment="1" applyProtection="1">
      <alignment horizontal="center" vertical="center"/>
    </xf>
    <xf numFmtId="9" fontId="45" fillId="0" borderId="19" xfId="95" applyNumberFormat="1" applyFont="1" applyFill="1" applyBorder="1" applyAlignment="1" applyProtection="1">
      <alignment horizontal="center" vertical="center"/>
    </xf>
    <xf numFmtId="9" fontId="45" fillId="0" borderId="21" xfId="95" applyNumberFormat="1" applyFont="1" applyFill="1" applyBorder="1" applyAlignment="1" applyProtection="1">
      <alignment horizontal="center" vertical="center"/>
    </xf>
    <xf numFmtId="9" fontId="45" fillId="0" borderId="14" xfId="95" applyNumberFormat="1" applyFont="1" applyFill="1" applyBorder="1" applyAlignment="1" applyProtection="1">
      <alignment horizontal="center" vertical="center"/>
    </xf>
    <xf numFmtId="0" fontId="45" fillId="0" borderId="28" xfId="95" applyFont="1" applyFill="1" applyBorder="1" applyAlignment="1" applyProtection="1">
      <alignment horizontal="center" vertical="center"/>
    </xf>
    <xf numFmtId="9" fontId="45" fillId="59" borderId="14" xfId="95" applyNumberFormat="1" applyFont="1" applyFill="1" applyBorder="1" applyAlignment="1" applyProtection="1">
      <alignment horizontal="center" vertical="center"/>
    </xf>
    <xf numFmtId="3" fontId="0" fillId="0" borderId="0" xfId="0" applyNumberFormat="1"/>
    <xf numFmtId="0" fontId="0" fillId="0" borderId="0" xfId="0" applyAlignment="1">
      <alignment horizontal="center"/>
    </xf>
    <xf numFmtId="0" fontId="9" fillId="0" borderId="0" xfId="95" applyAlignment="1">
      <alignment horizontal="left"/>
    </xf>
    <xf numFmtId="0" fontId="37" fillId="0" borderId="0" xfId="95" applyFont="1" applyBorder="1" applyAlignment="1" applyProtection="1">
      <alignment horizontal="left" vertical="center" wrapText="1"/>
    </xf>
    <xf numFmtId="0" fontId="44" fillId="0" borderId="0" xfId="95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0" fontId="45" fillId="0" borderId="30" xfId="95" applyFont="1" applyFill="1" applyBorder="1" applyAlignment="1" applyProtection="1">
      <alignment horizontal="center" vertical="center"/>
    </xf>
    <xf numFmtId="9" fontId="45" fillId="0" borderId="31" xfId="95" applyNumberFormat="1" applyFont="1" applyFill="1" applyBorder="1" applyAlignment="1" applyProtection="1">
      <alignment horizontal="center" vertical="center"/>
    </xf>
    <xf numFmtId="0" fontId="45" fillId="0" borderId="14" xfId="95" applyFont="1" applyFill="1" applyBorder="1" applyAlignment="1" applyProtection="1">
      <alignment horizontal="center" vertical="center"/>
    </xf>
    <xf numFmtId="3" fontId="48" fillId="0" borderId="0" xfId="0" applyNumberFormat="1" applyFont="1"/>
    <xf numFmtId="0" fontId="47" fillId="0" borderId="0" xfId="0" applyFont="1"/>
    <xf numFmtId="4" fontId="45" fillId="0" borderId="19" xfId="95" applyNumberFormat="1" applyFont="1" applyBorder="1" applyAlignment="1" applyProtection="1">
      <alignment horizontal="center" vertical="center"/>
    </xf>
    <xf numFmtId="4" fontId="45" fillId="0" borderId="19" xfId="95" applyNumberFormat="1" applyFont="1" applyFill="1" applyBorder="1" applyAlignment="1" applyProtection="1">
      <alignment horizontal="center" vertical="center"/>
    </xf>
    <xf numFmtId="4" fontId="45" fillId="0" borderId="22" xfId="95" applyNumberFormat="1" applyFont="1" applyFill="1" applyBorder="1" applyAlignment="1" applyProtection="1">
      <alignment horizontal="center" vertical="center"/>
    </xf>
    <xf numFmtId="4" fontId="45" fillId="0" borderId="14" xfId="95" applyNumberFormat="1" applyFont="1" applyBorder="1" applyAlignment="1" applyProtection="1">
      <alignment horizontal="center" vertical="center"/>
    </xf>
    <xf numFmtId="4" fontId="45" fillId="0" borderId="14" xfId="95" applyNumberFormat="1" applyFont="1" applyFill="1" applyBorder="1" applyAlignment="1" applyProtection="1">
      <alignment horizontal="center" vertical="center"/>
    </xf>
    <xf numFmtId="4" fontId="45" fillId="59" borderId="19" xfId="95" applyNumberFormat="1" applyFont="1" applyFill="1" applyBorder="1" applyAlignment="1" applyProtection="1">
      <alignment horizontal="center" vertical="center"/>
    </xf>
    <xf numFmtId="4" fontId="45" fillId="0" borderId="34" xfId="95" applyNumberFormat="1" applyFont="1" applyFill="1" applyBorder="1" applyAlignment="1" applyProtection="1">
      <alignment horizontal="center" vertical="center"/>
    </xf>
    <xf numFmtId="4" fontId="45" fillId="0" borderId="21" xfId="95" applyNumberFormat="1" applyFont="1" applyBorder="1" applyAlignment="1" applyProtection="1">
      <alignment horizontal="center" vertical="center"/>
    </xf>
    <xf numFmtId="4" fontId="45" fillId="0" borderId="28" xfId="95" applyNumberFormat="1" applyFont="1" applyFill="1" applyBorder="1" applyAlignment="1" applyProtection="1">
      <alignment horizontal="center" vertical="center"/>
    </xf>
    <xf numFmtId="4" fontId="45" fillId="0" borderId="29" xfId="95" applyNumberFormat="1" applyFont="1" applyFill="1" applyBorder="1" applyAlignment="1" applyProtection="1">
      <alignment horizontal="center" vertical="center"/>
    </xf>
    <xf numFmtId="0" fontId="45" fillId="0" borderId="35" xfId="95" applyFont="1" applyFill="1" applyBorder="1" applyAlignment="1" applyProtection="1">
      <alignment horizontal="center" vertical="center"/>
    </xf>
    <xf numFmtId="4" fontId="45" fillId="0" borderId="35" xfId="95" applyNumberFormat="1" applyFont="1" applyBorder="1" applyAlignment="1" applyProtection="1">
      <alignment horizontal="center" vertical="center"/>
    </xf>
    <xf numFmtId="9" fontId="45" fillId="59" borderId="35" xfId="95" applyNumberFormat="1" applyFont="1" applyFill="1" applyBorder="1" applyAlignment="1" applyProtection="1">
      <alignment horizontal="center" vertical="center"/>
    </xf>
    <xf numFmtId="4" fontId="45" fillId="0" borderId="35" xfId="95" applyNumberFormat="1" applyFont="1" applyFill="1" applyBorder="1" applyAlignment="1" applyProtection="1">
      <alignment horizontal="center" vertical="center"/>
    </xf>
    <xf numFmtId="4" fontId="45" fillId="0" borderId="37" xfId="95" applyNumberFormat="1" applyFont="1" applyFill="1" applyBorder="1" applyAlignment="1" applyProtection="1">
      <alignment horizontal="center" vertical="center"/>
    </xf>
    <xf numFmtId="4" fontId="37" fillId="0" borderId="0" xfId="95" applyNumberFormat="1" applyFont="1" applyAlignment="1">
      <alignment horizontal="center"/>
    </xf>
    <xf numFmtId="4" fontId="37" fillId="0" borderId="0" xfId="95" applyNumberFormat="1" applyFont="1" applyAlignment="1">
      <alignment horizontal="left"/>
    </xf>
    <xf numFmtId="4" fontId="37" fillId="0" borderId="0" xfId="95" applyNumberFormat="1" applyFont="1" applyAlignment="1">
      <alignment horizontal="right"/>
    </xf>
    <xf numFmtId="165" fontId="37" fillId="0" borderId="0" xfId="95" applyNumberFormat="1" applyFont="1" applyAlignment="1">
      <alignment horizontal="center"/>
    </xf>
    <xf numFmtId="0" fontId="37" fillId="0" borderId="0" xfId="95" applyFont="1" applyBorder="1" applyAlignment="1" applyProtection="1">
      <alignment horizontal="center" vertical="center" wrapText="1"/>
    </xf>
    <xf numFmtId="4" fontId="45" fillId="0" borderId="31" xfId="95" applyNumberFormat="1" applyFont="1" applyBorder="1" applyAlignment="1" applyProtection="1">
      <alignment horizontal="center" vertical="center"/>
    </xf>
    <xf numFmtId="4" fontId="45" fillId="0" borderId="30" xfId="95" applyNumberFormat="1" applyFont="1" applyFill="1" applyBorder="1" applyAlignment="1" applyProtection="1">
      <alignment horizontal="center" vertical="center"/>
    </xf>
    <xf numFmtId="4" fontId="45" fillId="59" borderId="30" xfId="95" applyNumberFormat="1" applyFont="1" applyFill="1" applyBorder="1" applyAlignment="1" applyProtection="1">
      <alignment horizontal="center" vertical="center"/>
    </xf>
    <xf numFmtId="4" fontId="45" fillId="0" borderId="39" xfId="95" applyNumberFormat="1" applyFont="1" applyFill="1" applyBorder="1" applyAlignment="1" applyProtection="1">
      <alignment horizontal="center" vertical="center"/>
    </xf>
    <xf numFmtId="3" fontId="46" fillId="0" borderId="19" xfId="95" applyNumberFormat="1" applyFont="1" applyFill="1" applyBorder="1" applyAlignment="1">
      <alignment horizontal="center" vertical="center" wrapText="1"/>
    </xf>
    <xf numFmtId="9" fontId="45" fillId="0" borderId="30" xfId="95" applyNumberFormat="1" applyFont="1" applyFill="1" applyBorder="1" applyAlignment="1" applyProtection="1">
      <alignment horizontal="center" vertical="center"/>
    </xf>
    <xf numFmtId="4" fontId="45" fillId="59" borderId="28" xfId="95" applyNumberFormat="1" applyFont="1" applyFill="1" applyBorder="1" applyAlignment="1" applyProtection="1">
      <alignment horizontal="center" vertical="center"/>
    </xf>
    <xf numFmtId="3" fontId="44" fillId="0" borderId="19" xfId="136" applyNumberFormat="1" applyFont="1" applyFill="1" applyBorder="1" applyAlignment="1">
      <alignment horizontal="center" vertical="center"/>
    </xf>
    <xf numFmtId="3" fontId="44" fillId="0" borderId="14" xfId="136" applyNumberFormat="1" applyFont="1" applyFill="1" applyBorder="1" applyAlignment="1">
      <alignment horizontal="center" vertical="center"/>
    </xf>
    <xf numFmtId="3" fontId="44" fillId="0" borderId="31" xfId="136" applyNumberFormat="1" applyFont="1" applyFill="1" applyBorder="1" applyAlignment="1">
      <alignment horizontal="center" vertical="center"/>
    </xf>
    <xf numFmtId="3" fontId="44" fillId="0" borderId="21" xfId="136" applyNumberFormat="1" applyFont="1" applyFill="1" applyBorder="1" applyAlignment="1">
      <alignment horizontal="center" vertical="center"/>
    </xf>
    <xf numFmtId="3" fontId="44" fillId="0" borderId="30" xfId="136" applyNumberFormat="1" applyFont="1" applyFill="1" applyBorder="1" applyAlignment="1">
      <alignment horizontal="center" vertical="center"/>
    </xf>
    <xf numFmtId="0" fontId="49" fillId="0" borderId="36" xfId="0" applyFont="1" applyFill="1" applyBorder="1" applyAlignment="1">
      <alignment horizontal="center" vertical="center"/>
    </xf>
    <xf numFmtId="0" fontId="49" fillId="0" borderId="35" xfId="0" applyFont="1" applyFill="1" applyBorder="1" applyAlignment="1">
      <alignment horizontal="left" vertical="center"/>
    </xf>
    <xf numFmtId="0" fontId="49" fillId="0" borderId="35" xfId="0" applyFont="1" applyFill="1" applyBorder="1" applyAlignment="1">
      <alignment horizontal="center" vertical="center"/>
    </xf>
    <xf numFmtId="0" fontId="49" fillId="0" borderId="14" xfId="0" applyFont="1" applyFill="1" applyBorder="1" applyAlignment="1">
      <alignment horizontal="left" vertical="center"/>
    </xf>
    <xf numFmtId="0" fontId="49" fillId="0" borderId="40" xfId="0" applyFont="1" applyBorder="1" applyAlignment="1">
      <alignment horizontal="center" vertical="center"/>
    </xf>
    <xf numFmtId="0" fontId="49" fillId="0" borderId="31" xfId="0" applyFont="1" applyBorder="1" applyAlignment="1">
      <alignment horizontal="left" vertical="center"/>
    </xf>
    <xf numFmtId="0" fontId="49" fillId="0" borderId="19" xfId="0" applyFont="1" applyBorder="1" applyAlignment="1">
      <alignment horizontal="left" vertical="center"/>
    </xf>
    <xf numFmtId="0" fontId="49" fillId="0" borderId="21" xfId="0" applyFont="1" applyBorder="1" applyAlignment="1">
      <alignment horizontal="left" vertical="center"/>
    </xf>
    <xf numFmtId="0" fontId="37" fillId="58" borderId="24" xfId="95" applyFont="1" applyFill="1" applyBorder="1" applyAlignment="1" applyProtection="1">
      <alignment vertical="center"/>
    </xf>
    <xf numFmtId="0" fontId="37" fillId="58" borderId="24" xfId="95" applyFont="1" applyFill="1" applyBorder="1" applyAlignment="1" applyProtection="1">
      <alignment horizontal="center" vertical="center" wrapText="1"/>
    </xf>
    <xf numFmtId="0" fontId="37" fillId="58" borderId="25" xfId="95" applyFont="1" applyFill="1" applyBorder="1" applyAlignment="1" applyProtection="1">
      <alignment horizontal="center" vertical="center" wrapText="1"/>
    </xf>
    <xf numFmtId="0" fontId="37" fillId="58" borderId="23" xfId="95" applyFont="1" applyFill="1" applyBorder="1" applyAlignment="1" applyProtection="1">
      <alignment horizontal="center" vertical="center" wrapText="1"/>
    </xf>
    <xf numFmtId="0" fontId="49" fillId="0" borderId="31" xfId="0" applyFont="1" applyFill="1" applyBorder="1" applyAlignment="1">
      <alignment horizontal="left" vertical="center"/>
    </xf>
    <xf numFmtId="0" fontId="49" fillId="0" borderId="31" xfId="0" applyFont="1" applyFill="1" applyBorder="1" applyAlignment="1">
      <alignment vertical="center"/>
    </xf>
    <xf numFmtId="0" fontId="49" fillId="0" borderId="14" xfId="0" applyFont="1" applyFill="1" applyBorder="1" applyAlignment="1">
      <alignment vertical="center"/>
    </xf>
    <xf numFmtId="4" fontId="45" fillId="59" borderId="14" xfId="95" applyNumberFormat="1" applyFont="1" applyFill="1" applyBorder="1" applyAlignment="1" applyProtection="1">
      <alignment horizontal="center" vertical="center"/>
    </xf>
    <xf numFmtId="0" fontId="0" fillId="0" borderId="14" xfId="0" applyBorder="1" applyAlignment="1">
      <alignment vertical="center"/>
    </xf>
    <xf numFmtId="0" fontId="49" fillId="0" borderId="14" xfId="0" applyFont="1" applyBorder="1" applyAlignment="1">
      <alignment horizontal="left" vertical="center"/>
    </xf>
    <xf numFmtId="3" fontId="44" fillId="0" borderId="38" xfId="95" applyNumberFormat="1" applyFont="1" applyFill="1" applyBorder="1" applyAlignment="1">
      <alignment horizontal="center" vertical="center"/>
    </xf>
    <xf numFmtId="4" fontId="45" fillId="0" borderId="31" xfId="95" applyNumberFormat="1" applyFont="1" applyFill="1" applyBorder="1" applyAlignment="1">
      <alignment horizontal="center" vertical="center"/>
    </xf>
    <xf numFmtId="3" fontId="44" fillId="0" borderId="14" xfId="95" applyNumberFormat="1" applyFont="1" applyFill="1" applyBorder="1" applyAlignment="1">
      <alignment horizontal="center" vertical="center" wrapText="1"/>
    </xf>
    <xf numFmtId="0" fontId="49" fillId="0" borderId="14" xfId="0" applyFont="1" applyFill="1" applyBorder="1" applyAlignment="1">
      <alignment horizontal="center" vertical="center"/>
    </xf>
    <xf numFmtId="0" fontId="9" fillId="0" borderId="0" xfId="95" applyFill="1" applyAlignment="1">
      <alignment vertical="center"/>
    </xf>
    <xf numFmtId="0" fontId="0" fillId="0" borderId="0" xfId="0" applyFill="1" applyAlignment="1">
      <alignment vertical="center"/>
    </xf>
    <xf numFmtId="0" fontId="49" fillId="0" borderId="31" xfId="0" applyFont="1" applyBorder="1" applyAlignment="1">
      <alignment vertical="center"/>
    </xf>
    <xf numFmtId="0" fontId="49" fillId="0" borderId="19" xfId="0" applyFont="1" applyBorder="1" applyAlignment="1">
      <alignment vertical="center"/>
    </xf>
    <xf numFmtId="0" fontId="49" fillId="0" borderId="14" xfId="0" applyFont="1" applyBorder="1" applyAlignment="1">
      <alignment vertical="center"/>
    </xf>
    <xf numFmtId="3" fontId="44" fillId="0" borderId="26" xfId="95" applyNumberFormat="1" applyFont="1" applyFill="1" applyBorder="1" applyAlignment="1">
      <alignment horizontal="center" vertical="center"/>
    </xf>
    <xf numFmtId="0" fontId="0" fillId="0" borderId="14" xfId="0" applyFill="1" applyBorder="1" applyAlignment="1">
      <alignment vertical="center"/>
    </xf>
    <xf numFmtId="0" fontId="49" fillId="0" borderId="27" xfId="0" applyFont="1" applyFill="1" applyBorder="1" applyAlignment="1">
      <alignment horizontal="center" vertical="center"/>
    </xf>
    <xf numFmtId="0" fontId="49" fillId="0" borderId="20" xfId="0" applyFont="1" applyFill="1" applyBorder="1" applyAlignment="1">
      <alignment horizontal="center" vertical="center"/>
    </xf>
    <xf numFmtId="0" fontId="49" fillId="0" borderId="20" xfId="0" applyFont="1" applyBorder="1" applyAlignment="1">
      <alignment horizontal="center" vertical="center"/>
    </xf>
    <xf numFmtId="0" fontId="49" fillId="0" borderId="27" xfId="0" applyFont="1" applyBorder="1" applyAlignment="1">
      <alignment horizontal="center" vertical="center"/>
    </xf>
    <xf numFmtId="0" fontId="49" fillId="0" borderId="32" xfId="0" applyFont="1" applyBorder="1" applyAlignment="1">
      <alignment horizontal="center" vertical="center"/>
    </xf>
    <xf numFmtId="0" fontId="49" fillId="0" borderId="33" xfId="0" applyFont="1" applyBorder="1" applyAlignment="1">
      <alignment horizontal="center" vertical="center"/>
    </xf>
    <xf numFmtId="0" fontId="49" fillId="0" borderId="14" xfId="0" applyFont="1" applyBorder="1" applyAlignment="1">
      <alignment horizontal="left" vertical="center" wrapText="1"/>
    </xf>
    <xf numFmtId="0" fontId="0" fillId="0" borderId="0" xfId="0" applyBorder="1"/>
    <xf numFmtId="0" fontId="0" fillId="0" borderId="0" xfId="0" applyBorder="1" applyAlignment="1">
      <alignment vertical="center"/>
    </xf>
    <xf numFmtId="0" fontId="0" fillId="0" borderId="0" xfId="0" applyFill="1" applyBorder="1" applyAlignment="1">
      <alignment vertical="center"/>
    </xf>
    <xf numFmtId="0" fontId="9" fillId="0" borderId="0" xfId="95" applyBorder="1" applyAlignment="1">
      <alignment vertical="center"/>
    </xf>
    <xf numFmtId="0" fontId="9" fillId="0" borderId="0" xfId="95" applyFill="1" applyBorder="1" applyAlignment="1">
      <alignment vertical="center"/>
    </xf>
    <xf numFmtId="0" fontId="49" fillId="0" borderId="27" xfId="0" applyFont="1" applyFill="1" applyBorder="1" applyAlignment="1">
      <alignment horizontal="center" vertical="center"/>
    </xf>
    <xf numFmtId="0" fontId="49" fillId="0" borderId="20" xfId="0" applyFont="1" applyFill="1" applyBorder="1" applyAlignment="1">
      <alignment horizontal="center" vertical="center"/>
    </xf>
    <xf numFmtId="0" fontId="49" fillId="0" borderId="20" xfId="0" applyFont="1" applyBorder="1" applyAlignment="1">
      <alignment horizontal="center" vertical="center"/>
    </xf>
    <xf numFmtId="0" fontId="49" fillId="0" borderId="27" xfId="0" applyFont="1" applyBorder="1" applyAlignment="1">
      <alignment horizontal="center" vertical="center"/>
    </xf>
    <xf numFmtId="0" fontId="49" fillId="0" borderId="32" xfId="0" applyFont="1" applyBorder="1" applyAlignment="1">
      <alignment horizontal="center" vertical="center"/>
    </xf>
    <xf numFmtId="0" fontId="49" fillId="0" borderId="33" xfId="0" applyFont="1" applyBorder="1" applyAlignment="1">
      <alignment horizontal="center" vertical="center"/>
    </xf>
    <xf numFmtId="0" fontId="52" fillId="60" borderId="14" xfId="95" applyFont="1" applyFill="1" applyBorder="1"/>
    <xf numFmtId="10" fontId="0" fillId="0" borderId="0" xfId="0" applyNumberFormat="1" applyBorder="1"/>
    <xf numFmtId="2" fontId="0" fillId="0" borderId="0" xfId="0" applyNumberFormat="1" applyBorder="1"/>
    <xf numFmtId="165" fontId="0" fillId="0" borderId="0" xfId="0" applyNumberFormat="1" applyBorder="1"/>
    <xf numFmtId="10" fontId="9" fillId="0" borderId="0" xfId="95" applyNumberFormat="1"/>
    <xf numFmtId="10" fontId="42" fillId="0" borderId="0" xfId="95" applyNumberFormat="1" applyFont="1" applyBorder="1" applyAlignment="1" applyProtection="1">
      <alignment horizontal="center" vertical="center" wrapText="1"/>
    </xf>
    <xf numFmtId="10" fontId="45" fillId="59" borderId="14" xfId="95" applyNumberFormat="1" applyFont="1" applyFill="1" applyBorder="1" applyAlignment="1" applyProtection="1">
      <alignment horizontal="center" vertical="center"/>
    </xf>
    <xf numFmtId="10" fontId="45" fillId="0" borderId="14" xfId="95" applyNumberFormat="1" applyFont="1" applyFill="1" applyBorder="1" applyAlignment="1" applyProtection="1">
      <alignment horizontal="center" vertical="center"/>
    </xf>
    <xf numFmtId="10" fontId="45" fillId="0" borderId="0" xfId="95" applyNumberFormat="1" applyFont="1" applyFill="1" applyBorder="1" applyAlignment="1" applyProtection="1">
      <alignment horizontal="center"/>
    </xf>
    <xf numFmtId="10" fontId="43" fillId="0" borderId="0" xfId="95" applyNumberFormat="1" applyFont="1" applyAlignment="1">
      <alignment horizontal="left"/>
    </xf>
    <xf numFmtId="10" fontId="0" fillId="0" borderId="0" xfId="0" applyNumberFormat="1"/>
    <xf numFmtId="2" fontId="9" fillId="0" borderId="0" xfId="95" applyNumberFormat="1"/>
    <xf numFmtId="2" fontId="42" fillId="0" borderId="0" xfId="95" applyNumberFormat="1" applyFont="1" applyBorder="1" applyAlignment="1" applyProtection="1">
      <alignment horizontal="center" vertical="center" wrapText="1"/>
    </xf>
    <xf numFmtId="2" fontId="45" fillId="0" borderId="0" xfId="95" applyNumberFormat="1" applyFont="1" applyFill="1" applyBorder="1" applyAlignment="1" applyProtection="1">
      <alignment horizontal="center"/>
    </xf>
    <xf numFmtId="2" fontId="43" fillId="0" borderId="0" xfId="95" applyNumberFormat="1" applyFont="1" applyAlignment="1">
      <alignment horizontal="left"/>
    </xf>
    <xf numFmtId="2" fontId="0" fillId="0" borderId="0" xfId="0" applyNumberFormat="1"/>
    <xf numFmtId="2" fontId="45" fillId="59" borderId="14" xfId="95" applyNumberFormat="1" applyFont="1" applyFill="1" applyBorder="1" applyAlignment="1" applyProtection="1">
      <alignment horizontal="center" vertical="center"/>
    </xf>
    <xf numFmtId="10" fontId="0" fillId="0" borderId="14" xfId="0" applyNumberFormat="1" applyBorder="1" applyAlignment="1">
      <alignment vertical="center"/>
    </xf>
    <xf numFmtId="165" fontId="0" fillId="0" borderId="14" xfId="0" applyNumberFormat="1" applyBorder="1" applyAlignment="1">
      <alignment vertical="center"/>
    </xf>
    <xf numFmtId="2" fontId="0" fillId="0" borderId="14" xfId="0" applyNumberFormat="1" applyBorder="1" applyAlignment="1">
      <alignment vertical="center"/>
    </xf>
    <xf numFmtId="2" fontId="0" fillId="0" borderId="14" xfId="0" applyNumberFormat="1" applyFill="1" applyBorder="1" applyAlignment="1">
      <alignment vertical="center"/>
    </xf>
    <xf numFmtId="0" fontId="0" fillId="61" borderId="0" xfId="0" applyFill="1" applyBorder="1"/>
    <xf numFmtId="0" fontId="0" fillId="61" borderId="14" xfId="0" applyFill="1" applyBorder="1" applyAlignment="1">
      <alignment vertical="center"/>
    </xf>
    <xf numFmtId="0" fontId="0" fillId="61" borderId="0" xfId="0" applyFill="1" applyBorder="1" applyAlignment="1">
      <alignment vertical="center"/>
    </xf>
    <xf numFmtId="2" fontId="9" fillId="61" borderId="0" xfId="95" applyNumberFormat="1" applyFill="1"/>
    <xf numFmtId="2" fontId="0" fillId="61" borderId="0" xfId="0" applyNumberFormat="1" applyFill="1" applyBorder="1"/>
    <xf numFmtId="2" fontId="42" fillId="61" borderId="0" xfId="95" applyNumberFormat="1" applyFont="1" applyFill="1" applyBorder="1" applyAlignment="1" applyProtection="1">
      <alignment horizontal="center" vertical="center" wrapText="1"/>
    </xf>
    <xf numFmtId="2" fontId="45" fillId="61" borderId="14" xfId="95" applyNumberFormat="1" applyFont="1" applyFill="1" applyBorder="1" applyAlignment="1" applyProtection="1">
      <alignment horizontal="center" vertical="center"/>
    </xf>
    <xf numFmtId="2" fontId="45" fillId="61" borderId="0" xfId="95" applyNumberFormat="1" applyFont="1" applyFill="1" applyBorder="1" applyAlignment="1" applyProtection="1">
      <alignment horizontal="center"/>
    </xf>
    <xf numFmtId="2" fontId="43" fillId="61" borderId="0" xfId="95" applyNumberFormat="1" applyFont="1" applyFill="1" applyAlignment="1">
      <alignment horizontal="left"/>
    </xf>
    <xf numFmtId="2" fontId="0" fillId="61" borderId="0" xfId="0" applyNumberFormat="1" applyFill="1"/>
    <xf numFmtId="2" fontId="0" fillId="61" borderId="14" xfId="0" applyNumberFormat="1" applyFill="1" applyBorder="1" applyAlignment="1">
      <alignment vertical="center"/>
    </xf>
    <xf numFmtId="2" fontId="53" fillId="60" borderId="14" xfId="95" applyNumberFormat="1" applyFont="1" applyFill="1" applyBorder="1"/>
    <xf numFmtId="4" fontId="53" fillId="61" borderId="14" xfId="95" applyNumberFormat="1" applyFont="1" applyFill="1" applyBorder="1"/>
    <xf numFmtId="10" fontId="54" fillId="60" borderId="14" xfId="95" applyNumberFormat="1" applyFont="1" applyFill="1" applyBorder="1" applyAlignment="1" applyProtection="1">
      <alignment horizontal="center" vertical="center" wrapText="1"/>
    </xf>
    <xf numFmtId="2" fontId="54" fillId="60" borderId="14" xfId="95" applyNumberFormat="1" applyFont="1" applyFill="1" applyBorder="1" applyAlignment="1" applyProtection="1">
      <alignment horizontal="center" vertical="center" wrapText="1"/>
    </xf>
    <xf numFmtId="2" fontId="54" fillId="61" borderId="14" xfId="95" applyNumberFormat="1" applyFont="1" applyFill="1" applyBorder="1" applyAlignment="1" applyProtection="1">
      <alignment horizontal="center" vertical="center" wrapText="1"/>
    </xf>
    <xf numFmtId="10" fontId="53" fillId="60" borderId="14" xfId="95" applyNumberFormat="1" applyFont="1" applyFill="1" applyBorder="1"/>
    <xf numFmtId="0" fontId="53" fillId="60" borderId="14" xfId="95" applyFont="1" applyFill="1" applyBorder="1"/>
    <xf numFmtId="2" fontId="53" fillId="61" borderId="14" xfId="95" applyNumberFormat="1" applyFont="1" applyFill="1" applyBorder="1"/>
    <xf numFmtId="4" fontId="55" fillId="62" borderId="14" xfId="95" applyNumberFormat="1" applyFont="1" applyFill="1" applyBorder="1" applyAlignment="1" applyProtection="1">
      <alignment horizontal="center" vertical="center"/>
    </xf>
    <xf numFmtId="0" fontId="55" fillId="62" borderId="14" xfId="0" applyFont="1" applyFill="1" applyBorder="1" applyAlignment="1">
      <alignment horizontal="left" vertical="center"/>
    </xf>
    <xf numFmtId="0" fontId="55" fillId="62" borderId="20" xfId="0" applyFont="1" applyFill="1" applyBorder="1" applyAlignment="1">
      <alignment horizontal="center" vertical="center"/>
    </xf>
    <xf numFmtId="4" fontId="55" fillId="62" borderId="0" xfId="95" applyNumberFormat="1" applyFont="1" applyFill="1" applyAlignment="1">
      <alignment horizontal="left"/>
    </xf>
    <xf numFmtId="165" fontId="55" fillId="62" borderId="0" xfId="95" applyNumberFormat="1" applyFont="1" applyFill="1" applyAlignment="1">
      <alignment horizontal="center"/>
    </xf>
    <xf numFmtId="4" fontId="55" fillId="62" borderId="0" xfId="95" applyNumberFormat="1" applyFont="1" applyFill="1" applyAlignment="1">
      <alignment horizontal="right"/>
    </xf>
    <xf numFmtId="4" fontId="55" fillId="62" borderId="0" xfId="95" applyNumberFormat="1" applyFont="1" applyFill="1" applyAlignment="1">
      <alignment horizontal="center"/>
    </xf>
    <xf numFmtId="4" fontId="55" fillId="62" borderId="19" xfId="95" applyNumberFormat="1" applyFont="1" applyFill="1" applyBorder="1" applyAlignment="1" applyProtection="1">
      <alignment horizontal="center" vertical="center"/>
    </xf>
    <xf numFmtId="4" fontId="55" fillId="62" borderId="22" xfId="95" applyNumberFormat="1" applyFont="1" applyFill="1" applyBorder="1" applyAlignment="1" applyProtection="1">
      <alignment horizontal="center" vertical="center"/>
    </xf>
    <xf numFmtId="0" fontId="55" fillId="62" borderId="14" xfId="0" applyFont="1" applyFill="1" applyBorder="1" applyAlignment="1">
      <alignment vertical="center"/>
    </xf>
    <xf numFmtId="0" fontId="56" fillId="62" borderId="14" xfId="0" applyFont="1" applyFill="1" applyBorder="1" applyAlignment="1">
      <alignment vertical="center"/>
    </xf>
    <xf numFmtId="0" fontId="44" fillId="0" borderId="19" xfId="95" applyFont="1" applyFill="1" applyBorder="1" applyAlignment="1" applyProtection="1">
      <alignment horizontal="center" vertical="center"/>
    </xf>
    <xf numFmtId="4" fontId="44" fillId="0" borderId="14" xfId="95" applyNumberFormat="1" applyFont="1" applyFill="1" applyBorder="1" applyAlignment="1" applyProtection="1">
      <alignment horizontal="center" vertical="center"/>
    </xf>
    <xf numFmtId="9" fontId="44" fillId="0" borderId="31" xfId="95" applyNumberFormat="1" applyFont="1" applyFill="1" applyBorder="1" applyAlignment="1" applyProtection="1">
      <alignment horizontal="center" vertical="center"/>
    </xf>
    <xf numFmtId="4" fontId="44" fillId="0" borderId="19" xfId="95" applyNumberFormat="1" applyFont="1" applyFill="1" applyBorder="1" applyAlignment="1" applyProtection="1">
      <alignment horizontal="center" vertical="center"/>
    </xf>
    <xf numFmtId="4" fontId="44" fillId="0" borderId="22" xfId="95" applyNumberFormat="1" applyFont="1" applyFill="1" applyBorder="1" applyAlignment="1" applyProtection="1">
      <alignment horizontal="center" vertical="center"/>
    </xf>
    <xf numFmtId="0" fontId="49" fillId="0" borderId="20" xfId="0" applyFont="1" applyFill="1" applyBorder="1" applyAlignment="1">
      <alignment horizontal="center" vertical="center"/>
    </xf>
    <xf numFmtId="0" fontId="49" fillId="0" borderId="27" xfId="0" applyFont="1" applyFill="1" applyBorder="1" applyAlignment="1">
      <alignment horizontal="center" vertical="center"/>
    </xf>
    <xf numFmtId="0" fontId="49" fillId="0" borderId="33" xfId="0" applyFont="1" applyFill="1" applyBorder="1" applyAlignment="1">
      <alignment horizontal="center" vertical="center"/>
    </xf>
    <xf numFmtId="0" fontId="55" fillId="62" borderId="20" xfId="0" applyFont="1" applyFill="1" applyBorder="1" applyAlignment="1">
      <alignment horizontal="center" vertical="center"/>
    </xf>
    <xf numFmtId="0" fontId="49" fillId="0" borderId="27" xfId="0" applyFont="1" applyBorder="1" applyAlignment="1">
      <alignment horizontal="center" vertical="center"/>
    </xf>
    <xf numFmtId="0" fontId="49" fillId="0" borderId="32" xfId="0" applyFont="1" applyBorder="1" applyAlignment="1">
      <alignment horizontal="center" vertical="center"/>
    </xf>
    <xf numFmtId="0" fontId="49" fillId="0" borderId="33" xfId="0" applyFont="1" applyBorder="1" applyAlignment="1">
      <alignment horizontal="center" vertical="center"/>
    </xf>
    <xf numFmtId="0" fontId="49" fillId="0" borderId="32" xfId="0" applyFont="1" applyFill="1" applyBorder="1" applyAlignment="1">
      <alignment horizontal="center" vertical="center"/>
    </xf>
    <xf numFmtId="0" fontId="50" fillId="0" borderId="0" xfId="95" applyFont="1" applyAlignment="1">
      <alignment horizontal="center" wrapText="1"/>
    </xf>
    <xf numFmtId="49" fontId="50" fillId="0" borderId="0" xfId="95" applyNumberFormat="1" applyFont="1" applyBorder="1" applyAlignment="1" applyProtection="1">
      <alignment horizontal="center" vertical="center" wrapText="1" shrinkToFit="1"/>
    </xf>
    <xf numFmtId="0" fontId="50" fillId="0" borderId="0" xfId="95" applyFont="1" applyBorder="1" applyAlignment="1" applyProtection="1">
      <alignment horizontal="center" vertical="center" wrapText="1"/>
    </xf>
    <xf numFmtId="0" fontId="55" fillId="62" borderId="27" xfId="0" applyFont="1" applyFill="1" applyBorder="1" applyAlignment="1">
      <alignment horizontal="center" vertical="center"/>
    </xf>
    <xf numFmtId="0" fontId="55" fillId="62" borderId="32" xfId="0" applyFont="1" applyFill="1" applyBorder="1" applyAlignment="1">
      <alignment horizontal="center" vertical="center"/>
    </xf>
    <xf numFmtId="0" fontId="49" fillId="0" borderId="20" xfId="0" applyFont="1" applyBorder="1" applyAlignment="1">
      <alignment horizontal="center" vertical="center"/>
    </xf>
  </cellXfs>
  <cellStyles count="188">
    <cellStyle name="20% - Accent1" xfId="2" xr:uid="{00000000-0005-0000-0000-000000000000}"/>
    <cellStyle name="20% - Accent2" xfId="3" xr:uid="{00000000-0005-0000-0000-000001000000}"/>
    <cellStyle name="20% - Accent3" xfId="4" xr:uid="{00000000-0005-0000-0000-000002000000}"/>
    <cellStyle name="20% - Accent4" xfId="5" xr:uid="{00000000-0005-0000-0000-000003000000}"/>
    <cellStyle name="20% - Accent5" xfId="6" xr:uid="{00000000-0005-0000-0000-000004000000}"/>
    <cellStyle name="20% - Accent6" xfId="7" xr:uid="{00000000-0005-0000-0000-000005000000}"/>
    <cellStyle name="20% - Énfasis1" xfId="8" xr:uid="{00000000-0005-0000-0000-000006000000}"/>
    <cellStyle name="20% - Énfasis1 2" xfId="153" xr:uid="{00000000-0005-0000-0000-000007000000}"/>
    <cellStyle name="20% - Énfasis2" xfId="9" xr:uid="{00000000-0005-0000-0000-000008000000}"/>
    <cellStyle name="20% - Énfasis2 2" xfId="154" xr:uid="{00000000-0005-0000-0000-000009000000}"/>
    <cellStyle name="20% - Énfasis3" xfId="10" xr:uid="{00000000-0005-0000-0000-00000A000000}"/>
    <cellStyle name="20% - Énfasis3 2" xfId="155" xr:uid="{00000000-0005-0000-0000-00000B000000}"/>
    <cellStyle name="20% - Énfasis4" xfId="11" xr:uid="{00000000-0005-0000-0000-00000C000000}"/>
    <cellStyle name="20% - Énfasis4 2" xfId="156" xr:uid="{00000000-0005-0000-0000-00000D000000}"/>
    <cellStyle name="20% - Énfasis5" xfId="12" xr:uid="{00000000-0005-0000-0000-00000E000000}"/>
    <cellStyle name="20% - Énfasis5 2" xfId="157" xr:uid="{00000000-0005-0000-0000-00000F000000}"/>
    <cellStyle name="20% - Énfasis6" xfId="13" xr:uid="{00000000-0005-0000-0000-000010000000}"/>
    <cellStyle name="20% - Énfasis6 2" xfId="158" xr:uid="{00000000-0005-0000-0000-000011000000}"/>
    <cellStyle name="40% - Accent1" xfId="14" xr:uid="{00000000-0005-0000-0000-000012000000}"/>
    <cellStyle name="40% - Accent2" xfId="15" xr:uid="{00000000-0005-0000-0000-000013000000}"/>
    <cellStyle name="40% - Accent3" xfId="16" xr:uid="{00000000-0005-0000-0000-000014000000}"/>
    <cellStyle name="40% - Accent4" xfId="17" xr:uid="{00000000-0005-0000-0000-000015000000}"/>
    <cellStyle name="40% - Accent5" xfId="18" xr:uid="{00000000-0005-0000-0000-000016000000}"/>
    <cellStyle name="40% - Accent6" xfId="19" xr:uid="{00000000-0005-0000-0000-000017000000}"/>
    <cellStyle name="40% - Énfasis1" xfId="20" xr:uid="{00000000-0005-0000-0000-000018000000}"/>
    <cellStyle name="40% - Énfasis2" xfId="21" xr:uid="{00000000-0005-0000-0000-000019000000}"/>
    <cellStyle name="40% - Énfasis2 2" xfId="159" xr:uid="{00000000-0005-0000-0000-00001A000000}"/>
    <cellStyle name="40% - Énfasis3" xfId="22" xr:uid="{00000000-0005-0000-0000-00001B000000}"/>
    <cellStyle name="40% - Énfasis3 2" xfId="160" xr:uid="{00000000-0005-0000-0000-00001C000000}"/>
    <cellStyle name="40% - Énfasis4" xfId="23" xr:uid="{00000000-0005-0000-0000-00001D000000}"/>
    <cellStyle name="40% - Énfasis4 2" xfId="161" xr:uid="{00000000-0005-0000-0000-00001E000000}"/>
    <cellStyle name="40% - Énfasis5" xfId="24" xr:uid="{00000000-0005-0000-0000-00001F000000}"/>
    <cellStyle name="40% - Énfasis6" xfId="25" xr:uid="{00000000-0005-0000-0000-000020000000}"/>
    <cellStyle name="40% - Énfasis6 2" xfId="162" xr:uid="{00000000-0005-0000-0000-000021000000}"/>
    <cellStyle name="60% - Accent1" xfId="26" xr:uid="{00000000-0005-0000-0000-000022000000}"/>
    <cellStyle name="60% - Accent2" xfId="27" xr:uid="{00000000-0005-0000-0000-000023000000}"/>
    <cellStyle name="60% - Accent3" xfId="28" xr:uid="{00000000-0005-0000-0000-000024000000}"/>
    <cellStyle name="60% - Accent4" xfId="29" xr:uid="{00000000-0005-0000-0000-000025000000}"/>
    <cellStyle name="60% - Accent5" xfId="30" xr:uid="{00000000-0005-0000-0000-000026000000}"/>
    <cellStyle name="60% - Accent6" xfId="31" xr:uid="{00000000-0005-0000-0000-000027000000}"/>
    <cellStyle name="60% - Énfasis1" xfId="32" xr:uid="{00000000-0005-0000-0000-000028000000}"/>
    <cellStyle name="60% - Énfasis1 2" xfId="163" xr:uid="{00000000-0005-0000-0000-000029000000}"/>
    <cellStyle name="60% - Énfasis2" xfId="33" xr:uid="{00000000-0005-0000-0000-00002A000000}"/>
    <cellStyle name="60% - Énfasis2 2" xfId="164" xr:uid="{00000000-0005-0000-0000-00002B000000}"/>
    <cellStyle name="60% - Énfasis3" xfId="34" xr:uid="{00000000-0005-0000-0000-00002C000000}"/>
    <cellStyle name="60% - Énfasis3 2" xfId="165" xr:uid="{00000000-0005-0000-0000-00002D000000}"/>
    <cellStyle name="60% - Énfasis4" xfId="35" xr:uid="{00000000-0005-0000-0000-00002E000000}"/>
    <cellStyle name="60% - Énfasis4 2" xfId="166" xr:uid="{00000000-0005-0000-0000-00002F000000}"/>
    <cellStyle name="60% - Énfasis5" xfId="36" xr:uid="{00000000-0005-0000-0000-000030000000}"/>
    <cellStyle name="60% - Énfasis6" xfId="37" xr:uid="{00000000-0005-0000-0000-000031000000}"/>
    <cellStyle name="60% - Énfasis6 2" xfId="167" xr:uid="{00000000-0005-0000-0000-000032000000}"/>
    <cellStyle name="Accent1" xfId="38" xr:uid="{00000000-0005-0000-0000-000033000000}"/>
    <cellStyle name="Accent1 - 20%" xfId="39" xr:uid="{00000000-0005-0000-0000-000034000000}"/>
    <cellStyle name="Accent1 - 40%" xfId="40" xr:uid="{00000000-0005-0000-0000-000035000000}"/>
    <cellStyle name="Accent1 - 60%" xfId="41" xr:uid="{00000000-0005-0000-0000-000036000000}"/>
    <cellStyle name="Accent1_ABRIL" xfId="42" xr:uid="{00000000-0005-0000-0000-000037000000}"/>
    <cellStyle name="Accent2" xfId="43" xr:uid="{00000000-0005-0000-0000-000038000000}"/>
    <cellStyle name="Accent2 - 20%" xfId="44" xr:uid="{00000000-0005-0000-0000-000039000000}"/>
    <cellStyle name="Accent2 - 40%" xfId="45" xr:uid="{00000000-0005-0000-0000-00003A000000}"/>
    <cellStyle name="Accent2 - 60%" xfId="46" xr:uid="{00000000-0005-0000-0000-00003B000000}"/>
    <cellStyle name="Accent2_NEUROESTIMULADORS total" xfId="47" xr:uid="{00000000-0005-0000-0000-00003C000000}"/>
    <cellStyle name="Accent3" xfId="48" xr:uid="{00000000-0005-0000-0000-00003D000000}"/>
    <cellStyle name="Accent3 - 20%" xfId="49" xr:uid="{00000000-0005-0000-0000-00003E000000}"/>
    <cellStyle name="Accent3 - 40%" xfId="50" xr:uid="{00000000-0005-0000-0000-00003F000000}"/>
    <cellStyle name="Accent3 - 60%" xfId="51" xr:uid="{00000000-0005-0000-0000-000040000000}"/>
    <cellStyle name="Accent3_NEUROESTIMULADORS total" xfId="52" xr:uid="{00000000-0005-0000-0000-000041000000}"/>
    <cellStyle name="Accent4" xfId="53" xr:uid="{00000000-0005-0000-0000-000042000000}"/>
    <cellStyle name="Accent4 - 20%" xfId="54" xr:uid="{00000000-0005-0000-0000-000043000000}"/>
    <cellStyle name="Accent4 - 40%" xfId="55" xr:uid="{00000000-0005-0000-0000-000044000000}"/>
    <cellStyle name="Accent4 - 60%" xfId="56" xr:uid="{00000000-0005-0000-0000-000045000000}"/>
    <cellStyle name="Accent4_ABRIL" xfId="57" xr:uid="{00000000-0005-0000-0000-000046000000}"/>
    <cellStyle name="Accent5" xfId="58" xr:uid="{00000000-0005-0000-0000-000047000000}"/>
    <cellStyle name="Accent5 - 20%" xfId="59" xr:uid="{00000000-0005-0000-0000-000048000000}"/>
    <cellStyle name="Accent5 - 40%" xfId="60" xr:uid="{00000000-0005-0000-0000-000049000000}"/>
    <cellStyle name="Accent5 - 60%" xfId="61" xr:uid="{00000000-0005-0000-0000-00004A000000}"/>
    <cellStyle name="Accent5_NEUROESTIMULADORS total" xfId="62" xr:uid="{00000000-0005-0000-0000-00004B000000}"/>
    <cellStyle name="Accent6" xfId="63" xr:uid="{00000000-0005-0000-0000-00004C000000}"/>
    <cellStyle name="Accent6 - 20%" xfId="64" xr:uid="{00000000-0005-0000-0000-00004D000000}"/>
    <cellStyle name="Accent6 - 40%" xfId="65" xr:uid="{00000000-0005-0000-0000-00004E000000}"/>
    <cellStyle name="Accent6 - 60%" xfId="66" xr:uid="{00000000-0005-0000-0000-00004F000000}"/>
    <cellStyle name="Accent6_NEUROESTIMULADORS total" xfId="67" xr:uid="{00000000-0005-0000-0000-000050000000}"/>
    <cellStyle name="Bad" xfId="68" xr:uid="{00000000-0005-0000-0000-000051000000}"/>
    <cellStyle name="Buena" xfId="69" xr:uid="{00000000-0005-0000-0000-000052000000}"/>
    <cellStyle name="Calculation" xfId="70" xr:uid="{00000000-0005-0000-0000-000053000000}"/>
    <cellStyle name="Cálculo" xfId="71" xr:uid="{00000000-0005-0000-0000-000054000000}"/>
    <cellStyle name="Celda de comprobación" xfId="72" xr:uid="{00000000-0005-0000-0000-000055000000}"/>
    <cellStyle name="Celda vinculada" xfId="73" xr:uid="{00000000-0005-0000-0000-000056000000}"/>
    <cellStyle name="Check Cell" xfId="74" xr:uid="{00000000-0005-0000-0000-000057000000}"/>
    <cellStyle name="Coma" xfId="1" builtinId="3"/>
    <cellStyle name="Emphasis 1" xfId="75" xr:uid="{00000000-0005-0000-0000-000059000000}"/>
    <cellStyle name="Emphasis 2" xfId="76" xr:uid="{00000000-0005-0000-0000-00005A000000}"/>
    <cellStyle name="Emphasis 3" xfId="77" xr:uid="{00000000-0005-0000-0000-00005B000000}"/>
    <cellStyle name="Encabezado 4" xfId="78" xr:uid="{00000000-0005-0000-0000-00005C000000}"/>
    <cellStyle name="Encabezado 4 2" xfId="168" xr:uid="{00000000-0005-0000-0000-00005D000000}"/>
    <cellStyle name="Énfasis1" xfId="79" xr:uid="{00000000-0005-0000-0000-00005E000000}"/>
    <cellStyle name="Énfasis1 2" xfId="169" xr:uid="{00000000-0005-0000-0000-00005F000000}"/>
    <cellStyle name="Énfasis2" xfId="80" xr:uid="{00000000-0005-0000-0000-000060000000}"/>
    <cellStyle name="Énfasis2 2" xfId="170" xr:uid="{00000000-0005-0000-0000-000061000000}"/>
    <cellStyle name="Énfasis3" xfId="81" xr:uid="{00000000-0005-0000-0000-000062000000}"/>
    <cellStyle name="Énfasis3 2" xfId="171" xr:uid="{00000000-0005-0000-0000-000063000000}"/>
    <cellStyle name="Énfasis4" xfId="82" xr:uid="{00000000-0005-0000-0000-000064000000}"/>
    <cellStyle name="Énfasis4 2" xfId="172" xr:uid="{00000000-0005-0000-0000-000065000000}"/>
    <cellStyle name="Énfasis5" xfId="83" xr:uid="{00000000-0005-0000-0000-000066000000}"/>
    <cellStyle name="Énfasis5 2" xfId="173" xr:uid="{00000000-0005-0000-0000-000067000000}"/>
    <cellStyle name="Énfasis6" xfId="84" xr:uid="{00000000-0005-0000-0000-000068000000}"/>
    <cellStyle name="Énfasis6 2" xfId="174" xr:uid="{00000000-0005-0000-0000-000069000000}"/>
    <cellStyle name="Euro" xfId="85" xr:uid="{00000000-0005-0000-0000-00006A000000}"/>
    <cellStyle name="Euro 2" xfId="175" xr:uid="{00000000-0005-0000-0000-00006B000000}"/>
    <cellStyle name="Explanatory Text" xfId="86" xr:uid="{00000000-0005-0000-0000-00006C000000}"/>
    <cellStyle name="Good" xfId="87" xr:uid="{00000000-0005-0000-0000-00006D000000}"/>
    <cellStyle name="Heading 1" xfId="88" xr:uid="{00000000-0005-0000-0000-00006E000000}"/>
    <cellStyle name="Heading 2" xfId="89" xr:uid="{00000000-0005-0000-0000-00006F000000}"/>
    <cellStyle name="Heading 3" xfId="90" xr:uid="{00000000-0005-0000-0000-000070000000}"/>
    <cellStyle name="Heading 4" xfId="91" xr:uid="{00000000-0005-0000-0000-000071000000}"/>
    <cellStyle name="Incorrecto" xfId="92" xr:uid="{00000000-0005-0000-0000-000072000000}"/>
    <cellStyle name="Input" xfId="93" xr:uid="{00000000-0005-0000-0000-000073000000}"/>
    <cellStyle name="Linked Cell" xfId="94" xr:uid="{00000000-0005-0000-0000-000074000000}"/>
    <cellStyle name="Normal" xfId="0" builtinId="0"/>
    <cellStyle name="Normal 2" xfId="96" xr:uid="{00000000-0005-0000-0000-000076000000}"/>
    <cellStyle name="Normal 3" xfId="97" xr:uid="{00000000-0005-0000-0000-000077000000}"/>
    <cellStyle name="Normal_Full1" xfId="95" xr:uid="{00000000-0005-0000-0000-000078000000}"/>
    <cellStyle name="Notas" xfId="98" xr:uid="{00000000-0005-0000-0000-000079000000}"/>
    <cellStyle name="Notas 2" xfId="176" xr:uid="{00000000-0005-0000-0000-00007A000000}"/>
    <cellStyle name="Notas 3" xfId="187" xr:uid="{00000000-0005-0000-0000-00007B000000}"/>
    <cellStyle name="Note" xfId="99" xr:uid="{00000000-0005-0000-0000-00007C000000}"/>
    <cellStyle name="Note 2" xfId="177" xr:uid="{00000000-0005-0000-0000-00007D000000}"/>
    <cellStyle name="Output" xfId="100" xr:uid="{00000000-0005-0000-0000-00007E000000}"/>
    <cellStyle name="Salida" xfId="101" xr:uid="{00000000-0005-0000-0000-00007F000000}"/>
    <cellStyle name="SAPBEXaggData" xfId="102" xr:uid="{00000000-0005-0000-0000-000080000000}"/>
    <cellStyle name="SAPBEXaggDataEmph" xfId="103" xr:uid="{00000000-0005-0000-0000-000081000000}"/>
    <cellStyle name="SAPBEXaggItem" xfId="104" xr:uid="{00000000-0005-0000-0000-000082000000}"/>
    <cellStyle name="SAPBEXaggItemX" xfId="105" xr:uid="{00000000-0005-0000-0000-000083000000}"/>
    <cellStyle name="SAPBEXchaText" xfId="106" xr:uid="{00000000-0005-0000-0000-000084000000}"/>
    <cellStyle name="SAPBEXexcBad7" xfId="107" xr:uid="{00000000-0005-0000-0000-000085000000}"/>
    <cellStyle name="SAPBEXexcBad8" xfId="108" xr:uid="{00000000-0005-0000-0000-000086000000}"/>
    <cellStyle name="SAPBEXexcBad9" xfId="109" xr:uid="{00000000-0005-0000-0000-000087000000}"/>
    <cellStyle name="SAPBEXexcCritical4" xfId="110" xr:uid="{00000000-0005-0000-0000-000088000000}"/>
    <cellStyle name="SAPBEXexcCritical5" xfId="111" xr:uid="{00000000-0005-0000-0000-000089000000}"/>
    <cellStyle name="SAPBEXexcCritical6" xfId="112" xr:uid="{00000000-0005-0000-0000-00008A000000}"/>
    <cellStyle name="SAPBEXexcGood1" xfId="113" xr:uid="{00000000-0005-0000-0000-00008B000000}"/>
    <cellStyle name="SAPBEXexcGood2" xfId="114" xr:uid="{00000000-0005-0000-0000-00008C000000}"/>
    <cellStyle name="SAPBEXexcGood3" xfId="115" xr:uid="{00000000-0005-0000-0000-00008D000000}"/>
    <cellStyle name="SAPBEXfilterDrill" xfId="116" xr:uid="{00000000-0005-0000-0000-00008E000000}"/>
    <cellStyle name="SAPBEXfilterItem" xfId="117" xr:uid="{00000000-0005-0000-0000-00008F000000}"/>
    <cellStyle name="SAPBEXfilterText" xfId="118" xr:uid="{00000000-0005-0000-0000-000090000000}"/>
    <cellStyle name="SAPBEXformats" xfId="119" xr:uid="{00000000-0005-0000-0000-000091000000}"/>
    <cellStyle name="SAPBEXheaderItem" xfId="120" xr:uid="{00000000-0005-0000-0000-000092000000}"/>
    <cellStyle name="SAPBEXheaderText" xfId="121" xr:uid="{00000000-0005-0000-0000-000093000000}"/>
    <cellStyle name="SAPBEXHLevel0" xfId="122" xr:uid="{00000000-0005-0000-0000-000094000000}"/>
    <cellStyle name="SAPBEXHLevel0X" xfId="123" xr:uid="{00000000-0005-0000-0000-000095000000}"/>
    <cellStyle name="SAPBEXHLevel0X 2" xfId="182" xr:uid="{00000000-0005-0000-0000-000096000000}"/>
    <cellStyle name="SAPBEXHLevel1" xfId="124" xr:uid="{00000000-0005-0000-0000-000097000000}"/>
    <cellStyle name="SAPBEXHLevel1X" xfId="125" xr:uid="{00000000-0005-0000-0000-000098000000}"/>
    <cellStyle name="SAPBEXHLevel1X 2" xfId="183" xr:uid="{00000000-0005-0000-0000-000099000000}"/>
    <cellStyle name="SAPBEXHLevel2" xfId="126" xr:uid="{00000000-0005-0000-0000-00009A000000}"/>
    <cellStyle name="SAPBEXHLevel2X" xfId="127" xr:uid="{00000000-0005-0000-0000-00009B000000}"/>
    <cellStyle name="SAPBEXHLevel2X 2" xfId="184" xr:uid="{00000000-0005-0000-0000-00009C000000}"/>
    <cellStyle name="SAPBEXHLevel3" xfId="128" xr:uid="{00000000-0005-0000-0000-00009D000000}"/>
    <cellStyle name="SAPBEXHLevel3X" xfId="129" xr:uid="{00000000-0005-0000-0000-00009E000000}"/>
    <cellStyle name="SAPBEXHLevel3X 2" xfId="185" xr:uid="{00000000-0005-0000-0000-00009F000000}"/>
    <cellStyle name="SAPBEXinputData" xfId="130" xr:uid="{00000000-0005-0000-0000-0000A0000000}"/>
    <cellStyle name="SAPBEXinputData 2" xfId="186" xr:uid="{00000000-0005-0000-0000-0000A1000000}"/>
    <cellStyle name="SAPBEXItemHeader" xfId="131" xr:uid="{00000000-0005-0000-0000-0000A2000000}"/>
    <cellStyle name="SAPBEXresData" xfId="132" xr:uid="{00000000-0005-0000-0000-0000A3000000}"/>
    <cellStyle name="SAPBEXresDataEmph" xfId="133" xr:uid="{00000000-0005-0000-0000-0000A4000000}"/>
    <cellStyle name="SAPBEXresItem" xfId="134" xr:uid="{00000000-0005-0000-0000-0000A5000000}"/>
    <cellStyle name="SAPBEXresItemX" xfId="135" xr:uid="{00000000-0005-0000-0000-0000A6000000}"/>
    <cellStyle name="SAPBEXstdData" xfId="136" xr:uid="{00000000-0005-0000-0000-0000A7000000}"/>
    <cellStyle name="SAPBEXstdDataEmph" xfId="137" xr:uid="{00000000-0005-0000-0000-0000A8000000}"/>
    <cellStyle name="SAPBEXstdItem" xfId="138" xr:uid="{00000000-0005-0000-0000-0000A9000000}"/>
    <cellStyle name="SAPBEXstdItemX" xfId="139" xr:uid="{00000000-0005-0000-0000-0000AA000000}"/>
    <cellStyle name="SAPBEXtitle" xfId="140" xr:uid="{00000000-0005-0000-0000-0000AB000000}"/>
    <cellStyle name="SAPBEXunassignedItem" xfId="141" xr:uid="{00000000-0005-0000-0000-0000AC000000}"/>
    <cellStyle name="SAPBEXundefined" xfId="142" xr:uid="{00000000-0005-0000-0000-0000AD000000}"/>
    <cellStyle name="Sheet Title" xfId="143" xr:uid="{00000000-0005-0000-0000-0000AE000000}"/>
    <cellStyle name="Texto de advertencia" xfId="144" xr:uid="{00000000-0005-0000-0000-0000AF000000}"/>
    <cellStyle name="Texto explicativo" xfId="145" xr:uid="{00000000-0005-0000-0000-0000B0000000}"/>
    <cellStyle name="Title" xfId="146" xr:uid="{00000000-0005-0000-0000-0000B1000000}"/>
    <cellStyle name="Título" xfId="147" xr:uid="{00000000-0005-0000-0000-0000B2000000}"/>
    <cellStyle name="Título 1" xfId="148" xr:uid="{00000000-0005-0000-0000-0000B3000000}"/>
    <cellStyle name="Título 1 2" xfId="179" xr:uid="{00000000-0005-0000-0000-0000B4000000}"/>
    <cellStyle name="Título 2" xfId="149" xr:uid="{00000000-0005-0000-0000-0000B5000000}"/>
    <cellStyle name="Título 2 2" xfId="180" xr:uid="{00000000-0005-0000-0000-0000B6000000}"/>
    <cellStyle name="Título 3" xfId="150" xr:uid="{00000000-0005-0000-0000-0000B7000000}"/>
    <cellStyle name="Título 3 2" xfId="181" xr:uid="{00000000-0005-0000-0000-0000B8000000}"/>
    <cellStyle name="Título 4" xfId="178" xr:uid="{00000000-0005-0000-0000-0000B9000000}"/>
    <cellStyle name="Título_ABRIL" xfId="151" xr:uid="{00000000-0005-0000-0000-0000BA000000}"/>
    <cellStyle name="Warning Text" xfId="152" xr:uid="{00000000-0005-0000-0000-0000B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44823</xdr:colOff>
      <xdr:row>1</xdr:row>
      <xdr:rowOff>0</xdr:rowOff>
    </xdr:from>
    <xdr:to>
      <xdr:col>1</xdr:col>
      <xdr:colOff>573404</xdr:colOff>
      <xdr:row>4</xdr:row>
      <xdr:rowOff>0</xdr:rowOff>
    </xdr:to>
    <xdr:pic>
      <xdr:nvPicPr>
        <xdr:cNvPr id="2" name="Imatge 1" descr="logotip FGS">
          <a:extLst>
            <a:ext uri="{FF2B5EF4-FFF2-40B4-BE49-F238E27FC236}">
              <a16:creationId xmlns:a16="http://schemas.microsoft.com/office/drawing/2014/main" id="{2DBD61D4-81CF-4ACC-88A0-65F104430B7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823" y="190500"/>
          <a:ext cx="1747781" cy="57150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44823</xdr:colOff>
      <xdr:row>1</xdr:row>
      <xdr:rowOff>0</xdr:rowOff>
    </xdr:from>
    <xdr:to>
      <xdr:col>1</xdr:col>
      <xdr:colOff>573404</xdr:colOff>
      <xdr:row>4</xdr:row>
      <xdr:rowOff>0</xdr:rowOff>
    </xdr:to>
    <xdr:pic>
      <xdr:nvPicPr>
        <xdr:cNvPr id="2" name="Imatge 1" descr="logotip FGS">
          <a:extLst>
            <a:ext uri="{FF2B5EF4-FFF2-40B4-BE49-F238E27FC236}">
              <a16:creationId xmlns:a16="http://schemas.microsoft.com/office/drawing/2014/main" id="{9FEF7474-DA79-427A-900B-DB0E8A79DD2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28" y="180975"/>
          <a:ext cx="1783976" cy="54292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cin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60FD01-D8DF-451D-8E08-6AF6E6F6F677}">
  <sheetPr>
    <pageSetUpPr fitToPage="1"/>
  </sheetPr>
  <dimension ref="A1:AP204"/>
  <sheetViews>
    <sheetView tabSelected="1" topLeftCell="A174" zoomScale="82" zoomScaleNormal="82" workbookViewId="0">
      <pane xSplit="1" topLeftCell="B1" activePane="topRight" state="frozen"/>
      <selection pane="topRight" activeCell="B174" sqref="B174"/>
    </sheetView>
  </sheetViews>
  <sheetFormatPr defaultRowHeight="15" x14ac:dyDescent="0.25"/>
  <cols>
    <col min="1" max="1" width="18.28515625" style="32" customWidth="1"/>
    <col min="2" max="2" width="154.42578125" bestFit="1" customWidth="1"/>
    <col min="3" max="3" width="12.28515625" customWidth="1"/>
    <col min="4" max="4" width="14.28515625" customWidth="1"/>
    <col min="5" max="5" width="20.28515625" customWidth="1"/>
    <col min="7" max="7" width="24.85546875" customWidth="1"/>
    <col min="8" max="8" width="25.85546875" bestFit="1" customWidth="1"/>
    <col min="9" max="9" width="16.5703125" bestFit="1" customWidth="1"/>
    <col min="10" max="10" width="19" customWidth="1"/>
    <col min="12" max="42" width="9.140625" style="106"/>
  </cols>
  <sheetData>
    <row r="1" spans="1:42" x14ac:dyDescent="0.25">
      <c r="A1" s="29"/>
      <c r="B1" s="1"/>
      <c r="C1" s="1"/>
      <c r="D1" s="1"/>
      <c r="E1" s="1"/>
      <c r="F1" s="1"/>
      <c r="G1" s="1"/>
      <c r="H1" s="1"/>
      <c r="I1" s="1"/>
      <c r="J1" s="1"/>
      <c r="K1" s="1"/>
    </row>
    <row r="2" spans="1:42" x14ac:dyDescent="0.25">
      <c r="A2" s="29"/>
      <c r="B2" s="1"/>
      <c r="C2" s="1"/>
      <c r="D2" s="1"/>
      <c r="E2" s="1"/>
      <c r="F2" s="1"/>
      <c r="G2" s="1"/>
      <c r="H2" s="1"/>
      <c r="I2" s="1"/>
      <c r="J2" s="1"/>
      <c r="K2" s="1"/>
    </row>
    <row r="3" spans="1:42" x14ac:dyDescent="0.25">
      <c r="A3" s="29"/>
      <c r="B3" s="1"/>
      <c r="C3" s="1"/>
      <c r="D3" s="1"/>
      <c r="E3" s="1"/>
      <c r="F3" s="1"/>
      <c r="G3" s="1"/>
      <c r="H3" s="1"/>
      <c r="I3" s="1"/>
      <c r="J3" s="1"/>
      <c r="K3" s="1"/>
    </row>
    <row r="4" spans="1:42" x14ac:dyDescent="0.25">
      <c r="A4" s="29"/>
      <c r="B4" s="1"/>
      <c r="C4" s="1"/>
      <c r="D4" s="1"/>
      <c r="E4" s="1"/>
      <c r="F4" s="1"/>
      <c r="G4" s="1"/>
      <c r="H4" s="1"/>
      <c r="I4" s="1"/>
      <c r="J4" s="1"/>
      <c r="K4" s="1"/>
    </row>
    <row r="5" spans="1:42" x14ac:dyDescent="0.25">
      <c r="A5" s="29"/>
      <c r="B5" s="1"/>
      <c r="C5" s="1"/>
      <c r="D5" s="1"/>
      <c r="E5" s="1"/>
      <c r="F5" s="1"/>
      <c r="G5" s="1"/>
      <c r="H5" s="1"/>
      <c r="I5" s="1"/>
      <c r="J5" s="1"/>
      <c r="K5" s="1"/>
    </row>
    <row r="6" spans="1:42" x14ac:dyDescent="0.25">
      <c r="A6" s="29"/>
      <c r="B6" s="1"/>
      <c r="C6" s="1"/>
      <c r="D6" s="1"/>
      <c r="E6" s="1"/>
      <c r="F6" s="1"/>
      <c r="G6" s="1"/>
      <c r="H6" s="1"/>
      <c r="I6" s="1"/>
      <c r="J6" s="1"/>
      <c r="K6" s="1"/>
    </row>
    <row r="7" spans="1:42" ht="20.25" x14ac:dyDescent="0.3">
      <c r="A7" s="181" t="s">
        <v>10</v>
      </c>
      <c r="B7" s="181"/>
      <c r="C7" s="181"/>
      <c r="D7" s="181"/>
      <c r="E7" s="181"/>
      <c r="F7" s="181"/>
      <c r="G7" s="181"/>
      <c r="H7" s="181"/>
      <c r="I7" s="181"/>
      <c r="J7" s="181"/>
      <c r="K7" s="2"/>
    </row>
    <row r="8" spans="1:42" ht="41.25" customHeight="1" x14ac:dyDescent="0.25">
      <c r="A8" s="57" t="s">
        <v>7</v>
      </c>
      <c r="B8" s="182" t="s">
        <v>365</v>
      </c>
      <c r="C8" s="182"/>
      <c r="D8" s="182"/>
      <c r="E8" s="182"/>
      <c r="F8" s="182"/>
      <c r="G8" s="182"/>
      <c r="H8" s="182"/>
      <c r="I8" s="182"/>
      <c r="J8" s="182"/>
      <c r="K8" s="3"/>
    </row>
    <row r="9" spans="1:42" ht="37.5" customHeight="1" x14ac:dyDescent="0.25">
      <c r="A9" s="57" t="s">
        <v>8</v>
      </c>
      <c r="B9" s="183" t="s">
        <v>364</v>
      </c>
      <c r="C9" s="183"/>
      <c r="D9" s="183"/>
      <c r="E9" s="183"/>
      <c r="F9" s="183"/>
      <c r="G9" s="183"/>
      <c r="H9" s="183"/>
      <c r="I9" s="183"/>
      <c r="J9" s="183"/>
      <c r="K9" s="4"/>
    </row>
    <row r="10" spans="1:42" ht="30.75" thickBot="1" x14ac:dyDescent="0.3">
      <c r="A10" s="30"/>
      <c r="B10" s="57"/>
      <c r="C10" s="5"/>
      <c r="D10" s="6"/>
      <c r="E10" s="7"/>
      <c r="F10" s="8"/>
      <c r="G10" s="7"/>
      <c r="H10" s="7"/>
      <c r="I10" s="9"/>
      <c r="J10" s="4"/>
      <c r="K10" s="4"/>
    </row>
    <row r="11" spans="1:42" ht="48" thickBot="1" x14ac:dyDescent="0.3">
      <c r="A11" s="81" t="s">
        <v>2</v>
      </c>
      <c r="B11" s="78" t="s">
        <v>6</v>
      </c>
      <c r="C11" s="79" t="s">
        <v>9</v>
      </c>
      <c r="D11" s="79" t="s">
        <v>4</v>
      </c>
      <c r="E11" s="79" t="s">
        <v>11</v>
      </c>
      <c r="F11" s="79" t="s">
        <v>3</v>
      </c>
      <c r="G11" s="79" t="s">
        <v>12</v>
      </c>
      <c r="H11" s="79" t="s">
        <v>5</v>
      </c>
      <c r="I11" s="79" t="s">
        <v>0</v>
      </c>
      <c r="J11" s="80" t="s">
        <v>13</v>
      </c>
      <c r="K11" s="1"/>
    </row>
    <row r="12" spans="1:42" s="20" customFormat="1" ht="24.95" customHeight="1" x14ac:dyDescent="0.25">
      <c r="A12" s="70" t="s">
        <v>15</v>
      </c>
      <c r="B12" s="71" t="s">
        <v>32</v>
      </c>
      <c r="C12" s="72">
        <v>2</v>
      </c>
      <c r="D12" s="48" t="s">
        <v>1</v>
      </c>
      <c r="E12" s="49">
        <v>1505</v>
      </c>
      <c r="F12" s="50">
        <v>0.1</v>
      </c>
      <c r="G12" s="51">
        <f t="shared" ref="G12:G26" si="0">(E12*F12)+E12</f>
        <v>1655.5</v>
      </c>
      <c r="H12" s="51">
        <f t="shared" ref="H12:H99" si="1">(C12*E12)</f>
        <v>3010</v>
      </c>
      <c r="I12" s="51">
        <f t="shared" ref="I12:I99" si="2">(H12*F12)</f>
        <v>301</v>
      </c>
      <c r="J12" s="52">
        <f>(H12+I12)</f>
        <v>3311</v>
      </c>
      <c r="K12" s="19"/>
      <c r="L12" s="107"/>
      <c r="M12" s="107"/>
      <c r="N12" s="107"/>
      <c r="O12" s="107"/>
      <c r="P12" s="107"/>
      <c r="Q12" s="107"/>
      <c r="R12" s="107"/>
      <c r="S12" s="107"/>
      <c r="T12" s="107"/>
      <c r="U12" s="107"/>
      <c r="V12" s="107"/>
      <c r="W12" s="107"/>
      <c r="X12" s="107"/>
      <c r="Y12" s="107"/>
      <c r="Z12" s="107"/>
      <c r="AA12" s="107"/>
      <c r="AB12" s="107"/>
      <c r="AC12" s="107"/>
      <c r="AD12" s="107"/>
      <c r="AE12" s="107"/>
      <c r="AF12" s="107"/>
      <c r="AG12" s="107"/>
      <c r="AH12" s="107"/>
      <c r="AI12" s="107"/>
      <c r="AJ12" s="107"/>
      <c r="AK12" s="107"/>
      <c r="AL12" s="107"/>
      <c r="AM12" s="107"/>
      <c r="AN12" s="107"/>
      <c r="AO12" s="107"/>
      <c r="AP12" s="107"/>
    </row>
    <row r="13" spans="1:42" s="20" customFormat="1" ht="24.95" customHeight="1" x14ac:dyDescent="0.25">
      <c r="A13" s="100" t="s">
        <v>16</v>
      </c>
      <c r="B13" s="73" t="s">
        <v>322</v>
      </c>
      <c r="C13" s="91">
        <v>18</v>
      </c>
      <c r="D13" s="21" t="s">
        <v>1</v>
      </c>
      <c r="E13" s="41">
        <v>1190</v>
      </c>
      <c r="F13" s="26">
        <v>0.1</v>
      </c>
      <c r="G13" s="39">
        <f t="shared" si="0"/>
        <v>1309</v>
      </c>
      <c r="H13" s="39">
        <f t="shared" si="1"/>
        <v>21420</v>
      </c>
      <c r="I13" s="39">
        <f t="shared" si="2"/>
        <v>2142</v>
      </c>
      <c r="J13" s="40">
        <f t="shared" ref="J13:J99" si="3">(H13+I13)</f>
        <v>23562</v>
      </c>
      <c r="K13" s="19"/>
      <c r="L13" s="107"/>
      <c r="M13" s="107"/>
      <c r="N13" s="107"/>
      <c r="O13" s="107"/>
      <c r="P13" s="107"/>
      <c r="Q13" s="107"/>
      <c r="R13" s="107"/>
      <c r="S13" s="107"/>
      <c r="T13" s="107"/>
      <c r="U13" s="107"/>
      <c r="V13" s="107"/>
      <c r="W13" s="107"/>
      <c r="X13" s="107"/>
      <c r="Y13" s="107"/>
      <c r="Z13" s="107"/>
      <c r="AA13" s="107"/>
      <c r="AB13" s="107"/>
      <c r="AC13" s="107"/>
      <c r="AD13" s="107"/>
      <c r="AE13" s="107"/>
      <c r="AF13" s="107"/>
      <c r="AG13" s="107"/>
      <c r="AH13" s="107"/>
      <c r="AI13" s="107"/>
      <c r="AJ13" s="107"/>
      <c r="AK13" s="107"/>
      <c r="AL13" s="107"/>
      <c r="AM13" s="107"/>
      <c r="AN13" s="107"/>
      <c r="AO13" s="107"/>
      <c r="AP13" s="107"/>
    </row>
    <row r="14" spans="1:42" s="20" customFormat="1" ht="24.95" customHeight="1" x14ac:dyDescent="0.25">
      <c r="A14" s="100" t="s">
        <v>17</v>
      </c>
      <c r="B14" s="73" t="s">
        <v>323</v>
      </c>
      <c r="C14" s="91">
        <v>21</v>
      </c>
      <c r="D14" s="21" t="s">
        <v>1</v>
      </c>
      <c r="E14" s="41">
        <v>950</v>
      </c>
      <c r="F14" s="26">
        <v>0.1</v>
      </c>
      <c r="G14" s="39">
        <f t="shared" si="0"/>
        <v>1045</v>
      </c>
      <c r="H14" s="39">
        <f t="shared" si="1"/>
        <v>19950</v>
      </c>
      <c r="I14" s="39">
        <f t="shared" si="2"/>
        <v>1995</v>
      </c>
      <c r="J14" s="40">
        <f t="shared" si="3"/>
        <v>21945</v>
      </c>
      <c r="K14" s="19"/>
      <c r="L14" s="107"/>
      <c r="M14" s="107"/>
      <c r="N14" s="107"/>
      <c r="O14" s="107"/>
      <c r="P14" s="107"/>
      <c r="Q14" s="107"/>
      <c r="R14" s="107"/>
      <c r="S14" s="107"/>
      <c r="T14" s="107"/>
      <c r="U14" s="107"/>
      <c r="V14" s="107"/>
      <c r="W14" s="107"/>
      <c r="X14" s="107"/>
      <c r="Y14" s="107"/>
      <c r="Z14" s="107"/>
      <c r="AA14" s="107"/>
      <c r="AB14" s="107"/>
      <c r="AC14" s="107"/>
      <c r="AD14" s="107"/>
      <c r="AE14" s="107"/>
      <c r="AF14" s="107"/>
      <c r="AG14" s="107"/>
      <c r="AH14" s="107"/>
      <c r="AI14" s="107"/>
      <c r="AJ14" s="107"/>
      <c r="AK14" s="107"/>
      <c r="AL14" s="107"/>
      <c r="AM14" s="107"/>
      <c r="AN14" s="107"/>
      <c r="AO14" s="107"/>
      <c r="AP14" s="107"/>
    </row>
    <row r="15" spans="1:42" s="20" customFormat="1" ht="24.95" customHeight="1" x14ac:dyDescent="0.25">
      <c r="A15" s="100" t="s">
        <v>18</v>
      </c>
      <c r="B15" s="73" t="s">
        <v>33</v>
      </c>
      <c r="C15" s="91">
        <v>1</v>
      </c>
      <c r="D15" s="21" t="s">
        <v>1</v>
      </c>
      <c r="E15" s="41">
        <v>1330</v>
      </c>
      <c r="F15" s="26">
        <v>0.1</v>
      </c>
      <c r="G15" s="39">
        <f t="shared" si="0"/>
        <v>1463</v>
      </c>
      <c r="H15" s="39">
        <f t="shared" si="1"/>
        <v>1330</v>
      </c>
      <c r="I15" s="39">
        <f t="shared" si="2"/>
        <v>133</v>
      </c>
      <c r="J15" s="40">
        <f t="shared" si="3"/>
        <v>1463</v>
      </c>
      <c r="K15" s="19"/>
      <c r="L15" s="107"/>
      <c r="M15" s="107"/>
      <c r="N15" s="107"/>
      <c r="O15" s="107"/>
      <c r="P15" s="107"/>
      <c r="Q15" s="107"/>
      <c r="R15" s="107"/>
      <c r="S15" s="107"/>
      <c r="T15" s="107"/>
      <c r="U15" s="107"/>
      <c r="V15" s="107"/>
      <c r="W15" s="107"/>
      <c r="X15" s="107"/>
      <c r="Y15" s="107"/>
      <c r="Z15" s="107"/>
      <c r="AA15" s="107"/>
      <c r="AB15" s="107"/>
      <c r="AC15" s="107"/>
      <c r="AD15" s="107"/>
      <c r="AE15" s="107"/>
      <c r="AF15" s="107"/>
      <c r="AG15" s="107"/>
      <c r="AH15" s="107"/>
      <c r="AI15" s="107"/>
      <c r="AJ15" s="107"/>
      <c r="AK15" s="107"/>
      <c r="AL15" s="107"/>
      <c r="AM15" s="107"/>
      <c r="AN15" s="107"/>
      <c r="AO15" s="107"/>
      <c r="AP15" s="107"/>
    </row>
    <row r="16" spans="1:42" s="20" customFormat="1" ht="24.95" customHeight="1" x14ac:dyDescent="0.25">
      <c r="A16" s="100" t="s">
        <v>19</v>
      </c>
      <c r="B16" s="73" t="s">
        <v>34</v>
      </c>
      <c r="C16" s="91">
        <v>3</v>
      </c>
      <c r="D16" s="21" t="s">
        <v>1</v>
      </c>
      <c r="E16" s="41">
        <v>2300</v>
      </c>
      <c r="F16" s="26">
        <v>0.1</v>
      </c>
      <c r="G16" s="39">
        <f t="shared" si="0"/>
        <v>2530</v>
      </c>
      <c r="H16" s="39">
        <f t="shared" si="1"/>
        <v>6900</v>
      </c>
      <c r="I16" s="39">
        <f t="shared" si="2"/>
        <v>690</v>
      </c>
      <c r="J16" s="40">
        <f t="shared" si="3"/>
        <v>7590</v>
      </c>
      <c r="K16" s="19"/>
      <c r="L16" s="107"/>
      <c r="M16" s="107"/>
      <c r="N16" s="107"/>
      <c r="O16" s="107"/>
      <c r="P16" s="107"/>
      <c r="Q16" s="107"/>
      <c r="R16" s="107"/>
      <c r="S16" s="107"/>
      <c r="T16" s="107"/>
      <c r="U16" s="107"/>
      <c r="V16" s="107"/>
      <c r="W16" s="107"/>
      <c r="X16" s="107"/>
      <c r="Y16" s="107"/>
      <c r="Z16" s="107"/>
      <c r="AA16" s="107"/>
      <c r="AB16" s="107"/>
      <c r="AC16" s="107"/>
      <c r="AD16" s="107"/>
      <c r="AE16" s="107"/>
      <c r="AF16" s="107"/>
      <c r="AG16" s="107"/>
      <c r="AH16" s="107"/>
      <c r="AI16" s="107"/>
      <c r="AJ16" s="107"/>
      <c r="AK16" s="107"/>
      <c r="AL16" s="107"/>
      <c r="AM16" s="107"/>
      <c r="AN16" s="107"/>
      <c r="AO16" s="107"/>
      <c r="AP16" s="107"/>
    </row>
    <row r="17" spans="1:42" s="20" customFormat="1" ht="24.95" customHeight="1" x14ac:dyDescent="0.25">
      <c r="A17" s="100" t="s">
        <v>20</v>
      </c>
      <c r="B17" s="73" t="s">
        <v>35</v>
      </c>
      <c r="C17" s="91">
        <v>29</v>
      </c>
      <c r="D17" s="21" t="s">
        <v>1</v>
      </c>
      <c r="E17" s="41">
        <v>1250</v>
      </c>
      <c r="F17" s="26">
        <v>0.1</v>
      </c>
      <c r="G17" s="39">
        <f t="shared" si="0"/>
        <v>1375</v>
      </c>
      <c r="H17" s="39">
        <f t="shared" si="1"/>
        <v>36250</v>
      </c>
      <c r="I17" s="39">
        <f t="shared" si="2"/>
        <v>3625</v>
      </c>
      <c r="J17" s="40">
        <f t="shared" si="3"/>
        <v>39875</v>
      </c>
      <c r="K17" s="19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</row>
    <row r="18" spans="1:42" s="20" customFormat="1" ht="24.95" customHeight="1" x14ac:dyDescent="0.25">
      <c r="A18" s="100" t="s">
        <v>21</v>
      </c>
      <c r="B18" s="73" t="s">
        <v>36</v>
      </c>
      <c r="C18" s="91">
        <v>15</v>
      </c>
      <c r="D18" s="21" t="s">
        <v>1</v>
      </c>
      <c r="E18" s="41">
        <v>3820</v>
      </c>
      <c r="F18" s="26">
        <v>0.1</v>
      </c>
      <c r="G18" s="39">
        <f t="shared" si="0"/>
        <v>4202</v>
      </c>
      <c r="H18" s="39">
        <f t="shared" si="1"/>
        <v>57300</v>
      </c>
      <c r="I18" s="39">
        <f t="shared" si="2"/>
        <v>5730</v>
      </c>
      <c r="J18" s="40">
        <f t="shared" si="3"/>
        <v>63030</v>
      </c>
      <c r="K18" s="19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7"/>
      <c r="AK18" s="107"/>
      <c r="AL18" s="107"/>
      <c r="AM18" s="107"/>
      <c r="AN18" s="107"/>
      <c r="AO18" s="107"/>
      <c r="AP18" s="107"/>
    </row>
    <row r="19" spans="1:42" s="20" customFormat="1" ht="24.95" customHeight="1" x14ac:dyDescent="0.25">
      <c r="A19" s="100" t="s">
        <v>22</v>
      </c>
      <c r="B19" s="73" t="s">
        <v>37</v>
      </c>
      <c r="C19" s="91">
        <v>2</v>
      </c>
      <c r="D19" s="21" t="s">
        <v>1</v>
      </c>
      <c r="E19" s="41">
        <v>1000</v>
      </c>
      <c r="F19" s="26">
        <v>0.1</v>
      </c>
      <c r="G19" s="39">
        <f t="shared" si="0"/>
        <v>1100</v>
      </c>
      <c r="H19" s="39">
        <f t="shared" si="1"/>
        <v>2000</v>
      </c>
      <c r="I19" s="39">
        <f t="shared" si="2"/>
        <v>200</v>
      </c>
      <c r="J19" s="40">
        <f t="shared" si="3"/>
        <v>2200</v>
      </c>
      <c r="K19" s="19"/>
      <c r="L19" s="107"/>
      <c r="M19" s="107"/>
      <c r="N19" s="107"/>
      <c r="O19" s="107"/>
      <c r="P19" s="107"/>
      <c r="Q19" s="107"/>
      <c r="R19" s="107"/>
      <c r="S19" s="107"/>
      <c r="T19" s="107"/>
      <c r="U19" s="107"/>
      <c r="V19" s="107"/>
      <c r="W19" s="107"/>
      <c r="X19" s="107"/>
      <c r="Y19" s="107"/>
      <c r="Z19" s="107"/>
      <c r="AA19" s="107"/>
      <c r="AB19" s="107"/>
      <c r="AC19" s="107"/>
      <c r="AD19" s="107"/>
      <c r="AE19" s="107"/>
      <c r="AF19" s="107"/>
      <c r="AG19" s="107"/>
      <c r="AH19" s="107"/>
      <c r="AI19" s="107"/>
      <c r="AJ19" s="107"/>
      <c r="AK19" s="107"/>
      <c r="AL19" s="107"/>
      <c r="AM19" s="107"/>
      <c r="AN19" s="107"/>
      <c r="AO19" s="107"/>
      <c r="AP19" s="107"/>
    </row>
    <row r="20" spans="1:42" s="20" customFormat="1" ht="24.95" customHeight="1" x14ac:dyDescent="0.25">
      <c r="A20" s="100" t="s">
        <v>23</v>
      </c>
      <c r="B20" s="73" t="s">
        <v>38</v>
      </c>
      <c r="C20" s="91">
        <v>12</v>
      </c>
      <c r="D20" s="21" t="s">
        <v>1</v>
      </c>
      <c r="E20" s="41">
        <v>3095</v>
      </c>
      <c r="F20" s="26">
        <v>0.1</v>
      </c>
      <c r="G20" s="39">
        <f t="shared" si="0"/>
        <v>3404.5</v>
      </c>
      <c r="H20" s="39">
        <f t="shared" si="1"/>
        <v>37140</v>
      </c>
      <c r="I20" s="39">
        <f t="shared" si="2"/>
        <v>3714</v>
      </c>
      <c r="J20" s="40">
        <f t="shared" si="3"/>
        <v>40854</v>
      </c>
      <c r="K20" s="19"/>
      <c r="L20" s="107"/>
      <c r="M20" s="107"/>
      <c r="N20" s="107"/>
      <c r="O20" s="107"/>
      <c r="P20" s="107"/>
      <c r="Q20" s="107"/>
      <c r="R20" s="107"/>
      <c r="S20" s="107"/>
      <c r="T20" s="107"/>
      <c r="U20" s="107"/>
      <c r="V20" s="107"/>
      <c r="W20" s="107"/>
      <c r="X20" s="107"/>
      <c r="Y20" s="107"/>
      <c r="Z20" s="107"/>
      <c r="AA20" s="107"/>
      <c r="AB20" s="107"/>
      <c r="AC20" s="107"/>
      <c r="AD20" s="107"/>
      <c r="AE20" s="107"/>
      <c r="AF20" s="107"/>
      <c r="AG20" s="107"/>
      <c r="AH20" s="107"/>
      <c r="AI20" s="107"/>
      <c r="AJ20" s="107"/>
      <c r="AK20" s="107"/>
      <c r="AL20" s="107"/>
      <c r="AM20" s="107"/>
      <c r="AN20" s="107"/>
      <c r="AO20" s="107"/>
      <c r="AP20" s="107"/>
    </row>
    <row r="21" spans="1:42" s="20" customFormat="1" ht="24.95" customHeight="1" x14ac:dyDescent="0.25">
      <c r="A21" s="100" t="s">
        <v>24</v>
      </c>
      <c r="B21" s="73" t="s">
        <v>39</v>
      </c>
      <c r="C21" s="91">
        <v>11</v>
      </c>
      <c r="D21" s="21" t="s">
        <v>1</v>
      </c>
      <c r="E21" s="41">
        <v>10500</v>
      </c>
      <c r="F21" s="26">
        <v>0.1</v>
      </c>
      <c r="G21" s="39">
        <f t="shared" si="0"/>
        <v>11550</v>
      </c>
      <c r="H21" s="39">
        <f t="shared" si="1"/>
        <v>115500</v>
      </c>
      <c r="I21" s="39">
        <f t="shared" si="2"/>
        <v>11550</v>
      </c>
      <c r="J21" s="40">
        <f t="shared" si="3"/>
        <v>127050</v>
      </c>
      <c r="K21" s="19"/>
      <c r="L21" s="107"/>
      <c r="M21" s="107"/>
      <c r="N21" s="107"/>
      <c r="O21" s="107"/>
      <c r="P21" s="107"/>
      <c r="Q21" s="107"/>
      <c r="R21" s="107"/>
      <c r="S21" s="107"/>
      <c r="T21" s="107"/>
      <c r="U21" s="107"/>
      <c r="V21" s="107"/>
      <c r="W21" s="107"/>
      <c r="X21" s="107"/>
      <c r="Y21" s="107"/>
      <c r="Z21" s="107"/>
      <c r="AA21" s="107"/>
      <c r="AB21" s="107"/>
      <c r="AC21" s="107"/>
      <c r="AD21" s="107"/>
      <c r="AE21" s="107"/>
      <c r="AF21" s="107"/>
      <c r="AG21" s="107"/>
      <c r="AH21" s="107"/>
      <c r="AI21" s="107"/>
      <c r="AJ21" s="107"/>
      <c r="AK21" s="107"/>
      <c r="AL21" s="107"/>
      <c r="AM21" s="107"/>
      <c r="AN21" s="107"/>
      <c r="AO21" s="107"/>
      <c r="AP21" s="107"/>
    </row>
    <row r="22" spans="1:42" s="20" customFormat="1" ht="24.95" customHeight="1" x14ac:dyDescent="0.25">
      <c r="A22" s="100" t="s">
        <v>25</v>
      </c>
      <c r="B22" s="73" t="s">
        <v>40</v>
      </c>
      <c r="C22" s="91">
        <v>147</v>
      </c>
      <c r="D22" s="21" t="s">
        <v>1</v>
      </c>
      <c r="E22" s="41">
        <v>1050</v>
      </c>
      <c r="F22" s="26">
        <v>0.1</v>
      </c>
      <c r="G22" s="39">
        <f t="shared" si="0"/>
        <v>1155</v>
      </c>
      <c r="H22" s="39">
        <f t="shared" si="1"/>
        <v>154350</v>
      </c>
      <c r="I22" s="39">
        <f t="shared" si="2"/>
        <v>15435</v>
      </c>
      <c r="J22" s="40">
        <f t="shared" si="3"/>
        <v>169785</v>
      </c>
      <c r="K22" s="19"/>
      <c r="L22" s="107"/>
      <c r="M22" s="107"/>
      <c r="N22" s="107"/>
      <c r="O22" s="107"/>
      <c r="P22" s="107"/>
      <c r="Q22" s="107"/>
      <c r="R22" s="107"/>
      <c r="S22" s="107"/>
      <c r="T22" s="107"/>
      <c r="U22" s="107"/>
      <c r="V22" s="107"/>
      <c r="W22" s="107"/>
      <c r="X22" s="107"/>
      <c r="Y22" s="107"/>
      <c r="Z22" s="107"/>
      <c r="AA22" s="107"/>
      <c r="AB22" s="107"/>
      <c r="AC22" s="107"/>
      <c r="AD22" s="107"/>
      <c r="AE22" s="107"/>
      <c r="AF22" s="107"/>
      <c r="AG22" s="107"/>
      <c r="AH22" s="107"/>
      <c r="AI22" s="107"/>
      <c r="AJ22" s="107"/>
      <c r="AK22" s="107"/>
      <c r="AL22" s="107"/>
      <c r="AM22" s="107"/>
      <c r="AN22" s="107"/>
      <c r="AO22" s="107"/>
      <c r="AP22" s="107"/>
    </row>
    <row r="23" spans="1:42" s="20" customFormat="1" ht="24.95" customHeight="1" x14ac:dyDescent="0.25">
      <c r="A23" s="100" t="s">
        <v>26</v>
      </c>
      <c r="B23" s="73" t="s">
        <v>41</v>
      </c>
      <c r="C23" s="91">
        <v>31</v>
      </c>
      <c r="D23" s="21" t="s">
        <v>1</v>
      </c>
      <c r="E23" s="41">
        <v>1050</v>
      </c>
      <c r="F23" s="26">
        <v>0.1</v>
      </c>
      <c r="G23" s="39">
        <f t="shared" si="0"/>
        <v>1155</v>
      </c>
      <c r="H23" s="39">
        <f t="shared" si="1"/>
        <v>32550</v>
      </c>
      <c r="I23" s="39">
        <f t="shared" si="2"/>
        <v>3255</v>
      </c>
      <c r="J23" s="40">
        <f t="shared" si="3"/>
        <v>35805</v>
      </c>
      <c r="K23" s="19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107"/>
      <c r="AG23" s="107"/>
      <c r="AH23" s="107"/>
      <c r="AI23" s="107"/>
      <c r="AJ23" s="107"/>
      <c r="AK23" s="107"/>
      <c r="AL23" s="107"/>
      <c r="AM23" s="107"/>
      <c r="AN23" s="107"/>
      <c r="AO23" s="107"/>
      <c r="AP23" s="107"/>
    </row>
    <row r="24" spans="1:42" s="20" customFormat="1" ht="24.95" customHeight="1" x14ac:dyDescent="0.25">
      <c r="A24" s="100" t="s">
        <v>27</v>
      </c>
      <c r="B24" s="73" t="s">
        <v>42</v>
      </c>
      <c r="C24" s="91">
        <v>7</v>
      </c>
      <c r="D24" s="21" t="s">
        <v>1</v>
      </c>
      <c r="E24" s="41">
        <v>1198</v>
      </c>
      <c r="F24" s="26">
        <v>0.1</v>
      </c>
      <c r="G24" s="39">
        <f t="shared" si="0"/>
        <v>1317.8</v>
      </c>
      <c r="H24" s="39">
        <f t="shared" si="1"/>
        <v>8386</v>
      </c>
      <c r="I24" s="39">
        <f t="shared" si="2"/>
        <v>838.6</v>
      </c>
      <c r="J24" s="40">
        <f t="shared" si="3"/>
        <v>9224.6</v>
      </c>
      <c r="K24" s="19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  <c r="AP24" s="107"/>
    </row>
    <row r="25" spans="1:42" s="20" customFormat="1" ht="24.95" customHeight="1" x14ac:dyDescent="0.25">
      <c r="A25" s="99" t="s">
        <v>309</v>
      </c>
      <c r="B25" s="83" t="s">
        <v>43</v>
      </c>
      <c r="C25" s="97">
        <v>24</v>
      </c>
      <c r="D25" s="21" t="s">
        <v>1</v>
      </c>
      <c r="E25" s="42">
        <v>1272.73</v>
      </c>
      <c r="F25" s="24">
        <v>0.1</v>
      </c>
      <c r="G25" s="39">
        <f t="shared" si="0"/>
        <v>1400.0029999999999</v>
      </c>
      <c r="H25" s="39">
        <f t="shared" si="1"/>
        <v>30545.52</v>
      </c>
      <c r="I25" s="39">
        <f t="shared" si="2"/>
        <v>3054.5520000000001</v>
      </c>
      <c r="J25" s="40">
        <f t="shared" si="3"/>
        <v>33600.072</v>
      </c>
      <c r="K25" s="19"/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  <c r="AF25" s="107"/>
      <c r="AG25" s="107"/>
      <c r="AH25" s="107"/>
      <c r="AI25" s="107"/>
      <c r="AJ25" s="107"/>
      <c r="AK25" s="107"/>
      <c r="AL25" s="107"/>
      <c r="AM25" s="107"/>
      <c r="AN25" s="107"/>
      <c r="AO25" s="107"/>
      <c r="AP25" s="107"/>
    </row>
    <row r="26" spans="1:42" s="20" customFormat="1" ht="24.95" customHeight="1" x14ac:dyDescent="0.25">
      <c r="A26" s="99" t="s">
        <v>44</v>
      </c>
      <c r="B26" s="82" t="s">
        <v>45</v>
      </c>
      <c r="C26" s="88">
        <v>28</v>
      </c>
      <c r="D26" s="33" t="s">
        <v>1</v>
      </c>
      <c r="E26" s="58">
        <v>1400</v>
      </c>
      <c r="F26" s="34">
        <v>0.1</v>
      </c>
      <c r="G26" s="59">
        <f t="shared" si="0"/>
        <v>1540</v>
      </c>
      <c r="H26" s="89">
        <f t="shared" si="1"/>
        <v>39200</v>
      </c>
      <c r="I26" s="59">
        <f t="shared" si="2"/>
        <v>3920</v>
      </c>
      <c r="J26" s="61">
        <f t="shared" si="3"/>
        <v>43120</v>
      </c>
      <c r="K26" s="19"/>
      <c r="L26" s="107"/>
      <c r="M26" s="107"/>
      <c r="N26" s="107"/>
      <c r="O26" s="107"/>
      <c r="P26" s="107"/>
      <c r="Q26" s="107"/>
      <c r="R26" s="107"/>
      <c r="S26" s="107"/>
      <c r="T26" s="107"/>
      <c r="U26" s="107"/>
      <c r="V26" s="107"/>
      <c r="W26" s="107"/>
      <c r="X26" s="107"/>
      <c r="Y26" s="107"/>
      <c r="Z26" s="107"/>
      <c r="AA26" s="107"/>
      <c r="AB26" s="107"/>
      <c r="AC26" s="107"/>
      <c r="AD26" s="107"/>
      <c r="AE26" s="107"/>
      <c r="AF26" s="107"/>
      <c r="AG26" s="107"/>
      <c r="AH26" s="107"/>
      <c r="AI26" s="107"/>
      <c r="AJ26" s="107"/>
      <c r="AK26" s="107"/>
      <c r="AL26" s="107"/>
      <c r="AM26" s="107"/>
      <c r="AN26" s="107"/>
      <c r="AO26" s="107"/>
      <c r="AP26" s="107"/>
    </row>
    <row r="27" spans="1:42" s="20" customFormat="1" ht="24.95" customHeight="1" x14ac:dyDescent="0.25">
      <c r="A27" s="100" t="s">
        <v>46</v>
      </c>
      <c r="B27" s="73" t="s">
        <v>47</v>
      </c>
      <c r="C27" s="90">
        <v>45</v>
      </c>
      <c r="D27" s="35" t="s">
        <v>1</v>
      </c>
      <c r="E27" s="41">
        <v>500</v>
      </c>
      <c r="F27" s="24">
        <v>0.21</v>
      </c>
      <c r="G27" s="41">
        <f>(E27*F26)+E27</f>
        <v>550</v>
      </c>
      <c r="H27" s="42">
        <f t="shared" si="1"/>
        <v>22500</v>
      </c>
      <c r="I27" s="42">
        <f t="shared" si="2"/>
        <v>4725</v>
      </c>
      <c r="J27" s="44">
        <f t="shared" si="3"/>
        <v>27225</v>
      </c>
      <c r="K27" s="19"/>
      <c r="L27" s="107"/>
      <c r="M27" s="107"/>
      <c r="N27" s="107"/>
      <c r="O27" s="107"/>
      <c r="P27" s="107"/>
      <c r="Q27" s="107"/>
      <c r="R27" s="107"/>
      <c r="S27" s="107"/>
      <c r="T27" s="107"/>
      <c r="U27" s="107"/>
      <c r="V27" s="107"/>
      <c r="W27" s="107"/>
      <c r="X27" s="107"/>
      <c r="Y27" s="107"/>
      <c r="Z27" s="107"/>
      <c r="AA27" s="107"/>
      <c r="AB27" s="107"/>
      <c r="AC27" s="107"/>
      <c r="AD27" s="107"/>
      <c r="AE27" s="107"/>
      <c r="AF27" s="107"/>
      <c r="AG27" s="107"/>
      <c r="AH27" s="107"/>
      <c r="AI27" s="107"/>
      <c r="AJ27" s="107"/>
      <c r="AK27" s="107"/>
      <c r="AL27" s="107"/>
      <c r="AM27" s="107"/>
      <c r="AN27" s="107"/>
      <c r="AO27" s="107"/>
      <c r="AP27" s="107"/>
    </row>
    <row r="28" spans="1:42" s="20" customFormat="1" ht="24.95" customHeight="1" x14ac:dyDescent="0.25">
      <c r="A28" s="100" t="s">
        <v>48</v>
      </c>
      <c r="B28" s="73" t="s">
        <v>49</v>
      </c>
      <c r="C28" s="65">
        <v>31</v>
      </c>
      <c r="D28" s="21" t="s">
        <v>1</v>
      </c>
      <c r="E28" s="38">
        <v>1067</v>
      </c>
      <c r="F28" s="22">
        <v>0.21</v>
      </c>
      <c r="G28" s="39">
        <f>(E28*F28)+E28</f>
        <v>1291.07</v>
      </c>
      <c r="H28" s="43">
        <f t="shared" si="1"/>
        <v>33077</v>
      </c>
      <c r="I28" s="42">
        <f t="shared" si="2"/>
        <v>6946.17</v>
      </c>
      <c r="J28" s="44">
        <f>(H28+I28)</f>
        <v>40023.17</v>
      </c>
      <c r="K28" s="19"/>
      <c r="L28" s="107"/>
      <c r="M28" s="107"/>
      <c r="N28" s="107"/>
      <c r="O28" s="107"/>
      <c r="P28" s="107"/>
      <c r="Q28" s="107"/>
      <c r="R28" s="107"/>
      <c r="S28" s="107"/>
      <c r="T28" s="107"/>
      <c r="U28" s="107"/>
      <c r="V28" s="107"/>
      <c r="W28" s="107"/>
      <c r="X28" s="107"/>
      <c r="Y28" s="107"/>
      <c r="Z28" s="107"/>
      <c r="AA28" s="107"/>
      <c r="AB28" s="107"/>
      <c r="AC28" s="107"/>
      <c r="AD28" s="107"/>
      <c r="AE28" s="107"/>
      <c r="AF28" s="107"/>
      <c r="AG28" s="107"/>
      <c r="AH28" s="107"/>
      <c r="AI28" s="107"/>
      <c r="AJ28" s="107"/>
      <c r="AK28" s="107"/>
      <c r="AL28" s="107"/>
      <c r="AM28" s="107"/>
      <c r="AN28" s="107"/>
      <c r="AO28" s="107"/>
      <c r="AP28" s="107"/>
    </row>
    <row r="29" spans="1:42" s="20" customFormat="1" ht="24.95" customHeight="1" x14ac:dyDescent="0.25">
      <c r="A29" s="100" t="s">
        <v>50</v>
      </c>
      <c r="B29" s="73" t="s">
        <v>51</v>
      </c>
      <c r="C29" s="65">
        <v>9</v>
      </c>
      <c r="D29" s="21" t="s">
        <v>1</v>
      </c>
      <c r="E29" s="38">
        <v>550</v>
      </c>
      <c r="F29" s="22">
        <v>0.21</v>
      </c>
      <c r="G29" s="39">
        <f>E29*1.21</f>
        <v>665.5</v>
      </c>
      <c r="H29" s="43">
        <f t="shared" si="1"/>
        <v>4950</v>
      </c>
      <c r="I29" s="39">
        <f>H29*F29</f>
        <v>1039.5</v>
      </c>
      <c r="J29" s="40">
        <f>(H29+I29)</f>
        <v>5989.5</v>
      </c>
      <c r="K29" s="19"/>
      <c r="L29" s="107"/>
      <c r="M29" s="107"/>
      <c r="N29" s="107"/>
      <c r="O29" s="107"/>
      <c r="P29" s="107"/>
      <c r="Q29" s="107"/>
      <c r="R29" s="107"/>
      <c r="S29" s="107"/>
      <c r="T29" s="107"/>
      <c r="U29" s="107"/>
      <c r="V29" s="107"/>
      <c r="W29" s="107"/>
      <c r="X29" s="107"/>
      <c r="Y29" s="107"/>
      <c r="Z29" s="107"/>
      <c r="AA29" s="107"/>
      <c r="AB29" s="107"/>
      <c r="AC29" s="107"/>
      <c r="AD29" s="107"/>
      <c r="AE29" s="107"/>
      <c r="AF29" s="107"/>
      <c r="AG29" s="107"/>
      <c r="AH29" s="107"/>
      <c r="AI29" s="107"/>
      <c r="AJ29" s="107"/>
      <c r="AK29" s="107"/>
      <c r="AL29" s="107"/>
      <c r="AM29" s="107"/>
      <c r="AN29" s="107"/>
      <c r="AO29" s="107"/>
      <c r="AP29" s="107"/>
    </row>
    <row r="30" spans="1:42" s="20" customFormat="1" ht="24.95" customHeight="1" x14ac:dyDescent="0.25">
      <c r="A30" s="100" t="s">
        <v>52</v>
      </c>
      <c r="B30" s="73" t="s">
        <v>53</v>
      </c>
      <c r="C30" s="62">
        <v>4</v>
      </c>
      <c r="D30" s="21" t="s">
        <v>1</v>
      </c>
      <c r="E30" s="38">
        <v>122</v>
      </c>
      <c r="F30" s="22">
        <v>0.21</v>
      </c>
      <c r="G30" s="39">
        <f>(E30*F30)+E30</f>
        <v>147.62</v>
      </c>
      <c r="H30" s="43">
        <f t="shared" si="1"/>
        <v>488</v>
      </c>
      <c r="I30" s="39">
        <f t="shared" si="2"/>
        <v>102.47999999999999</v>
      </c>
      <c r="J30" s="40">
        <f t="shared" si="3"/>
        <v>590.48</v>
      </c>
      <c r="K30" s="19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</row>
    <row r="31" spans="1:42" s="20" customFormat="1" ht="24.95" customHeight="1" x14ac:dyDescent="0.25">
      <c r="A31" s="174" t="s">
        <v>54</v>
      </c>
      <c r="B31" s="83" t="s">
        <v>277</v>
      </c>
      <c r="C31" s="66">
        <v>245</v>
      </c>
      <c r="D31" s="21" t="s">
        <v>1</v>
      </c>
      <c r="E31" s="41">
        <v>21</v>
      </c>
      <c r="F31" s="22">
        <v>0.21</v>
      </c>
      <c r="G31" s="39">
        <f>(E31*F31)+E31</f>
        <v>25.41</v>
      </c>
      <c r="H31" s="43">
        <f t="shared" si="1"/>
        <v>5145</v>
      </c>
      <c r="I31" s="39">
        <f t="shared" si="2"/>
        <v>1080.45</v>
      </c>
      <c r="J31" s="40">
        <f t="shared" si="3"/>
        <v>6225.45</v>
      </c>
      <c r="K31" s="19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</row>
    <row r="32" spans="1:42" s="20" customFormat="1" ht="24.95" customHeight="1" x14ac:dyDescent="0.25">
      <c r="A32" s="180"/>
      <c r="B32" s="84" t="s">
        <v>278</v>
      </c>
      <c r="C32" s="66">
        <v>60</v>
      </c>
      <c r="D32" s="21" t="s">
        <v>1</v>
      </c>
      <c r="E32" s="41">
        <v>24.04</v>
      </c>
      <c r="F32" s="22">
        <v>0.21</v>
      </c>
      <c r="G32" s="39">
        <f>(E32*F32)+E32</f>
        <v>29.0884</v>
      </c>
      <c r="H32" s="43">
        <f t="shared" si="1"/>
        <v>1442.3999999999999</v>
      </c>
      <c r="I32" s="39">
        <f t="shared" si="2"/>
        <v>302.90399999999994</v>
      </c>
      <c r="J32" s="40">
        <f t="shared" si="3"/>
        <v>1745.3039999999999</v>
      </c>
      <c r="K32" s="19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7"/>
      <c r="AA32" s="107"/>
      <c r="AB32" s="107"/>
      <c r="AC32" s="107"/>
      <c r="AD32" s="107"/>
      <c r="AE32" s="107"/>
      <c r="AF32" s="107"/>
      <c r="AG32" s="107"/>
      <c r="AH32" s="107"/>
      <c r="AI32" s="107"/>
      <c r="AJ32" s="107"/>
      <c r="AK32" s="107"/>
      <c r="AL32" s="107"/>
      <c r="AM32" s="107"/>
      <c r="AN32" s="107"/>
      <c r="AO32" s="107"/>
      <c r="AP32" s="107"/>
    </row>
    <row r="33" spans="1:42" s="20" customFormat="1" ht="24.95" customHeight="1" x14ac:dyDescent="0.25">
      <c r="A33" s="100" t="s">
        <v>55</v>
      </c>
      <c r="B33" s="73" t="s">
        <v>56</v>
      </c>
      <c r="C33" s="67">
        <v>9</v>
      </c>
      <c r="D33" s="21" t="s">
        <v>1</v>
      </c>
      <c r="E33" s="41">
        <v>168.88</v>
      </c>
      <c r="F33" s="22">
        <v>0.21</v>
      </c>
      <c r="G33" s="39">
        <f t="shared" ref="G33:G99" si="4">(E33*F33)+E33</f>
        <v>204.34479999999999</v>
      </c>
      <c r="H33" s="43">
        <f t="shared" si="1"/>
        <v>1519.92</v>
      </c>
      <c r="I33" s="39">
        <f t="shared" si="2"/>
        <v>319.1832</v>
      </c>
      <c r="J33" s="40">
        <f t="shared" si="3"/>
        <v>1839.1032</v>
      </c>
      <c r="K33" s="19"/>
      <c r="L33" s="107"/>
      <c r="M33" s="107"/>
      <c r="N33" s="107"/>
      <c r="O33" s="107"/>
      <c r="P33" s="107"/>
      <c r="Q33" s="107"/>
      <c r="R33" s="107"/>
      <c r="S33" s="107"/>
      <c r="T33" s="107"/>
      <c r="U33" s="107"/>
      <c r="V33" s="107"/>
      <c r="W33" s="107"/>
      <c r="X33" s="107"/>
      <c r="Y33" s="107"/>
      <c r="Z33" s="107"/>
      <c r="AA33" s="107"/>
      <c r="AB33" s="107"/>
      <c r="AC33" s="107"/>
      <c r="AD33" s="107"/>
      <c r="AE33" s="107"/>
      <c r="AF33" s="107"/>
      <c r="AG33" s="107"/>
      <c r="AH33" s="107"/>
      <c r="AI33" s="107"/>
      <c r="AJ33" s="107"/>
      <c r="AK33" s="107"/>
      <c r="AL33" s="107"/>
      <c r="AM33" s="107"/>
      <c r="AN33" s="107"/>
      <c r="AO33" s="107"/>
      <c r="AP33" s="107"/>
    </row>
    <row r="34" spans="1:42" s="20" customFormat="1" ht="24.95" customHeight="1" x14ac:dyDescent="0.25">
      <c r="A34" s="100" t="s">
        <v>57</v>
      </c>
      <c r="B34" s="73" t="s">
        <v>58</v>
      </c>
      <c r="C34" s="67">
        <v>15</v>
      </c>
      <c r="D34" s="21" t="s">
        <v>1</v>
      </c>
      <c r="E34" s="41">
        <v>21</v>
      </c>
      <c r="F34" s="22">
        <v>0.21</v>
      </c>
      <c r="G34" s="39">
        <f t="shared" si="4"/>
        <v>25.41</v>
      </c>
      <c r="H34" s="43">
        <f t="shared" si="1"/>
        <v>315</v>
      </c>
      <c r="I34" s="39">
        <f t="shared" si="2"/>
        <v>66.149999999999991</v>
      </c>
      <c r="J34" s="40">
        <f t="shared" si="3"/>
        <v>381.15</v>
      </c>
      <c r="K34" s="19"/>
      <c r="L34" s="107"/>
      <c r="M34" s="107"/>
      <c r="N34" s="107"/>
      <c r="O34" s="107"/>
      <c r="P34" s="107"/>
      <c r="Q34" s="107"/>
      <c r="R34" s="107"/>
      <c r="S34" s="107"/>
      <c r="T34" s="107"/>
      <c r="U34" s="107"/>
      <c r="V34" s="107"/>
      <c r="W34" s="107"/>
      <c r="X34" s="107"/>
      <c r="Y34" s="107"/>
      <c r="Z34" s="107"/>
      <c r="AA34" s="107"/>
      <c r="AB34" s="107"/>
      <c r="AC34" s="107"/>
      <c r="AD34" s="107"/>
      <c r="AE34" s="107"/>
      <c r="AF34" s="107"/>
      <c r="AG34" s="107"/>
      <c r="AH34" s="107"/>
      <c r="AI34" s="107"/>
      <c r="AJ34" s="107"/>
      <c r="AK34" s="107"/>
      <c r="AL34" s="107"/>
      <c r="AM34" s="107"/>
      <c r="AN34" s="107"/>
      <c r="AO34" s="107"/>
      <c r="AP34" s="107"/>
    </row>
    <row r="35" spans="1:42" s="20" customFormat="1" ht="24.95" customHeight="1" x14ac:dyDescent="0.25">
      <c r="A35" s="100" t="s">
        <v>59</v>
      </c>
      <c r="B35" s="73" t="s">
        <v>60</v>
      </c>
      <c r="C35" s="67">
        <v>275</v>
      </c>
      <c r="D35" s="21" t="s">
        <v>1</v>
      </c>
      <c r="E35" s="41">
        <v>21</v>
      </c>
      <c r="F35" s="22">
        <v>0.21</v>
      </c>
      <c r="G35" s="39">
        <f t="shared" si="4"/>
        <v>25.41</v>
      </c>
      <c r="H35" s="43">
        <f t="shared" si="1"/>
        <v>5775</v>
      </c>
      <c r="I35" s="39">
        <f t="shared" si="2"/>
        <v>1212.75</v>
      </c>
      <c r="J35" s="40">
        <f t="shared" si="3"/>
        <v>6987.75</v>
      </c>
      <c r="K35" s="19"/>
      <c r="L35" s="107"/>
      <c r="M35" s="107"/>
      <c r="N35" s="107"/>
      <c r="O35" s="107"/>
      <c r="P35" s="107"/>
      <c r="Q35" s="107"/>
      <c r="R35" s="107"/>
      <c r="S35" s="107"/>
      <c r="T35" s="107"/>
      <c r="U35" s="107"/>
      <c r="V35" s="107"/>
      <c r="W35" s="107"/>
      <c r="X35" s="107"/>
      <c r="Y35" s="107"/>
      <c r="Z35" s="107"/>
      <c r="AA35" s="107"/>
      <c r="AB35" s="107"/>
      <c r="AC35" s="107"/>
      <c r="AD35" s="107"/>
      <c r="AE35" s="107"/>
      <c r="AF35" s="107"/>
      <c r="AG35" s="107"/>
      <c r="AH35" s="107"/>
      <c r="AI35" s="107"/>
      <c r="AJ35" s="107"/>
      <c r="AK35" s="107"/>
      <c r="AL35" s="107"/>
      <c r="AM35" s="107"/>
      <c r="AN35" s="107"/>
      <c r="AO35" s="107"/>
      <c r="AP35" s="107"/>
    </row>
    <row r="36" spans="1:42" s="20" customFormat="1" ht="24.95" customHeight="1" x14ac:dyDescent="0.25">
      <c r="A36" s="100" t="s">
        <v>61</v>
      </c>
      <c r="B36" s="73" t="s">
        <v>324</v>
      </c>
      <c r="C36" s="67">
        <v>3</v>
      </c>
      <c r="D36" s="21" t="s">
        <v>1</v>
      </c>
      <c r="E36" s="41">
        <v>1900</v>
      </c>
      <c r="F36" s="22">
        <v>0.21</v>
      </c>
      <c r="G36" s="39">
        <f t="shared" si="4"/>
        <v>2299</v>
      </c>
      <c r="H36" s="43">
        <f t="shared" si="1"/>
        <v>5700</v>
      </c>
      <c r="I36" s="39">
        <f t="shared" si="2"/>
        <v>1197</v>
      </c>
      <c r="J36" s="40">
        <f t="shared" si="3"/>
        <v>6897</v>
      </c>
      <c r="K36" s="19"/>
      <c r="L36" s="107"/>
      <c r="M36" s="107"/>
      <c r="N36" s="107"/>
      <c r="O36" s="107"/>
      <c r="P36" s="107"/>
      <c r="Q36" s="107"/>
      <c r="R36" s="107"/>
      <c r="S36" s="107"/>
      <c r="T36" s="107"/>
      <c r="U36" s="107"/>
      <c r="V36" s="107"/>
      <c r="W36" s="107"/>
      <c r="X36" s="107"/>
      <c r="Y36" s="107"/>
      <c r="Z36" s="107"/>
      <c r="AA36" s="107"/>
      <c r="AB36" s="107"/>
      <c r="AC36" s="107"/>
      <c r="AD36" s="107"/>
      <c r="AE36" s="107"/>
      <c r="AF36" s="107"/>
      <c r="AG36" s="107"/>
      <c r="AH36" s="107"/>
      <c r="AI36" s="107"/>
      <c r="AJ36" s="107"/>
      <c r="AK36" s="107"/>
      <c r="AL36" s="107"/>
      <c r="AM36" s="107"/>
      <c r="AN36" s="107"/>
      <c r="AO36" s="107"/>
      <c r="AP36" s="107"/>
    </row>
    <row r="37" spans="1:42" s="20" customFormat="1" ht="24.95" customHeight="1" x14ac:dyDescent="0.25">
      <c r="A37" s="100" t="s">
        <v>62</v>
      </c>
      <c r="B37" s="73" t="s">
        <v>63</v>
      </c>
      <c r="C37" s="67">
        <v>30</v>
      </c>
      <c r="D37" s="21" t="s">
        <v>1</v>
      </c>
      <c r="E37" s="41">
        <v>15.88</v>
      </c>
      <c r="F37" s="22">
        <v>0.21</v>
      </c>
      <c r="G37" s="39">
        <f t="shared" si="4"/>
        <v>19.2148</v>
      </c>
      <c r="H37" s="43">
        <f t="shared" si="1"/>
        <v>476.40000000000003</v>
      </c>
      <c r="I37" s="39">
        <f t="shared" si="2"/>
        <v>100.044</v>
      </c>
      <c r="J37" s="40">
        <f t="shared" si="3"/>
        <v>576.44400000000007</v>
      </c>
      <c r="K37" s="19"/>
      <c r="L37" s="107"/>
      <c r="M37" s="107"/>
      <c r="N37" s="107"/>
      <c r="O37" s="107"/>
      <c r="P37" s="107"/>
      <c r="Q37" s="107"/>
      <c r="R37" s="107"/>
      <c r="S37" s="107"/>
      <c r="T37" s="107"/>
      <c r="U37" s="107"/>
      <c r="V37" s="107"/>
      <c r="W37" s="107"/>
      <c r="X37" s="107"/>
      <c r="Y37" s="107"/>
      <c r="Z37" s="107"/>
      <c r="AA37" s="107"/>
      <c r="AB37" s="107"/>
      <c r="AC37" s="107"/>
      <c r="AD37" s="107"/>
      <c r="AE37" s="107"/>
      <c r="AF37" s="107"/>
      <c r="AG37" s="107"/>
      <c r="AH37" s="107"/>
      <c r="AI37" s="107"/>
      <c r="AJ37" s="107"/>
      <c r="AK37" s="107"/>
      <c r="AL37" s="107"/>
      <c r="AM37" s="107"/>
      <c r="AN37" s="107"/>
      <c r="AO37" s="107"/>
      <c r="AP37" s="107"/>
    </row>
    <row r="38" spans="1:42" s="20" customFormat="1" ht="24.95" customHeight="1" x14ac:dyDescent="0.25">
      <c r="A38" s="100" t="s">
        <v>64</v>
      </c>
      <c r="B38" s="73" t="s">
        <v>65</v>
      </c>
      <c r="C38" s="67">
        <v>1370</v>
      </c>
      <c r="D38" s="21" t="s">
        <v>1</v>
      </c>
      <c r="E38" s="41">
        <v>16.82</v>
      </c>
      <c r="F38" s="22">
        <v>0.21</v>
      </c>
      <c r="G38" s="39">
        <f t="shared" si="4"/>
        <v>20.3522</v>
      </c>
      <c r="H38" s="43">
        <f t="shared" si="1"/>
        <v>23043.4</v>
      </c>
      <c r="I38" s="39">
        <f t="shared" si="2"/>
        <v>4839.1140000000005</v>
      </c>
      <c r="J38" s="40">
        <f t="shared" si="3"/>
        <v>27882.514000000003</v>
      </c>
      <c r="K38" s="19"/>
      <c r="L38" s="107"/>
      <c r="M38" s="107"/>
      <c r="N38" s="107"/>
      <c r="O38" s="107"/>
      <c r="P38" s="107"/>
      <c r="Q38" s="107"/>
      <c r="R38" s="107"/>
      <c r="S38" s="107"/>
      <c r="T38" s="107"/>
      <c r="U38" s="107"/>
      <c r="V38" s="107"/>
      <c r="W38" s="107"/>
      <c r="X38" s="107"/>
      <c r="Y38" s="107"/>
      <c r="Z38" s="107"/>
      <c r="AA38" s="107"/>
      <c r="AB38" s="107"/>
      <c r="AC38" s="107"/>
      <c r="AD38" s="107"/>
      <c r="AE38" s="107"/>
      <c r="AF38" s="107"/>
      <c r="AG38" s="107"/>
      <c r="AH38" s="107"/>
      <c r="AI38" s="107"/>
      <c r="AJ38" s="107"/>
      <c r="AK38" s="107"/>
      <c r="AL38" s="107"/>
      <c r="AM38" s="107"/>
      <c r="AN38" s="107"/>
      <c r="AO38" s="107"/>
      <c r="AP38" s="107"/>
    </row>
    <row r="39" spans="1:42" s="20" customFormat="1" ht="24.95" customHeight="1" x14ac:dyDescent="0.25">
      <c r="A39" s="100" t="s">
        <v>66</v>
      </c>
      <c r="B39" s="73" t="s">
        <v>67</v>
      </c>
      <c r="C39" s="67">
        <v>95</v>
      </c>
      <c r="D39" s="21" t="s">
        <v>1</v>
      </c>
      <c r="E39" s="41">
        <v>24</v>
      </c>
      <c r="F39" s="22">
        <v>0.21</v>
      </c>
      <c r="G39" s="39">
        <f t="shared" si="4"/>
        <v>29.04</v>
      </c>
      <c r="H39" s="43">
        <f t="shared" si="1"/>
        <v>2280</v>
      </c>
      <c r="I39" s="39">
        <f t="shared" si="2"/>
        <v>478.79999999999995</v>
      </c>
      <c r="J39" s="40">
        <f t="shared" si="3"/>
        <v>2758.8</v>
      </c>
      <c r="K39" s="19"/>
      <c r="L39" s="107"/>
      <c r="M39" s="107"/>
      <c r="N39" s="107"/>
      <c r="O39" s="107"/>
      <c r="P39" s="107"/>
      <c r="Q39" s="107"/>
      <c r="R39" s="107"/>
      <c r="S39" s="107"/>
      <c r="T39" s="107"/>
      <c r="U39" s="107"/>
      <c r="V39" s="107"/>
      <c r="W39" s="107"/>
      <c r="X39" s="107"/>
      <c r="Y39" s="107"/>
      <c r="Z39" s="107"/>
      <c r="AA39" s="107"/>
      <c r="AB39" s="107"/>
      <c r="AC39" s="107"/>
      <c r="AD39" s="107"/>
      <c r="AE39" s="107"/>
      <c r="AF39" s="107"/>
      <c r="AG39" s="107"/>
      <c r="AH39" s="107"/>
      <c r="AI39" s="107"/>
      <c r="AJ39" s="107"/>
      <c r="AK39" s="107"/>
      <c r="AL39" s="107"/>
      <c r="AM39" s="107"/>
      <c r="AN39" s="107"/>
      <c r="AO39" s="107"/>
      <c r="AP39" s="107"/>
    </row>
    <row r="40" spans="1:42" s="20" customFormat="1" ht="24.95" customHeight="1" x14ac:dyDescent="0.25">
      <c r="A40" s="100" t="s">
        <v>68</v>
      </c>
      <c r="B40" s="73" t="s">
        <v>69</v>
      </c>
      <c r="C40" s="67">
        <v>41</v>
      </c>
      <c r="D40" s="21" t="s">
        <v>1</v>
      </c>
      <c r="E40" s="41">
        <v>180.3</v>
      </c>
      <c r="F40" s="22">
        <v>0.21</v>
      </c>
      <c r="G40" s="39">
        <f t="shared" si="4"/>
        <v>218.16300000000001</v>
      </c>
      <c r="H40" s="43">
        <f t="shared" si="1"/>
        <v>7392.3</v>
      </c>
      <c r="I40" s="39">
        <f t="shared" si="2"/>
        <v>1552.383</v>
      </c>
      <c r="J40" s="40">
        <f t="shared" si="3"/>
        <v>8944.6830000000009</v>
      </c>
      <c r="K40" s="19"/>
      <c r="L40" s="107"/>
      <c r="M40" s="107"/>
      <c r="N40" s="107"/>
      <c r="O40" s="107"/>
      <c r="P40" s="107"/>
      <c r="Q40" s="107"/>
      <c r="R40" s="107"/>
      <c r="S40" s="107"/>
      <c r="T40" s="107"/>
      <c r="U40" s="107"/>
      <c r="V40" s="107"/>
      <c r="W40" s="107"/>
      <c r="X40" s="107"/>
      <c r="Y40" s="107"/>
      <c r="Z40" s="107"/>
      <c r="AA40" s="107"/>
      <c r="AB40" s="107"/>
      <c r="AC40" s="107"/>
      <c r="AD40" s="107"/>
      <c r="AE40" s="107"/>
      <c r="AF40" s="107"/>
      <c r="AG40" s="107"/>
      <c r="AH40" s="107"/>
      <c r="AI40" s="107"/>
      <c r="AJ40" s="107"/>
      <c r="AK40" s="107"/>
      <c r="AL40" s="107"/>
      <c r="AM40" s="107"/>
      <c r="AN40" s="107"/>
      <c r="AO40" s="107"/>
      <c r="AP40" s="107"/>
    </row>
    <row r="41" spans="1:42" s="20" customFormat="1" ht="24.95" customHeight="1" x14ac:dyDescent="0.25">
      <c r="A41" s="100" t="s">
        <v>70</v>
      </c>
      <c r="B41" s="73" t="s">
        <v>71</v>
      </c>
      <c r="C41" s="67">
        <v>4</v>
      </c>
      <c r="D41" s="21" t="s">
        <v>1</v>
      </c>
      <c r="E41" s="41">
        <v>180.3</v>
      </c>
      <c r="F41" s="22">
        <v>0.21</v>
      </c>
      <c r="G41" s="39">
        <f t="shared" si="4"/>
        <v>218.16300000000001</v>
      </c>
      <c r="H41" s="43">
        <f t="shared" si="1"/>
        <v>721.2</v>
      </c>
      <c r="I41" s="39">
        <f t="shared" si="2"/>
        <v>151.452</v>
      </c>
      <c r="J41" s="40">
        <f t="shared" si="3"/>
        <v>872.65200000000004</v>
      </c>
      <c r="K41" s="19"/>
      <c r="L41" s="107"/>
      <c r="M41" s="107"/>
      <c r="N41" s="107"/>
      <c r="O41" s="107"/>
      <c r="P41" s="107"/>
      <c r="Q41" s="107"/>
      <c r="R41" s="107"/>
      <c r="S41" s="107"/>
      <c r="T41" s="107"/>
      <c r="U41" s="107"/>
      <c r="V41" s="107"/>
      <c r="W41" s="107"/>
      <c r="X41" s="107"/>
      <c r="Y41" s="107"/>
      <c r="Z41" s="107"/>
      <c r="AA41" s="107"/>
      <c r="AB41" s="107"/>
      <c r="AC41" s="107"/>
      <c r="AD41" s="107"/>
      <c r="AE41" s="107"/>
      <c r="AF41" s="107"/>
      <c r="AG41" s="107"/>
      <c r="AH41" s="107"/>
      <c r="AI41" s="107"/>
      <c r="AJ41" s="107"/>
      <c r="AK41" s="107"/>
      <c r="AL41" s="107"/>
      <c r="AM41" s="107"/>
      <c r="AN41" s="107"/>
      <c r="AO41" s="107"/>
      <c r="AP41" s="107"/>
    </row>
    <row r="42" spans="1:42" s="20" customFormat="1" ht="24.95" customHeight="1" x14ac:dyDescent="0.25">
      <c r="A42" s="100" t="s">
        <v>72</v>
      </c>
      <c r="B42" s="73" t="s">
        <v>73</v>
      </c>
      <c r="C42" s="67">
        <v>8</v>
      </c>
      <c r="D42" s="21" t="s">
        <v>1</v>
      </c>
      <c r="E42" s="41">
        <v>180</v>
      </c>
      <c r="F42" s="22">
        <v>0.21</v>
      </c>
      <c r="G42" s="39">
        <f t="shared" si="4"/>
        <v>217.8</v>
      </c>
      <c r="H42" s="43">
        <f t="shared" si="1"/>
        <v>1440</v>
      </c>
      <c r="I42" s="39">
        <f t="shared" si="2"/>
        <v>302.39999999999998</v>
      </c>
      <c r="J42" s="40">
        <f t="shared" si="3"/>
        <v>1742.4</v>
      </c>
      <c r="K42" s="19"/>
      <c r="L42" s="107"/>
      <c r="M42" s="107"/>
      <c r="N42" s="107"/>
      <c r="O42" s="107"/>
      <c r="P42" s="107"/>
      <c r="Q42" s="107"/>
      <c r="R42" s="107"/>
      <c r="S42" s="107"/>
      <c r="T42" s="107"/>
      <c r="U42" s="107"/>
      <c r="V42" s="107"/>
      <c r="W42" s="107"/>
      <c r="X42" s="107"/>
      <c r="Y42" s="107"/>
      <c r="Z42" s="107"/>
      <c r="AA42" s="107"/>
      <c r="AB42" s="107"/>
      <c r="AC42" s="107"/>
      <c r="AD42" s="107"/>
      <c r="AE42" s="107"/>
      <c r="AF42" s="107"/>
      <c r="AG42" s="107"/>
      <c r="AH42" s="107"/>
      <c r="AI42" s="107"/>
      <c r="AJ42" s="107"/>
      <c r="AK42" s="107"/>
      <c r="AL42" s="107"/>
      <c r="AM42" s="107"/>
      <c r="AN42" s="107"/>
      <c r="AO42" s="107"/>
      <c r="AP42" s="107"/>
    </row>
    <row r="43" spans="1:42" s="20" customFormat="1" ht="24.95" customHeight="1" x14ac:dyDescent="0.25">
      <c r="A43" s="100" t="s">
        <v>74</v>
      </c>
      <c r="B43" s="73" t="s">
        <v>75</v>
      </c>
      <c r="C43" s="67">
        <v>27</v>
      </c>
      <c r="D43" s="21" t="s">
        <v>1</v>
      </c>
      <c r="E43" s="41">
        <v>42</v>
      </c>
      <c r="F43" s="22">
        <v>0.21</v>
      </c>
      <c r="G43" s="39">
        <f t="shared" si="4"/>
        <v>50.82</v>
      </c>
      <c r="H43" s="43">
        <f t="shared" si="1"/>
        <v>1134</v>
      </c>
      <c r="I43" s="39">
        <f t="shared" si="2"/>
        <v>238.14</v>
      </c>
      <c r="J43" s="40">
        <f t="shared" si="3"/>
        <v>1372.1399999999999</v>
      </c>
      <c r="K43" s="19"/>
      <c r="L43" s="107"/>
      <c r="M43" s="107"/>
      <c r="N43" s="107"/>
      <c r="O43" s="107"/>
      <c r="P43" s="107"/>
      <c r="Q43" s="107"/>
      <c r="R43" s="107"/>
      <c r="S43" s="107"/>
      <c r="T43" s="107"/>
      <c r="U43" s="107"/>
      <c r="V43" s="107"/>
      <c r="W43" s="107"/>
      <c r="X43" s="107"/>
      <c r="Y43" s="107"/>
      <c r="Z43" s="107"/>
      <c r="AA43" s="107"/>
      <c r="AB43" s="107"/>
      <c r="AC43" s="107"/>
      <c r="AD43" s="107"/>
      <c r="AE43" s="107"/>
      <c r="AF43" s="107"/>
      <c r="AG43" s="107"/>
      <c r="AH43" s="107"/>
      <c r="AI43" s="107"/>
      <c r="AJ43" s="107"/>
      <c r="AK43" s="107"/>
      <c r="AL43" s="107"/>
      <c r="AM43" s="107"/>
      <c r="AN43" s="107"/>
      <c r="AO43" s="107"/>
      <c r="AP43" s="107"/>
    </row>
    <row r="44" spans="1:42" s="20" customFormat="1" ht="24.95" customHeight="1" x14ac:dyDescent="0.25">
      <c r="A44" s="100" t="s">
        <v>76</v>
      </c>
      <c r="B44" s="73" t="s">
        <v>325</v>
      </c>
      <c r="C44" s="67">
        <v>30</v>
      </c>
      <c r="D44" s="21" t="s">
        <v>1</v>
      </c>
      <c r="E44" s="41">
        <v>22</v>
      </c>
      <c r="F44" s="22">
        <v>0.21</v>
      </c>
      <c r="G44" s="39">
        <f t="shared" si="4"/>
        <v>26.62</v>
      </c>
      <c r="H44" s="43">
        <f t="shared" si="1"/>
        <v>660</v>
      </c>
      <c r="I44" s="39">
        <f t="shared" si="2"/>
        <v>138.6</v>
      </c>
      <c r="J44" s="40">
        <f t="shared" si="3"/>
        <v>798.6</v>
      </c>
      <c r="K44" s="19"/>
      <c r="L44" s="107"/>
      <c r="M44" s="107"/>
      <c r="N44" s="107"/>
      <c r="O44" s="107"/>
      <c r="P44" s="107"/>
      <c r="Q44" s="107"/>
      <c r="R44" s="107"/>
      <c r="S44" s="107"/>
      <c r="T44" s="107"/>
      <c r="U44" s="107"/>
      <c r="V44" s="107"/>
      <c r="W44" s="107"/>
      <c r="X44" s="107"/>
      <c r="Y44" s="107"/>
      <c r="Z44" s="107"/>
      <c r="AA44" s="107"/>
      <c r="AB44" s="107"/>
      <c r="AC44" s="107"/>
      <c r="AD44" s="107"/>
      <c r="AE44" s="107"/>
      <c r="AF44" s="107"/>
      <c r="AG44" s="107"/>
      <c r="AH44" s="107"/>
      <c r="AI44" s="107"/>
      <c r="AJ44" s="107"/>
      <c r="AK44" s="107"/>
      <c r="AL44" s="107"/>
      <c r="AM44" s="107"/>
      <c r="AN44" s="107"/>
      <c r="AO44" s="107"/>
      <c r="AP44" s="107"/>
    </row>
    <row r="45" spans="1:42" s="20" customFormat="1" ht="24.95" customHeight="1" x14ac:dyDescent="0.25">
      <c r="A45" s="174" t="s">
        <v>77</v>
      </c>
      <c r="B45" s="83" t="s">
        <v>279</v>
      </c>
      <c r="C45" s="67">
        <v>95</v>
      </c>
      <c r="D45" s="21" t="s">
        <v>1</v>
      </c>
      <c r="E45" s="41">
        <v>924</v>
      </c>
      <c r="F45" s="22">
        <v>0.21</v>
      </c>
      <c r="G45" s="39">
        <f t="shared" si="4"/>
        <v>1118.04</v>
      </c>
      <c r="H45" s="43">
        <f t="shared" si="1"/>
        <v>87780</v>
      </c>
      <c r="I45" s="39">
        <f t="shared" si="2"/>
        <v>18433.8</v>
      </c>
      <c r="J45" s="40">
        <f t="shared" si="3"/>
        <v>106213.8</v>
      </c>
      <c r="K45" s="19"/>
      <c r="L45" s="107"/>
      <c r="M45" s="107"/>
      <c r="N45" s="107"/>
      <c r="O45" s="107"/>
      <c r="P45" s="107"/>
      <c r="Q45" s="107"/>
      <c r="R45" s="107"/>
      <c r="S45" s="107"/>
      <c r="T45" s="107"/>
      <c r="U45" s="107"/>
      <c r="V45" s="107"/>
      <c r="W45" s="107"/>
      <c r="X45" s="107"/>
      <c r="Y45" s="107"/>
      <c r="Z45" s="107"/>
      <c r="AA45" s="107"/>
      <c r="AB45" s="107"/>
      <c r="AC45" s="107"/>
      <c r="AD45" s="107"/>
      <c r="AE45" s="107"/>
      <c r="AF45" s="107"/>
      <c r="AG45" s="107"/>
      <c r="AH45" s="107"/>
      <c r="AI45" s="107"/>
      <c r="AJ45" s="107"/>
      <c r="AK45" s="107"/>
      <c r="AL45" s="107"/>
      <c r="AM45" s="107"/>
      <c r="AN45" s="107"/>
      <c r="AO45" s="107"/>
      <c r="AP45" s="107"/>
    </row>
    <row r="46" spans="1:42" s="20" customFormat="1" ht="24.95" customHeight="1" x14ac:dyDescent="0.25">
      <c r="A46" s="180"/>
      <c r="B46" s="84" t="s">
        <v>280</v>
      </c>
      <c r="C46" s="67">
        <v>64</v>
      </c>
      <c r="D46" s="21" t="s">
        <v>1</v>
      </c>
      <c r="E46" s="41">
        <v>1600</v>
      </c>
      <c r="F46" s="22">
        <v>0.21</v>
      </c>
      <c r="G46" s="39">
        <f t="shared" si="4"/>
        <v>1936</v>
      </c>
      <c r="H46" s="43">
        <f t="shared" si="1"/>
        <v>102400</v>
      </c>
      <c r="I46" s="39">
        <f t="shared" si="2"/>
        <v>21504</v>
      </c>
      <c r="J46" s="40">
        <f t="shared" si="3"/>
        <v>123904</v>
      </c>
      <c r="K46" s="19"/>
      <c r="L46" s="107"/>
      <c r="M46" s="107"/>
      <c r="N46" s="107"/>
      <c r="O46" s="107"/>
      <c r="P46" s="107"/>
      <c r="Q46" s="107"/>
      <c r="R46" s="107"/>
      <c r="S46" s="107"/>
      <c r="T46" s="107"/>
      <c r="U46" s="107"/>
      <c r="V46" s="107"/>
      <c r="W46" s="107"/>
      <c r="X46" s="107"/>
      <c r="Y46" s="107"/>
      <c r="Z46" s="107"/>
      <c r="AA46" s="107"/>
      <c r="AB46" s="107"/>
      <c r="AC46" s="107"/>
      <c r="AD46" s="107"/>
      <c r="AE46" s="107"/>
      <c r="AF46" s="107"/>
      <c r="AG46" s="107"/>
      <c r="AH46" s="107"/>
      <c r="AI46" s="107"/>
      <c r="AJ46" s="107"/>
      <c r="AK46" s="107"/>
      <c r="AL46" s="107"/>
      <c r="AM46" s="107"/>
      <c r="AN46" s="107"/>
      <c r="AO46" s="107"/>
      <c r="AP46" s="107"/>
    </row>
    <row r="47" spans="1:42" s="20" customFormat="1" ht="24.95" customHeight="1" x14ac:dyDescent="0.25">
      <c r="A47" s="100" t="s">
        <v>78</v>
      </c>
      <c r="B47" s="73" t="s">
        <v>79</v>
      </c>
      <c r="C47" s="67">
        <v>32</v>
      </c>
      <c r="D47" s="21" t="s">
        <v>1</v>
      </c>
      <c r="E47" s="41">
        <v>208</v>
      </c>
      <c r="F47" s="22">
        <v>0.21</v>
      </c>
      <c r="G47" s="39">
        <f t="shared" si="4"/>
        <v>251.68</v>
      </c>
      <c r="H47" s="43">
        <f t="shared" si="1"/>
        <v>6656</v>
      </c>
      <c r="I47" s="39">
        <f t="shared" si="2"/>
        <v>1397.76</v>
      </c>
      <c r="J47" s="40">
        <f t="shared" si="3"/>
        <v>8053.76</v>
      </c>
      <c r="K47" s="19"/>
      <c r="L47" s="107"/>
      <c r="M47" s="107"/>
      <c r="N47" s="107"/>
      <c r="O47" s="107"/>
      <c r="P47" s="107"/>
      <c r="Q47" s="107"/>
      <c r="R47" s="107"/>
      <c r="S47" s="107"/>
      <c r="T47" s="107"/>
      <c r="U47" s="107"/>
      <c r="V47" s="107"/>
      <c r="W47" s="107"/>
      <c r="X47" s="107"/>
      <c r="Y47" s="107"/>
      <c r="Z47" s="107"/>
      <c r="AA47" s="107"/>
      <c r="AB47" s="107"/>
      <c r="AC47" s="107"/>
      <c r="AD47" s="107"/>
      <c r="AE47" s="107"/>
      <c r="AF47" s="107"/>
      <c r="AG47" s="107"/>
      <c r="AH47" s="107"/>
      <c r="AI47" s="107"/>
      <c r="AJ47" s="107"/>
      <c r="AK47" s="107"/>
      <c r="AL47" s="107"/>
      <c r="AM47" s="107"/>
      <c r="AN47" s="107"/>
      <c r="AO47" s="107"/>
      <c r="AP47" s="107"/>
    </row>
    <row r="48" spans="1:42" s="20" customFormat="1" ht="24.95" customHeight="1" x14ac:dyDescent="0.25">
      <c r="A48" s="100" t="s">
        <v>80</v>
      </c>
      <c r="B48" s="73" t="s">
        <v>81</v>
      </c>
      <c r="C48" s="67">
        <v>40</v>
      </c>
      <c r="D48" s="21" t="s">
        <v>1</v>
      </c>
      <c r="E48" s="41">
        <v>660</v>
      </c>
      <c r="F48" s="22">
        <v>0.21</v>
      </c>
      <c r="G48" s="39">
        <f t="shared" si="4"/>
        <v>798.6</v>
      </c>
      <c r="H48" s="43">
        <f t="shared" si="1"/>
        <v>26400</v>
      </c>
      <c r="I48" s="39">
        <f t="shared" si="2"/>
        <v>5544</v>
      </c>
      <c r="J48" s="40">
        <f t="shared" si="3"/>
        <v>31944</v>
      </c>
      <c r="K48" s="19"/>
      <c r="L48" s="107"/>
      <c r="M48" s="107"/>
      <c r="N48" s="107"/>
      <c r="O48" s="107"/>
      <c r="P48" s="107"/>
      <c r="Q48" s="107"/>
      <c r="R48" s="107"/>
      <c r="S48" s="107"/>
      <c r="T48" s="107"/>
      <c r="U48" s="107"/>
      <c r="V48" s="107"/>
      <c r="W48" s="107"/>
      <c r="X48" s="107"/>
      <c r="Y48" s="107"/>
      <c r="Z48" s="107"/>
      <c r="AA48" s="107"/>
      <c r="AB48" s="107"/>
      <c r="AC48" s="107"/>
      <c r="AD48" s="107"/>
      <c r="AE48" s="107"/>
      <c r="AF48" s="107"/>
      <c r="AG48" s="107"/>
      <c r="AH48" s="107"/>
      <c r="AI48" s="107"/>
      <c r="AJ48" s="107"/>
      <c r="AK48" s="107"/>
      <c r="AL48" s="107"/>
      <c r="AM48" s="107"/>
      <c r="AN48" s="107"/>
      <c r="AO48" s="107"/>
      <c r="AP48" s="107"/>
    </row>
    <row r="49" spans="1:42" s="20" customFormat="1" ht="24.95" customHeight="1" x14ac:dyDescent="0.25">
      <c r="A49" s="100" t="s">
        <v>82</v>
      </c>
      <c r="B49" s="73" t="s">
        <v>83</v>
      </c>
      <c r="C49" s="67">
        <v>9</v>
      </c>
      <c r="D49" s="21" t="s">
        <v>1</v>
      </c>
      <c r="E49" s="41">
        <v>650</v>
      </c>
      <c r="F49" s="22">
        <v>0.21</v>
      </c>
      <c r="G49" s="39">
        <f t="shared" si="4"/>
        <v>786.5</v>
      </c>
      <c r="H49" s="43">
        <f t="shared" si="1"/>
        <v>5850</v>
      </c>
      <c r="I49" s="39">
        <f t="shared" si="2"/>
        <v>1228.5</v>
      </c>
      <c r="J49" s="40">
        <f t="shared" si="3"/>
        <v>7078.5</v>
      </c>
      <c r="K49" s="19"/>
      <c r="L49" s="107"/>
      <c r="M49" s="107"/>
      <c r="N49" s="107"/>
      <c r="O49" s="107"/>
      <c r="P49" s="107"/>
      <c r="Q49" s="107"/>
      <c r="R49" s="107"/>
      <c r="S49" s="107"/>
      <c r="T49" s="107"/>
      <c r="U49" s="107"/>
      <c r="V49" s="107"/>
      <c r="W49" s="107"/>
      <c r="X49" s="107"/>
      <c r="Y49" s="107"/>
      <c r="Z49" s="107"/>
      <c r="AA49" s="107"/>
      <c r="AB49" s="107"/>
      <c r="AC49" s="107"/>
      <c r="AD49" s="107"/>
      <c r="AE49" s="107"/>
      <c r="AF49" s="107"/>
      <c r="AG49" s="107"/>
      <c r="AH49" s="107"/>
      <c r="AI49" s="107"/>
      <c r="AJ49" s="107"/>
      <c r="AK49" s="107"/>
      <c r="AL49" s="107"/>
      <c r="AM49" s="107"/>
      <c r="AN49" s="107"/>
      <c r="AO49" s="107"/>
      <c r="AP49" s="107"/>
    </row>
    <row r="50" spans="1:42" s="20" customFormat="1" ht="24.95" customHeight="1" x14ac:dyDescent="0.25">
      <c r="A50" s="100" t="s">
        <v>84</v>
      </c>
      <c r="B50" s="73" t="s">
        <v>85</v>
      </c>
      <c r="C50" s="67">
        <v>5</v>
      </c>
      <c r="D50" s="21" t="s">
        <v>1</v>
      </c>
      <c r="E50" s="41">
        <v>650</v>
      </c>
      <c r="F50" s="22">
        <v>0.21</v>
      </c>
      <c r="G50" s="39">
        <f t="shared" si="4"/>
        <v>786.5</v>
      </c>
      <c r="H50" s="43">
        <f t="shared" si="1"/>
        <v>3250</v>
      </c>
      <c r="I50" s="39">
        <f t="shared" si="2"/>
        <v>682.5</v>
      </c>
      <c r="J50" s="40">
        <f t="shared" si="3"/>
        <v>3932.5</v>
      </c>
      <c r="K50" s="19"/>
      <c r="L50" s="107"/>
      <c r="M50" s="107"/>
      <c r="N50" s="107"/>
      <c r="O50" s="107"/>
      <c r="P50" s="107"/>
      <c r="Q50" s="107"/>
      <c r="R50" s="107"/>
      <c r="S50" s="107"/>
      <c r="T50" s="107"/>
      <c r="U50" s="107"/>
      <c r="V50" s="107"/>
      <c r="W50" s="107"/>
      <c r="X50" s="107"/>
      <c r="Y50" s="107"/>
      <c r="Z50" s="107"/>
      <c r="AA50" s="107"/>
      <c r="AB50" s="107"/>
      <c r="AC50" s="107"/>
      <c r="AD50" s="107"/>
      <c r="AE50" s="107"/>
      <c r="AF50" s="107"/>
      <c r="AG50" s="107"/>
      <c r="AH50" s="107"/>
      <c r="AI50" s="107"/>
      <c r="AJ50" s="107"/>
      <c r="AK50" s="107"/>
      <c r="AL50" s="107"/>
      <c r="AM50" s="107"/>
      <c r="AN50" s="107"/>
      <c r="AO50" s="107"/>
      <c r="AP50" s="107"/>
    </row>
    <row r="51" spans="1:42" s="20" customFormat="1" ht="24.95" customHeight="1" x14ac:dyDescent="0.25">
      <c r="A51" s="100" t="s">
        <v>86</v>
      </c>
      <c r="B51" s="73" t="s">
        <v>326</v>
      </c>
      <c r="C51" s="67">
        <v>77</v>
      </c>
      <c r="D51" s="21" t="s">
        <v>1</v>
      </c>
      <c r="E51" s="41">
        <v>650</v>
      </c>
      <c r="F51" s="22">
        <v>0.21</v>
      </c>
      <c r="G51" s="39">
        <f t="shared" si="4"/>
        <v>786.5</v>
      </c>
      <c r="H51" s="43">
        <f t="shared" si="1"/>
        <v>50050</v>
      </c>
      <c r="I51" s="39">
        <f t="shared" si="2"/>
        <v>10510.5</v>
      </c>
      <c r="J51" s="40">
        <f t="shared" si="3"/>
        <v>60560.5</v>
      </c>
      <c r="K51" s="19"/>
      <c r="L51" s="107"/>
      <c r="M51" s="107"/>
      <c r="N51" s="107"/>
      <c r="O51" s="107"/>
      <c r="P51" s="107"/>
      <c r="Q51" s="107"/>
      <c r="R51" s="107"/>
      <c r="S51" s="107"/>
      <c r="T51" s="107"/>
      <c r="U51" s="107"/>
      <c r="V51" s="107"/>
      <c r="W51" s="107"/>
      <c r="X51" s="107"/>
      <c r="Y51" s="107"/>
      <c r="Z51" s="107"/>
      <c r="AA51" s="107"/>
      <c r="AB51" s="107"/>
      <c r="AC51" s="107"/>
      <c r="AD51" s="107"/>
      <c r="AE51" s="107"/>
      <c r="AF51" s="107"/>
      <c r="AG51" s="107"/>
      <c r="AH51" s="107"/>
      <c r="AI51" s="107"/>
      <c r="AJ51" s="107"/>
      <c r="AK51" s="107"/>
      <c r="AL51" s="107"/>
      <c r="AM51" s="107"/>
      <c r="AN51" s="107"/>
      <c r="AO51" s="107"/>
      <c r="AP51" s="107"/>
    </row>
    <row r="52" spans="1:42" s="20" customFormat="1" ht="24.95" customHeight="1" x14ac:dyDescent="0.25">
      <c r="A52" s="100" t="s">
        <v>87</v>
      </c>
      <c r="B52" s="73" t="s">
        <v>327</v>
      </c>
      <c r="C52" s="67">
        <v>3</v>
      </c>
      <c r="D52" s="21" t="s">
        <v>1</v>
      </c>
      <c r="E52" s="41">
        <v>580</v>
      </c>
      <c r="F52" s="22">
        <v>0.21</v>
      </c>
      <c r="G52" s="39">
        <f t="shared" si="4"/>
        <v>701.8</v>
      </c>
      <c r="H52" s="43">
        <f t="shared" si="1"/>
        <v>1740</v>
      </c>
      <c r="I52" s="39">
        <f t="shared" si="2"/>
        <v>365.4</v>
      </c>
      <c r="J52" s="40">
        <f t="shared" si="3"/>
        <v>2105.4</v>
      </c>
      <c r="K52" s="19"/>
      <c r="L52" s="107"/>
      <c r="M52" s="107"/>
      <c r="N52" s="107"/>
      <c r="O52" s="107"/>
      <c r="P52" s="107"/>
      <c r="Q52" s="107"/>
      <c r="R52" s="107"/>
      <c r="S52" s="107"/>
      <c r="T52" s="107"/>
      <c r="U52" s="107"/>
      <c r="V52" s="107"/>
      <c r="W52" s="107"/>
      <c r="X52" s="107"/>
      <c r="Y52" s="107"/>
      <c r="Z52" s="107"/>
      <c r="AA52" s="107"/>
      <c r="AB52" s="107"/>
      <c r="AC52" s="107"/>
      <c r="AD52" s="107"/>
      <c r="AE52" s="107"/>
      <c r="AF52" s="107"/>
      <c r="AG52" s="107"/>
      <c r="AH52" s="107"/>
      <c r="AI52" s="107"/>
      <c r="AJ52" s="107"/>
      <c r="AK52" s="107"/>
      <c r="AL52" s="107"/>
      <c r="AM52" s="107"/>
      <c r="AN52" s="107"/>
      <c r="AO52" s="107"/>
      <c r="AP52" s="107"/>
    </row>
    <row r="53" spans="1:42" s="20" customFormat="1" ht="24.95" customHeight="1" x14ac:dyDescent="0.25">
      <c r="A53" s="100" t="s">
        <v>88</v>
      </c>
      <c r="B53" s="73" t="s">
        <v>328</v>
      </c>
      <c r="C53" s="67">
        <v>11</v>
      </c>
      <c r="D53" s="21" t="s">
        <v>1</v>
      </c>
      <c r="E53" s="41">
        <v>589.78</v>
      </c>
      <c r="F53" s="22">
        <v>0.21</v>
      </c>
      <c r="G53" s="39">
        <f t="shared" si="4"/>
        <v>713.63379999999995</v>
      </c>
      <c r="H53" s="43">
        <f t="shared" si="1"/>
        <v>6487.58</v>
      </c>
      <c r="I53" s="39">
        <f t="shared" si="2"/>
        <v>1362.3917999999999</v>
      </c>
      <c r="J53" s="40">
        <f t="shared" si="3"/>
        <v>7849.9717999999993</v>
      </c>
      <c r="K53" s="19"/>
      <c r="L53" s="107"/>
      <c r="M53" s="107"/>
      <c r="N53" s="107"/>
      <c r="O53" s="107"/>
      <c r="P53" s="107"/>
      <c r="Q53" s="107"/>
      <c r="R53" s="107"/>
      <c r="S53" s="107"/>
      <c r="T53" s="107"/>
      <c r="U53" s="107"/>
      <c r="V53" s="107"/>
      <c r="W53" s="107"/>
      <c r="X53" s="107"/>
      <c r="Y53" s="107"/>
      <c r="Z53" s="107"/>
      <c r="AA53" s="107"/>
      <c r="AB53" s="107"/>
      <c r="AC53" s="107"/>
      <c r="AD53" s="107"/>
      <c r="AE53" s="107"/>
      <c r="AF53" s="107"/>
      <c r="AG53" s="107"/>
      <c r="AH53" s="107"/>
      <c r="AI53" s="107"/>
      <c r="AJ53" s="107"/>
      <c r="AK53" s="107"/>
      <c r="AL53" s="107"/>
      <c r="AM53" s="107"/>
      <c r="AN53" s="107"/>
      <c r="AO53" s="107"/>
      <c r="AP53" s="107"/>
    </row>
    <row r="54" spans="1:42" s="20" customFormat="1" ht="24.95" customHeight="1" x14ac:dyDescent="0.25">
      <c r="A54" s="100" t="s">
        <v>89</v>
      </c>
      <c r="B54" s="73" t="s">
        <v>329</v>
      </c>
      <c r="C54" s="67">
        <v>3</v>
      </c>
      <c r="D54" s="21" t="s">
        <v>1</v>
      </c>
      <c r="E54" s="41">
        <v>990</v>
      </c>
      <c r="F54" s="22">
        <v>0.21</v>
      </c>
      <c r="G54" s="39">
        <f t="shared" si="4"/>
        <v>1197.9000000000001</v>
      </c>
      <c r="H54" s="43">
        <f t="shared" si="1"/>
        <v>2970</v>
      </c>
      <c r="I54" s="39">
        <f t="shared" si="2"/>
        <v>623.69999999999993</v>
      </c>
      <c r="J54" s="40">
        <f t="shared" si="3"/>
        <v>3593.7</v>
      </c>
      <c r="K54" s="19"/>
      <c r="L54" s="107"/>
      <c r="M54" s="107"/>
      <c r="N54" s="107"/>
      <c r="O54" s="107"/>
      <c r="P54" s="107"/>
      <c r="Q54" s="107"/>
      <c r="R54" s="107"/>
      <c r="S54" s="107"/>
      <c r="T54" s="107"/>
      <c r="U54" s="107"/>
      <c r="V54" s="107"/>
      <c r="W54" s="107"/>
      <c r="X54" s="107"/>
      <c r="Y54" s="107"/>
      <c r="Z54" s="107"/>
      <c r="AA54" s="107"/>
      <c r="AB54" s="107"/>
      <c r="AC54" s="107"/>
      <c r="AD54" s="107"/>
      <c r="AE54" s="107"/>
      <c r="AF54" s="107"/>
      <c r="AG54" s="107"/>
      <c r="AH54" s="107"/>
      <c r="AI54" s="107"/>
      <c r="AJ54" s="107"/>
      <c r="AK54" s="107"/>
      <c r="AL54" s="107"/>
      <c r="AM54" s="107"/>
      <c r="AN54" s="107"/>
      <c r="AO54" s="107"/>
      <c r="AP54" s="107"/>
    </row>
    <row r="55" spans="1:42" s="20" customFormat="1" ht="24.95" customHeight="1" x14ac:dyDescent="0.25">
      <c r="A55" s="100" t="s">
        <v>90</v>
      </c>
      <c r="B55" s="73" t="s">
        <v>91</v>
      </c>
      <c r="C55" s="67">
        <v>4</v>
      </c>
      <c r="D55" s="21" t="s">
        <v>1</v>
      </c>
      <c r="E55" s="41">
        <v>160</v>
      </c>
      <c r="F55" s="22">
        <v>0.21</v>
      </c>
      <c r="G55" s="39">
        <f t="shared" si="4"/>
        <v>193.6</v>
      </c>
      <c r="H55" s="43">
        <f t="shared" si="1"/>
        <v>640</v>
      </c>
      <c r="I55" s="39">
        <f t="shared" si="2"/>
        <v>134.4</v>
      </c>
      <c r="J55" s="40">
        <f t="shared" si="3"/>
        <v>774.4</v>
      </c>
      <c r="K55" s="19"/>
      <c r="L55" s="107"/>
      <c r="M55" s="107"/>
      <c r="N55" s="107"/>
      <c r="O55" s="107"/>
      <c r="P55" s="107"/>
      <c r="Q55" s="107"/>
      <c r="R55" s="107"/>
      <c r="S55" s="107"/>
      <c r="T55" s="107"/>
      <c r="U55" s="107"/>
      <c r="V55" s="107"/>
      <c r="W55" s="107"/>
      <c r="X55" s="107"/>
      <c r="Y55" s="107"/>
      <c r="Z55" s="107"/>
      <c r="AA55" s="107"/>
      <c r="AB55" s="107"/>
      <c r="AC55" s="107"/>
      <c r="AD55" s="107"/>
      <c r="AE55" s="107"/>
      <c r="AF55" s="107"/>
      <c r="AG55" s="107"/>
      <c r="AH55" s="107"/>
      <c r="AI55" s="107"/>
      <c r="AJ55" s="107"/>
      <c r="AK55" s="107"/>
      <c r="AL55" s="107"/>
      <c r="AM55" s="107"/>
      <c r="AN55" s="107"/>
      <c r="AO55" s="107"/>
      <c r="AP55" s="107"/>
    </row>
    <row r="56" spans="1:42" s="20" customFormat="1" ht="24.95" customHeight="1" x14ac:dyDescent="0.25">
      <c r="A56" s="100" t="s">
        <v>92</v>
      </c>
      <c r="B56" s="73" t="s">
        <v>93</v>
      </c>
      <c r="C56" s="67">
        <v>5</v>
      </c>
      <c r="D56" s="21" t="s">
        <v>1</v>
      </c>
      <c r="E56" s="41">
        <v>470</v>
      </c>
      <c r="F56" s="22">
        <v>0.21</v>
      </c>
      <c r="G56" s="39">
        <f t="shared" si="4"/>
        <v>568.70000000000005</v>
      </c>
      <c r="H56" s="43">
        <f t="shared" si="1"/>
        <v>2350</v>
      </c>
      <c r="I56" s="39">
        <f t="shared" si="2"/>
        <v>493.5</v>
      </c>
      <c r="J56" s="40">
        <f t="shared" si="3"/>
        <v>2843.5</v>
      </c>
      <c r="K56" s="19"/>
      <c r="L56" s="107"/>
      <c r="M56" s="107"/>
      <c r="N56" s="107"/>
      <c r="O56" s="107"/>
      <c r="P56" s="107"/>
      <c r="Q56" s="107"/>
      <c r="R56" s="107"/>
      <c r="S56" s="107"/>
      <c r="T56" s="107"/>
      <c r="U56" s="107"/>
      <c r="V56" s="107"/>
      <c r="W56" s="107"/>
      <c r="X56" s="107"/>
      <c r="Y56" s="107"/>
      <c r="Z56" s="107"/>
      <c r="AA56" s="107"/>
      <c r="AB56" s="107"/>
      <c r="AC56" s="107"/>
      <c r="AD56" s="107"/>
      <c r="AE56" s="107"/>
      <c r="AF56" s="107"/>
      <c r="AG56" s="107"/>
      <c r="AH56" s="107"/>
      <c r="AI56" s="107"/>
      <c r="AJ56" s="107"/>
      <c r="AK56" s="107"/>
      <c r="AL56" s="107"/>
      <c r="AM56" s="107"/>
      <c r="AN56" s="107"/>
      <c r="AO56" s="107"/>
      <c r="AP56" s="107"/>
    </row>
    <row r="57" spans="1:42" s="20" customFormat="1" ht="24.95" customHeight="1" x14ac:dyDescent="0.25">
      <c r="A57" s="100" t="s">
        <v>94</v>
      </c>
      <c r="B57" s="73" t="s">
        <v>95</v>
      </c>
      <c r="C57" s="67">
        <v>140</v>
      </c>
      <c r="D57" s="21" t="s">
        <v>1</v>
      </c>
      <c r="E57" s="41">
        <v>470</v>
      </c>
      <c r="F57" s="22">
        <v>0.21</v>
      </c>
      <c r="G57" s="39">
        <f t="shared" si="4"/>
        <v>568.70000000000005</v>
      </c>
      <c r="H57" s="43">
        <f t="shared" si="1"/>
        <v>65800</v>
      </c>
      <c r="I57" s="39">
        <f t="shared" si="2"/>
        <v>13818</v>
      </c>
      <c r="J57" s="40">
        <f t="shared" si="3"/>
        <v>79618</v>
      </c>
      <c r="K57" s="19"/>
      <c r="L57" s="107"/>
      <c r="M57" s="107"/>
      <c r="N57" s="107"/>
      <c r="O57" s="107"/>
      <c r="P57" s="107"/>
      <c r="Q57" s="107"/>
      <c r="R57" s="107"/>
      <c r="S57" s="107"/>
      <c r="T57" s="107"/>
      <c r="U57" s="107"/>
      <c r="V57" s="107"/>
      <c r="W57" s="107"/>
      <c r="X57" s="107"/>
      <c r="Y57" s="107"/>
      <c r="Z57" s="107"/>
      <c r="AA57" s="107"/>
      <c r="AB57" s="107"/>
      <c r="AC57" s="107"/>
      <c r="AD57" s="107"/>
      <c r="AE57" s="107"/>
      <c r="AF57" s="107"/>
      <c r="AG57" s="107"/>
      <c r="AH57" s="107"/>
      <c r="AI57" s="107"/>
      <c r="AJ57" s="107"/>
      <c r="AK57" s="107"/>
      <c r="AL57" s="107"/>
      <c r="AM57" s="107"/>
      <c r="AN57" s="107"/>
      <c r="AO57" s="107"/>
      <c r="AP57" s="107"/>
    </row>
    <row r="58" spans="1:42" s="20" customFormat="1" ht="24.95" customHeight="1" x14ac:dyDescent="0.25">
      <c r="A58" s="184" t="s">
        <v>96</v>
      </c>
      <c r="B58" s="73" t="s">
        <v>97</v>
      </c>
      <c r="C58" s="67">
        <v>14</v>
      </c>
      <c r="D58" s="21" t="s">
        <v>1</v>
      </c>
      <c r="E58" s="41">
        <v>850</v>
      </c>
      <c r="F58" s="22">
        <v>0.21</v>
      </c>
      <c r="G58" s="39">
        <f t="shared" si="4"/>
        <v>1028.5</v>
      </c>
      <c r="H58" s="43">
        <f t="shared" si="1"/>
        <v>11900</v>
      </c>
      <c r="I58" s="39">
        <f t="shared" si="2"/>
        <v>2499</v>
      </c>
      <c r="J58" s="40">
        <f t="shared" si="3"/>
        <v>14399</v>
      </c>
      <c r="K58" s="19"/>
      <c r="L58" s="107"/>
      <c r="M58" s="107"/>
      <c r="N58" s="107"/>
      <c r="O58" s="107"/>
      <c r="P58" s="107"/>
      <c r="Q58" s="107"/>
      <c r="R58" s="107"/>
      <c r="S58" s="107"/>
      <c r="T58" s="107"/>
      <c r="U58" s="107"/>
      <c r="V58" s="107"/>
      <c r="W58" s="107"/>
      <c r="X58" s="107"/>
      <c r="Y58" s="107"/>
      <c r="Z58" s="107"/>
      <c r="AA58" s="107"/>
      <c r="AB58" s="107"/>
      <c r="AC58" s="107"/>
      <c r="AD58" s="107"/>
      <c r="AE58" s="107"/>
      <c r="AF58" s="107"/>
      <c r="AG58" s="107"/>
      <c r="AH58" s="107"/>
      <c r="AI58" s="107"/>
      <c r="AJ58" s="107"/>
      <c r="AK58" s="107"/>
      <c r="AL58" s="107"/>
      <c r="AM58" s="107"/>
      <c r="AN58" s="107"/>
      <c r="AO58" s="107"/>
      <c r="AP58" s="107"/>
    </row>
    <row r="59" spans="1:42" s="20" customFormat="1" ht="24.95" customHeight="1" x14ac:dyDescent="0.25">
      <c r="A59" s="185"/>
      <c r="B59" s="166" t="s">
        <v>367</v>
      </c>
      <c r="C59" s="67">
        <v>33</v>
      </c>
      <c r="D59" s="168" t="s">
        <v>1</v>
      </c>
      <c r="E59" s="169">
        <v>190</v>
      </c>
      <c r="F59" s="170">
        <v>0.21</v>
      </c>
      <c r="G59" s="171">
        <f t="shared" si="4"/>
        <v>229.9</v>
      </c>
      <c r="H59" s="171">
        <f t="shared" si="1"/>
        <v>6270</v>
      </c>
      <c r="I59" s="171">
        <f t="shared" si="2"/>
        <v>1316.7</v>
      </c>
      <c r="J59" s="172">
        <f t="shared" si="3"/>
        <v>7586.7</v>
      </c>
      <c r="K59" s="19"/>
      <c r="L59" s="107"/>
      <c r="M59" s="107"/>
      <c r="N59" s="107"/>
      <c r="O59" s="107"/>
      <c r="P59" s="107"/>
      <c r="Q59" s="107"/>
      <c r="R59" s="107"/>
      <c r="S59" s="107"/>
      <c r="T59" s="107"/>
      <c r="U59" s="107"/>
      <c r="V59" s="107"/>
      <c r="W59" s="107"/>
      <c r="X59" s="107"/>
      <c r="Y59" s="107"/>
      <c r="Z59" s="107"/>
      <c r="AA59" s="107"/>
      <c r="AB59" s="107"/>
      <c r="AC59" s="107"/>
      <c r="AD59" s="107"/>
      <c r="AE59" s="107"/>
      <c r="AF59" s="107"/>
      <c r="AG59" s="107"/>
      <c r="AH59" s="107"/>
      <c r="AI59" s="107"/>
      <c r="AJ59" s="107"/>
      <c r="AK59" s="107"/>
      <c r="AL59" s="107"/>
      <c r="AM59" s="107"/>
      <c r="AN59" s="107"/>
      <c r="AO59" s="107"/>
      <c r="AP59" s="107"/>
    </row>
    <row r="60" spans="1:42" s="20" customFormat="1" ht="24.95" customHeight="1" x14ac:dyDescent="0.25">
      <c r="A60" s="100" t="s">
        <v>98</v>
      </c>
      <c r="B60" s="73" t="s">
        <v>99</v>
      </c>
      <c r="C60" s="67">
        <v>40</v>
      </c>
      <c r="D60" s="21" t="s">
        <v>1</v>
      </c>
      <c r="E60" s="41">
        <v>18.399999999999999</v>
      </c>
      <c r="F60" s="24">
        <v>0.21</v>
      </c>
      <c r="G60" s="39">
        <f t="shared" si="4"/>
        <v>22.263999999999999</v>
      </c>
      <c r="H60" s="43">
        <f t="shared" si="1"/>
        <v>736</v>
      </c>
      <c r="I60" s="39">
        <f t="shared" si="2"/>
        <v>154.56</v>
      </c>
      <c r="J60" s="40">
        <f t="shared" si="3"/>
        <v>890.56</v>
      </c>
      <c r="K60" s="19"/>
      <c r="L60" s="107"/>
      <c r="M60" s="107"/>
      <c r="N60" s="107"/>
      <c r="O60" s="107"/>
      <c r="P60" s="107"/>
      <c r="Q60" s="107"/>
      <c r="R60" s="107"/>
      <c r="S60" s="107"/>
      <c r="T60" s="107"/>
      <c r="U60" s="107"/>
      <c r="V60" s="107"/>
      <c r="W60" s="107"/>
      <c r="X60" s="107"/>
      <c r="Y60" s="107"/>
      <c r="Z60" s="107"/>
      <c r="AA60" s="107"/>
      <c r="AB60" s="107"/>
      <c r="AC60" s="107"/>
      <c r="AD60" s="107"/>
      <c r="AE60" s="107"/>
      <c r="AF60" s="107"/>
      <c r="AG60" s="107"/>
      <c r="AH60" s="107"/>
      <c r="AI60" s="107"/>
      <c r="AJ60" s="107"/>
      <c r="AK60" s="107"/>
      <c r="AL60" s="107"/>
      <c r="AM60" s="107"/>
      <c r="AN60" s="107"/>
      <c r="AO60" s="107"/>
      <c r="AP60" s="107"/>
    </row>
    <row r="61" spans="1:42" s="20" customFormat="1" ht="24.95" customHeight="1" x14ac:dyDescent="0.25">
      <c r="A61" s="100" t="s">
        <v>100</v>
      </c>
      <c r="B61" s="73" t="s">
        <v>101</v>
      </c>
      <c r="C61" s="67">
        <v>10</v>
      </c>
      <c r="D61" s="21" t="s">
        <v>1</v>
      </c>
      <c r="E61" s="41">
        <v>51.75</v>
      </c>
      <c r="F61" s="22">
        <v>0.21</v>
      </c>
      <c r="G61" s="39">
        <f t="shared" si="4"/>
        <v>62.6175</v>
      </c>
      <c r="H61" s="43">
        <f t="shared" si="1"/>
        <v>517.5</v>
      </c>
      <c r="I61" s="39">
        <f t="shared" si="2"/>
        <v>108.675</v>
      </c>
      <c r="J61" s="40">
        <f t="shared" si="3"/>
        <v>626.17499999999995</v>
      </c>
      <c r="K61" s="19"/>
      <c r="L61" s="107"/>
      <c r="M61" s="107"/>
      <c r="N61" s="107"/>
      <c r="O61" s="107"/>
      <c r="P61" s="107"/>
      <c r="Q61" s="107"/>
      <c r="R61" s="107"/>
      <c r="S61" s="107"/>
      <c r="T61" s="107"/>
      <c r="U61" s="107"/>
      <c r="V61" s="107"/>
      <c r="W61" s="107"/>
      <c r="X61" s="107"/>
      <c r="Y61" s="107"/>
      <c r="Z61" s="107"/>
      <c r="AA61" s="107"/>
      <c r="AB61" s="107"/>
      <c r="AC61" s="107"/>
      <c r="AD61" s="107"/>
      <c r="AE61" s="107"/>
      <c r="AF61" s="107"/>
      <c r="AG61" s="107"/>
      <c r="AH61" s="107"/>
      <c r="AI61" s="107"/>
      <c r="AJ61" s="107"/>
      <c r="AK61" s="107"/>
      <c r="AL61" s="107"/>
      <c r="AM61" s="107"/>
      <c r="AN61" s="107"/>
      <c r="AO61" s="107"/>
      <c r="AP61" s="107"/>
    </row>
    <row r="62" spans="1:42" s="20" customFormat="1" ht="24.95" customHeight="1" x14ac:dyDescent="0.25">
      <c r="A62" s="100" t="s">
        <v>102</v>
      </c>
      <c r="B62" s="73" t="s">
        <v>103</v>
      </c>
      <c r="C62" s="67">
        <v>15</v>
      </c>
      <c r="D62" s="21" t="s">
        <v>1</v>
      </c>
      <c r="E62" s="41">
        <v>51.75</v>
      </c>
      <c r="F62" s="22">
        <v>0.21</v>
      </c>
      <c r="G62" s="39">
        <f t="shared" si="4"/>
        <v>62.6175</v>
      </c>
      <c r="H62" s="43">
        <f t="shared" si="1"/>
        <v>776.25</v>
      </c>
      <c r="I62" s="39">
        <f t="shared" si="2"/>
        <v>163.01249999999999</v>
      </c>
      <c r="J62" s="40">
        <f t="shared" si="3"/>
        <v>939.26250000000005</v>
      </c>
      <c r="K62" s="19"/>
      <c r="L62" s="107"/>
      <c r="M62" s="107"/>
      <c r="N62" s="107"/>
      <c r="O62" s="107"/>
      <c r="P62" s="107"/>
      <c r="Q62" s="107"/>
      <c r="R62" s="107"/>
      <c r="S62" s="107"/>
      <c r="T62" s="107"/>
      <c r="U62" s="107"/>
      <c r="V62" s="107"/>
      <c r="W62" s="107"/>
      <c r="X62" s="107"/>
      <c r="Y62" s="107"/>
      <c r="Z62" s="107"/>
      <c r="AA62" s="107"/>
      <c r="AB62" s="107"/>
      <c r="AC62" s="107"/>
      <c r="AD62" s="107"/>
      <c r="AE62" s="107"/>
      <c r="AF62" s="107"/>
      <c r="AG62" s="107"/>
      <c r="AH62" s="107"/>
      <c r="AI62" s="107"/>
      <c r="AJ62" s="107"/>
      <c r="AK62" s="107"/>
      <c r="AL62" s="107"/>
      <c r="AM62" s="107"/>
      <c r="AN62" s="107"/>
      <c r="AO62" s="107"/>
      <c r="AP62" s="107"/>
    </row>
    <row r="63" spans="1:42" s="20" customFormat="1" ht="24.95" customHeight="1" x14ac:dyDescent="0.25">
      <c r="A63" s="100" t="s">
        <v>104</v>
      </c>
      <c r="B63" s="73" t="s">
        <v>105</v>
      </c>
      <c r="C63" s="67">
        <v>15</v>
      </c>
      <c r="D63" s="21" t="s">
        <v>1</v>
      </c>
      <c r="E63" s="41">
        <v>51.75</v>
      </c>
      <c r="F63" s="22">
        <v>0.21</v>
      </c>
      <c r="G63" s="39">
        <f t="shared" si="4"/>
        <v>62.6175</v>
      </c>
      <c r="H63" s="43">
        <f t="shared" si="1"/>
        <v>776.25</v>
      </c>
      <c r="I63" s="39">
        <f t="shared" si="2"/>
        <v>163.01249999999999</v>
      </c>
      <c r="J63" s="40">
        <f t="shared" si="3"/>
        <v>939.26250000000005</v>
      </c>
      <c r="K63" s="19"/>
      <c r="L63" s="107"/>
      <c r="M63" s="107"/>
      <c r="N63" s="107"/>
      <c r="O63" s="107"/>
      <c r="P63" s="107"/>
      <c r="Q63" s="107"/>
      <c r="R63" s="107"/>
      <c r="S63" s="107"/>
      <c r="T63" s="107"/>
      <c r="U63" s="107"/>
      <c r="V63" s="107"/>
      <c r="W63" s="107"/>
      <c r="X63" s="107"/>
      <c r="Y63" s="107"/>
      <c r="Z63" s="107"/>
      <c r="AA63" s="107"/>
      <c r="AB63" s="107"/>
      <c r="AC63" s="107"/>
      <c r="AD63" s="107"/>
      <c r="AE63" s="107"/>
      <c r="AF63" s="107"/>
      <c r="AG63" s="107"/>
      <c r="AH63" s="107"/>
      <c r="AI63" s="107"/>
      <c r="AJ63" s="107"/>
      <c r="AK63" s="107"/>
      <c r="AL63" s="107"/>
      <c r="AM63" s="107"/>
      <c r="AN63" s="107"/>
      <c r="AO63" s="107"/>
      <c r="AP63" s="107"/>
    </row>
    <row r="64" spans="1:42" s="20" customFormat="1" ht="24.95" customHeight="1" x14ac:dyDescent="0.25">
      <c r="A64" s="100" t="s">
        <v>106</v>
      </c>
      <c r="B64" s="73" t="s">
        <v>107</v>
      </c>
      <c r="C64" s="67">
        <v>10</v>
      </c>
      <c r="D64" s="21" t="s">
        <v>1</v>
      </c>
      <c r="E64" s="41">
        <v>51.75</v>
      </c>
      <c r="F64" s="22">
        <v>0.21</v>
      </c>
      <c r="G64" s="39">
        <f t="shared" si="4"/>
        <v>62.6175</v>
      </c>
      <c r="H64" s="43">
        <f t="shared" si="1"/>
        <v>517.5</v>
      </c>
      <c r="I64" s="39">
        <f t="shared" si="2"/>
        <v>108.675</v>
      </c>
      <c r="J64" s="40">
        <f t="shared" si="3"/>
        <v>626.17499999999995</v>
      </c>
      <c r="K64" s="19"/>
      <c r="L64" s="107"/>
      <c r="M64" s="107"/>
      <c r="N64" s="107"/>
      <c r="O64" s="107"/>
      <c r="P64" s="107"/>
      <c r="Q64" s="107"/>
      <c r="R64" s="107"/>
      <c r="S64" s="107"/>
      <c r="T64" s="107"/>
      <c r="U64" s="107"/>
      <c r="V64" s="107"/>
      <c r="W64" s="107"/>
      <c r="X64" s="107"/>
      <c r="Y64" s="107"/>
      <c r="Z64" s="107"/>
      <c r="AA64" s="107"/>
      <c r="AB64" s="107"/>
      <c r="AC64" s="107"/>
      <c r="AD64" s="107"/>
      <c r="AE64" s="107"/>
      <c r="AF64" s="107"/>
      <c r="AG64" s="107"/>
      <c r="AH64" s="107"/>
      <c r="AI64" s="107"/>
      <c r="AJ64" s="107"/>
      <c r="AK64" s="107"/>
      <c r="AL64" s="107"/>
      <c r="AM64" s="107"/>
      <c r="AN64" s="107"/>
      <c r="AO64" s="107"/>
      <c r="AP64" s="107"/>
    </row>
    <row r="65" spans="1:42" s="20" customFormat="1" ht="24.95" customHeight="1" x14ac:dyDescent="0.25">
      <c r="A65" s="100" t="s">
        <v>108</v>
      </c>
      <c r="B65" s="73" t="s">
        <v>330</v>
      </c>
      <c r="C65" s="67">
        <v>45</v>
      </c>
      <c r="D65" s="21" t="s">
        <v>1</v>
      </c>
      <c r="E65" s="41">
        <v>448</v>
      </c>
      <c r="F65" s="22">
        <v>0.21</v>
      </c>
      <c r="G65" s="39">
        <f t="shared" si="4"/>
        <v>542.08000000000004</v>
      </c>
      <c r="H65" s="43">
        <f t="shared" si="1"/>
        <v>20160</v>
      </c>
      <c r="I65" s="39">
        <f t="shared" si="2"/>
        <v>4233.5999999999995</v>
      </c>
      <c r="J65" s="40">
        <f t="shared" si="3"/>
        <v>24393.599999999999</v>
      </c>
      <c r="K65" s="19"/>
      <c r="L65" s="107"/>
      <c r="M65" s="107"/>
      <c r="N65" s="107"/>
      <c r="O65" s="107"/>
      <c r="P65" s="107"/>
      <c r="Q65" s="107"/>
      <c r="R65" s="107"/>
      <c r="S65" s="107"/>
      <c r="T65" s="107"/>
      <c r="U65" s="107"/>
      <c r="V65" s="107"/>
      <c r="W65" s="107"/>
      <c r="X65" s="107"/>
      <c r="Y65" s="107"/>
      <c r="Z65" s="107"/>
      <c r="AA65" s="107"/>
      <c r="AB65" s="107"/>
      <c r="AC65" s="107"/>
      <c r="AD65" s="107"/>
      <c r="AE65" s="107"/>
      <c r="AF65" s="107"/>
      <c r="AG65" s="107"/>
      <c r="AH65" s="107"/>
      <c r="AI65" s="107"/>
      <c r="AJ65" s="107"/>
      <c r="AK65" s="107"/>
      <c r="AL65" s="107"/>
      <c r="AM65" s="107"/>
      <c r="AN65" s="107"/>
      <c r="AO65" s="107"/>
      <c r="AP65" s="107"/>
    </row>
    <row r="66" spans="1:42" s="20" customFormat="1" ht="24.95" customHeight="1" x14ac:dyDescent="0.25">
      <c r="A66" s="100" t="s">
        <v>109</v>
      </c>
      <c r="B66" s="73" t="s">
        <v>331</v>
      </c>
      <c r="C66" s="67">
        <v>3</v>
      </c>
      <c r="D66" s="21" t="s">
        <v>1</v>
      </c>
      <c r="E66" s="41">
        <v>448</v>
      </c>
      <c r="F66" s="22">
        <v>0.21</v>
      </c>
      <c r="G66" s="39">
        <f t="shared" si="4"/>
        <v>542.08000000000004</v>
      </c>
      <c r="H66" s="43">
        <f t="shared" si="1"/>
        <v>1344</v>
      </c>
      <c r="I66" s="39">
        <f t="shared" si="2"/>
        <v>282.24</v>
      </c>
      <c r="J66" s="40">
        <f t="shared" si="3"/>
        <v>1626.24</v>
      </c>
      <c r="K66" s="19"/>
      <c r="L66" s="107"/>
      <c r="M66" s="107"/>
      <c r="N66" s="107"/>
      <c r="O66" s="107"/>
      <c r="P66" s="107"/>
      <c r="Q66" s="107"/>
      <c r="R66" s="107"/>
      <c r="S66" s="107"/>
      <c r="T66" s="107"/>
      <c r="U66" s="107"/>
      <c r="V66" s="107"/>
      <c r="W66" s="107"/>
      <c r="X66" s="107"/>
      <c r="Y66" s="107"/>
      <c r="Z66" s="107"/>
      <c r="AA66" s="107"/>
      <c r="AB66" s="107"/>
      <c r="AC66" s="107"/>
      <c r="AD66" s="107"/>
      <c r="AE66" s="107"/>
      <c r="AF66" s="107"/>
      <c r="AG66" s="107"/>
      <c r="AH66" s="107"/>
      <c r="AI66" s="107"/>
      <c r="AJ66" s="107"/>
      <c r="AK66" s="107"/>
      <c r="AL66" s="107"/>
      <c r="AM66" s="107"/>
      <c r="AN66" s="107"/>
      <c r="AO66" s="107"/>
      <c r="AP66" s="107"/>
    </row>
    <row r="67" spans="1:42" s="20" customFormat="1" ht="24.95" customHeight="1" x14ac:dyDescent="0.25">
      <c r="A67" s="100" t="s">
        <v>110</v>
      </c>
      <c r="B67" s="73" t="s">
        <v>332</v>
      </c>
      <c r="C67" s="67">
        <v>6</v>
      </c>
      <c r="D67" s="21" t="s">
        <v>1</v>
      </c>
      <c r="E67" s="41">
        <v>448</v>
      </c>
      <c r="F67" s="22">
        <v>0.21</v>
      </c>
      <c r="G67" s="39">
        <f t="shared" si="4"/>
        <v>542.08000000000004</v>
      </c>
      <c r="H67" s="43">
        <f t="shared" si="1"/>
        <v>2688</v>
      </c>
      <c r="I67" s="39">
        <f t="shared" si="2"/>
        <v>564.48</v>
      </c>
      <c r="J67" s="40">
        <f t="shared" si="3"/>
        <v>3252.48</v>
      </c>
      <c r="K67" s="19"/>
      <c r="L67" s="107"/>
      <c r="M67" s="107"/>
      <c r="N67" s="107"/>
      <c r="O67" s="107"/>
      <c r="P67" s="107"/>
      <c r="Q67" s="107"/>
      <c r="R67" s="107"/>
      <c r="S67" s="107"/>
      <c r="T67" s="107"/>
      <c r="U67" s="107"/>
      <c r="V67" s="107"/>
      <c r="W67" s="107"/>
      <c r="X67" s="107"/>
      <c r="Y67" s="107"/>
      <c r="Z67" s="107"/>
      <c r="AA67" s="107"/>
      <c r="AB67" s="107"/>
      <c r="AC67" s="107"/>
      <c r="AD67" s="107"/>
      <c r="AE67" s="107"/>
      <c r="AF67" s="107"/>
      <c r="AG67" s="107"/>
      <c r="AH67" s="107"/>
      <c r="AI67" s="107"/>
      <c r="AJ67" s="107"/>
      <c r="AK67" s="107"/>
      <c r="AL67" s="107"/>
      <c r="AM67" s="107"/>
      <c r="AN67" s="107"/>
      <c r="AO67" s="107"/>
      <c r="AP67" s="107"/>
    </row>
    <row r="68" spans="1:42" s="20" customFormat="1" ht="24.95" customHeight="1" x14ac:dyDescent="0.25">
      <c r="A68" s="100" t="s">
        <v>111</v>
      </c>
      <c r="B68" s="73" t="s">
        <v>333</v>
      </c>
      <c r="C68" s="67">
        <v>2</v>
      </c>
      <c r="D68" s="21" t="s">
        <v>1</v>
      </c>
      <c r="E68" s="41">
        <v>695</v>
      </c>
      <c r="F68" s="22">
        <v>0.21</v>
      </c>
      <c r="G68" s="39">
        <f t="shared" si="4"/>
        <v>840.95</v>
      </c>
      <c r="H68" s="43">
        <f t="shared" si="1"/>
        <v>1390</v>
      </c>
      <c r="I68" s="39">
        <f t="shared" si="2"/>
        <v>291.89999999999998</v>
      </c>
      <c r="J68" s="40">
        <f t="shared" si="3"/>
        <v>1681.9</v>
      </c>
      <c r="K68" s="19"/>
      <c r="L68" s="107"/>
      <c r="M68" s="107"/>
      <c r="N68" s="107"/>
      <c r="O68" s="107"/>
      <c r="P68" s="107"/>
      <c r="Q68" s="107"/>
      <c r="R68" s="107"/>
      <c r="S68" s="107"/>
      <c r="T68" s="107"/>
      <c r="U68" s="107"/>
      <c r="V68" s="107"/>
      <c r="W68" s="107"/>
      <c r="X68" s="107"/>
      <c r="Y68" s="107"/>
      <c r="Z68" s="107"/>
      <c r="AA68" s="107"/>
      <c r="AB68" s="107"/>
      <c r="AC68" s="107"/>
      <c r="AD68" s="107"/>
      <c r="AE68" s="107"/>
      <c r="AF68" s="107"/>
      <c r="AG68" s="107"/>
      <c r="AH68" s="107"/>
      <c r="AI68" s="107"/>
      <c r="AJ68" s="107"/>
      <c r="AK68" s="107"/>
      <c r="AL68" s="107"/>
      <c r="AM68" s="107"/>
      <c r="AN68" s="107"/>
      <c r="AO68" s="107"/>
      <c r="AP68" s="107"/>
    </row>
    <row r="69" spans="1:42" s="20" customFormat="1" ht="24.95" customHeight="1" x14ac:dyDescent="0.25">
      <c r="A69" s="100" t="s">
        <v>112</v>
      </c>
      <c r="B69" s="73" t="s">
        <v>113</v>
      </c>
      <c r="C69" s="67">
        <v>30</v>
      </c>
      <c r="D69" s="21" t="s">
        <v>1</v>
      </c>
      <c r="E69" s="41">
        <v>47.75</v>
      </c>
      <c r="F69" s="22">
        <v>0.21</v>
      </c>
      <c r="G69" s="39">
        <f t="shared" si="4"/>
        <v>57.777500000000003</v>
      </c>
      <c r="H69" s="43">
        <f t="shared" si="1"/>
        <v>1432.5</v>
      </c>
      <c r="I69" s="39">
        <f t="shared" si="2"/>
        <v>300.82499999999999</v>
      </c>
      <c r="J69" s="40">
        <f t="shared" si="3"/>
        <v>1733.325</v>
      </c>
      <c r="K69" s="19"/>
      <c r="L69" s="107"/>
      <c r="M69" s="107"/>
      <c r="N69" s="107"/>
      <c r="O69" s="107"/>
      <c r="P69" s="107"/>
      <c r="Q69" s="107"/>
      <c r="R69" s="107"/>
      <c r="S69" s="107"/>
      <c r="T69" s="107"/>
      <c r="U69" s="107"/>
      <c r="V69" s="107"/>
      <c r="W69" s="107"/>
      <c r="X69" s="107"/>
      <c r="Y69" s="107"/>
      <c r="Z69" s="107"/>
      <c r="AA69" s="107"/>
      <c r="AB69" s="107"/>
      <c r="AC69" s="107"/>
      <c r="AD69" s="107"/>
      <c r="AE69" s="107"/>
      <c r="AF69" s="107"/>
      <c r="AG69" s="107"/>
      <c r="AH69" s="107"/>
      <c r="AI69" s="107"/>
      <c r="AJ69" s="107"/>
      <c r="AK69" s="107"/>
      <c r="AL69" s="107"/>
      <c r="AM69" s="107"/>
      <c r="AN69" s="107"/>
      <c r="AO69" s="107"/>
      <c r="AP69" s="107"/>
    </row>
    <row r="70" spans="1:42" s="20" customFormat="1" ht="24.95" customHeight="1" x14ac:dyDescent="0.25">
      <c r="A70" s="100" t="s">
        <v>114</v>
      </c>
      <c r="B70" s="73" t="s">
        <v>115</v>
      </c>
      <c r="C70" s="67">
        <v>100</v>
      </c>
      <c r="D70" s="21" t="s">
        <v>1</v>
      </c>
      <c r="E70" s="41">
        <v>17</v>
      </c>
      <c r="F70" s="22">
        <v>0.21</v>
      </c>
      <c r="G70" s="39">
        <f t="shared" si="4"/>
        <v>20.57</v>
      </c>
      <c r="H70" s="43">
        <f t="shared" si="1"/>
        <v>1700</v>
      </c>
      <c r="I70" s="39">
        <f t="shared" si="2"/>
        <v>357</v>
      </c>
      <c r="J70" s="40">
        <f t="shared" si="3"/>
        <v>2057</v>
      </c>
      <c r="K70" s="19"/>
      <c r="L70" s="107"/>
      <c r="M70" s="107"/>
      <c r="N70" s="107"/>
      <c r="O70" s="107"/>
      <c r="P70" s="107"/>
      <c r="Q70" s="107"/>
      <c r="R70" s="107"/>
      <c r="S70" s="107"/>
      <c r="T70" s="107"/>
      <c r="U70" s="107"/>
      <c r="V70" s="107"/>
      <c r="W70" s="107"/>
      <c r="X70" s="107"/>
      <c r="Y70" s="107"/>
      <c r="Z70" s="107"/>
      <c r="AA70" s="107"/>
      <c r="AB70" s="107"/>
      <c r="AC70" s="107"/>
      <c r="AD70" s="107"/>
      <c r="AE70" s="107"/>
      <c r="AF70" s="107"/>
      <c r="AG70" s="107"/>
      <c r="AH70" s="107"/>
      <c r="AI70" s="107"/>
      <c r="AJ70" s="107"/>
      <c r="AK70" s="107"/>
      <c r="AL70" s="107"/>
      <c r="AM70" s="107"/>
      <c r="AN70" s="107"/>
      <c r="AO70" s="107"/>
      <c r="AP70" s="107"/>
    </row>
    <row r="71" spans="1:42" s="20" customFormat="1" ht="24.95" customHeight="1" x14ac:dyDescent="0.25">
      <c r="A71" s="100" t="s">
        <v>116</v>
      </c>
      <c r="B71" s="73" t="s">
        <v>117</v>
      </c>
      <c r="C71" s="67">
        <v>196</v>
      </c>
      <c r="D71" s="21" t="s">
        <v>1</v>
      </c>
      <c r="E71" s="41">
        <v>332.57</v>
      </c>
      <c r="F71" s="22">
        <v>0.21</v>
      </c>
      <c r="G71" s="39">
        <f t="shared" si="4"/>
        <v>402.40969999999999</v>
      </c>
      <c r="H71" s="43">
        <f t="shared" si="1"/>
        <v>65183.72</v>
      </c>
      <c r="I71" s="39">
        <f t="shared" si="2"/>
        <v>13688.581200000001</v>
      </c>
      <c r="J71" s="40">
        <f t="shared" si="3"/>
        <v>78872.301200000002</v>
      </c>
      <c r="K71" s="19"/>
      <c r="L71" s="107"/>
      <c r="M71" s="107"/>
      <c r="N71" s="107"/>
      <c r="O71" s="107"/>
      <c r="P71" s="107"/>
      <c r="Q71" s="107"/>
      <c r="R71" s="107"/>
      <c r="S71" s="107"/>
      <c r="T71" s="107"/>
      <c r="U71" s="107"/>
      <c r="V71" s="107"/>
      <c r="W71" s="107"/>
      <c r="X71" s="107"/>
      <c r="Y71" s="107"/>
      <c r="Z71" s="107"/>
      <c r="AA71" s="107"/>
      <c r="AB71" s="107"/>
      <c r="AC71" s="107"/>
      <c r="AD71" s="107"/>
      <c r="AE71" s="107"/>
      <c r="AF71" s="107"/>
      <c r="AG71" s="107"/>
      <c r="AH71" s="107"/>
      <c r="AI71" s="107"/>
      <c r="AJ71" s="107"/>
      <c r="AK71" s="107"/>
      <c r="AL71" s="107"/>
      <c r="AM71" s="107"/>
      <c r="AN71" s="107"/>
      <c r="AO71" s="107"/>
      <c r="AP71" s="107"/>
    </row>
    <row r="72" spans="1:42" s="20" customFormat="1" ht="24.95" customHeight="1" x14ac:dyDescent="0.25">
      <c r="A72" s="100" t="s">
        <v>118</v>
      </c>
      <c r="B72" s="73" t="s">
        <v>119</v>
      </c>
      <c r="C72" s="67">
        <v>10</v>
      </c>
      <c r="D72" s="21" t="s">
        <v>1</v>
      </c>
      <c r="E72" s="41">
        <v>17</v>
      </c>
      <c r="F72" s="22">
        <v>0.21</v>
      </c>
      <c r="G72" s="39">
        <f t="shared" si="4"/>
        <v>20.57</v>
      </c>
      <c r="H72" s="43">
        <f t="shared" si="1"/>
        <v>170</v>
      </c>
      <c r="I72" s="39">
        <f t="shared" si="2"/>
        <v>35.699999999999996</v>
      </c>
      <c r="J72" s="40">
        <f t="shared" si="3"/>
        <v>205.7</v>
      </c>
      <c r="K72" s="19"/>
      <c r="L72" s="107"/>
      <c r="M72" s="107"/>
      <c r="N72" s="107"/>
      <c r="O72" s="107"/>
      <c r="P72" s="107"/>
      <c r="Q72" s="107"/>
      <c r="R72" s="107"/>
      <c r="S72" s="107"/>
      <c r="T72" s="107"/>
      <c r="U72" s="107"/>
      <c r="V72" s="107"/>
      <c r="W72" s="107"/>
      <c r="X72" s="107"/>
      <c r="Y72" s="107"/>
      <c r="Z72" s="107"/>
      <c r="AA72" s="107"/>
      <c r="AB72" s="107"/>
      <c r="AC72" s="107"/>
      <c r="AD72" s="107"/>
      <c r="AE72" s="107"/>
      <c r="AF72" s="107"/>
      <c r="AG72" s="107"/>
      <c r="AH72" s="107"/>
      <c r="AI72" s="107"/>
      <c r="AJ72" s="107"/>
      <c r="AK72" s="107"/>
      <c r="AL72" s="107"/>
      <c r="AM72" s="107"/>
      <c r="AN72" s="107"/>
      <c r="AO72" s="107"/>
      <c r="AP72" s="107"/>
    </row>
    <row r="73" spans="1:42" s="20" customFormat="1" ht="24.95" customHeight="1" x14ac:dyDescent="0.25">
      <c r="A73" s="100" t="s">
        <v>120</v>
      </c>
      <c r="B73" s="73" t="s">
        <v>121</v>
      </c>
      <c r="C73" s="67">
        <v>40</v>
      </c>
      <c r="D73" s="21" t="s">
        <v>1</v>
      </c>
      <c r="E73" s="41">
        <v>17</v>
      </c>
      <c r="F73" s="22">
        <v>0.21</v>
      </c>
      <c r="G73" s="39">
        <f t="shared" si="4"/>
        <v>20.57</v>
      </c>
      <c r="H73" s="43">
        <f t="shared" si="1"/>
        <v>680</v>
      </c>
      <c r="I73" s="39">
        <f t="shared" si="2"/>
        <v>142.79999999999998</v>
      </c>
      <c r="J73" s="40">
        <f t="shared" si="3"/>
        <v>822.8</v>
      </c>
      <c r="K73" s="19"/>
      <c r="L73" s="107"/>
      <c r="M73" s="107"/>
      <c r="N73" s="107"/>
      <c r="O73" s="107"/>
      <c r="P73" s="107"/>
      <c r="Q73" s="107"/>
      <c r="R73" s="107"/>
      <c r="S73" s="107"/>
      <c r="T73" s="107"/>
      <c r="U73" s="107"/>
      <c r="V73" s="107"/>
      <c r="W73" s="107"/>
      <c r="X73" s="107"/>
      <c r="Y73" s="107"/>
      <c r="Z73" s="107"/>
      <c r="AA73" s="107"/>
      <c r="AB73" s="107"/>
      <c r="AC73" s="107"/>
      <c r="AD73" s="107"/>
      <c r="AE73" s="107"/>
      <c r="AF73" s="107"/>
      <c r="AG73" s="107"/>
      <c r="AH73" s="107"/>
      <c r="AI73" s="107"/>
      <c r="AJ73" s="107"/>
      <c r="AK73" s="107"/>
      <c r="AL73" s="107"/>
      <c r="AM73" s="107"/>
      <c r="AN73" s="107"/>
      <c r="AO73" s="107"/>
      <c r="AP73" s="107"/>
    </row>
    <row r="74" spans="1:42" s="20" customFormat="1" ht="24.95" customHeight="1" x14ac:dyDescent="0.25">
      <c r="A74" s="100" t="s">
        <v>122</v>
      </c>
      <c r="B74" s="73" t="s">
        <v>123</v>
      </c>
      <c r="C74" s="67">
        <v>80</v>
      </c>
      <c r="D74" s="21" t="s">
        <v>1</v>
      </c>
      <c r="E74" s="41">
        <v>150</v>
      </c>
      <c r="F74" s="22">
        <v>0.21</v>
      </c>
      <c r="G74" s="39">
        <f t="shared" si="4"/>
        <v>181.5</v>
      </c>
      <c r="H74" s="43">
        <f t="shared" si="1"/>
        <v>12000</v>
      </c>
      <c r="I74" s="39">
        <f t="shared" si="2"/>
        <v>2520</v>
      </c>
      <c r="J74" s="40">
        <f t="shared" si="3"/>
        <v>14520</v>
      </c>
      <c r="K74" s="19"/>
      <c r="L74" s="107"/>
      <c r="M74" s="107"/>
      <c r="N74" s="107"/>
      <c r="O74" s="107"/>
      <c r="P74" s="107"/>
      <c r="Q74" s="107"/>
      <c r="R74" s="107"/>
      <c r="S74" s="107"/>
      <c r="T74" s="107"/>
      <c r="U74" s="107"/>
      <c r="V74" s="107"/>
      <c r="W74" s="107"/>
      <c r="X74" s="107"/>
      <c r="Y74" s="107"/>
      <c r="Z74" s="107"/>
      <c r="AA74" s="107"/>
      <c r="AB74" s="107"/>
      <c r="AC74" s="107"/>
      <c r="AD74" s="107"/>
      <c r="AE74" s="107"/>
      <c r="AF74" s="107"/>
      <c r="AG74" s="107"/>
      <c r="AH74" s="107"/>
      <c r="AI74" s="107"/>
      <c r="AJ74" s="107"/>
      <c r="AK74" s="107"/>
      <c r="AL74" s="107"/>
      <c r="AM74" s="107"/>
      <c r="AN74" s="107"/>
      <c r="AO74" s="107"/>
      <c r="AP74" s="107"/>
    </row>
    <row r="75" spans="1:42" s="20" customFormat="1" ht="24.95" customHeight="1" x14ac:dyDescent="0.25">
      <c r="A75" s="100" t="s">
        <v>124</v>
      </c>
      <c r="B75" s="73" t="s">
        <v>125</v>
      </c>
      <c r="C75" s="67">
        <v>110</v>
      </c>
      <c r="D75" s="21" t="s">
        <v>1</v>
      </c>
      <c r="E75" s="41">
        <v>17</v>
      </c>
      <c r="F75" s="22">
        <v>0.21</v>
      </c>
      <c r="G75" s="39">
        <f t="shared" si="4"/>
        <v>20.57</v>
      </c>
      <c r="H75" s="43">
        <f t="shared" si="1"/>
        <v>1870</v>
      </c>
      <c r="I75" s="39">
        <f t="shared" si="2"/>
        <v>392.7</v>
      </c>
      <c r="J75" s="40">
        <f t="shared" si="3"/>
        <v>2262.6999999999998</v>
      </c>
      <c r="K75" s="19"/>
      <c r="L75" s="107"/>
      <c r="M75" s="107"/>
      <c r="N75" s="107"/>
      <c r="O75" s="107"/>
      <c r="P75" s="107"/>
      <c r="Q75" s="107"/>
      <c r="R75" s="107"/>
      <c r="S75" s="107"/>
      <c r="T75" s="107"/>
      <c r="U75" s="107"/>
      <c r="V75" s="107"/>
      <c r="W75" s="107"/>
      <c r="X75" s="107"/>
      <c r="Y75" s="107"/>
      <c r="Z75" s="107"/>
      <c r="AA75" s="107"/>
      <c r="AB75" s="107"/>
      <c r="AC75" s="107"/>
      <c r="AD75" s="107"/>
      <c r="AE75" s="107"/>
      <c r="AF75" s="107"/>
      <c r="AG75" s="107"/>
      <c r="AH75" s="107"/>
      <c r="AI75" s="107"/>
      <c r="AJ75" s="107"/>
      <c r="AK75" s="107"/>
      <c r="AL75" s="107"/>
      <c r="AM75" s="107"/>
      <c r="AN75" s="107"/>
      <c r="AO75" s="107"/>
      <c r="AP75" s="107"/>
    </row>
    <row r="76" spans="1:42" s="20" customFormat="1" ht="24.95" customHeight="1" x14ac:dyDescent="0.25">
      <c r="A76" s="100" t="s">
        <v>126</v>
      </c>
      <c r="B76" s="73" t="s">
        <v>334</v>
      </c>
      <c r="C76" s="67">
        <v>20</v>
      </c>
      <c r="D76" s="21" t="s">
        <v>1</v>
      </c>
      <c r="E76" s="41">
        <v>42.3</v>
      </c>
      <c r="F76" s="22">
        <v>0.21</v>
      </c>
      <c r="G76" s="39">
        <f t="shared" si="4"/>
        <v>51.182999999999993</v>
      </c>
      <c r="H76" s="43">
        <f t="shared" si="1"/>
        <v>846</v>
      </c>
      <c r="I76" s="39">
        <f t="shared" si="2"/>
        <v>177.66</v>
      </c>
      <c r="J76" s="40">
        <f t="shared" si="3"/>
        <v>1023.66</v>
      </c>
      <c r="K76" s="19"/>
      <c r="L76" s="107"/>
      <c r="M76" s="107"/>
      <c r="N76" s="107"/>
      <c r="O76" s="107"/>
      <c r="P76" s="107"/>
      <c r="Q76" s="107"/>
      <c r="R76" s="107"/>
      <c r="S76" s="107"/>
      <c r="T76" s="107"/>
      <c r="U76" s="107"/>
      <c r="V76" s="107"/>
      <c r="W76" s="107"/>
      <c r="X76" s="107"/>
      <c r="Y76" s="107"/>
      <c r="Z76" s="107"/>
      <c r="AA76" s="107"/>
      <c r="AB76" s="107"/>
      <c r="AC76" s="107"/>
      <c r="AD76" s="107"/>
      <c r="AE76" s="107"/>
      <c r="AF76" s="107"/>
      <c r="AG76" s="107"/>
      <c r="AH76" s="107"/>
      <c r="AI76" s="107"/>
      <c r="AJ76" s="107"/>
      <c r="AK76" s="107"/>
      <c r="AL76" s="107"/>
      <c r="AM76" s="107"/>
      <c r="AN76" s="107"/>
      <c r="AO76" s="107"/>
      <c r="AP76" s="107"/>
    </row>
    <row r="77" spans="1:42" s="20" customFormat="1" ht="24.95" customHeight="1" x14ac:dyDescent="0.25">
      <c r="A77" s="100" t="s">
        <v>127</v>
      </c>
      <c r="B77" s="73" t="s">
        <v>335</v>
      </c>
      <c r="C77" s="67">
        <v>25</v>
      </c>
      <c r="D77" s="21" t="s">
        <v>1</v>
      </c>
      <c r="E77" s="41">
        <v>42.3</v>
      </c>
      <c r="F77" s="22">
        <v>0.21</v>
      </c>
      <c r="G77" s="39">
        <f t="shared" si="4"/>
        <v>51.182999999999993</v>
      </c>
      <c r="H77" s="43">
        <f t="shared" si="1"/>
        <v>1057.5</v>
      </c>
      <c r="I77" s="39">
        <f t="shared" si="2"/>
        <v>222.07499999999999</v>
      </c>
      <c r="J77" s="40">
        <f t="shared" si="3"/>
        <v>1279.575</v>
      </c>
      <c r="K77" s="19"/>
      <c r="L77" s="107"/>
      <c r="M77" s="107"/>
      <c r="N77" s="107"/>
      <c r="O77" s="107"/>
      <c r="P77" s="107"/>
      <c r="Q77" s="107"/>
      <c r="R77" s="107"/>
      <c r="S77" s="107"/>
      <c r="T77" s="107"/>
      <c r="U77" s="107"/>
      <c r="V77" s="107"/>
      <c r="W77" s="107"/>
      <c r="X77" s="107"/>
      <c r="Y77" s="107"/>
      <c r="Z77" s="107"/>
      <c r="AA77" s="107"/>
      <c r="AB77" s="107"/>
      <c r="AC77" s="107"/>
      <c r="AD77" s="107"/>
      <c r="AE77" s="107"/>
      <c r="AF77" s="107"/>
      <c r="AG77" s="107"/>
      <c r="AH77" s="107"/>
      <c r="AI77" s="107"/>
      <c r="AJ77" s="107"/>
      <c r="AK77" s="107"/>
      <c r="AL77" s="107"/>
      <c r="AM77" s="107"/>
      <c r="AN77" s="107"/>
      <c r="AO77" s="107"/>
      <c r="AP77" s="107"/>
    </row>
    <row r="78" spans="1:42" s="20" customFormat="1" ht="24.95" customHeight="1" x14ac:dyDescent="0.25">
      <c r="A78" s="174" t="s">
        <v>128</v>
      </c>
      <c r="B78" s="83" t="s">
        <v>281</v>
      </c>
      <c r="C78" s="67">
        <v>340</v>
      </c>
      <c r="D78" s="21" t="s">
        <v>1</v>
      </c>
      <c r="E78" s="41">
        <v>12.79</v>
      </c>
      <c r="F78" s="22">
        <v>0.21</v>
      </c>
      <c r="G78" s="39">
        <f t="shared" si="4"/>
        <v>15.475899999999999</v>
      </c>
      <c r="H78" s="43">
        <f t="shared" si="1"/>
        <v>4348.5999999999995</v>
      </c>
      <c r="I78" s="39">
        <f t="shared" si="2"/>
        <v>913.2059999999999</v>
      </c>
      <c r="J78" s="40">
        <f t="shared" si="3"/>
        <v>5261.8059999999996</v>
      </c>
      <c r="K78" s="19"/>
      <c r="L78" s="107"/>
      <c r="M78" s="107"/>
      <c r="N78" s="107"/>
      <c r="O78" s="107"/>
      <c r="P78" s="107"/>
      <c r="Q78" s="107"/>
      <c r="R78" s="107"/>
      <c r="S78" s="107"/>
      <c r="T78" s="107"/>
      <c r="U78" s="107"/>
      <c r="V78" s="107"/>
      <c r="W78" s="107"/>
      <c r="X78" s="107"/>
      <c r="Y78" s="107"/>
      <c r="Z78" s="107"/>
      <c r="AA78" s="107"/>
      <c r="AB78" s="107"/>
      <c r="AC78" s="107"/>
      <c r="AD78" s="107"/>
      <c r="AE78" s="107"/>
      <c r="AF78" s="107"/>
      <c r="AG78" s="107"/>
      <c r="AH78" s="107"/>
      <c r="AI78" s="107"/>
      <c r="AJ78" s="107"/>
      <c r="AK78" s="107"/>
      <c r="AL78" s="107"/>
      <c r="AM78" s="107"/>
      <c r="AN78" s="107"/>
      <c r="AO78" s="107"/>
      <c r="AP78" s="107"/>
    </row>
    <row r="79" spans="1:42" s="20" customFormat="1" ht="24.95" customHeight="1" x14ac:dyDescent="0.25">
      <c r="A79" s="180"/>
      <c r="B79" s="83" t="s">
        <v>282</v>
      </c>
      <c r="C79" s="67">
        <v>15</v>
      </c>
      <c r="D79" s="21" t="s">
        <v>1</v>
      </c>
      <c r="E79" s="41">
        <v>24.04</v>
      </c>
      <c r="F79" s="22">
        <v>0.21</v>
      </c>
      <c r="G79" s="39">
        <f t="shared" si="4"/>
        <v>29.0884</v>
      </c>
      <c r="H79" s="43">
        <f t="shared" si="1"/>
        <v>360.59999999999997</v>
      </c>
      <c r="I79" s="39">
        <f t="shared" si="2"/>
        <v>75.725999999999985</v>
      </c>
      <c r="J79" s="40">
        <f t="shared" si="3"/>
        <v>436.32599999999996</v>
      </c>
      <c r="K79" s="19"/>
      <c r="L79" s="107"/>
      <c r="M79" s="107"/>
      <c r="N79" s="107"/>
      <c r="O79" s="107"/>
      <c r="P79" s="107"/>
      <c r="Q79" s="107"/>
      <c r="R79" s="107"/>
      <c r="S79" s="107"/>
      <c r="T79" s="107"/>
      <c r="U79" s="107"/>
      <c r="V79" s="107"/>
      <c r="W79" s="107"/>
      <c r="X79" s="107"/>
      <c r="Y79" s="107"/>
      <c r="Z79" s="107"/>
      <c r="AA79" s="107"/>
      <c r="AB79" s="107"/>
      <c r="AC79" s="107"/>
      <c r="AD79" s="107"/>
      <c r="AE79" s="107"/>
      <c r="AF79" s="107"/>
      <c r="AG79" s="107"/>
      <c r="AH79" s="107"/>
      <c r="AI79" s="107"/>
      <c r="AJ79" s="107"/>
      <c r="AK79" s="107"/>
      <c r="AL79" s="107"/>
      <c r="AM79" s="107"/>
      <c r="AN79" s="107"/>
      <c r="AO79" s="107"/>
      <c r="AP79" s="107"/>
    </row>
    <row r="80" spans="1:42" s="20" customFormat="1" ht="24.95" customHeight="1" x14ac:dyDescent="0.25">
      <c r="A80" s="100" t="s">
        <v>129</v>
      </c>
      <c r="B80" s="73" t="s">
        <v>130</v>
      </c>
      <c r="C80" s="67">
        <v>85</v>
      </c>
      <c r="D80" s="21" t="s">
        <v>1</v>
      </c>
      <c r="E80" s="41">
        <v>12.79</v>
      </c>
      <c r="F80" s="22">
        <v>0.21</v>
      </c>
      <c r="G80" s="39">
        <f t="shared" si="4"/>
        <v>15.475899999999999</v>
      </c>
      <c r="H80" s="43">
        <f t="shared" si="1"/>
        <v>1087.1499999999999</v>
      </c>
      <c r="I80" s="39">
        <f t="shared" si="2"/>
        <v>228.30149999999998</v>
      </c>
      <c r="J80" s="40">
        <f t="shared" si="3"/>
        <v>1315.4514999999999</v>
      </c>
      <c r="K80" s="19"/>
      <c r="L80" s="107"/>
      <c r="M80" s="107"/>
      <c r="N80" s="107"/>
      <c r="O80" s="107"/>
      <c r="P80" s="107"/>
      <c r="Q80" s="107"/>
      <c r="R80" s="107"/>
      <c r="S80" s="107"/>
      <c r="T80" s="107"/>
      <c r="U80" s="107"/>
      <c r="V80" s="107"/>
      <c r="W80" s="107"/>
      <c r="X80" s="107"/>
      <c r="Y80" s="107"/>
      <c r="Z80" s="107"/>
      <c r="AA80" s="107"/>
      <c r="AB80" s="107"/>
      <c r="AC80" s="107"/>
      <c r="AD80" s="107"/>
      <c r="AE80" s="107"/>
      <c r="AF80" s="107"/>
      <c r="AG80" s="107"/>
      <c r="AH80" s="107"/>
      <c r="AI80" s="107"/>
      <c r="AJ80" s="107"/>
      <c r="AK80" s="107"/>
      <c r="AL80" s="107"/>
      <c r="AM80" s="107"/>
      <c r="AN80" s="107"/>
      <c r="AO80" s="107"/>
      <c r="AP80" s="107"/>
    </row>
    <row r="81" spans="1:42" s="20" customFormat="1" ht="24.95" customHeight="1" x14ac:dyDescent="0.25">
      <c r="A81" s="100" t="s">
        <v>131</v>
      </c>
      <c r="B81" s="73" t="s">
        <v>132</v>
      </c>
      <c r="C81" s="67">
        <v>71</v>
      </c>
      <c r="D81" s="21" t="s">
        <v>1</v>
      </c>
      <c r="E81" s="41">
        <v>350</v>
      </c>
      <c r="F81" s="22">
        <v>0.21</v>
      </c>
      <c r="G81" s="39">
        <f t="shared" si="4"/>
        <v>423.5</v>
      </c>
      <c r="H81" s="43">
        <f t="shared" si="1"/>
        <v>24850</v>
      </c>
      <c r="I81" s="39">
        <f t="shared" si="2"/>
        <v>5218.5</v>
      </c>
      <c r="J81" s="40">
        <f t="shared" si="3"/>
        <v>30068.5</v>
      </c>
      <c r="K81" s="19"/>
      <c r="L81" s="107"/>
      <c r="M81" s="107"/>
      <c r="N81" s="107"/>
      <c r="O81" s="107"/>
      <c r="P81" s="107"/>
      <c r="Q81" s="107"/>
      <c r="R81" s="107"/>
      <c r="S81" s="107"/>
      <c r="T81" s="107"/>
      <c r="U81" s="107"/>
      <c r="V81" s="107"/>
      <c r="W81" s="107"/>
      <c r="X81" s="107"/>
      <c r="Y81" s="107"/>
      <c r="Z81" s="107"/>
      <c r="AA81" s="107"/>
      <c r="AB81" s="107"/>
      <c r="AC81" s="107"/>
      <c r="AD81" s="107"/>
      <c r="AE81" s="107"/>
      <c r="AF81" s="107"/>
      <c r="AG81" s="107"/>
      <c r="AH81" s="107"/>
      <c r="AI81" s="107"/>
      <c r="AJ81" s="107"/>
      <c r="AK81" s="107"/>
      <c r="AL81" s="107"/>
      <c r="AM81" s="107"/>
      <c r="AN81" s="107"/>
      <c r="AO81" s="107"/>
      <c r="AP81" s="107"/>
    </row>
    <row r="82" spans="1:42" s="20" customFormat="1" ht="24.95" customHeight="1" x14ac:dyDescent="0.25">
      <c r="A82" s="100" t="s">
        <v>133</v>
      </c>
      <c r="B82" s="73" t="s">
        <v>134</v>
      </c>
      <c r="C82" s="67">
        <v>84</v>
      </c>
      <c r="D82" s="21" t="s">
        <v>1</v>
      </c>
      <c r="E82" s="41">
        <v>350</v>
      </c>
      <c r="F82" s="22">
        <v>0.21</v>
      </c>
      <c r="G82" s="39">
        <f t="shared" si="4"/>
        <v>423.5</v>
      </c>
      <c r="H82" s="43">
        <f t="shared" si="1"/>
        <v>29400</v>
      </c>
      <c r="I82" s="39">
        <f t="shared" si="2"/>
        <v>6174</v>
      </c>
      <c r="J82" s="40">
        <f t="shared" si="3"/>
        <v>35574</v>
      </c>
      <c r="K82" s="19"/>
      <c r="L82" s="107"/>
      <c r="M82" s="107"/>
      <c r="N82" s="107"/>
      <c r="O82" s="107"/>
      <c r="P82" s="107"/>
      <c r="Q82" s="107"/>
      <c r="R82" s="107"/>
      <c r="S82" s="107"/>
      <c r="T82" s="107"/>
      <c r="U82" s="107"/>
      <c r="V82" s="107"/>
      <c r="W82" s="107"/>
      <c r="X82" s="107"/>
      <c r="Y82" s="107"/>
      <c r="Z82" s="107"/>
      <c r="AA82" s="107"/>
      <c r="AB82" s="107"/>
      <c r="AC82" s="107"/>
      <c r="AD82" s="107"/>
      <c r="AE82" s="107"/>
      <c r="AF82" s="107"/>
      <c r="AG82" s="107"/>
      <c r="AH82" s="107"/>
      <c r="AI82" s="107"/>
      <c r="AJ82" s="107"/>
      <c r="AK82" s="107"/>
      <c r="AL82" s="107"/>
      <c r="AM82" s="107"/>
      <c r="AN82" s="107"/>
      <c r="AO82" s="107"/>
      <c r="AP82" s="107"/>
    </row>
    <row r="83" spans="1:42" s="20" customFormat="1" ht="24.95" customHeight="1" x14ac:dyDescent="0.25">
      <c r="A83" s="100" t="s">
        <v>135</v>
      </c>
      <c r="B83" s="73" t="s">
        <v>336</v>
      </c>
      <c r="C83" s="67">
        <v>25</v>
      </c>
      <c r="D83" s="21" t="s">
        <v>1</v>
      </c>
      <c r="E83" s="41">
        <v>24.04</v>
      </c>
      <c r="F83" s="22">
        <v>0.21</v>
      </c>
      <c r="G83" s="39">
        <f t="shared" si="4"/>
        <v>29.0884</v>
      </c>
      <c r="H83" s="43">
        <f t="shared" si="1"/>
        <v>601</v>
      </c>
      <c r="I83" s="39">
        <f t="shared" si="2"/>
        <v>126.21</v>
      </c>
      <c r="J83" s="40">
        <f t="shared" si="3"/>
        <v>727.21</v>
      </c>
      <c r="K83" s="19"/>
      <c r="L83" s="107"/>
      <c r="M83" s="107"/>
      <c r="N83" s="107"/>
      <c r="O83" s="107"/>
      <c r="P83" s="107"/>
      <c r="Q83" s="107"/>
      <c r="R83" s="107"/>
      <c r="S83" s="107"/>
      <c r="T83" s="107"/>
      <c r="U83" s="107"/>
      <c r="V83" s="107"/>
      <c r="W83" s="107"/>
      <c r="X83" s="107"/>
      <c r="Y83" s="107"/>
      <c r="Z83" s="107"/>
      <c r="AA83" s="107"/>
      <c r="AB83" s="107"/>
      <c r="AC83" s="107"/>
      <c r="AD83" s="107"/>
      <c r="AE83" s="107"/>
      <c r="AF83" s="107"/>
      <c r="AG83" s="107"/>
      <c r="AH83" s="107"/>
      <c r="AI83" s="107"/>
      <c r="AJ83" s="107"/>
      <c r="AK83" s="107"/>
      <c r="AL83" s="107"/>
      <c r="AM83" s="107"/>
      <c r="AN83" s="107"/>
      <c r="AO83" s="107"/>
      <c r="AP83" s="107"/>
    </row>
    <row r="84" spans="1:42" s="20" customFormat="1" ht="24.95" customHeight="1" x14ac:dyDescent="0.25">
      <c r="A84" s="100" t="s">
        <v>136</v>
      </c>
      <c r="B84" s="73" t="s">
        <v>137</v>
      </c>
      <c r="C84" s="67">
        <v>43</v>
      </c>
      <c r="D84" s="21" t="s">
        <v>1</v>
      </c>
      <c r="E84" s="41">
        <v>1200</v>
      </c>
      <c r="F84" s="22">
        <v>0.21</v>
      </c>
      <c r="G84" s="39">
        <f t="shared" si="4"/>
        <v>1452</v>
      </c>
      <c r="H84" s="43">
        <f t="shared" si="1"/>
        <v>51600</v>
      </c>
      <c r="I84" s="39">
        <f t="shared" si="2"/>
        <v>10836</v>
      </c>
      <c r="J84" s="40">
        <f t="shared" si="3"/>
        <v>62436</v>
      </c>
      <c r="K84" s="19"/>
      <c r="L84" s="107"/>
      <c r="M84" s="107"/>
      <c r="N84" s="107"/>
      <c r="O84" s="107"/>
      <c r="P84" s="107"/>
      <c r="Q84" s="107"/>
      <c r="R84" s="107"/>
      <c r="S84" s="107"/>
      <c r="T84" s="107"/>
      <c r="U84" s="107"/>
      <c r="V84" s="107"/>
      <c r="W84" s="107"/>
      <c r="X84" s="107"/>
      <c r="Y84" s="107"/>
      <c r="Z84" s="107"/>
      <c r="AA84" s="107"/>
      <c r="AB84" s="107"/>
      <c r="AC84" s="107"/>
      <c r="AD84" s="107"/>
      <c r="AE84" s="107"/>
      <c r="AF84" s="107"/>
      <c r="AG84" s="107"/>
      <c r="AH84" s="107"/>
      <c r="AI84" s="107"/>
      <c r="AJ84" s="107"/>
      <c r="AK84" s="107"/>
      <c r="AL84" s="107"/>
      <c r="AM84" s="107"/>
      <c r="AN84" s="107"/>
      <c r="AO84" s="107"/>
      <c r="AP84" s="107"/>
    </row>
    <row r="85" spans="1:42" s="20" customFormat="1" ht="24.95" customHeight="1" x14ac:dyDescent="0.25">
      <c r="A85" s="100" t="s">
        <v>138</v>
      </c>
      <c r="B85" s="73" t="s">
        <v>337</v>
      </c>
      <c r="C85" s="67">
        <v>65</v>
      </c>
      <c r="D85" s="21" t="s">
        <v>1</v>
      </c>
      <c r="E85" s="41">
        <v>16.5</v>
      </c>
      <c r="F85" s="22">
        <v>0.21</v>
      </c>
      <c r="G85" s="39">
        <f t="shared" si="4"/>
        <v>19.965</v>
      </c>
      <c r="H85" s="43">
        <f t="shared" si="1"/>
        <v>1072.5</v>
      </c>
      <c r="I85" s="39">
        <f t="shared" si="2"/>
        <v>225.22499999999999</v>
      </c>
      <c r="J85" s="40">
        <f t="shared" si="3"/>
        <v>1297.7249999999999</v>
      </c>
      <c r="K85" s="19"/>
      <c r="L85" s="107"/>
      <c r="M85" s="107"/>
      <c r="N85" s="107"/>
      <c r="O85" s="107"/>
      <c r="P85" s="107"/>
      <c r="Q85" s="107"/>
      <c r="R85" s="107"/>
      <c r="S85" s="107"/>
      <c r="T85" s="107"/>
      <c r="U85" s="107"/>
      <c r="V85" s="107"/>
      <c r="W85" s="107"/>
      <c r="X85" s="107"/>
      <c r="Y85" s="107"/>
      <c r="Z85" s="107"/>
      <c r="AA85" s="107"/>
      <c r="AB85" s="107"/>
      <c r="AC85" s="107"/>
      <c r="AD85" s="107"/>
      <c r="AE85" s="107"/>
      <c r="AF85" s="107"/>
      <c r="AG85" s="107"/>
      <c r="AH85" s="107"/>
      <c r="AI85" s="107"/>
      <c r="AJ85" s="107"/>
      <c r="AK85" s="107"/>
      <c r="AL85" s="107"/>
      <c r="AM85" s="107"/>
      <c r="AN85" s="107"/>
      <c r="AO85" s="107"/>
      <c r="AP85" s="107"/>
    </row>
    <row r="86" spans="1:42" s="20" customFormat="1" ht="24.95" customHeight="1" x14ac:dyDescent="0.25">
      <c r="A86" s="100" t="s">
        <v>139</v>
      </c>
      <c r="B86" s="73" t="s">
        <v>338</v>
      </c>
      <c r="C86" s="67">
        <v>65</v>
      </c>
      <c r="D86" s="21" t="s">
        <v>1</v>
      </c>
      <c r="E86" s="41">
        <v>16.5</v>
      </c>
      <c r="F86" s="22">
        <v>0.21</v>
      </c>
      <c r="G86" s="39">
        <f t="shared" si="4"/>
        <v>19.965</v>
      </c>
      <c r="H86" s="43">
        <f t="shared" si="1"/>
        <v>1072.5</v>
      </c>
      <c r="I86" s="39">
        <f t="shared" si="2"/>
        <v>225.22499999999999</v>
      </c>
      <c r="J86" s="40">
        <f t="shared" si="3"/>
        <v>1297.7249999999999</v>
      </c>
      <c r="K86" s="19"/>
      <c r="L86" s="107"/>
      <c r="M86" s="107"/>
      <c r="N86" s="107"/>
      <c r="O86" s="107"/>
      <c r="P86" s="107"/>
      <c r="Q86" s="107"/>
      <c r="R86" s="107"/>
      <c r="S86" s="107"/>
      <c r="T86" s="107"/>
      <c r="U86" s="107"/>
      <c r="V86" s="107"/>
      <c r="W86" s="107"/>
      <c r="X86" s="107"/>
      <c r="Y86" s="107"/>
      <c r="Z86" s="107"/>
      <c r="AA86" s="107"/>
      <c r="AB86" s="107"/>
      <c r="AC86" s="107"/>
      <c r="AD86" s="107"/>
      <c r="AE86" s="107"/>
      <c r="AF86" s="107"/>
      <c r="AG86" s="107"/>
      <c r="AH86" s="107"/>
      <c r="AI86" s="107"/>
      <c r="AJ86" s="107"/>
      <c r="AK86" s="107"/>
      <c r="AL86" s="107"/>
      <c r="AM86" s="107"/>
      <c r="AN86" s="107"/>
      <c r="AO86" s="107"/>
      <c r="AP86" s="107"/>
    </row>
    <row r="87" spans="1:42" s="20" customFormat="1" ht="24.95" customHeight="1" x14ac:dyDescent="0.25">
      <c r="A87" s="100" t="s">
        <v>140</v>
      </c>
      <c r="B87" s="73" t="s">
        <v>339</v>
      </c>
      <c r="C87" s="67">
        <v>10</v>
      </c>
      <c r="D87" s="21" t="s">
        <v>1</v>
      </c>
      <c r="E87" s="41">
        <v>157.26</v>
      </c>
      <c r="F87" s="22">
        <v>0.21</v>
      </c>
      <c r="G87" s="39">
        <f t="shared" si="4"/>
        <v>190.28459999999998</v>
      </c>
      <c r="H87" s="43">
        <f t="shared" si="1"/>
        <v>1572.6</v>
      </c>
      <c r="I87" s="39">
        <f t="shared" si="2"/>
        <v>330.24599999999998</v>
      </c>
      <c r="J87" s="40">
        <f t="shared" si="3"/>
        <v>1902.846</v>
      </c>
      <c r="K87" s="19"/>
      <c r="L87" s="107"/>
      <c r="M87" s="107"/>
      <c r="N87" s="107"/>
      <c r="O87" s="107"/>
      <c r="P87" s="107"/>
      <c r="Q87" s="107"/>
      <c r="R87" s="107"/>
      <c r="S87" s="107"/>
      <c r="T87" s="107"/>
      <c r="U87" s="107"/>
      <c r="V87" s="107"/>
      <c r="W87" s="107"/>
      <c r="X87" s="107"/>
      <c r="Y87" s="107"/>
      <c r="Z87" s="107"/>
      <c r="AA87" s="107"/>
      <c r="AB87" s="107"/>
      <c r="AC87" s="107"/>
      <c r="AD87" s="107"/>
      <c r="AE87" s="107"/>
      <c r="AF87" s="107"/>
      <c r="AG87" s="107"/>
      <c r="AH87" s="107"/>
      <c r="AI87" s="107"/>
      <c r="AJ87" s="107"/>
      <c r="AK87" s="107"/>
      <c r="AL87" s="107"/>
      <c r="AM87" s="107"/>
      <c r="AN87" s="107"/>
      <c r="AO87" s="107"/>
      <c r="AP87" s="107"/>
    </row>
    <row r="88" spans="1:42" s="20" customFormat="1" ht="24.95" customHeight="1" x14ac:dyDescent="0.25">
      <c r="A88" s="100" t="s">
        <v>141</v>
      </c>
      <c r="B88" s="73" t="s">
        <v>340</v>
      </c>
      <c r="C88" s="67">
        <v>15</v>
      </c>
      <c r="D88" s="21" t="s">
        <v>1</v>
      </c>
      <c r="E88" s="41">
        <v>26.25</v>
      </c>
      <c r="F88" s="22">
        <v>0.21</v>
      </c>
      <c r="G88" s="39">
        <f t="shared" si="4"/>
        <v>31.762499999999999</v>
      </c>
      <c r="H88" s="43">
        <f t="shared" si="1"/>
        <v>393.75</v>
      </c>
      <c r="I88" s="39">
        <f t="shared" si="2"/>
        <v>82.6875</v>
      </c>
      <c r="J88" s="40">
        <f t="shared" si="3"/>
        <v>476.4375</v>
      </c>
      <c r="K88" s="19"/>
      <c r="L88" s="107"/>
      <c r="M88" s="107"/>
      <c r="N88" s="107"/>
      <c r="O88" s="107"/>
      <c r="P88" s="107"/>
      <c r="Q88" s="107"/>
      <c r="R88" s="107"/>
      <c r="S88" s="107"/>
      <c r="T88" s="107"/>
      <c r="U88" s="107"/>
      <c r="V88" s="107"/>
      <c r="W88" s="107"/>
      <c r="X88" s="107"/>
      <c r="Y88" s="107"/>
      <c r="Z88" s="107"/>
      <c r="AA88" s="107"/>
      <c r="AB88" s="107"/>
      <c r="AC88" s="107"/>
      <c r="AD88" s="107"/>
      <c r="AE88" s="107"/>
      <c r="AF88" s="107"/>
      <c r="AG88" s="107"/>
      <c r="AH88" s="107"/>
      <c r="AI88" s="107"/>
      <c r="AJ88" s="107"/>
      <c r="AK88" s="107"/>
      <c r="AL88" s="107"/>
      <c r="AM88" s="107"/>
      <c r="AN88" s="107"/>
      <c r="AO88" s="107"/>
      <c r="AP88" s="107"/>
    </row>
    <row r="89" spans="1:42" s="20" customFormat="1" ht="24.95" customHeight="1" x14ac:dyDescent="0.25">
      <c r="A89" s="100" t="s">
        <v>142</v>
      </c>
      <c r="B89" s="73" t="s">
        <v>341</v>
      </c>
      <c r="C89" s="67">
        <v>25</v>
      </c>
      <c r="D89" s="21" t="s">
        <v>1</v>
      </c>
      <c r="E89" s="41">
        <v>26.25</v>
      </c>
      <c r="F89" s="22">
        <v>0.21</v>
      </c>
      <c r="G89" s="39">
        <f t="shared" si="4"/>
        <v>31.762499999999999</v>
      </c>
      <c r="H89" s="43">
        <f t="shared" si="1"/>
        <v>656.25</v>
      </c>
      <c r="I89" s="39">
        <f t="shared" si="2"/>
        <v>137.8125</v>
      </c>
      <c r="J89" s="40">
        <f t="shared" si="3"/>
        <v>794.0625</v>
      </c>
      <c r="K89" s="19"/>
      <c r="L89" s="107"/>
      <c r="M89" s="107"/>
      <c r="N89" s="107"/>
      <c r="O89" s="107"/>
      <c r="P89" s="107"/>
      <c r="Q89" s="107"/>
      <c r="R89" s="107"/>
      <c r="S89" s="107"/>
      <c r="T89" s="107"/>
      <c r="U89" s="107"/>
      <c r="V89" s="107"/>
      <c r="W89" s="107"/>
      <c r="X89" s="107"/>
      <c r="Y89" s="107"/>
      <c r="Z89" s="107"/>
      <c r="AA89" s="107"/>
      <c r="AB89" s="107"/>
      <c r="AC89" s="107"/>
      <c r="AD89" s="107"/>
      <c r="AE89" s="107"/>
      <c r="AF89" s="107"/>
      <c r="AG89" s="107"/>
      <c r="AH89" s="107"/>
      <c r="AI89" s="107"/>
      <c r="AJ89" s="107"/>
      <c r="AK89" s="107"/>
      <c r="AL89" s="107"/>
      <c r="AM89" s="107"/>
      <c r="AN89" s="107"/>
      <c r="AO89" s="107"/>
      <c r="AP89" s="107"/>
    </row>
    <row r="90" spans="1:42" s="20" customFormat="1" ht="24.95" customHeight="1" x14ac:dyDescent="0.25">
      <c r="A90" s="100" t="s">
        <v>143</v>
      </c>
      <c r="B90" s="73" t="s">
        <v>342</v>
      </c>
      <c r="C90" s="67">
        <v>7</v>
      </c>
      <c r="D90" s="21" t="s">
        <v>1</v>
      </c>
      <c r="E90" s="41">
        <v>430</v>
      </c>
      <c r="F90" s="22">
        <v>0.21</v>
      </c>
      <c r="G90" s="39">
        <f t="shared" si="4"/>
        <v>520.29999999999995</v>
      </c>
      <c r="H90" s="43">
        <f t="shared" si="1"/>
        <v>3010</v>
      </c>
      <c r="I90" s="39">
        <f t="shared" si="2"/>
        <v>632.1</v>
      </c>
      <c r="J90" s="40">
        <f t="shared" si="3"/>
        <v>3642.1</v>
      </c>
      <c r="K90" s="19"/>
      <c r="L90" s="107"/>
      <c r="M90" s="107"/>
      <c r="N90" s="107"/>
      <c r="O90" s="107"/>
      <c r="P90" s="107"/>
      <c r="Q90" s="107"/>
      <c r="R90" s="107"/>
      <c r="S90" s="107"/>
      <c r="T90" s="107"/>
      <c r="U90" s="107"/>
      <c r="V90" s="107"/>
      <c r="W90" s="107"/>
      <c r="X90" s="107"/>
      <c r="Y90" s="107"/>
      <c r="Z90" s="107"/>
      <c r="AA90" s="107"/>
      <c r="AB90" s="107"/>
      <c r="AC90" s="107"/>
      <c r="AD90" s="107"/>
      <c r="AE90" s="107"/>
      <c r="AF90" s="107"/>
      <c r="AG90" s="107"/>
      <c r="AH90" s="107"/>
      <c r="AI90" s="107"/>
      <c r="AJ90" s="107"/>
      <c r="AK90" s="107"/>
      <c r="AL90" s="107"/>
      <c r="AM90" s="107"/>
      <c r="AN90" s="107"/>
      <c r="AO90" s="107"/>
      <c r="AP90" s="107"/>
    </row>
    <row r="91" spans="1:42" s="20" customFormat="1" ht="24.95" customHeight="1" x14ac:dyDescent="0.25">
      <c r="A91" s="100" t="s">
        <v>144</v>
      </c>
      <c r="B91" s="73" t="s">
        <v>343</v>
      </c>
      <c r="C91" s="67">
        <v>75</v>
      </c>
      <c r="D91" s="21" t="s">
        <v>1</v>
      </c>
      <c r="E91" s="41">
        <v>34.4</v>
      </c>
      <c r="F91" s="22">
        <v>0.21</v>
      </c>
      <c r="G91" s="39">
        <f t="shared" si="4"/>
        <v>41.623999999999995</v>
      </c>
      <c r="H91" s="43">
        <f t="shared" si="1"/>
        <v>2580</v>
      </c>
      <c r="I91" s="39">
        <f t="shared" si="2"/>
        <v>541.79999999999995</v>
      </c>
      <c r="J91" s="40">
        <f t="shared" si="3"/>
        <v>3121.8</v>
      </c>
      <c r="K91" s="19"/>
      <c r="L91" s="107"/>
      <c r="M91" s="107"/>
      <c r="N91" s="107"/>
      <c r="O91" s="107"/>
      <c r="P91" s="107"/>
      <c r="Q91" s="107"/>
      <c r="R91" s="107"/>
      <c r="S91" s="107"/>
      <c r="T91" s="107"/>
      <c r="U91" s="107"/>
      <c r="V91" s="107"/>
      <c r="W91" s="107"/>
      <c r="X91" s="107"/>
      <c r="Y91" s="107"/>
      <c r="Z91" s="107"/>
      <c r="AA91" s="107"/>
      <c r="AB91" s="107"/>
      <c r="AC91" s="107"/>
      <c r="AD91" s="107"/>
      <c r="AE91" s="107"/>
      <c r="AF91" s="107"/>
      <c r="AG91" s="107"/>
      <c r="AH91" s="107"/>
      <c r="AI91" s="107"/>
      <c r="AJ91" s="107"/>
      <c r="AK91" s="107"/>
      <c r="AL91" s="107"/>
      <c r="AM91" s="107"/>
      <c r="AN91" s="107"/>
      <c r="AO91" s="107"/>
      <c r="AP91" s="107"/>
    </row>
    <row r="92" spans="1:42" s="20" customFormat="1" ht="24.95" customHeight="1" x14ac:dyDescent="0.25">
      <c r="A92" s="100" t="s">
        <v>145</v>
      </c>
      <c r="B92" s="73" t="s">
        <v>344</v>
      </c>
      <c r="C92" s="67">
        <v>120</v>
      </c>
      <c r="D92" s="21" t="s">
        <v>1</v>
      </c>
      <c r="E92" s="41">
        <v>34.4</v>
      </c>
      <c r="F92" s="22">
        <v>0.21</v>
      </c>
      <c r="G92" s="39">
        <f t="shared" si="4"/>
        <v>41.623999999999995</v>
      </c>
      <c r="H92" s="43">
        <f t="shared" si="1"/>
        <v>4128</v>
      </c>
      <c r="I92" s="39">
        <f t="shared" si="2"/>
        <v>866.88</v>
      </c>
      <c r="J92" s="40">
        <f t="shared" si="3"/>
        <v>4994.88</v>
      </c>
      <c r="K92" s="19"/>
      <c r="L92" s="107"/>
      <c r="M92" s="107"/>
      <c r="N92" s="107"/>
      <c r="O92" s="107"/>
      <c r="P92" s="107"/>
      <c r="Q92" s="107"/>
      <c r="R92" s="107"/>
      <c r="S92" s="107"/>
      <c r="T92" s="107"/>
      <c r="U92" s="107"/>
      <c r="V92" s="107"/>
      <c r="W92" s="107"/>
      <c r="X92" s="107"/>
      <c r="Y92" s="107"/>
      <c r="Z92" s="107"/>
      <c r="AA92" s="107"/>
      <c r="AB92" s="107"/>
      <c r="AC92" s="107"/>
      <c r="AD92" s="107"/>
      <c r="AE92" s="107"/>
      <c r="AF92" s="107"/>
      <c r="AG92" s="107"/>
      <c r="AH92" s="107"/>
      <c r="AI92" s="107"/>
      <c r="AJ92" s="107"/>
      <c r="AK92" s="107"/>
      <c r="AL92" s="107"/>
      <c r="AM92" s="107"/>
      <c r="AN92" s="107"/>
      <c r="AO92" s="107"/>
      <c r="AP92" s="107"/>
    </row>
    <row r="93" spans="1:42" s="20" customFormat="1" ht="24.95" customHeight="1" x14ac:dyDescent="0.25">
      <c r="A93" s="174" t="s">
        <v>146</v>
      </c>
      <c r="B93" s="83" t="s">
        <v>283</v>
      </c>
      <c r="C93" s="67">
        <v>95</v>
      </c>
      <c r="D93" s="21" t="s">
        <v>1</v>
      </c>
      <c r="E93" s="41">
        <v>900</v>
      </c>
      <c r="F93" s="22">
        <v>0.21</v>
      </c>
      <c r="G93" s="39">
        <f t="shared" si="4"/>
        <v>1089</v>
      </c>
      <c r="H93" s="43">
        <f t="shared" si="1"/>
        <v>85500</v>
      </c>
      <c r="I93" s="39">
        <f t="shared" si="2"/>
        <v>17955</v>
      </c>
      <c r="J93" s="40">
        <f t="shared" si="3"/>
        <v>103455</v>
      </c>
      <c r="K93" s="19"/>
      <c r="L93" s="107"/>
      <c r="M93" s="107"/>
      <c r="N93" s="107"/>
      <c r="O93" s="107"/>
      <c r="P93" s="107"/>
      <c r="Q93" s="107"/>
      <c r="R93" s="107"/>
      <c r="S93" s="107"/>
      <c r="T93" s="107"/>
      <c r="U93" s="107"/>
      <c r="V93" s="107"/>
      <c r="W93" s="107"/>
      <c r="X93" s="107"/>
      <c r="Y93" s="107"/>
      <c r="Z93" s="107"/>
      <c r="AA93" s="107"/>
      <c r="AB93" s="107"/>
      <c r="AC93" s="107"/>
      <c r="AD93" s="107"/>
      <c r="AE93" s="107"/>
      <c r="AF93" s="107"/>
      <c r="AG93" s="107"/>
      <c r="AH93" s="107"/>
      <c r="AI93" s="107"/>
      <c r="AJ93" s="107"/>
      <c r="AK93" s="107"/>
      <c r="AL93" s="107"/>
      <c r="AM93" s="107"/>
      <c r="AN93" s="107"/>
      <c r="AO93" s="107"/>
      <c r="AP93" s="107"/>
    </row>
    <row r="94" spans="1:42" s="20" customFormat="1" ht="24.95" customHeight="1" x14ac:dyDescent="0.25">
      <c r="A94" s="175"/>
      <c r="B94" s="83" t="s">
        <v>284</v>
      </c>
      <c r="C94" s="67">
        <v>64</v>
      </c>
      <c r="D94" s="21" t="s">
        <v>1</v>
      </c>
      <c r="E94" s="41">
        <v>1575</v>
      </c>
      <c r="F94" s="22">
        <v>0.21</v>
      </c>
      <c r="G94" s="39">
        <f t="shared" si="4"/>
        <v>1905.75</v>
      </c>
      <c r="H94" s="43">
        <f t="shared" si="1"/>
        <v>100800</v>
      </c>
      <c r="I94" s="39">
        <f t="shared" si="2"/>
        <v>21168</v>
      </c>
      <c r="J94" s="40">
        <f t="shared" si="3"/>
        <v>121968</v>
      </c>
      <c r="K94" s="19"/>
      <c r="L94" s="107"/>
      <c r="M94" s="107"/>
      <c r="N94" s="107"/>
      <c r="O94" s="107"/>
      <c r="P94" s="107"/>
      <c r="Q94" s="107"/>
      <c r="R94" s="107"/>
      <c r="S94" s="107"/>
      <c r="T94" s="107"/>
      <c r="U94" s="107"/>
      <c r="V94" s="107"/>
      <c r="W94" s="107"/>
      <c r="X94" s="107"/>
      <c r="Y94" s="107"/>
      <c r="Z94" s="107"/>
      <c r="AA94" s="107"/>
      <c r="AB94" s="107"/>
      <c r="AC94" s="107"/>
      <c r="AD94" s="107"/>
      <c r="AE94" s="107"/>
      <c r="AF94" s="107"/>
      <c r="AG94" s="107"/>
      <c r="AH94" s="107"/>
      <c r="AI94" s="107"/>
      <c r="AJ94" s="107"/>
      <c r="AK94" s="107"/>
      <c r="AL94" s="107"/>
      <c r="AM94" s="107"/>
      <c r="AN94" s="107"/>
      <c r="AO94" s="107"/>
      <c r="AP94" s="107"/>
    </row>
    <row r="95" spans="1:42" s="20" customFormat="1" ht="24.95" customHeight="1" x14ac:dyDescent="0.25">
      <c r="A95" s="101" t="s">
        <v>147</v>
      </c>
      <c r="B95" s="87" t="s">
        <v>148</v>
      </c>
      <c r="C95" s="67">
        <v>50</v>
      </c>
      <c r="D95" s="21" t="s">
        <v>1</v>
      </c>
      <c r="E95" s="41">
        <v>252.77</v>
      </c>
      <c r="F95" s="34">
        <v>0.21</v>
      </c>
      <c r="G95" s="39">
        <f t="shared" si="4"/>
        <v>305.85169999999999</v>
      </c>
      <c r="H95" s="43">
        <f t="shared" si="1"/>
        <v>12638.5</v>
      </c>
      <c r="I95" s="39">
        <f t="shared" si="2"/>
        <v>2654.085</v>
      </c>
      <c r="J95" s="40">
        <f t="shared" si="3"/>
        <v>15292.584999999999</v>
      </c>
      <c r="K95" s="19"/>
      <c r="L95" s="107"/>
      <c r="M95" s="107"/>
      <c r="N95" s="107"/>
      <c r="O95" s="107"/>
      <c r="P95" s="107"/>
      <c r="Q95" s="107"/>
      <c r="R95" s="107"/>
      <c r="S95" s="107"/>
      <c r="T95" s="107"/>
      <c r="U95" s="107"/>
      <c r="V95" s="107"/>
      <c r="W95" s="107"/>
      <c r="X95" s="107"/>
      <c r="Y95" s="107"/>
      <c r="Z95" s="107"/>
      <c r="AA95" s="107"/>
      <c r="AB95" s="107"/>
      <c r="AC95" s="107"/>
      <c r="AD95" s="107"/>
      <c r="AE95" s="107"/>
      <c r="AF95" s="107"/>
      <c r="AG95" s="107"/>
      <c r="AH95" s="107"/>
      <c r="AI95" s="107"/>
      <c r="AJ95" s="107"/>
      <c r="AK95" s="107"/>
      <c r="AL95" s="107"/>
      <c r="AM95" s="107"/>
      <c r="AN95" s="107"/>
      <c r="AO95" s="107"/>
      <c r="AP95" s="107"/>
    </row>
    <row r="96" spans="1:42" s="20" customFormat="1" ht="24.95" customHeight="1" x14ac:dyDescent="0.25">
      <c r="A96" s="101" t="s">
        <v>149</v>
      </c>
      <c r="B96" s="87" t="s">
        <v>150</v>
      </c>
      <c r="C96" s="67">
        <v>12</v>
      </c>
      <c r="D96" s="21" t="s">
        <v>1</v>
      </c>
      <c r="E96" s="41">
        <v>300</v>
      </c>
      <c r="F96" s="34">
        <v>0.1</v>
      </c>
      <c r="G96" s="39">
        <f t="shared" si="4"/>
        <v>330</v>
      </c>
      <c r="H96" s="43">
        <f t="shared" si="1"/>
        <v>3600</v>
      </c>
      <c r="I96" s="39">
        <f t="shared" si="2"/>
        <v>360</v>
      </c>
      <c r="J96" s="40">
        <f t="shared" si="3"/>
        <v>3960</v>
      </c>
      <c r="K96" s="19"/>
      <c r="L96" s="107"/>
      <c r="M96" s="107"/>
      <c r="N96" s="107"/>
      <c r="O96" s="107"/>
      <c r="P96" s="107"/>
      <c r="Q96" s="107"/>
      <c r="R96" s="107"/>
      <c r="S96" s="107"/>
      <c r="T96" s="107"/>
      <c r="U96" s="107"/>
      <c r="V96" s="107"/>
      <c r="W96" s="107"/>
      <c r="X96" s="107"/>
      <c r="Y96" s="107"/>
      <c r="Z96" s="107"/>
      <c r="AA96" s="107"/>
      <c r="AB96" s="107"/>
      <c r="AC96" s="107"/>
      <c r="AD96" s="107"/>
      <c r="AE96" s="107"/>
      <c r="AF96" s="107"/>
      <c r="AG96" s="107"/>
      <c r="AH96" s="107"/>
      <c r="AI96" s="107"/>
      <c r="AJ96" s="107"/>
      <c r="AK96" s="107"/>
      <c r="AL96" s="107"/>
      <c r="AM96" s="107"/>
      <c r="AN96" s="107"/>
      <c r="AO96" s="107"/>
      <c r="AP96" s="107"/>
    </row>
    <row r="97" spans="1:42" s="20" customFormat="1" ht="24.95" customHeight="1" x14ac:dyDescent="0.25">
      <c r="A97" s="101" t="s">
        <v>151</v>
      </c>
      <c r="B97" s="87" t="s">
        <v>152</v>
      </c>
      <c r="C97" s="67">
        <v>29</v>
      </c>
      <c r="D97" s="21" t="s">
        <v>1</v>
      </c>
      <c r="E97" s="41">
        <v>218</v>
      </c>
      <c r="F97" s="34">
        <v>0.21</v>
      </c>
      <c r="G97" s="39">
        <f t="shared" si="4"/>
        <v>263.77999999999997</v>
      </c>
      <c r="H97" s="43">
        <f t="shared" si="1"/>
        <v>6322</v>
      </c>
      <c r="I97" s="39">
        <f t="shared" si="2"/>
        <v>1327.62</v>
      </c>
      <c r="J97" s="40">
        <f t="shared" si="3"/>
        <v>7649.62</v>
      </c>
      <c r="K97" s="19"/>
      <c r="L97" s="107"/>
      <c r="M97" s="107"/>
      <c r="N97" s="107"/>
      <c r="O97" s="107"/>
      <c r="P97" s="107"/>
      <c r="Q97" s="107"/>
      <c r="R97" s="107"/>
      <c r="S97" s="107"/>
      <c r="T97" s="107"/>
      <c r="U97" s="107"/>
      <c r="V97" s="107"/>
      <c r="W97" s="107"/>
      <c r="X97" s="107"/>
      <c r="Y97" s="107"/>
      <c r="Z97" s="107"/>
      <c r="AA97" s="107"/>
      <c r="AB97" s="107"/>
      <c r="AC97" s="107"/>
      <c r="AD97" s="107"/>
      <c r="AE97" s="107"/>
      <c r="AF97" s="107"/>
      <c r="AG97" s="107"/>
      <c r="AH97" s="107"/>
      <c r="AI97" s="107"/>
      <c r="AJ97" s="107"/>
      <c r="AK97" s="107"/>
      <c r="AL97" s="107"/>
      <c r="AM97" s="107"/>
      <c r="AN97" s="107"/>
      <c r="AO97" s="107"/>
      <c r="AP97" s="107"/>
    </row>
    <row r="98" spans="1:42" s="20" customFormat="1" ht="24.95" customHeight="1" x14ac:dyDescent="0.25">
      <c r="A98" s="101" t="s">
        <v>153</v>
      </c>
      <c r="B98" s="87" t="s">
        <v>154</v>
      </c>
      <c r="C98" s="67">
        <v>279</v>
      </c>
      <c r="D98" s="21" t="s">
        <v>1</v>
      </c>
      <c r="E98" s="41">
        <v>225</v>
      </c>
      <c r="F98" s="34">
        <v>0.21</v>
      </c>
      <c r="G98" s="39">
        <f t="shared" si="4"/>
        <v>272.25</v>
      </c>
      <c r="H98" s="43">
        <f t="shared" si="1"/>
        <v>62775</v>
      </c>
      <c r="I98" s="39">
        <f t="shared" si="2"/>
        <v>13182.75</v>
      </c>
      <c r="J98" s="40">
        <f t="shared" si="3"/>
        <v>75957.75</v>
      </c>
      <c r="K98" s="19"/>
      <c r="L98" s="107"/>
      <c r="M98" s="107"/>
      <c r="N98" s="107"/>
      <c r="O98" s="107"/>
      <c r="P98" s="107"/>
      <c r="Q98" s="107"/>
      <c r="R98" s="107"/>
      <c r="S98" s="107"/>
      <c r="T98" s="107"/>
      <c r="U98" s="107"/>
      <c r="V98" s="107"/>
      <c r="W98" s="107"/>
      <c r="X98" s="107"/>
      <c r="Y98" s="107"/>
      <c r="Z98" s="107"/>
      <c r="AA98" s="107"/>
      <c r="AB98" s="107"/>
      <c r="AC98" s="107"/>
      <c r="AD98" s="107"/>
      <c r="AE98" s="107"/>
      <c r="AF98" s="107"/>
      <c r="AG98" s="107"/>
      <c r="AH98" s="107"/>
      <c r="AI98" s="107"/>
      <c r="AJ98" s="107"/>
      <c r="AK98" s="107"/>
      <c r="AL98" s="107"/>
      <c r="AM98" s="107"/>
      <c r="AN98" s="107"/>
      <c r="AO98" s="107"/>
      <c r="AP98" s="107"/>
    </row>
    <row r="99" spans="1:42" s="20" customFormat="1" ht="24.95" customHeight="1" x14ac:dyDescent="0.25">
      <c r="A99" s="99" t="s">
        <v>155</v>
      </c>
      <c r="B99" s="82" t="s">
        <v>156</v>
      </c>
      <c r="C99" s="67">
        <v>14</v>
      </c>
      <c r="D99" s="21" t="s">
        <v>1</v>
      </c>
      <c r="E99" s="42">
        <v>250</v>
      </c>
      <c r="F99" s="34">
        <v>0.21</v>
      </c>
      <c r="G99" s="39">
        <f t="shared" si="4"/>
        <v>302.5</v>
      </c>
      <c r="H99" s="39">
        <f t="shared" si="1"/>
        <v>3500</v>
      </c>
      <c r="I99" s="39">
        <f t="shared" si="2"/>
        <v>735</v>
      </c>
      <c r="J99" s="40">
        <f t="shared" si="3"/>
        <v>4235</v>
      </c>
      <c r="K99" s="19"/>
      <c r="L99" s="107"/>
      <c r="M99" s="107"/>
      <c r="N99" s="107"/>
      <c r="O99" s="107"/>
      <c r="P99" s="107"/>
      <c r="Q99" s="107"/>
      <c r="R99" s="107"/>
      <c r="S99" s="107"/>
      <c r="T99" s="107"/>
      <c r="U99" s="107"/>
      <c r="V99" s="107"/>
      <c r="W99" s="107"/>
      <c r="X99" s="107"/>
      <c r="Y99" s="107"/>
      <c r="Z99" s="107"/>
      <c r="AA99" s="107"/>
      <c r="AB99" s="107"/>
      <c r="AC99" s="107"/>
      <c r="AD99" s="107"/>
      <c r="AE99" s="107"/>
      <c r="AF99" s="107"/>
      <c r="AG99" s="107"/>
      <c r="AH99" s="107"/>
      <c r="AI99" s="107"/>
      <c r="AJ99" s="107"/>
      <c r="AK99" s="107"/>
      <c r="AL99" s="107"/>
      <c r="AM99" s="107"/>
      <c r="AN99" s="107"/>
      <c r="AO99" s="107"/>
      <c r="AP99" s="107"/>
    </row>
    <row r="100" spans="1:42" s="20" customFormat="1" ht="24.95" customHeight="1" x14ac:dyDescent="0.25">
      <c r="A100" s="99" t="s">
        <v>157</v>
      </c>
      <c r="B100" s="82" t="s">
        <v>345</v>
      </c>
      <c r="C100" s="67">
        <v>61</v>
      </c>
      <c r="D100" s="21" t="s">
        <v>1</v>
      </c>
      <c r="E100" s="42">
        <v>231</v>
      </c>
      <c r="F100" s="34">
        <v>0.21</v>
      </c>
      <c r="G100" s="39">
        <f t="shared" ref="G100:G158" si="5">(E100*F100)+E100</f>
        <v>279.51</v>
      </c>
      <c r="H100" s="39">
        <f t="shared" ref="H100:H194" si="6">(C100*E100)</f>
        <v>14091</v>
      </c>
      <c r="I100" s="39">
        <f t="shared" ref="I100:I194" si="7">(H100*F100)</f>
        <v>2959.1099999999997</v>
      </c>
      <c r="J100" s="40">
        <f t="shared" ref="J100:J194" si="8">(H100+I100)</f>
        <v>17050.11</v>
      </c>
      <c r="K100" s="19"/>
      <c r="L100" s="107"/>
      <c r="M100" s="107"/>
      <c r="N100" s="107"/>
      <c r="O100" s="107"/>
      <c r="P100" s="107"/>
      <c r="Q100" s="107"/>
      <c r="R100" s="107"/>
      <c r="S100" s="107"/>
      <c r="T100" s="107"/>
      <c r="U100" s="107"/>
      <c r="V100" s="107"/>
      <c r="W100" s="107"/>
      <c r="X100" s="107"/>
      <c r="Y100" s="107"/>
      <c r="Z100" s="107"/>
      <c r="AA100" s="107"/>
      <c r="AB100" s="107"/>
      <c r="AC100" s="107"/>
      <c r="AD100" s="107"/>
      <c r="AE100" s="107"/>
      <c r="AF100" s="107"/>
      <c r="AG100" s="107"/>
      <c r="AH100" s="107"/>
      <c r="AI100" s="107"/>
      <c r="AJ100" s="107"/>
      <c r="AK100" s="107"/>
      <c r="AL100" s="107"/>
      <c r="AM100" s="107"/>
      <c r="AN100" s="107"/>
      <c r="AO100" s="107"/>
      <c r="AP100" s="107"/>
    </row>
    <row r="101" spans="1:42" s="20" customFormat="1" ht="24.95" customHeight="1" x14ac:dyDescent="0.25">
      <c r="A101" s="101" t="s">
        <v>158</v>
      </c>
      <c r="B101" s="87" t="s">
        <v>159</v>
      </c>
      <c r="C101" s="67">
        <v>32</v>
      </c>
      <c r="D101" s="21" t="s">
        <v>1</v>
      </c>
      <c r="E101" s="41">
        <v>786.5</v>
      </c>
      <c r="F101" s="34">
        <v>0.21</v>
      </c>
      <c r="G101" s="39">
        <f t="shared" si="5"/>
        <v>951.66499999999996</v>
      </c>
      <c r="H101" s="43">
        <f t="shared" si="6"/>
        <v>25168</v>
      </c>
      <c r="I101" s="39">
        <f t="shared" si="7"/>
        <v>5285.28</v>
      </c>
      <c r="J101" s="40">
        <f t="shared" si="8"/>
        <v>30453.279999999999</v>
      </c>
      <c r="K101" s="19"/>
      <c r="L101" s="107"/>
      <c r="M101" s="107"/>
      <c r="N101" s="107"/>
      <c r="O101" s="107"/>
      <c r="P101" s="107"/>
      <c r="Q101" s="107"/>
      <c r="R101" s="107"/>
      <c r="S101" s="107"/>
      <c r="T101" s="107"/>
      <c r="U101" s="107"/>
      <c r="V101" s="107"/>
      <c r="W101" s="107"/>
      <c r="X101" s="107"/>
      <c r="Y101" s="107"/>
      <c r="Z101" s="107"/>
      <c r="AA101" s="107"/>
      <c r="AB101" s="107"/>
      <c r="AC101" s="107"/>
      <c r="AD101" s="107"/>
      <c r="AE101" s="107"/>
      <c r="AF101" s="107"/>
      <c r="AG101" s="107"/>
      <c r="AH101" s="107"/>
      <c r="AI101" s="107"/>
      <c r="AJ101" s="107"/>
      <c r="AK101" s="107"/>
      <c r="AL101" s="107"/>
      <c r="AM101" s="107"/>
      <c r="AN101" s="107"/>
      <c r="AO101" s="107"/>
      <c r="AP101" s="107"/>
    </row>
    <row r="102" spans="1:42" s="20" customFormat="1" ht="24.95" customHeight="1" x14ac:dyDescent="0.25">
      <c r="A102" s="101" t="s">
        <v>160</v>
      </c>
      <c r="B102" s="87" t="s">
        <v>161</v>
      </c>
      <c r="C102" s="67">
        <v>6</v>
      </c>
      <c r="D102" s="21" t="s">
        <v>1</v>
      </c>
      <c r="E102" s="41">
        <v>1028.04</v>
      </c>
      <c r="F102" s="34">
        <v>0.21</v>
      </c>
      <c r="G102" s="39">
        <f t="shared" si="5"/>
        <v>1243.9284</v>
      </c>
      <c r="H102" s="43">
        <f t="shared" si="6"/>
        <v>6168.24</v>
      </c>
      <c r="I102" s="39">
        <f t="shared" si="7"/>
        <v>1295.3303999999998</v>
      </c>
      <c r="J102" s="40">
        <f t="shared" si="8"/>
        <v>7463.5703999999996</v>
      </c>
      <c r="K102" s="19"/>
      <c r="L102" s="107"/>
      <c r="M102" s="107"/>
      <c r="N102" s="107"/>
      <c r="O102" s="107"/>
      <c r="P102" s="107"/>
      <c r="Q102" s="107"/>
      <c r="R102" s="107"/>
      <c r="S102" s="107"/>
      <c r="T102" s="107"/>
      <c r="U102" s="107"/>
      <c r="V102" s="107"/>
      <c r="W102" s="107"/>
      <c r="X102" s="107"/>
      <c r="Y102" s="107"/>
      <c r="Z102" s="107"/>
      <c r="AA102" s="107"/>
      <c r="AB102" s="107"/>
      <c r="AC102" s="107"/>
      <c r="AD102" s="107"/>
      <c r="AE102" s="107"/>
      <c r="AF102" s="107"/>
      <c r="AG102" s="107"/>
      <c r="AH102" s="107"/>
      <c r="AI102" s="107"/>
      <c r="AJ102" s="107"/>
      <c r="AK102" s="107"/>
      <c r="AL102" s="107"/>
      <c r="AM102" s="107"/>
      <c r="AN102" s="107"/>
      <c r="AO102" s="107"/>
      <c r="AP102" s="107"/>
    </row>
    <row r="103" spans="1:42" s="20" customFormat="1" ht="24.95" customHeight="1" x14ac:dyDescent="0.25">
      <c r="A103" s="101" t="s">
        <v>162</v>
      </c>
      <c r="B103" s="87" t="s">
        <v>163</v>
      </c>
      <c r="C103" s="67">
        <v>2</v>
      </c>
      <c r="D103" s="21" t="s">
        <v>1</v>
      </c>
      <c r="E103" s="41">
        <v>1100</v>
      </c>
      <c r="F103" s="34">
        <v>0.21</v>
      </c>
      <c r="G103" s="39">
        <f t="shared" si="5"/>
        <v>1331</v>
      </c>
      <c r="H103" s="43">
        <f t="shared" si="6"/>
        <v>2200</v>
      </c>
      <c r="I103" s="39">
        <f t="shared" si="7"/>
        <v>462</v>
      </c>
      <c r="J103" s="40">
        <f t="shared" si="8"/>
        <v>2662</v>
      </c>
      <c r="K103" s="19"/>
      <c r="L103" s="107"/>
      <c r="M103" s="107"/>
      <c r="N103" s="107"/>
      <c r="O103" s="107"/>
      <c r="P103" s="107"/>
      <c r="Q103" s="107"/>
      <c r="R103" s="107"/>
      <c r="S103" s="107"/>
      <c r="T103" s="107"/>
      <c r="U103" s="107"/>
      <c r="V103" s="107"/>
      <c r="W103" s="107"/>
      <c r="X103" s="107"/>
      <c r="Y103" s="107"/>
      <c r="Z103" s="107"/>
      <c r="AA103" s="107"/>
      <c r="AB103" s="107"/>
      <c r="AC103" s="107"/>
      <c r="AD103" s="107"/>
      <c r="AE103" s="107"/>
      <c r="AF103" s="107"/>
      <c r="AG103" s="107"/>
      <c r="AH103" s="107"/>
      <c r="AI103" s="107"/>
      <c r="AJ103" s="107"/>
      <c r="AK103" s="107"/>
      <c r="AL103" s="107"/>
      <c r="AM103" s="107"/>
      <c r="AN103" s="107"/>
      <c r="AO103" s="107"/>
      <c r="AP103" s="107"/>
    </row>
    <row r="104" spans="1:42" s="20" customFormat="1" ht="24.95" customHeight="1" x14ac:dyDescent="0.25">
      <c r="A104" s="101" t="s">
        <v>164</v>
      </c>
      <c r="B104" s="87" t="s">
        <v>346</v>
      </c>
      <c r="C104" s="67">
        <v>23</v>
      </c>
      <c r="D104" s="21" t="s">
        <v>1</v>
      </c>
      <c r="E104" s="41">
        <v>800</v>
      </c>
      <c r="F104" s="34">
        <v>0.21</v>
      </c>
      <c r="G104" s="39">
        <f t="shared" si="5"/>
        <v>968</v>
      </c>
      <c r="H104" s="43">
        <f t="shared" si="6"/>
        <v>18400</v>
      </c>
      <c r="I104" s="39">
        <f t="shared" si="7"/>
        <v>3864</v>
      </c>
      <c r="J104" s="40">
        <f t="shared" si="8"/>
        <v>22264</v>
      </c>
      <c r="K104" s="19"/>
      <c r="L104" s="107"/>
      <c r="M104" s="107"/>
      <c r="N104" s="107"/>
      <c r="O104" s="107"/>
      <c r="P104" s="107"/>
      <c r="Q104" s="107"/>
      <c r="R104" s="107"/>
      <c r="S104" s="107"/>
      <c r="T104" s="107"/>
      <c r="U104" s="107"/>
      <c r="V104" s="107"/>
      <c r="W104" s="107"/>
      <c r="X104" s="107"/>
      <c r="Y104" s="107"/>
      <c r="Z104" s="107"/>
      <c r="AA104" s="107"/>
      <c r="AB104" s="107"/>
      <c r="AC104" s="107"/>
      <c r="AD104" s="107"/>
      <c r="AE104" s="107"/>
      <c r="AF104" s="107"/>
      <c r="AG104" s="107"/>
      <c r="AH104" s="107"/>
      <c r="AI104" s="107"/>
      <c r="AJ104" s="107"/>
      <c r="AK104" s="107"/>
      <c r="AL104" s="107"/>
      <c r="AM104" s="107"/>
      <c r="AN104" s="107"/>
      <c r="AO104" s="107"/>
      <c r="AP104" s="107"/>
    </row>
    <row r="105" spans="1:42" s="20" customFormat="1" ht="24.95" customHeight="1" x14ac:dyDescent="0.25">
      <c r="A105" s="101" t="s">
        <v>165</v>
      </c>
      <c r="B105" s="87" t="s">
        <v>166</v>
      </c>
      <c r="C105" s="67">
        <v>8</v>
      </c>
      <c r="D105" s="21" t="s">
        <v>1</v>
      </c>
      <c r="E105" s="41">
        <v>900</v>
      </c>
      <c r="F105" s="34">
        <v>0.21</v>
      </c>
      <c r="G105" s="39">
        <f t="shared" si="5"/>
        <v>1089</v>
      </c>
      <c r="H105" s="43">
        <f t="shared" si="6"/>
        <v>7200</v>
      </c>
      <c r="I105" s="39">
        <f t="shared" si="7"/>
        <v>1512</v>
      </c>
      <c r="J105" s="40">
        <f t="shared" si="8"/>
        <v>8712</v>
      </c>
      <c r="K105" s="19"/>
      <c r="L105" s="107"/>
      <c r="M105" s="107"/>
      <c r="N105" s="107"/>
      <c r="O105" s="107"/>
      <c r="P105" s="107"/>
      <c r="Q105" s="107"/>
      <c r="R105" s="107"/>
      <c r="S105" s="107"/>
      <c r="T105" s="107"/>
      <c r="U105" s="107"/>
      <c r="V105" s="107"/>
      <c r="W105" s="107"/>
      <c r="X105" s="107"/>
      <c r="Y105" s="107"/>
      <c r="Z105" s="107"/>
      <c r="AA105" s="107"/>
      <c r="AB105" s="107"/>
      <c r="AC105" s="107"/>
      <c r="AD105" s="107"/>
      <c r="AE105" s="107"/>
      <c r="AF105" s="107"/>
      <c r="AG105" s="107"/>
      <c r="AH105" s="107"/>
      <c r="AI105" s="107"/>
      <c r="AJ105" s="107"/>
      <c r="AK105" s="107"/>
      <c r="AL105" s="107"/>
      <c r="AM105" s="107"/>
      <c r="AN105" s="107"/>
      <c r="AO105" s="107"/>
      <c r="AP105" s="107"/>
    </row>
    <row r="106" spans="1:42" s="20" customFormat="1" ht="24.95" customHeight="1" x14ac:dyDescent="0.25">
      <c r="A106" s="99" t="s">
        <v>167</v>
      </c>
      <c r="B106" s="83" t="s">
        <v>168</v>
      </c>
      <c r="C106" s="67">
        <v>28</v>
      </c>
      <c r="D106" s="21" t="s">
        <v>1</v>
      </c>
      <c r="E106" s="42">
        <v>1080</v>
      </c>
      <c r="F106" s="34">
        <v>0.21</v>
      </c>
      <c r="G106" s="39">
        <f t="shared" si="5"/>
        <v>1306.8</v>
      </c>
      <c r="H106" s="39">
        <f t="shared" si="6"/>
        <v>30240</v>
      </c>
      <c r="I106" s="39">
        <f t="shared" si="7"/>
        <v>6350.4</v>
      </c>
      <c r="J106" s="40">
        <f t="shared" si="8"/>
        <v>36590.400000000001</v>
      </c>
      <c r="K106" s="19"/>
      <c r="L106" s="107"/>
      <c r="M106" s="107"/>
      <c r="N106" s="107"/>
      <c r="O106" s="107"/>
      <c r="P106" s="107"/>
      <c r="Q106" s="107"/>
      <c r="R106" s="107"/>
      <c r="S106" s="107"/>
      <c r="T106" s="107"/>
      <c r="U106" s="107"/>
      <c r="V106" s="107"/>
      <c r="W106" s="107"/>
      <c r="X106" s="107"/>
      <c r="Y106" s="107"/>
      <c r="Z106" s="107"/>
      <c r="AA106" s="107"/>
      <c r="AB106" s="107"/>
      <c r="AC106" s="107"/>
      <c r="AD106" s="107"/>
      <c r="AE106" s="107"/>
      <c r="AF106" s="107"/>
      <c r="AG106" s="107"/>
      <c r="AH106" s="107"/>
      <c r="AI106" s="107"/>
      <c r="AJ106" s="107"/>
      <c r="AK106" s="107"/>
      <c r="AL106" s="107"/>
      <c r="AM106" s="107"/>
      <c r="AN106" s="107"/>
      <c r="AO106" s="107"/>
      <c r="AP106" s="107"/>
    </row>
    <row r="107" spans="1:42" s="93" customFormat="1" ht="24.95" customHeight="1" x14ac:dyDescent="0.25">
      <c r="A107" s="99" t="s">
        <v>169</v>
      </c>
      <c r="B107" s="82" t="s">
        <v>347</v>
      </c>
      <c r="C107" s="67">
        <v>8</v>
      </c>
      <c r="D107" s="21" t="s">
        <v>1</v>
      </c>
      <c r="E107" s="42">
        <v>1377</v>
      </c>
      <c r="F107" s="34">
        <v>0.21</v>
      </c>
      <c r="G107" s="39">
        <f t="shared" si="5"/>
        <v>1666.17</v>
      </c>
      <c r="H107" s="39">
        <f t="shared" si="6"/>
        <v>11016</v>
      </c>
      <c r="I107" s="39">
        <f t="shared" si="7"/>
        <v>2313.36</v>
      </c>
      <c r="J107" s="40">
        <f t="shared" si="8"/>
        <v>13329.36</v>
      </c>
      <c r="K107" s="92"/>
      <c r="L107" s="108"/>
      <c r="M107" s="108"/>
      <c r="N107" s="108"/>
      <c r="O107" s="108"/>
      <c r="P107" s="108"/>
      <c r="Q107" s="108"/>
      <c r="R107" s="108"/>
      <c r="S107" s="108"/>
      <c r="T107" s="108"/>
      <c r="U107" s="108"/>
      <c r="V107" s="108"/>
      <c r="W107" s="108"/>
      <c r="X107" s="108"/>
      <c r="Y107" s="108"/>
      <c r="Z107" s="108"/>
      <c r="AA107" s="108"/>
      <c r="AB107" s="108"/>
      <c r="AC107" s="108"/>
      <c r="AD107" s="108"/>
      <c r="AE107" s="108"/>
      <c r="AF107" s="108"/>
      <c r="AG107" s="108"/>
      <c r="AH107" s="108"/>
      <c r="AI107" s="108"/>
      <c r="AJ107" s="108"/>
      <c r="AK107" s="108"/>
      <c r="AL107" s="108"/>
      <c r="AM107" s="108"/>
      <c r="AN107" s="108"/>
      <c r="AO107" s="108"/>
      <c r="AP107" s="108"/>
    </row>
    <row r="108" spans="1:42" s="20" customFormat="1" ht="30.75" customHeight="1" x14ac:dyDescent="0.25">
      <c r="A108" s="101" t="s">
        <v>170</v>
      </c>
      <c r="B108" s="105" t="s">
        <v>310</v>
      </c>
      <c r="C108" s="67">
        <v>2</v>
      </c>
      <c r="D108" s="21" t="s">
        <v>1</v>
      </c>
      <c r="E108" s="41">
        <v>1275</v>
      </c>
      <c r="F108" s="34">
        <v>0.21</v>
      </c>
      <c r="G108" s="39">
        <f t="shared" si="5"/>
        <v>1542.75</v>
      </c>
      <c r="H108" s="43">
        <f t="shared" si="6"/>
        <v>2550</v>
      </c>
      <c r="I108" s="39">
        <f t="shared" si="7"/>
        <v>535.5</v>
      </c>
      <c r="J108" s="40">
        <f t="shared" si="8"/>
        <v>3085.5</v>
      </c>
      <c r="K108" s="19"/>
      <c r="L108" s="107"/>
      <c r="M108" s="107"/>
      <c r="N108" s="107"/>
      <c r="O108" s="107"/>
      <c r="P108" s="107"/>
      <c r="Q108" s="107"/>
      <c r="R108" s="107"/>
      <c r="S108" s="107"/>
      <c r="T108" s="107"/>
      <c r="U108" s="107"/>
      <c r="V108" s="107"/>
      <c r="W108" s="107"/>
      <c r="X108" s="107"/>
      <c r="Y108" s="107"/>
      <c r="Z108" s="107"/>
      <c r="AA108" s="107"/>
      <c r="AB108" s="107"/>
      <c r="AC108" s="107"/>
      <c r="AD108" s="107"/>
      <c r="AE108" s="107"/>
      <c r="AF108" s="107"/>
      <c r="AG108" s="107"/>
      <c r="AH108" s="107"/>
      <c r="AI108" s="107"/>
      <c r="AJ108" s="107"/>
      <c r="AK108" s="107"/>
      <c r="AL108" s="107"/>
      <c r="AM108" s="107"/>
      <c r="AN108" s="107"/>
      <c r="AO108" s="107"/>
      <c r="AP108" s="107"/>
    </row>
    <row r="109" spans="1:42" s="20" customFormat="1" ht="24.95" customHeight="1" x14ac:dyDescent="0.25">
      <c r="A109" s="101" t="s">
        <v>171</v>
      </c>
      <c r="B109" s="87" t="s">
        <v>172</v>
      </c>
      <c r="C109" s="67">
        <v>113</v>
      </c>
      <c r="D109" s="21" t="s">
        <v>1</v>
      </c>
      <c r="E109" s="41">
        <v>321</v>
      </c>
      <c r="F109" s="34">
        <v>0.21</v>
      </c>
      <c r="G109" s="39">
        <f t="shared" si="5"/>
        <v>388.40999999999997</v>
      </c>
      <c r="H109" s="43">
        <f t="shared" si="6"/>
        <v>36273</v>
      </c>
      <c r="I109" s="39">
        <f t="shared" si="7"/>
        <v>7617.33</v>
      </c>
      <c r="J109" s="40">
        <f t="shared" si="8"/>
        <v>43890.33</v>
      </c>
      <c r="K109" s="19"/>
      <c r="L109" s="107"/>
      <c r="M109" s="107"/>
      <c r="N109" s="107"/>
      <c r="O109" s="107"/>
      <c r="P109" s="107"/>
      <c r="Q109" s="107"/>
      <c r="R109" s="107"/>
      <c r="S109" s="107"/>
      <c r="T109" s="107"/>
      <c r="U109" s="107"/>
      <c r="V109" s="107"/>
      <c r="W109" s="107"/>
      <c r="X109" s="107"/>
      <c r="Y109" s="107"/>
      <c r="Z109" s="107"/>
      <c r="AA109" s="107"/>
      <c r="AB109" s="107"/>
      <c r="AC109" s="107"/>
      <c r="AD109" s="107"/>
      <c r="AE109" s="107"/>
      <c r="AF109" s="107"/>
      <c r="AG109" s="107"/>
      <c r="AH109" s="107"/>
      <c r="AI109" s="107"/>
      <c r="AJ109" s="107"/>
      <c r="AK109" s="107"/>
      <c r="AL109" s="107"/>
      <c r="AM109" s="107"/>
      <c r="AN109" s="107"/>
      <c r="AO109" s="107"/>
      <c r="AP109" s="107"/>
    </row>
    <row r="110" spans="1:42" s="20" customFormat="1" ht="24.95" customHeight="1" x14ac:dyDescent="0.25">
      <c r="A110" s="101" t="s">
        <v>173</v>
      </c>
      <c r="B110" s="87" t="s">
        <v>311</v>
      </c>
      <c r="C110" s="67">
        <v>26</v>
      </c>
      <c r="D110" s="21" t="s">
        <v>1</v>
      </c>
      <c r="E110" s="41">
        <v>238.63</v>
      </c>
      <c r="F110" s="34">
        <v>0.21</v>
      </c>
      <c r="G110" s="39">
        <f t="shared" si="5"/>
        <v>288.7423</v>
      </c>
      <c r="H110" s="43">
        <f t="shared" si="6"/>
        <v>6204.38</v>
      </c>
      <c r="I110" s="39">
        <f t="shared" si="7"/>
        <v>1302.9197999999999</v>
      </c>
      <c r="J110" s="40">
        <f t="shared" si="8"/>
        <v>7507.2997999999998</v>
      </c>
      <c r="K110" s="19"/>
      <c r="L110" s="107"/>
      <c r="M110" s="107"/>
      <c r="N110" s="107"/>
      <c r="O110" s="107"/>
      <c r="P110" s="107"/>
      <c r="Q110" s="107"/>
      <c r="R110" s="107"/>
      <c r="S110" s="107"/>
      <c r="T110" s="107"/>
      <c r="U110" s="107"/>
      <c r="V110" s="107"/>
      <c r="W110" s="107"/>
      <c r="X110" s="107"/>
      <c r="Y110" s="107"/>
      <c r="Z110" s="107"/>
      <c r="AA110" s="107"/>
      <c r="AB110" s="107"/>
      <c r="AC110" s="107"/>
      <c r="AD110" s="107"/>
      <c r="AE110" s="107"/>
      <c r="AF110" s="107"/>
      <c r="AG110" s="107"/>
      <c r="AH110" s="107"/>
      <c r="AI110" s="107"/>
      <c r="AJ110" s="107"/>
      <c r="AK110" s="107"/>
      <c r="AL110" s="107"/>
      <c r="AM110" s="107"/>
      <c r="AN110" s="107"/>
      <c r="AO110" s="107"/>
      <c r="AP110" s="107"/>
    </row>
    <row r="111" spans="1:42" s="20" customFormat="1" ht="24.95" customHeight="1" x14ac:dyDescent="0.25">
      <c r="A111" s="101" t="s">
        <v>174</v>
      </c>
      <c r="B111" s="87" t="s">
        <v>312</v>
      </c>
      <c r="C111" s="67">
        <v>48</v>
      </c>
      <c r="D111" s="21" t="s">
        <v>1</v>
      </c>
      <c r="E111" s="41">
        <v>690</v>
      </c>
      <c r="F111" s="34">
        <v>0.21</v>
      </c>
      <c r="G111" s="39">
        <f t="shared" si="5"/>
        <v>834.9</v>
      </c>
      <c r="H111" s="43">
        <f t="shared" si="6"/>
        <v>33120</v>
      </c>
      <c r="I111" s="39">
        <f t="shared" si="7"/>
        <v>6955.2</v>
      </c>
      <c r="J111" s="40">
        <f t="shared" si="8"/>
        <v>40075.199999999997</v>
      </c>
      <c r="K111" s="19"/>
      <c r="L111" s="107"/>
      <c r="M111" s="107"/>
      <c r="N111" s="107"/>
      <c r="O111" s="107"/>
      <c r="P111" s="107"/>
      <c r="Q111" s="107"/>
      <c r="R111" s="107"/>
      <c r="S111" s="107"/>
      <c r="T111" s="107"/>
      <c r="U111" s="107"/>
      <c r="V111" s="107"/>
      <c r="W111" s="107"/>
      <c r="X111" s="107"/>
      <c r="Y111" s="107"/>
      <c r="Z111" s="107"/>
      <c r="AA111" s="107"/>
      <c r="AB111" s="107"/>
      <c r="AC111" s="107"/>
      <c r="AD111" s="107"/>
      <c r="AE111" s="107"/>
      <c r="AF111" s="107"/>
      <c r="AG111" s="107"/>
      <c r="AH111" s="107"/>
      <c r="AI111" s="107"/>
      <c r="AJ111" s="107"/>
      <c r="AK111" s="107"/>
      <c r="AL111" s="107"/>
      <c r="AM111" s="107"/>
      <c r="AN111" s="107"/>
      <c r="AO111" s="107"/>
      <c r="AP111" s="107"/>
    </row>
    <row r="112" spans="1:42" s="20" customFormat="1" ht="24.95" customHeight="1" x14ac:dyDescent="0.25">
      <c r="A112" s="101" t="s">
        <v>175</v>
      </c>
      <c r="B112" s="87" t="s">
        <v>313</v>
      </c>
      <c r="C112" s="67">
        <v>232</v>
      </c>
      <c r="D112" s="21" t="s">
        <v>1</v>
      </c>
      <c r="E112" s="41">
        <v>763.63</v>
      </c>
      <c r="F112" s="34">
        <v>0.21</v>
      </c>
      <c r="G112" s="39">
        <f t="shared" si="5"/>
        <v>923.9923</v>
      </c>
      <c r="H112" s="43">
        <f t="shared" si="6"/>
        <v>177162.16</v>
      </c>
      <c r="I112" s="39">
        <f t="shared" si="7"/>
        <v>37204.053599999999</v>
      </c>
      <c r="J112" s="40">
        <f t="shared" si="8"/>
        <v>214366.21360000002</v>
      </c>
      <c r="K112" s="19"/>
      <c r="L112" s="107"/>
      <c r="M112" s="107"/>
      <c r="N112" s="107"/>
      <c r="O112" s="107"/>
      <c r="P112" s="107"/>
      <c r="Q112" s="107"/>
      <c r="R112" s="107"/>
      <c r="S112" s="107"/>
      <c r="T112" s="107"/>
      <c r="U112" s="107"/>
      <c r="V112" s="107"/>
      <c r="W112" s="107"/>
      <c r="X112" s="107"/>
      <c r="Y112" s="107"/>
      <c r="Z112" s="107"/>
      <c r="AA112" s="107"/>
      <c r="AB112" s="107"/>
      <c r="AC112" s="107"/>
      <c r="AD112" s="107"/>
      <c r="AE112" s="107"/>
      <c r="AF112" s="107"/>
      <c r="AG112" s="107"/>
      <c r="AH112" s="107"/>
      <c r="AI112" s="107"/>
      <c r="AJ112" s="107"/>
      <c r="AK112" s="107"/>
      <c r="AL112" s="107"/>
      <c r="AM112" s="107"/>
      <c r="AN112" s="107"/>
      <c r="AO112" s="107"/>
      <c r="AP112" s="107"/>
    </row>
    <row r="113" spans="1:42" s="20" customFormat="1" ht="24.95" customHeight="1" x14ac:dyDescent="0.25">
      <c r="A113" s="101" t="s">
        <v>176</v>
      </c>
      <c r="B113" s="87" t="s">
        <v>177</v>
      </c>
      <c r="C113" s="67">
        <v>5</v>
      </c>
      <c r="D113" s="21" t="s">
        <v>1</v>
      </c>
      <c r="E113" s="41">
        <v>1222</v>
      </c>
      <c r="F113" s="34">
        <v>0.21</v>
      </c>
      <c r="G113" s="39">
        <f t="shared" si="5"/>
        <v>1478.62</v>
      </c>
      <c r="H113" s="43">
        <f t="shared" si="6"/>
        <v>6110</v>
      </c>
      <c r="I113" s="39">
        <f t="shared" si="7"/>
        <v>1283.0999999999999</v>
      </c>
      <c r="J113" s="40">
        <f t="shared" si="8"/>
        <v>7393.1</v>
      </c>
      <c r="K113" s="19"/>
      <c r="L113" s="107"/>
      <c r="M113" s="107"/>
      <c r="N113" s="107"/>
      <c r="O113" s="107"/>
      <c r="P113" s="107"/>
      <c r="Q113" s="107"/>
      <c r="R113" s="107"/>
      <c r="S113" s="107"/>
      <c r="T113" s="107"/>
      <c r="U113" s="107"/>
      <c r="V113" s="107"/>
      <c r="W113" s="107"/>
      <c r="X113" s="107"/>
      <c r="Y113" s="107"/>
      <c r="Z113" s="107"/>
      <c r="AA113" s="107"/>
      <c r="AB113" s="107"/>
      <c r="AC113" s="107"/>
      <c r="AD113" s="107"/>
      <c r="AE113" s="107"/>
      <c r="AF113" s="107"/>
      <c r="AG113" s="107"/>
      <c r="AH113" s="107"/>
      <c r="AI113" s="107"/>
      <c r="AJ113" s="107"/>
      <c r="AK113" s="107"/>
      <c r="AL113" s="107"/>
      <c r="AM113" s="107"/>
      <c r="AN113" s="107"/>
      <c r="AO113" s="107"/>
      <c r="AP113" s="107"/>
    </row>
    <row r="114" spans="1:42" s="20" customFormat="1" ht="24.95" customHeight="1" x14ac:dyDescent="0.25">
      <c r="A114" s="102" t="s">
        <v>178</v>
      </c>
      <c r="B114" s="75" t="s">
        <v>179</v>
      </c>
      <c r="C114" s="67">
        <v>5</v>
      </c>
      <c r="D114" s="33" t="s">
        <v>1</v>
      </c>
      <c r="E114" s="58">
        <v>1395</v>
      </c>
      <c r="F114" s="34">
        <v>0.21</v>
      </c>
      <c r="G114" s="59">
        <f t="shared" si="5"/>
        <v>1687.95</v>
      </c>
      <c r="H114" s="60">
        <f t="shared" si="6"/>
        <v>6975</v>
      </c>
      <c r="I114" s="59">
        <f t="shared" si="7"/>
        <v>1464.75</v>
      </c>
      <c r="J114" s="61">
        <f t="shared" si="8"/>
        <v>8439.75</v>
      </c>
      <c r="K114" s="19"/>
      <c r="L114" s="107"/>
      <c r="M114" s="107"/>
      <c r="N114" s="107"/>
      <c r="O114" s="107"/>
      <c r="P114" s="107"/>
      <c r="Q114" s="107"/>
      <c r="R114" s="107"/>
      <c r="S114" s="107"/>
      <c r="T114" s="107"/>
      <c r="U114" s="107"/>
      <c r="V114" s="107"/>
      <c r="W114" s="107"/>
      <c r="X114" s="107"/>
      <c r="Y114" s="107"/>
      <c r="Z114" s="107"/>
      <c r="AA114" s="107"/>
      <c r="AB114" s="107"/>
      <c r="AC114" s="107"/>
      <c r="AD114" s="107"/>
      <c r="AE114" s="107"/>
      <c r="AF114" s="107"/>
      <c r="AG114" s="107"/>
      <c r="AH114" s="107"/>
      <c r="AI114" s="107"/>
      <c r="AJ114" s="107"/>
      <c r="AK114" s="107"/>
      <c r="AL114" s="107"/>
      <c r="AM114" s="107"/>
      <c r="AN114" s="107"/>
      <c r="AO114" s="107"/>
      <c r="AP114" s="107"/>
    </row>
    <row r="115" spans="1:42" s="86" customFormat="1" ht="24.95" customHeight="1" x14ac:dyDescent="0.25">
      <c r="A115" s="101" t="s">
        <v>180</v>
      </c>
      <c r="B115" s="87" t="s">
        <v>181</v>
      </c>
      <c r="C115" s="66">
        <v>35</v>
      </c>
      <c r="D115" s="35" t="s">
        <v>1</v>
      </c>
      <c r="E115" s="41">
        <v>118</v>
      </c>
      <c r="F115" s="24">
        <v>0.1</v>
      </c>
      <c r="G115" s="42">
        <f t="shared" si="5"/>
        <v>129.80000000000001</v>
      </c>
      <c r="H115" s="85">
        <f t="shared" si="6"/>
        <v>4130</v>
      </c>
      <c r="I115" s="42">
        <f t="shared" si="7"/>
        <v>413</v>
      </c>
      <c r="J115" s="44">
        <f t="shared" si="8"/>
        <v>4543</v>
      </c>
      <c r="K115" s="109"/>
      <c r="L115" s="107"/>
      <c r="M115" s="107"/>
      <c r="N115" s="107"/>
      <c r="O115" s="107"/>
      <c r="P115" s="107"/>
      <c r="Q115" s="107"/>
      <c r="R115" s="107"/>
      <c r="S115" s="107"/>
      <c r="T115" s="107"/>
      <c r="U115" s="107"/>
      <c r="V115" s="107"/>
      <c r="W115" s="107"/>
      <c r="X115" s="107"/>
      <c r="Y115" s="107"/>
      <c r="Z115" s="107"/>
      <c r="AA115" s="107"/>
      <c r="AB115" s="107"/>
      <c r="AC115" s="107"/>
      <c r="AD115" s="107"/>
      <c r="AE115" s="107"/>
      <c r="AF115" s="107"/>
      <c r="AG115" s="107"/>
      <c r="AH115" s="107"/>
      <c r="AI115" s="107"/>
      <c r="AJ115" s="107"/>
      <c r="AK115" s="107"/>
      <c r="AL115" s="107"/>
      <c r="AM115" s="107"/>
      <c r="AN115" s="107"/>
      <c r="AO115" s="107"/>
      <c r="AP115" s="107"/>
    </row>
    <row r="116" spans="1:42" s="98" customFormat="1" ht="24.95" customHeight="1" x14ac:dyDescent="0.25">
      <c r="A116" s="100" t="s">
        <v>182</v>
      </c>
      <c r="B116" s="84" t="s">
        <v>183</v>
      </c>
      <c r="C116" s="66">
        <v>440</v>
      </c>
      <c r="D116" s="35" t="s">
        <v>1</v>
      </c>
      <c r="E116" s="42">
        <v>850</v>
      </c>
      <c r="F116" s="24">
        <v>0.1</v>
      </c>
      <c r="G116" s="42">
        <f t="shared" si="5"/>
        <v>935</v>
      </c>
      <c r="H116" s="42">
        <f t="shared" si="6"/>
        <v>374000</v>
      </c>
      <c r="I116" s="42">
        <f t="shared" si="7"/>
        <v>37400</v>
      </c>
      <c r="J116" s="44">
        <f t="shared" si="8"/>
        <v>411400</v>
      </c>
      <c r="K116" s="110"/>
      <c r="L116" s="108"/>
      <c r="M116" s="108"/>
      <c r="N116" s="108"/>
      <c r="O116" s="108"/>
      <c r="P116" s="108"/>
      <c r="Q116" s="108"/>
      <c r="R116" s="108"/>
      <c r="S116" s="108"/>
      <c r="T116" s="108"/>
      <c r="U116" s="108"/>
      <c r="V116" s="108"/>
      <c r="W116" s="108"/>
      <c r="X116" s="108"/>
      <c r="Y116" s="108"/>
      <c r="Z116" s="108"/>
      <c r="AA116" s="108"/>
      <c r="AB116" s="108"/>
      <c r="AC116" s="108"/>
      <c r="AD116" s="108"/>
      <c r="AE116" s="108"/>
      <c r="AF116" s="108"/>
      <c r="AG116" s="108"/>
      <c r="AH116" s="108"/>
      <c r="AI116" s="108"/>
      <c r="AJ116" s="108"/>
      <c r="AK116" s="108"/>
      <c r="AL116" s="108"/>
      <c r="AM116" s="108"/>
      <c r="AN116" s="108"/>
      <c r="AO116" s="108"/>
      <c r="AP116" s="108"/>
    </row>
    <row r="117" spans="1:42" s="86" customFormat="1" ht="24.95" customHeight="1" x14ac:dyDescent="0.25">
      <c r="A117" s="101" t="s">
        <v>184</v>
      </c>
      <c r="B117" s="87" t="s">
        <v>185</v>
      </c>
      <c r="C117" s="66">
        <v>426</v>
      </c>
      <c r="D117" s="35" t="s">
        <v>1</v>
      </c>
      <c r="E117" s="41">
        <v>850</v>
      </c>
      <c r="F117" s="24">
        <v>0.1</v>
      </c>
      <c r="G117" s="42">
        <f t="shared" si="5"/>
        <v>935</v>
      </c>
      <c r="H117" s="85">
        <f t="shared" si="6"/>
        <v>362100</v>
      </c>
      <c r="I117" s="42">
        <f t="shared" si="7"/>
        <v>36210</v>
      </c>
      <c r="J117" s="44">
        <f t="shared" si="8"/>
        <v>398310</v>
      </c>
      <c r="K117" s="109"/>
      <c r="L117" s="107"/>
      <c r="M117" s="107"/>
      <c r="N117" s="107"/>
      <c r="O117" s="107"/>
      <c r="P117" s="107"/>
      <c r="Q117" s="107"/>
      <c r="R117" s="107"/>
      <c r="S117" s="107"/>
      <c r="T117" s="107"/>
      <c r="U117" s="107"/>
      <c r="V117" s="107"/>
      <c r="W117" s="107"/>
      <c r="X117" s="107"/>
      <c r="Y117" s="107"/>
      <c r="Z117" s="107"/>
      <c r="AA117" s="107"/>
      <c r="AB117" s="107"/>
      <c r="AC117" s="107"/>
      <c r="AD117" s="107"/>
      <c r="AE117" s="107"/>
      <c r="AF117" s="107"/>
      <c r="AG117" s="107"/>
      <c r="AH117" s="107"/>
      <c r="AI117" s="107"/>
      <c r="AJ117" s="107"/>
      <c r="AK117" s="107"/>
      <c r="AL117" s="107"/>
      <c r="AM117" s="107"/>
      <c r="AN117" s="107"/>
      <c r="AO117" s="107"/>
      <c r="AP117" s="107"/>
    </row>
    <row r="118" spans="1:42" s="86" customFormat="1" ht="24.95" customHeight="1" x14ac:dyDescent="0.25">
      <c r="A118" s="101" t="s">
        <v>186</v>
      </c>
      <c r="B118" s="87" t="s">
        <v>187</v>
      </c>
      <c r="C118" s="66">
        <v>5</v>
      </c>
      <c r="D118" s="35" t="s">
        <v>1</v>
      </c>
      <c r="E118" s="41">
        <v>1600</v>
      </c>
      <c r="F118" s="24">
        <v>0.21</v>
      </c>
      <c r="G118" s="42">
        <f t="shared" si="5"/>
        <v>1936</v>
      </c>
      <c r="H118" s="85">
        <f t="shared" si="6"/>
        <v>8000</v>
      </c>
      <c r="I118" s="42">
        <f t="shared" si="7"/>
        <v>1680</v>
      </c>
      <c r="J118" s="44">
        <f t="shared" si="8"/>
        <v>9680</v>
      </c>
      <c r="K118" s="109"/>
      <c r="L118" s="107"/>
      <c r="M118" s="107"/>
      <c r="N118" s="107"/>
      <c r="O118" s="107"/>
      <c r="P118" s="107"/>
      <c r="Q118" s="107"/>
      <c r="R118" s="107"/>
      <c r="S118" s="107"/>
      <c r="T118" s="107"/>
      <c r="U118" s="107"/>
      <c r="V118" s="107"/>
      <c r="W118" s="107"/>
      <c r="X118" s="107"/>
      <c r="Y118" s="107"/>
      <c r="Z118" s="107"/>
      <c r="AA118" s="107"/>
      <c r="AB118" s="107"/>
      <c r="AC118" s="107"/>
      <c r="AD118" s="107"/>
      <c r="AE118" s="107"/>
      <c r="AF118" s="107"/>
      <c r="AG118" s="107"/>
      <c r="AH118" s="107"/>
      <c r="AI118" s="107"/>
      <c r="AJ118" s="107"/>
      <c r="AK118" s="107"/>
      <c r="AL118" s="107"/>
      <c r="AM118" s="107"/>
      <c r="AN118" s="107"/>
      <c r="AO118" s="107"/>
      <c r="AP118" s="107"/>
    </row>
    <row r="119" spans="1:42" s="20" customFormat="1" ht="24.95" customHeight="1" x14ac:dyDescent="0.25">
      <c r="A119" s="103" t="s">
        <v>188</v>
      </c>
      <c r="B119" s="76" t="s">
        <v>348</v>
      </c>
      <c r="C119" s="69">
        <v>12</v>
      </c>
      <c r="D119" s="21" t="s">
        <v>1</v>
      </c>
      <c r="E119" s="38">
        <v>138.83000000000001</v>
      </c>
      <c r="F119" s="63">
        <v>0.21</v>
      </c>
      <c r="G119" s="39">
        <f t="shared" si="5"/>
        <v>167.98430000000002</v>
      </c>
      <c r="H119" s="43">
        <f t="shared" si="6"/>
        <v>1665.96</v>
      </c>
      <c r="I119" s="39">
        <f t="shared" si="7"/>
        <v>349.85160000000002</v>
      </c>
      <c r="J119" s="40">
        <f t="shared" si="8"/>
        <v>2015.8116</v>
      </c>
      <c r="K119" s="109"/>
      <c r="L119" s="107"/>
      <c r="M119" s="107"/>
      <c r="N119" s="107"/>
      <c r="O119" s="107"/>
      <c r="P119" s="107"/>
      <c r="Q119" s="107"/>
      <c r="R119" s="107"/>
      <c r="S119" s="107"/>
      <c r="T119" s="107"/>
      <c r="U119" s="107"/>
      <c r="V119" s="107"/>
      <c r="W119" s="107"/>
      <c r="X119" s="107"/>
      <c r="Y119" s="107"/>
      <c r="Z119" s="107"/>
      <c r="AA119" s="107"/>
      <c r="AB119" s="107"/>
      <c r="AC119" s="107"/>
      <c r="AD119" s="107"/>
      <c r="AE119" s="107"/>
      <c r="AF119" s="107"/>
      <c r="AG119" s="107"/>
      <c r="AH119" s="107"/>
      <c r="AI119" s="107"/>
      <c r="AJ119" s="107"/>
      <c r="AK119" s="107"/>
      <c r="AL119" s="107"/>
      <c r="AM119" s="107"/>
      <c r="AN119" s="107"/>
      <c r="AO119" s="107"/>
      <c r="AP119" s="107"/>
    </row>
    <row r="120" spans="1:42" s="93" customFormat="1" ht="24.95" customHeight="1" x14ac:dyDescent="0.25">
      <c r="A120" s="99" t="s">
        <v>189</v>
      </c>
      <c r="B120" s="82" t="s">
        <v>314</v>
      </c>
      <c r="C120" s="67">
        <v>1445</v>
      </c>
      <c r="D120" s="21" t="s">
        <v>1</v>
      </c>
      <c r="E120" s="42">
        <v>28.04</v>
      </c>
      <c r="F120" s="34">
        <v>0.21</v>
      </c>
      <c r="G120" s="39">
        <f t="shared" si="5"/>
        <v>33.928399999999996</v>
      </c>
      <c r="H120" s="39">
        <f t="shared" si="6"/>
        <v>40517.799999999996</v>
      </c>
      <c r="I120" s="39">
        <f t="shared" si="7"/>
        <v>8508.7379999999994</v>
      </c>
      <c r="J120" s="40">
        <f t="shared" si="8"/>
        <v>49026.537999999993</v>
      </c>
      <c r="K120" s="92"/>
      <c r="L120" s="108"/>
      <c r="M120" s="108"/>
      <c r="N120" s="108"/>
      <c r="O120" s="108"/>
      <c r="P120" s="108"/>
      <c r="Q120" s="108"/>
      <c r="R120" s="108"/>
      <c r="S120" s="108"/>
      <c r="T120" s="108"/>
      <c r="U120" s="108"/>
      <c r="V120" s="108"/>
      <c r="W120" s="108"/>
      <c r="X120" s="108"/>
      <c r="Y120" s="108"/>
      <c r="Z120" s="108"/>
      <c r="AA120" s="108"/>
      <c r="AB120" s="108"/>
      <c r="AC120" s="108"/>
      <c r="AD120" s="108"/>
      <c r="AE120" s="108"/>
      <c r="AF120" s="108"/>
      <c r="AG120" s="108"/>
      <c r="AH120" s="108"/>
      <c r="AI120" s="108"/>
      <c r="AJ120" s="108"/>
      <c r="AK120" s="108"/>
      <c r="AL120" s="108"/>
      <c r="AM120" s="108"/>
      <c r="AN120" s="108"/>
      <c r="AO120" s="108"/>
      <c r="AP120" s="108"/>
    </row>
    <row r="121" spans="1:42" s="20" customFormat="1" ht="24.95" customHeight="1" x14ac:dyDescent="0.25">
      <c r="A121" s="177" t="s">
        <v>190</v>
      </c>
      <c r="B121" s="96" t="s">
        <v>285</v>
      </c>
      <c r="C121" s="67">
        <v>104</v>
      </c>
      <c r="D121" s="21" t="s">
        <v>1</v>
      </c>
      <c r="E121" s="41">
        <v>120</v>
      </c>
      <c r="F121" s="34">
        <v>0.21</v>
      </c>
      <c r="G121" s="39">
        <f t="shared" si="5"/>
        <v>145.19999999999999</v>
      </c>
      <c r="H121" s="43">
        <f t="shared" si="6"/>
        <v>12480</v>
      </c>
      <c r="I121" s="39">
        <f t="shared" si="7"/>
        <v>2620.7999999999997</v>
      </c>
      <c r="J121" s="40">
        <f t="shared" si="8"/>
        <v>15100.8</v>
      </c>
      <c r="K121" s="19"/>
      <c r="L121" s="107"/>
      <c r="M121" s="107"/>
      <c r="N121" s="107"/>
      <c r="O121" s="107"/>
      <c r="P121" s="107"/>
      <c r="Q121" s="107"/>
      <c r="R121" s="107"/>
      <c r="S121" s="107"/>
      <c r="T121" s="107"/>
      <c r="U121" s="107"/>
      <c r="V121" s="107"/>
      <c r="W121" s="107"/>
      <c r="X121" s="107"/>
      <c r="Y121" s="107"/>
      <c r="Z121" s="107"/>
      <c r="AA121" s="107"/>
      <c r="AB121" s="107"/>
      <c r="AC121" s="107"/>
      <c r="AD121" s="107"/>
      <c r="AE121" s="107"/>
      <c r="AF121" s="107"/>
      <c r="AG121" s="107"/>
      <c r="AH121" s="107"/>
      <c r="AI121" s="107"/>
      <c r="AJ121" s="107"/>
      <c r="AK121" s="107"/>
      <c r="AL121" s="107"/>
      <c r="AM121" s="107"/>
      <c r="AN121" s="107"/>
      <c r="AO121" s="107"/>
      <c r="AP121" s="107"/>
    </row>
    <row r="122" spans="1:42" s="20" customFormat="1" ht="24.95" customHeight="1" x14ac:dyDescent="0.25">
      <c r="A122" s="178"/>
      <c r="B122" s="96" t="s">
        <v>315</v>
      </c>
      <c r="C122" s="67">
        <v>25</v>
      </c>
      <c r="D122" s="21" t="s">
        <v>1</v>
      </c>
      <c r="E122" s="41">
        <v>145</v>
      </c>
      <c r="F122" s="34">
        <v>0.21</v>
      </c>
      <c r="G122" s="39">
        <f t="shared" si="5"/>
        <v>175.45</v>
      </c>
      <c r="H122" s="43">
        <f t="shared" si="6"/>
        <v>3625</v>
      </c>
      <c r="I122" s="39">
        <f t="shared" si="7"/>
        <v>761.25</v>
      </c>
      <c r="J122" s="40">
        <f t="shared" si="8"/>
        <v>4386.25</v>
      </c>
      <c r="K122" s="19"/>
      <c r="L122" s="107"/>
      <c r="M122" s="107"/>
      <c r="N122" s="107"/>
      <c r="O122" s="107"/>
      <c r="P122" s="107"/>
      <c r="Q122" s="107"/>
      <c r="R122" s="107"/>
      <c r="S122" s="107"/>
      <c r="T122" s="107"/>
      <c r="U122" s="107"/>
      <c r="V122" s="107"/>
      <c r="W122" s="107"/>
      <c r="X122" s="107"/>
      <c r="Y122" s="107"/>
      <c r="Z122" s="107"/>
      <c r="AA122" s="107"/>
      <c r="AB122" s="107"/>
      <c r="AC122" s="107"/>
      <c r="AD122" s="107"/>
      <c r="AE122" s="107"/>
      <c r="AF122" s="107"/>
      <c r="AG122" s="107"/>
      <c r="AH122" s="107"/>
      <c r="AI122" s="107"/>
      <c r="AJ122" s="107"/>
      <c r="AK122" s="107"/>
      <c r="AL122" s="107"/>
      <c r="AM122" s="107"/>
      <c r="AN122" s="107"/>
      <c r="AO122" s="107"/>
      <c r="AP122" s="107"/>
    </row>
    <row r="123" spans="1:42" s="20" customFormat="1" ht="24.95" customHeight="1" x14ac:dyDescent="0.25">
      <c r="A123" s="102" t="s">
        <v>191</v>
      </c>
      <c r="B123" s="75" t="s">
        <v>192</v>
      </c>
      <c r="C123" s="67">
        <v>43</v>
      </c>
      <c r="D123" s="21" t="s">
        <v>1</v>
      </c>
      <c r="E123" s="41">
        <v>145</v>
      </c>
      <c r="F123" s="34">
        <v>0.21</v>
      </c>
      <c r="G123" s="39">
        <f t="shared" si="5"/>
        <v>175.45</v>
      </c>
      <c r="H123" s="43">
        <f t="shared" si="6"/>
        <v>6235</v>
      </c>
      <c r="I123" s="39">
        <f t="shared" si="7"/>
        <v>1309.3499999999999</v>
      </c>
      <c r="J123" s="40">
        <f t="shared" si="8"/>
        <v>7544.35</v>
      </c>
      <c r="K123" s="19"/>
      <c r="L123" s="107"/>
      <c r="M123" s="107"/>
      <c r="N123" s="107"/>
      <c r="O123" s="107"/>
      <c r="P123" s="107"/>
      <c r="Q123" s="107"/>
      <c r="R123" s="107"/>
      <c r="S123" s="107"/>
      <c r="T123" s="107"/>
      <c r="U123" s="107"/>
      <c r="V123" s="107"/>
      <c r="W123" s="107"/>
      <c r="X123" s="107"/>
      <c r="Y123" s="107"/>
      <c r="Z123" s="107"/>
      <c r="AA123" s="107"/>
      <c r="AB123" s="107"/>
      <c r="AC123" s="107"/>
      <c r="AD123" s="107"/>
      <c r="AE123" s="107"/>
      <c r="AF123" s="107"/>
      <c r="AG123" s="107"/>
      <c r="AH123" s="107"/>
      <c r="AI123" s="107"/>
      <c r="AJ123" s="107"/>
      <c r="AK123" s="107"/>
      <c r="AL123" s="107"/>
      <c r="AM123" s="107"/>
      <c r="AN123" s="107"/>
      <c r="AO123" s="107"/>
      <c r="AP123" s="107"/>
    </row>
    <row r="124" spans="1:42" s="93" customFormat="1" ht="24.95" customHeight="1" x14ac:dyDescent="0.25">
      <c r="A124" s="99" t="s">
        <v>193</v>
      </c>
      <c r="B124" s="82" t="s">
        <v>349</v>
      </c>
      <c r="C124" s="67">
        <v>3625</v>
      </c>
      <c r="D124" s="21" t="s">
        <v>1</v>
      </c>
      <c r="E124" s="42">
        <v>16</v>
      </c>
      <c r="F124" s="34">
        <v>0.21</v>
      </c>
      <c r="G124" s="39">
        <f t="shared" si="5"/>
        <v>19.36</v>
      </c>
      <c r="H124" s="39">
        <f t="shared" si="6"/>
        <v>58000</v>
      </c>
      <c r="I124" s="39">
        <f t="shared" si="7"/>
        <v>12180</v>
      </c>
      <c r="J124" s="40">
        <f t="shared" si="8"/>
        <v>70180</v>
      </c>
      <c r="K124" s="92"/>
      <c r="L124" s="108"/>
      <c r="M124" s="108"/>
      <c r="N124" s="108"/>
      <c r="O124" s="108"/>
      <c r="P124" s="108"/>
      <c r="Q124" s="108"/>
      <c r="R124" s="108"/>
      <c r="S124" s="108"/>
      <c r="T124" s="108"/>
      <c r="U124" s="108"/>
      <c r="V124" s="108"/>
      <c r="W124" s="108"/>
      <c r="X124" s="108"/>
      <c r="Y124" s="108"/>
      <c r="Z124" s="108"/>
      <c r="AA124" s="108"/>
      <c r="AB124" s="108"/>
      <c r="AC124" s="108"/>
      <c r="AD124" s="108"/>
      <c r="AE124" s="108"/>
      <c r="AF124" s="108"/>
      <c r="AG124" s="108"/>
      <c r="AH124" s="108"/>
      <c r="AI124" s="108"/>
      <c r="AJ124" s="108"/>
      <c r="AK124" s="108"/>
      <c r="AL124" s="108"/>
      <c r="AM124" s="108"/>
      <c r="AN124" s="108"/>
      <c r="AO124" s="108"/>
      <c r="AP124" s="108"/>
    </row>
    <row r="125" spans="1:42" s="20" customFormat="1" ht="24.95" customHeight="1" x14ac:dyDescent="0.25">
      <c r="A125" s="101" t="s">
        <v>194</v>
      </c>
      <c r="B125" s="87" t="s">
        <v>350</v>
      </c>
      <c r="C125" s="67">
        <v>140</v>
      </c>
      <c r="D125" s="21" t="s">
        <v>1</v>
      </c>
      <c r="E125" s="41">
        <v>105</v>
      </c>
      <c r="F125" s="34">
        <v>0.21</v>
      </c>
      <c r="G125" s="39">
        <f t="shared" si="5"/>
        <v>127.05</v>
      </c>
      <c r="H125" s="43">
        <f t="shared" si="6"/>
        <v>14700</v>
      </c>
      <c r="I125" s="39">
        <f t="shared" si="7"/>
        <v>3087</v>
      </c>
      <c r="J125" s="40">
        <f t="shared" si="8"/>
        <v>17787</v>
      </c>
      <c r="K125" s="19"/>
      <c r="L125" s="107"/>
      <c r="M125" s="107"/>
      <c r="N125" s="107"/>
      <c r="O125" s="107"/>
      <c r="P125" s="107"/>
      <c r="Q125" s="107"/>
      <c r="R125" s="107"/>
      <c r="S125" s="107"/>
      <c r="T125" s="107"/>
      <c r="U125" s="107"/>
      <c r="V125" s="107"/>
      <c r="W125" s="107"/>
      <c r="X125" s="107"/>
      <c r="Y125" s="107"/>
      <c r="Z125" s="107"/>
      <c r="AA125" s="107"/>
      <c r="AB125" s="107"/>
      <c r="AC125" s="107"/>
      <c r="AD125" s="107"/>
      <c r="AE125" s="107"/>
      <c r="AF125" s="107"/>
      <c r="AG125" s="107"/>
      <c r="AH125" s="107"/>
      <c r="AI125" s="107"/>
      <c r="AJ125" s="107"/>
      <c r="AK125" s="107"/>
      <c r="AL125" s="107"/>
      <c r="AM125" s="107"/>
      <c r="AN125" s="107"/>
      <c r="AO125" s="107"/>
      <c r="AP125" s="107"/>
    </row>
    <row r="126" spans="1:42" s="20" customFormat="1" ht="24.95" customHeight="1" x14ac:dyDescent="0.25">
      <c r="A126" s="173" t="s">
        <v>195</v>
      </c>
      <c r="B126" s="84" t="s">
        <v>316</v>
      </c>
      <c r="C126" s="67">
        <v>12</v>
      </c>
      <c r="D126" s="21" t="s">
        <v>1</v>
      </c>
      <c r="E126" s="42">
        <v>130</v>
      </c>
      <c r="F126" s="34">
        <v>0.21</v>
      </c>
      <c r="G126" s="39">
        <f t="shared" si="5"/>
        <v>157.30000000000001</v>
      </c>
      <c r="H126" s="39">
        <f t="shared" si="6"/>
        <v>1560</v>
      </c>
      <c r="I126" s="39">
        <f t="shared" si="7"/>
        <v>327.59999999999997</v>
      </c>
      <c r="J126" s="40">
        <f t="shared" si="8"/>
        <v>1887.6</v>
      </c>
      <c r="K126" s="19"/>
      <c r="L126" s="107"/>
      <c r="M126" s="107"/>
      <c r="N126" s="107"/>
      <c r="O126" s="107"/>
      <c r="P126" s="107"/>
      <c r="Q126" s="107"/>
      <c r="R126" s="107"/>
      <c r="S126" s="107"/>
      <c r="T126" s="107"/>
      <c r="U126" s="107"/>
      <c r="V126" s="107"/>
      <c r="W126" s="107"/>
      <c r="X126" s="107"/>
      <c r="Y126" s="107"/>
      <c r="Z126" s="107"/>
      <c r="AA126" s="107"/>
      <c r="AB126" s="107"/>
      <c r="AC126" s="107"/>
      <c r="AD126" s="107"/>
      <c r="AE126" s="107"/>
      <c r="AF126" s="107"/>
      <c r="AG126" s="107"/>
      <c r="AH126" s="107"/>
      <c r="AI126" s="107"/>
      <c r="AJ126" s="107"/>
      <c r="AK126" s="107"/>
      <c r="AL126" s="107"/>
      <c r="AM126" s="107"/>
      <c r="AN126" s="107"/>
      <c r="AO126" s="107"/>
      <c r="AP126" s="107"/>
    </row>
    <row r="127" spans="1:42" s="20" customFormat="1" ht="24.95" customHeight="1" x14ac:dyDescent="0.25">
      <c r="A127" s="173"/>
      <c r="B127" s="84" t="s">
        <v>317</v>
      </c>
      <c r="C127" s="67">
        <v>102</v>
      </c>
      <c r="D127" s="21" t="s">
        <v>1</v>
      </c>
      <c r="E127" s="42">
        <v>120</v>
      </c>
      <c r="F127" s="34">
        <v>0.21</v>
      </c>
      <c r="G127" s="39">
        <f t="shared" si="5"/>
        <v>145.19999999999999</v>
      </c>
      <c r="H127" s="39">
        <f t="shared" si="6"/>
        <v>12240</v>
      </c>
      <c r="I127" s="39">
        <f t="shared" si="7"/>
        <v>2570.4</v>
      </c>
      <c r="J127" s="40">
        <f t="shared" si="8"/>
        <v>14810.4</v>
      </c>
      <c r="K127" s="19"/>
      <c r="L127" s="107"/>
      <c r="M127" s="107"/>
      <c r="N127" s="107"/>
      <c r="O127" s="107"/>
      <c r="P127" s="107"/>
      <c r="Q127" s="107"/>
      <c r="R127" s="107"/>
      <c r="S127" s="107"/>
      <c r="T127" s="107"/>
      <c r="U127" s="107"/>
      <c r="V127" s="107"/>
      <c r="W127" s="107"/>
      <c r="X127" s="107"/>
      <c r="Y127" s="107"/>
      <c r="Z127" s="107"/>
      <c r="AA127" s="107"/>
      <c r="AB127" s="107"/>
      <c r="AC127" s="107"/>
      <c r="AD127" s="107"/>
      <c r="AE127" s="107"/>
      <c r="AF127" s="107"/>
      <c r="AG127" s="107"/>
      <c r="AH127" s="107"/>
      <c r="AI127" s="107"/>
      <c r="AJ127" s="107"/>
      <c r="AK127" s="107"/>
      <c r="AL127" s="107"/>
      <c r="AM127" s="107"/>
      <c r="AN127" s="107"/>
      <c r="AO127" s="107"/>
      <c r="AP127" s="107"/>
    </row>
    <row r="128" spans="1:42" s="20" customFormat="1" ht="24.95" customHeight="1" x14ac:dyDescent="0.25">
      <c r="A128" s="173"/>
      <c r="B128" s="84" t="s">
        <v>318</v>
      </c>
      <c r="C128" s="67">
        <v>62</v>
      </c>
      <c r="D128" s="21" t="s">
        <v>1</v>
      </c>
      <c r="E128" s="42">
        <v>106.5</v>
      </c>
      <c r="F128" s="34">
        <v>0.21</v>
      </c>
      <c r="G128" s="39">
        <f t="shared" si="5"/>
        <v>128.86500000000001</v>
      </c>
      <c r="H128" s="39">
        <f t="shared" si="6"/>
        <v>6603</v>
      </c>
      <c r="I128" s="39">
        <f t="shared" si="7"/>
        <v>1386.6299999999999</v>
      </c>
      <c r="J128" s="40">
        <f t="shared" si="8"/>
        <v>7989.63</v>
      </c>
      <c r="K128" s="19"/>
      <c r="L128" s="107"/>
      <c r="M128" s="107"/>
      <c r="N128" s="107"/>
      <c r="O128" s="107"/>
      <c r="P128" s="107"/>
      <c r="Q128" s="107"/>
      <c r="R128" s="107"/>
      <c r="S128" s="107"/>
      <c r="T128" s="107"/>
      <c r="U128" s="107"/>
      <c r="V128" s="107"/>
      <c r="W128" s="107"/>
      <c r="X128" s="107"/>
      <c r="Y128" s="107"/>
      <c r="Z128" s="107"/>
      <c r="AA128" s="107"/>
      <c r="AB128" s="107"/>
      <c r="AC128" s="107"/>
      <c r="AD128" s="107"/>
      <c r="AE128" s="107"/>
      <c r="AF128" s="107"/>
      <c r="AG128" s="107"/>
      <c r="AH128" s="107"/>
      <c r="AI128" s="107"/>
      <c r="AJ128" s="107"/>
      <c r="AK128" s="107"/>
      <c r="AL128" s="107"/>
      <c r="AM128" s="107"/>
      <c r="AN128" s="107"/>
      <c r="AO128" s="107"/>
      <c r="AP128" s="107"/>
    </row>
    <row r="129" spans="1:42" s="20" customFormat="1" ht="24.95" customHeight="1" x14ac:dyDescent="0.25">
      <c r="A129" s="101" t="s">
        <v>196</v>
      </c>
      <c r="B129" s="87" t="s">
        <v>197</v>
      </c>
      <c r="C129" s="67">
        <v>2</v>
      </c>
      <c r="D129" s="21" t="s">
        <v>1</v>
      </c>
      <c r="E129" s="41">
        <v>2380</v>
      </c>
      <c r="F129" s="34">
        <v>0.1</v>
      </c>
      <c r="G129" s="39">
        <f t="shared" si="5"/>
        <v>2618</v>
      </c>
      <c r="H129" s="43">
        <f t="shared" si="6"/>
        <v>4760</v>
      </c>
      <c r="I129" s="39">
        <f t="shared" si="7"/>
        <v>476</v>
      </c>
      <c r="J129" s="40">
        <f t="shared" si="8"/>
        <v>5236</v>
      </c>
      <c r="K129" s="19"/>
      <c r="L129" s="107"/>
      <c r="M129" s="107"/>
      <c r="N129" s="107"/>
      <c r="O129" s="107"/>
      <c r="P129" s="107"/>
      <c r="Q129" s="107"/>
      <c r="R129" s="107"/>
      <c r="S129" s="107"/>
      <c r="T129" s="107"/>
      <c r="U129" s="107"/>
      <c r="V129" s="107"/>
      <c r="W129" s="107"/>
      <c r="X129" s="107"/>
      <c r="Y129" s="107"/>
      <c r="Z129" s="107"/>
      <c r="AA129" s="107"/>
      <c r="AB129" s="107"/>
      <c r="AC129" s="107"/>
      <c r="AD129" s="107"/>
      <c r="AE129" s="107"/>
      <c r="AF129" s="107"/>
      <c r="AG129" s="107"/>
      <c r="AH129" s="107"/>
      <c r="AI129" s="107"/>
      <c r="AJ129" s="107"/>
      <c r="AK129" s="107"/>
      <c r="AL129" s="107"/>
      <c r="AM129" s="107"/>
      <c r="AN129" s="107"/>
      <c r="AO129" s="107"/>
      <c r="AP129" s="107"/>
    </row>
    <row r="130" spans="1:42" s="20" customFormat="1" ht="24.95" customHeight="1" x14ac:dyDescent="0.25">
      <c r="A130" s="100" t="s">
        <v>198</v>
      </c>
      <c r="B130" s="73" t="s">
        <v>199</v>
      </c>
      <c r="C130" s="67">
        <v>58</v>
      </c>
      <c r="D130" s="21" t="s">
        <v>1</v>
      </c>
      <c r="E130" s="42">
        <v>110</v>
      </c>
      <c r="F130" s="34">
        <v>0.21</v>
      </c>
      <c r="G130" s="39">
        <f t="shared" si="5"/>
        <v>133.1</v>
      </c>
      <c r="H130" s="39">
        <f>(C130*E130)</f>
        <v>6380</v>
      </c>
      <c r="I130" s="39">
        <f t="shared" si="7"/>
        <v>1339.8</v>
      </c>
      <c r="J130" s="40">
        <f t="shared" si="8"/>
        <v>7719.8</v>
      </c>
      <c r="K130" s="19"/>
      <c r="L130" s="107"/>
      <c r="M130" s="107"/>
      <c r="N130" s="107"/>
      <c r="O130" s="107"/>
      <c r="P130" s="107"/>
      <c r="Q130" s="107"/>
      <c r="R130" s="107"/>
      <c r="S130" s="107"/>
      <c r="T130" s="107"/>
      <c r="U130" s="107"/>
      <c r="V130" s="107"/>
      <c r="W130" s="107"/>
      <c r="X130" s="107"/>
      <c r="Y130" s="107"/>
      <c r="Z130" s="107"/>
      <c r="AA130" s="107"/>
      <c r="AB130" s="107"/>
      <c r="AC130" s="107"/>
      <c r="AD130" s="107"/>
      <c r="AE130" s="107"/>
      <c r="AF130" s="107"/>
      <c r="AG130" s="107"/>
      <c r="AH130" s="107"/>
      <c r="AI130" s="107"/>
      <c r="AJ130" s="107"/>
      <c r="AK130" s="107"/>
      <c r="AL130" s="107"/>
      <c r="AM130" s="107"/>
      <c r="AN130" s="107"/>
      <c r="AO130" s="107"/>
      <c r="AP130" s="107"/>
    </row>
    <row r="131" spans="1:42" s="20" customFormat="1" ht="24.95" customHeight="1" x14ac:dyDescent="0.25">
      <c r="A131" s="101" t="s">
        <v>200</v>
      </c>
      <c r="B131" s="87" t="s">
        <v>201</v>
      </c>
      <c r="C131" s="67">
        <v>105</v>
      </c>
      <c r="D131" s="21" t="s">
        <v>1</v>
      </c>
      <c r="E131" s="41">
        <v>65</v>
      </c>
      <c r="F131" s="34">
        <v>0.21</v>
      </c>
      <c r="G131" s="39">
        <f t="shared" si="5"/>
        <v>78.650000000000006</v>
      </c>
      <c r="H131" s="43">
        <f t="shared" si="6"/>
        <v>6825</v>
      </c>
      <c r="I131" s="39">
        <f t="shared" si="7"/>
        <v>1433.25</v>
      </c>
      <c r="J131" s="40">
        <f t="shared" si="8"/>
        <v>8258.25</v>
      </c>
      <c r="K131" s="19"/>
      <c r="L131" s="107"/>
      <c r="M131" s="107"/>
      <c r="N131" s="107"/>
      <c r="O131" s="107"/>
      <c r="P131" s="107"/>
      <c r="Q131" s="107"/>
      <c r="R131" s="107"/>
      <c r="S131" s="107"/>
      <c r="T131" s="107"/>
      <c r="U131" s="107"/>
      <c r="V131" s="107"/>
      <c r="W131" s="107"/>
      <c r="X131" s="107"/>
      <c r="Y131" s="107"/>
      <c r="Z131" s="107"/>
      <c r="AA131" s="107"/>
      <c r="AB131" s="107"/>
      <c r="AC131" s="107"/>
      <c r="AD131" s="107"/>
      <c r="AE131" s="107"/>
      <c r="AF131" s="107"/>
      <c r="AG131" s="107"/>
      <c r="AH131" s="107"/>
      <c r="AI131" s="107"/>
      <c r="AJ131" s="107"/>
      <c r="AK131" s="107"/>
      <c r="AL131" s="107"/>
      <c r="AM131" s="107"/>
      <c r="AN131" s="107"/>
      <c r="AO131" s="107"/>
      <c r="AP131" s="107"/>
    </row>
    <row r="132" spans="1:42" s="20" customFormat="1" ht="24.95" customHeight="1" x14ac:dyDescent="0.25">
      <c r="A132" s="101" t="s">
        <v>202</v>
      </c>
      <c r="B132" s="87" t="s">
        <v>203</v>
      </c>
      <c r="C132" s="67">
        <v>40</v>
      </c>
      <c r="D132" s="21" t="s">
        <v>1</v>
      </c>
      <c r="E132" s="41">
        <v>110</v>
      </c>
      <c r="F132" s="34">
        <v>0.21</v>
      </c>
      <c r="G132" s="39">
        <f t="shared" si="5"/>
        <v>133.1</v>
      </c>
      <c r="H132" s="43">
        <f t="shared" si="6"/>
        <v>4400</v>
      </c>
      <c r="I132" s="39">
        <f t="shared" si="7"/>
        <v>924</v>
      </c>
      <c r="J132" s="40">
        <f t="shared" si="8"/>
        <v>5324</v>
      </c>
      <c r="K132" s="19"/>
      <c r="L132" s="107"/>
      <c r="M132" s="107"/>
      <c r="N132" s="107"/>
      <c r="O132" s="107"/>
      <c r="P132" s="107"/>
      <c r="Q132" s="107"/>
      <c r="R132" s="107"/>
      <c r="S132" s="107"/>
      <c r="T132" s="107"/>
      <c r="U132" s="107"/>
      <c r="V132" s="107"/>
      <c r="W132" s="107"/>
      <c r="X132" s="107"/>
      <c r="Y132" s="107"/>
      <c r="Z132" s="107"/>
      <c r="AA132" s="107"/>
      <c r="AB132" s="107"/>
      <c r="AC132" s="107"/>
      <c r="AD132" s="107"/>
      <c r="AE132" s="107"/>
      <c r="AF132" s="107"/>
      <c r="AG132" s="107"/>
      <c r="AH132" s="107"/>
      <c r="AI132" s="107"/>
      <c r="AJ132" s="107"/>
      <c r="AK132" s="107"/>
      <c r="AL132" s="107"/>
      <c r="AM132" s="107"/>
      <c r="AN132" s="107"/>
      <c r="AO132" s="107"/>
      <c r="AP132" s="107"/>
    </row>
    <row r="133" spans="1:42" s="20" customFormat="1" ht="24.95" customHeight="1" x14ac:dyDescent="0.25">
      <c r="A133" s="101" t="s">
        <v>204</v>
      </c>
      <c r="B133" s="87" t="s">
        <v>205</v>
      </c>
      <c r="C133" s="67">
        <v>13</v>
      </c>
      <c r="D133" s="21" t="s">
        <v>1</v>
      </c>
      <c r="E133" s="41">
        <v>1176.79</v>
      </c>
      <c r="F133" s="34">
        <v>0.1</v>
      </c>
      <c r="G133" s="39">
        <f t="shared" si="5"/>
        <v>1294.4690000000001</v>
      </c>
      <c r="H133" s="43">
        <f t="shared" si="6"/>
        <v>15298.27</v>
      </c>
      <c r="I133" s="39">
        <f t="shared" si="7"/>
        <v>1529.8270000000002</v>
      </c>
      <c r="J133" s="40">
        <f t="shared" si="8"/>
        <v>16828.097000000002</v>
      </c>
      <c r="K133" s="19"/>
      <c r="L133" s="107"/>
      <c r="M133" s="107"/>
      <c r="N133" s="107"/>
      <c r="O133" s="107"/>
      <c r="P133" s="107"/>
      <c r="Q133" s="107"/>
      <c r="R133" s="107"/>
      <c r="S133" s="107"/>
      <c r="T133" s="107"/>
      <c r="U133" s="107"/>
      <c r="V133" s="107"/>
      <c r="W133" s="107"/>
      <c r="X133" s="107"/>
      <c r="Y133" s="107"/>
      <c r="Z133" s="107"/>
      <c r="AA133" s="107"/>
      <c r="AB133" s="107"/>
      <c r="AC133" s="107"/>
      <c r="AD133" s="107"/>
      <c r="AE133" s="107"/>
      <c r="AF133" s="107"/>
      <c r="AG133" s="107"/>
      <c r="AH133" s="107"/>
      <c r="AI133" s="107"/>
      <c r="AJ133" s="107"/>
      <c r="AK133" s="107"/>
      <c r="AL133" s="107"/>
      <c r="AM133" s="107"/>
      <c r="AN133" s="107"/>
      <c r="AO133" s="107"/>
      <c r="AP133" s="107"/>
    </row>
    <row r="134" spans="1:42" s="20" customFormat="1" ht="24.95" customHeight="1" x14ac:dyDescent="0.25">
      <c r="A134" s="100" t="s">
        <v>206</v>
      </c>
      <c r="B134" s="73" t="s">
        <v>207</v>
      </c>
      <c r="C134" s="67">
        <v>78</v>
      </c>
      <c r="D134" s="21" t="s">
        <v>1</v>
      </c>
      <c r="E134" s="42">
        <v>320.55</v>
      </c>
      <c r="F134" s="34">
        <v>0.21</v>
      </c>
      <c r="G134" s="39">
        <f t="shared" si="5"/>
        <v>387.8655</v>
      </c>
      <c r="H134" s="39">
        <f t="shared" si="6"/>
        <v>25002.9</v>
      </c>
      <c r="I134" s="39">
        <f t="shared" si="7"/>
        <v>5250.6090000000004</v>
      </c>
      <c r="J134" s="40">
        <f t="shared" si="8"/>
        <v>30253.509000000002</v>
      </c>
      <c r="K134" s="19"/>
      <c r="L134" s="107"/>
      <c r="M134" s="107"/>
      <c r="N134" s="107"/>
      <c r="O134" s="107"/>
      <c r="P134" s="107"/>
      <c r="Q134" s="107"/>
      <c r="R134" s="107"/>
      <c r="S134" s="107"/>
      <c r="T134" s="107"/>
      <c r="U134" s="107"/>
      <c r="V134" s="107"/>
      <c r="W134" s="107"/>
      <c r="X134" s="107"/>
      <c r="Y134" s="107"/>
      <c r="Z134" s="107"/>
      <c r="AA134" s="107"/>
      <c r="AB134" s="107"/>
      <c r="AC134" s="107"/>
      <c r="AD134" s="107"/>
      <c r="AE134" s="107"/>
      <c r="AF134" s="107"/>
      <c r="AG134" s="107"/>
      <c r="AH134" s="107"/>
      <c r="AI134" s="107"/>
      <c r="AJ134" s="107"/>
      <c r="AK134" s="107"/>
      <c r="AL134" s="107"/>
      <c r="AM134" s="107"/>
      <c r="AN134" s="107"/>
      <c r="AO134" s="107"/>
      <c r="AP134" s="107"/>
    </row>
    <row r="135" spans="1:42" s="20" customFormat="1" ht="24.95" customHeight="1" x14ac:dyDescent="0.25">
      <c r="A135" s="101" t="s">
        <v>208</v>
      </c>
      <c r="B135" s="87" t="s">
        <v>209</v>
      </c>
      <c r="C135" s="67">
        <v>21</v>
      </c>
      <c r="D135" s="21" t="s">
        <v>1</v>
      </c>
      <c r="E135" s="41">
        <v>1093</v>
      </c>
      <c r="F135" s="34">
        <v>0.21</v>
      </c>
      <c r="G135" s="39">
        <f t="shared" si="5"/>
        <v>1322.53</v>
      </c>
      <c r="H135" s="43">
        <f t="shared" si="6"/>
        <v>22953</v>
      </c>
      <c r="I135" s="39">
        <f t="shared" si="7"/>
        <v>4820.13</v>
      </c>
      <c r="J135" s="40">
        <f t="shared" si="8"/>
        <v>27773.13</v>
      </c>
      <c r="K135" s="19"/>
      <c r="L135" s="107"/>
      <c r="M135" s="107"/>
      <c r="N135" s="107"/>
      <c r="O135" s="107"/>
      <c r="P135" s="107"/>
      <c r="Q135" s="107"/>
      <c r="R135" s="107"/>
      <c r="S135" s="107"/>
      <c r="T135" s="107"/>
      <c r="U135" s="107"/>
      <c r="V135" s="107"/>
      <c r="W135" s="107"/>
      <c r="X135" s="107"/>
      <c r="Y135" s="107"/>
      <c r="Z135" s="107"/>
      <c r="AA135" s="107"/>
      <c r="AB135" s="107"/>
      <c r="AC135" s="107"/>
      <c r="AD135" s="107"/>
      <c r="AE135" s="107"/>
      <c r="AF135" s="107"/>
      <c r="AG135" s="107"/>
      <c r="AH135" s="107"/>
      <c r="AI135" s="107"/>
      <c r="AJ135" s="107"/>
      <c r="AK135" s="107"/>
      <c r="AL135" s="107"/>
      <c r="AM135" s="107"/>
      <c r="AN135" s="107"/>
      <c r="AO135" s="107"/>
      <c r="AP135" s="107"/>
    </row>
    <row r="136" spans="1:42" s="20" customFormat="1" ht="24.95" customHeight="1" x14ac:dyDescent="0.25">
      <c r="A136" s="101" t="s">
        <v>210</v>
      </c>
      <c r="B136" s="87" t="s">
        <v>211</v>
      </c>
      <c r="C136" s="67">
        <v>10</v>
      </c>
      <c r="D136" s="21" t="s">
        <v>1</v>
      </c>
      <c r="E136" s="41">
        <v>55</v>
      </c>
      <c r="F136" s="34">
        <v>0.21</v>
      </c>
      <c r="G136" s="39">
        <f t="shared" si="5"/>
        <v>66.55</v>
      </c>
      <c r="H136" s="43">
        <f t="shared" si="6"/>
        <v>550</v>
      </c>
      <c r="I136" s="39">
        <f t="shared" si="7"/>
        <v>115.5</v>
      </c>
      <c r="J136" s="40">
        <f t="shared" si="8"/>
        <v>665.5</v>
      </c>
      <c r="K136" s="19"/>
      <c r="L136" s="107"/>
      <c r="M136" s="107"/>
      <c r="N136" s="107"/>
      <c r="O136" s="107"/>
      <c r="P136" s="107"/>
      <c r="Q136" s="107"/>
      <c r="R136" s="107"/>
      <c r="S136" s="107"/>
      <c r="T136" s="107"/>
      <c r="U136" s="107"/>
      <c r="V136" s="107"/>
      <c r="W136" s="107"/>
      <c r="X136" s="107"/>
      <c r="Y136" s="107"/>
      <c r="Z136" s="107"/>
      <c r="AA136" s="107"/>
      <c r="AB136" s="107"/>
      <c r="AC136" s="107"/>
      <c r="AD136" s="107"/>
      <c r="AE136" s="107"/>
      <c r="AF136" s="107"/>
      <c r="AG136" s="107"/>
      <c r="AH136" s="107"/>
      <c r="AI136" s="107"/>
      <c r="AJ136" s="107"/>
      <c r="AK136" s="107"/>
      <c r="AL136" s="107"/>
      <c r="AM136" s="107"/>
      <c r="AN136" s="107"/>
      <c r="AO136" s="107"/>
      <c r="AP136" s="107"/>
    </row>
    <row r="137" spans="1:42" s="20" customFormat="1" ht="24.95" customHeight="1" x14ac:dyDescent="0.25">
      <c r="A137" s="101" t="s">
        <v>212</v>
      </c>
      <c r="B137" s="87" t="s">
        <v>213</v>
      </c>
      <c r="C137" s="67">
        <v>1588</v>
      </c>
      <c r="D137" s="21" t="s">
        <v>1</v>
      </c>
      <c r="E137" s="41">
        <v>29</v>
      </c>
      <c r="F137" s="34">
        <v>0.21</v>
      </c>
      <c r="G137" s="39">
        <f t="shared" si="5"/>
        <v>35.090000000000003</v>
      </c>
      <c r="H137" s="43">
        <f t="shared" si="6"/>
        <v>46052</v>
      </c>
      <c r="I137" s="39">
        <f t="shared" si="7"/>
        <v>9670.92</v>
      </c>
      <c r="J137" s="40">
        <f t="shared" si="8"/>
        <v>55722.92</v>
      </c>
      <c r="K137" s="19"/>
      <c r="L137" s="107"/>
      <c r="M137" s="107"/>
      <c r="N137" s="107"/>
      <c r="O137" s="107"/>
      <c r="P137" s="107"/>
      <c r="Q137" s="107"/>
      <c r="R137" s="107"/>
      <c r="S137" s="107"/>
      <c r="T137" s="107"/>
      <c r="U137" s="107"/>
      <c r="V137" s="107"/>
      <c r="W137" s="107"/>
      <c r="X137" s="107"/>
      <c r="Y137" s="107"/>
      <c r="Z137" s="107"/>
      <c r="AA137" s="107"/>
      <c r="AB137" s="107"/>
      <c r="AC137" s="107"/>
      <c r="AD137" s="107"/>
      <c r="AE137" s="107"/>
      <c r="AF137" s="107"/>
      <c r="AG137" s="107"/>
      <c r="AH137" s="107"/>
      <c r="AI137" s="107"/>
      <c r="AJ137" s="107"/>
      <c r="AK137" s="107"/>
      <c r="AL137" s="107"/>
      <c r="AM137" s="107"/>
      <c r="AN137" s="107"/>
      <c r="AO137" s="107"/>
      <c r="AP137" s="107"/>
    </row>
    <row r="138" spans="1:42" s="20" customFormat="1" ht="24.95" customHeight="1" x14ac:dyDescent="0.25">
      <c r="A138" s="101" t="s">
        <v>214</v>
      </c>
      <c r="B138" s="87" t="s">
        <v>215</v>
      </c>
      <c r="C138" s="67">
        <v>1965</v>
      </c>
      <c r="D138" s="21" t="s">
        <v>1</v>
      </c>
      <c r="E138" s="41">
        <v>12.1</v>
      </c>
      <c r="F138" s="34">
        <v>0.21</v>
      </c>
      <c r="G138" s="39">
        <f t="shared" si="5"/>
        <v>14.641</v>
      </c>
      <c r="H138" s="43">
        <f t="shared" si="6"/>
        <v>23776.5</v>
      </c>
      <c r="I138" s="39">
        <f t="shared" si="7"/>
        <v>4993.0649999999996</v>
      </c>
      <c r="J138" s="40">
        <f t="shared" si="8"/>
        <v>28769.564999999999</v>
      </c>
      <c r="K138" s="19"/>
      <c r="L138" s="107"/>
      <c r="M138" s="107"/>
      <c r="N138" s="107"/>
      <c r="O138" s="107"/>
      <c r="P138" s="107"/>
      <c r="Q138" s="107"/>
      <c r="R138" s="107"/>
      <c r="S138" s="107"/>
      <c r="T138" s="107"/>
      <c r="U138" s="107"/>
      <c r="V138" s="107"/>
      <c r="W138" s="107"/>
      <c r="X138" s="107"/>
      <c r="Y138" s="107"/>
      <c r="Z138" s="107"/>
      <c r="AA138" s="107"/>
      <c r="AB138" s="107"/>
      <c r="AC138" s="107"/>
      <c r="AD138" s="107"/>
      <c r="AE138" s="107"/>
      <c r="AF138" s="107"/>
      <c r="AG138" s="107"/>
      <c r="AH138" s="107"/>
      <c r="AI138" s="107"/>
      <c r="AJ138" s="107"/>
      <c r="AK138" s="107"/>
      <c r="AL138" s="107"/>
      <c r="AM138" s="107"/>
      <c r="AN138" s="107"/>
      <c r="AO138" s="107"/>
      <c r="AP138" s="107"/>
    </row>
    <row r="139" spans="1:42" s="20" customFormat="1" ht="24.95" customHeight="1" x14ac:dyDescent="0.25">
      <c r="A139" s="101" t="s">
        <v>216</v>
      </c>
      <c r="B139" s="87" t="s">
        <v>217</v>
      </c>
      <c r="C139" s="67">
        <v>10</v>
      </c>
      <c r="D139" s="21" t="s">
        <v>1</v>
      </c>
      <c r="E139" s="41">
        <v>1990</v>
      </c>
      <c r="F139" s="34">
        <v>0.21</v>
      </c>
      <c r="G139" s="39">
        <f t="shared" si="5"/>
        <v>2407.9</v>
      </c>
      <c r="H139" s="43">
        <f t="shared" si="6"/>
        <v>19900</v>
      </c>
      <c r="I139" s="39">
        <f t="shared" si="7"/>
        <v>4179</v>
      </c>
      <c r="J139" s="40">
        <f t="shared" si="8"/>
        <v>24079</v>
      </c>
      <c r="K139" s="19"/>
      <c r="L139" s="107"/>
      <c r="M139" s="107"/>
      <c r="N139" s="107"/>
      <c r="O139" s="107"/>
      <c r="P139" s="107"/>
      <c r="Q139" s="107"/>
      <c r="R139" s="107"/>
      <c r="S139" s="107"/>
      <c r="T139" s="107"/>
      <c r="U139" s="107"/>
      <c r="V139" s="107"/>
      <c r="W139" s="107"/>
      <c r="X139" s="107"/>
      <c r="Y139" s="107"/>
      <c r="Z139" s="107"/>
      <c r="AA139" s="107"/>
      <c r="AB139" s="107"/>
      <c r="AC139" s="107"/>
      <c r="AD139" s="107"/>
      <c r="AE139" s="107"/>
      <c r="AF139" s="107"/>
      <c r="AG139" s="107"/>
      <c r="AH139" s="107"/>
      <c r="AI139" s="107"/>
      <c r="AJ139" s="107"/>
      <c r="AK139" s="107"/>
      <c r="AL139" s="107"/>
      <c r="AM139" s="107"/>
      <c r="AN139" s="107"/>
      <c r="AO139" s="107"/>
      <c r="AP139" s="107"/>
    </row>
    <row r="140" spans="1:42" s="20" customFormat="1" ht="24.95" customHeight="1" x14ac:dyDescent="0.25">
      <c r="A140" s="101" t="s">
        <v>218</v>
      </c>
      <c r="B140" s="87" t="s">
        <v>219</v>
      </c>
      <c r="C140" s="67">
        <v>12</v>
      </c>
      <c r="D140" s="21" t="s">
        <v>1</v>
      </c>
      <c r="E140" s="41">
        <v>1020</v>
      </c>
      <c r="F140" s="34">
        <v>0.21</v>
      </c>
      <c r="G140" s="39">
        <f t="shared" si="5"/>
        <v>1234.2</v>
      </c>
      <c r="H140" s="43">
        <f t="shared" si="6"/>
        <v>12240</v>
      </c>
      <c r="I140" s="39">
        <f t="shared" si="7"/>
        <v>2570.4</v>
      </c>
      <c r="J140" s="40">
        <f t="shared" si="8"/>
        <v>14810.4</v>
      </c>
      <c r="K140" s="19"/>
      <c r="L140" s="107"/>
      <c r="M140" s="107"/>
      <c r="N140" s="107"/>
      <c r="O140" s="107"/>
      <c r="P140" s="107"/>
      <c r="Q140" s="107"/>
      <c r="R140" s="107"/>
      <c r="S140" s="107"/>
      <c r="T140" s="107"/>
      <c r="U140" s="107"/>
      <c r="V140" s="107"/>
      <c r="W140" s="107"/>
      <c r="X140" s="107"/>
      <c r="Y140" s="107"/>
      <c r="Z140" s="107"/>
      <c r="AA140" s="107"/>
      <c r="AB140" s="107"/>
      <c r="AC140" s="107"/>
      <c r="AD140" s="107"/>
      <c r="AE140" s="107"/>
      <c r="AF140" s="107"/>
      <c r="AG140" s="107"/>
      <c r="AH140" s="107"/>
      <c r="AI140" s="107"/>
      <c r="AJ140" s="107"/>
      <c r="AK140" s="107"/>
      <c r="AL140" s="107"/>
      <c r="AM140" s="107"/>
      <c r="AN140" s="107"/>
      <c r="AO140" s="107"/>
      <c r="AP140" s="107"/>
    </row>
    <row r="141" spans="1:42" s="20" customFormat="1" ht="24.95" customHeight="1" x14ac:dyDescent="0.25">
      <c r="A141" s="101" t="s">
        <v>220</v>
      </c>
      <c r="B141" s="87" t="s">
        <v>221</v>
      </c>
      <c r="C141" s="67">
        <v>4</v>
      </c>
      <c r="D141" s="21" t="s">
        <v>1</v>
      </c>
      <c r="E141" s="41">
        <v>635</v>
      </c>
      <c r="F141" s="34">
        <v>0.21</v>
      </c>
      <c r="G141" s="39">
        <f t="shared" si="5"/>
        <v>768.35</v>
      </c>
      <c r="H141" s="43">
        <f t="shared" si="6"/>
        <v>2540</v>
      </c>
      <c r="I141" s="39">
        <f t="shared" si="7"/>
        <v>533.4</v>
      </c>
      <c r="J141" s="40">
        <f t="shared" si="8"/>
        <v>3073.4</v>
      </c>
      <c r="K141" s="19"/>
      <c r="L141" s="107"/>
      <c r="M141" s="107"/>
      <c r="N141" s="107"/>
      <c r="O141" s="107"/>
      <c r="P141" s="107"/>
      <c r="Q141" s="107"/>
      <c r="R141" s="107"/>
      <c r="S141" s="107"/>
      <c r="T141" s="107"/>
      <c r="U141" s="107"/>
      <c r="V141" s="107"/>
      <c r="W141" s="107"/>
      <c r="X141" s="107"/>
      <c r="Y141" s="107"/>
      <c r="Z141" s="107"/>
      <c r="AA141" s="107"/>
      <c r="AB141" s="107"/>
      <c r="AC141" s="107"/>
      <c r="AD141" s="107"/>
      <c r="AE141" s="107"/>
      <c r="AF141" s="107"/>
      <c r="AG141" s="107"/>
      <c r="AH141" s="107"/>
      <c r="AI141" s="107"/>
      <c r="AJ141" s="107"/>
      <c r="AK141" s="107"/>
      <c r="AL141" s="107"/>
      <c r="AM141" s="107"/>
      <c r="AN141" s="107"/>
      <c r="AO141" s="107"/>
      <c r="AP141" s="107"/>
    </row>
    <row r="142" spans="1:42" s="20" customFormat="1" ht="24.95" customHeight="1" x14ac:dyDescent="0.25">
      <c r="A142" s="101" t="s">
        <v>222</v>
      </c>
      <c r="B142" s="87" t="s">
        <v>223</v>
      </c>
      <c r="C142" s="67">
        <v>34</v>
      </c>
      <c r="D142" s="21" t="s">
        <v>1</v>
      </c>
      <c r="E142" s="41">
        <v>595</v>
      </c>
      <c r="F142" s="34">
        <v>0.21</v>
      </c>
      <c r="G142" s="39">
        <f t="shared" si="5"/>
        <v>719.95</v>
      </c>
      <c r="H142" s="43">
        <f t="shared" si="6"/>
        <v>20230</v>
      </c>
      <c r="I142" s="39">
        <f t="shared" si="7"/>
        <v>4248.3</v>
      </c>
      <c r="J142" s="40">
        <f t="shared" si="8"/>
        <v>24478.3</v>
      </c>
      <c r="K142" s="19"/>
      <c r="L142" s="107"/>
      <c r="M142" s="107"/>
      <c r="N142" s="107"/>
      <c r="O142" s="107"/>
      <c r="P142" s="107"/>
      <c r="Q142" s="107"/>
      <c r="R142" s="107"/>
      <c r="S142" s="107"/>
      <c r="T142" s="107"/>
      <c r="U142" s="107"/>
      <c r="V142" s="107"/>
      <c r="W142" s="107"/>
      <c r="X142" s="107"/>
      <c r="Y142" s="107"/>
      <c r="Z142" s="107"/>
      <c r="AA142" s="107"/>
      <c r="AB142" s="107"/>
      <c r="AC142" s="107"/>
      <c r="AD142" s="107"/>
      <c r="AE142" s="107"/>
      <c r="AF142" s="107"/>
      <c r="AG142" s="107"/>
      <c r="AH142" s="107"/>
      <c r="AI142" s="107"/>
      <c r="AJ142" s="107"/>
      <c r="AK142" s="107"/>
      <c r="AL142" s="107"/>
      <c r="AM142" s="107"/>
      <c r="AN142" s="107"/>
      <c r="AO142" s="107"/>
      <c r="AP142" s="107"/>
    </row>
    <row r="143" spans="1:42" s="20" customFormat="1" ht="24.95" customHeight="1" x14ac:dyDescent="0.25">
      <c r="A143" s="101" t="s">
        <v>224</v>
      </c>
      <c r="B143" s="87" t="s">
        <v>225</v>
      </c>
      <c r="C143" s="67">
        <v>10</v>
      </c>
      <c r="D143" s="21" t="s">
        <v>1</v>
      </c>
      <c r="E143" s="41">
        <v>10</v>
      </c>
      <c r="F143" s="34">
        <v>0.21</v>
      </c>
      <c r="G143" s="39">
        <f t="shared" si="5"/>
        <v>12.1</v>
      </c>
      <c r="H143" s="43">
        <f t="shared" si="6"/>
        <v>100</v>
      </c>
      <c r="I143" s="39">
        <f t="shared" si="7"/>
        <v>21</v>
      </c>
      <c r="J143" s="40">
        <f t="shared" si="8"/>
        <v>121</v>
      </c>
      <c r="K143" s="19"/>
      <c r="L143" s="107"/>
      <c r="M143" s="107"/>
      <c r="N143" s="107"/>
      <c r="O143" s="107"/>
      <c r="P143" s="107"/>
      <c r="Q143" s="107"/>
      <c r="R143" s="107"/>
      <c r="S143" s="107"/>
      <c r="T143" s="107"/>
      <c r="U143" s="107"/>
      <c r="V143" s="107"/>
      <c r="W143" s="107"/>
      <c r="X143" s="107"/>
      <c r="Y143" s="107"/>
      <c r="Z143" s="107"/>
      <c r="AA143" s="107"/>
      <c r="AB143" s="107"/>
      <c r="AC143" s="107"/>
      <c r="AD143" s="107"/>
      <c r="AE143" s="107"/>
      <c r="AF143" s="107"/>
      <c r="AG143" s="107"/>
      <c r="AH143" s="107"/>
      <c r="AI143" s="107"/>
      <c r="AJ143" s="107"/>
      <c r="AK143" s="107"/>
      <c r="AL143" s="107"/>
      <c r="AM143" s="107"/>
      <c r="AN143" s="107"/>
      <c r="AO143" s="107"/>
      <c r="AP143" s="107"/>
    </row>
    <row r="144" spans="1:42" s="20" customFormat="1" ht="24.95" customHeight="1" x14ac:dyDescent="0.25">
      <c r="A144" s="101" t="s">
        <v>226</v>
      </c>
      <c r="B144" s="87" t="s">
        <v>227</v>
      </c>
      <c r="C144" s="67">
        <v>160</v>
      </c>
      <c r="D144" s="21" t="s">
        <v>1</v>
      </c>
      <c r="E144" s="41">
        <v>12</v>
      </c>
      <c r="F144" s="34">
        <v>0.21</v>
      </c>
      <c r="G144" s="39">
        <f t="shared" si="5"/>
        <v>14.52</v>
      </c>
      <c r="H144" s="43">
        <f t="shared" si="6"/>
        <v>1920</v>
      </c>
      <c r="I144" s="39">
        <f t="shared" si="7"/>
        <v>403.2</v>
      </c>
      <c r="J144" s="40">
        <f t="shared" si="8"/>
        <v>2323.1999999999998</v>
      </c>
      <c r="K144" s="19"/>
      <c r="L144" s="107"/>
      <c r="M144" s="107"/>
      <c r="N144" s="107"/>
      <c r="O144" s="107"/>
      <c r="P144" s="107"/>
      <c r="Q144" s="107"/>
      <c r="R144" s="107"/>
      <c r="S144" s="107"/>
      <c r="T144" s="107"/>
      <c r="U144" s="107"/>
      <c r="V144" s="107"/>
      <c r="W144" s="107"/>
      <c r="X144" s="107"/>
      <c r="Y144" s="107"/>
      <c r="Z144" s="107"/>
      <c r="AA144" s="107"/>
      <c r="AB144" s="107"/>
      <c r="AC144" s="107"/>
      <c r="AD144" s="107"/>
      <c r="AE144" s="107"/>
      <c r="AF144" s="107"/>
      <c r="AG144" s="107"/>
      <c r="AH144" s="107"/>
      <c r="AI144" s="107"/>
      <c r="AJ144" s="107"/>
      <c r="AK144" s="107"/>
      <c r="AL144" s="107"/>
      <c r="AM144" s="107"/>
      <c r="AN144" s="107"/>
      <c r="AO144" s="107"/>
      <c r="AP144" s="107"/>
    </row>
    <row r="145" spans="1:42" s="93" customFormat="1" ht="24.95" customHeight="1" x14ac:dyDescent="0.25">
      <c r="A145" s="99" t="s">
        <v>228</v>
      </c>
      <c r="B145" s="82" t="s">
        <v>351</v>
      </c>
      <c r="C145" s="67">
        <v>40</v>
      </c>
      <c r="D145" s="21" t="s">
        <v>1</v>
      </c>
      <c r="E145" s="42">
        <v>461</v>
      </c>
      <c r="F145" s="34">
        <v>0.21</v>
      </c>
      <c r="G145" s="39">
        <f t="shared" si="5"/>
        <v>557.80999999999995</v>
      </c>
      <c r="H145" s="39">
        <f t="shared" si="6"/>
        <v>18440</v>
      </c>
      <c r="I145" s="39">
        <f t="shared" si="7"/>
        <v>3872.3999999999996</v>
      </c>
      <c r="J145" s="40">
        <f t="shared" si="8"/>
        <v>22312.400000000001</v>
      </c>
      <c r="K145" s="92"/>
      <c r="L145" s="108"/>
      <c r="M145" s="108"/>
      <c r="N145" s="108"/>
      <c r="O145" s="108"/>
      <c r="P145" s="108"/>
      <c r="Q145" s="108"/>
      <c r="R145" s="108"/>
      <c r="S145" s="108"/>
      <c r="T145" s="108"/>
      <c r="U145" s="108"/>
      <c r="V145" s="108"/>
      <c r="W145" s="108"/>
      <c r="X145" s="108"/>
      <c r="Y145" s="108"/>
      <c r="Z145" s="108"/>
      <c r="AA145" s="108"/>
      <c r="AB145" s="108"/>
      <c r="AC145" s="108"/>
      <c r="AD145" s="108"/>
      <c r="AE145" s="108"/>
      <c r="AF145" s="108"/>
      <c r="AG145" s="108"/>
      <c r="AH145" s="108"/>
      <c r="AI145" s="108"/>
      <c r="AJ145" s="108"/>
      <c r="AK145" s="108"/>
      <c r="AL145" s="108"/>
      <c r="AM145" s="108"/>
      <c r="AN145" s="108"/>
      <c r="AO145" s="108"/>
      <c r="AP145" s="108"/>
    </row>
    <row r="146" spans="1:42" s="20" customFormat="1" ht="24.95" customHeight="1" x14ac:dyDescent="0.25">
      <c r="A146" s="101" t="s">
        <v>229</v>
      </c>
      <c r="B146" s="87" t="s">
        <v>352</v>
      </c>
      <c r="C146" s="67">
        <v>50</v>
      </c>
      <c r="D146" s="21" t="s">
        <v>1</v>
      </c>
      <c r="E146" s="41">
        <v>150</v>
      </c>
      <c r="F146" s="34">
        <v>0.21</v>
      </c>
      <c r="G146" s="39">
        <f t="shared" si="5"/>
        <v>181.5</v>
      </c>
      <c r="H146" s="43">
        <f t="shared" si="6"/>
        <v>7500</v>
      </c>
      <c r="I146" s="39">
        <f t="shared" si="7"/>
        <v>1575</v>
      </c>
      <c r="J146" s="40">
        <f t="shared" si="8"/>
        <v>9075</v>
      </c>
      <c r="K146" s="19"/>
      <c r="L146" s="107"/>
      <c r="M146" s="107"/>
      <c r="N146" s="107"/>
      <c r="O146" s="107"/>
      <c r="P146" s="107"/>
      <c r="Q146" s="107"/>
      <c r="R146" s="107"/>
      <c r="S146" s="107"/>
      <c r="T146" s="107"/>
      <c r="U146" s="107"/>
      <c r="V146" s="107"/>
      <c r="W146" s="107"/>
      <c r="X146" s="107"/>
      <c r="Y146" s="107"/>
      <c r="Z146" s="107"/>
      <c r="AA146" s="107"/>
      <c r="AB146" s="107"/>
      <c r="AC146" s="107"/>
      <c r="AD146" s="107"/>
      <c r="AE146" s="107"/>
      <c r="AF146" s="107"/>
      <c r="AG146" s="107"/>
      <c r="AH146" s="107"/>
      <c r="AI146" s="107"/>
      <c r="AJ146" s="107"/>
      <c r="AK146" s="107"/>
      <c r="AL146" s="107"/>
      <c r="AM146" s="107"/>
      <c r="AN146" s="107"/>
      <c r="AO146" s="107"/>
      <c r="AP146" s="107"/>
    </row>
    <row r="147" spans="1:42" s="20" customFormat="1" ht="24.95" customHeight="1" x14ac:dyDescent="0.25">
      <c r="A147" s="177" t="s">
        <v>230</v>
      </c>
      <c r="B147" s="87" t="s">
        <v>302</v>
      </c>
      <c r="C147" s="67">
        <v>35</v>
      </c>
      <c r="D147" s="21" t="s">
        <v>1</v>
      </c>
      <c r="E147" s="41">
        <v>141</v>
      </c>
      <c r="F147" s="34">
        <v>0.21</v>
      </c>
      <c r="G147" s="39">
        <f t="shared" si="5"/>
        <v>170.61</v>
      </c>
      <c r="H147" s="43">
        <f t="shared" si="6"/>
        <v>4935</v>
      </c>
      <c r="I147" s="39">
        <f t="shared" si="7"/>
        <v>1036.3499999999999</v>
      </c>
      <c r="J147" s="40">
        <f t="shared" si="8"/>
        <v>5971.35</v>
      </c>
      <c r="K147" s="19"/>
      <c r="L147" s="107"/>
      <c r="M147" s="107"/>
      <c r="N147" s="107"/>
      <c r="O147" s="107"/>
      <c r="P147" s="107"/>
      <c r="Q147" s="107"/>
      <c r="R147" s="107"/>
      <c r="S147" s="107"/>
      <c r="T147" s="107"/>
      <c r="U147" s="107"/>
      <c r="V147" s="107"/>
      <c r="W147" s="107"/>
      <c r="X147" s="107"/>
      <c r="Y147" s="107"/>
      <c r="Z147" s="107"/>
      <c r="AA147" s="107"/>
      <c r="AB147" s="107"/>
      <c r="AC147" s="107"/>
      <c r="AD147" s="107"/>
      <c r="AE147" s="107"/>
      <c r="AF147" s="107"/>
      <c r="AG147" s="107"/>
      <c r="AH147" s="107"/>
      <c r="AI147" s="107"/>
      <c r="AJ147" s="107"/>
      <c r="AK147" s="107"/>
      <c r="AL147" s="107"/>
      <c r="AM147" s="107"/>
      <c r="AN147" s="107"/>
      <c r="AO147" s="107"/>
      <c r="AP147" s="107"/>
    </row>
    <row r="148" spans="1:42" s="20" customFormat="1" ht="30" x14ac:dyDescent="0.25">
      <c r="A148" s="179"/>
      <c r="B148" s="105" t="s">
        <v>303</v>
      </c>
      <c r="C148" s="67">
        <v>25</v>
      </c>
      <c r="D148" s="21" t="s">
        <v>1</v>
      </c>
      <c r="E148" s="41">
        <v>141</v>
      </c>
      <c r="F148" s="34">
        <v>0.21</v>
      </c>
      <c r="G148" s="39">
        <f t="shared" ref="G148:G153" si="9">(E148*F148)+E148</f>
        <v>170.61</v>
      </c>
      <c r="H148" s="43">
        <f t="shared" ref="H148:H153" si="10">(C148*E148)</f>
        <v>3525</v>
      </c>
      <c r="I148" s="39">
        <f t="shared" ref="I148:I153" si="11">(H148*F148)</f>
        <v>740.25</v>
      </c>
      <c r="J148" s="40">
        <f t="shared" ref="J148:J153" si="12">(H148+I148)</f>
        <v>4265.25</v>
      </c>
      <c r="K148" s="19"/>
      <c r="L148" s="107"/>
      <c r="M148" s="107"/>
      <c r="N148" s="107"/>
      <c r="O148" s="107"/>
      <c r="P148" s="107"/>
      <c r="Q148" s="107"/>
      <c r="R148" s="107"/>
      <c r="S148" s="107"/>
      <c r="T148" s="107"/>
      <c r="U148" s="107"/>
      <c r="V148" s="107"/>
      <c r="W148" s="107"/>
      <c r="X148" s="107"/>
      <c r="Y148" s="107"/>
      <c r="Z148" s="107"/>
      <c r="AA148" s="107"/>
      <c r="AB148" s="107"/>
      <c r="AC148" s="107"/>
      <c r="AD148" s="107"/>
      <c r="AE148" s="107"/>
      <c r="AF148" s="107"/>
      <c r="AG148" s="107"/>
      <c r="AH148" s="107"/>
      <c r="AI148" s="107"/>
      <c r="AJ148" s="107"/>
      <c r="AK148" s="107"/>
      <c r="AL148" s="107"/>
      <c r="AM148" s="107"/>
      <c r="AN148" s="107"/>
      <c r="AO148" s="107"/>
      <c r="AP148" s="107"/>
    </row>
    <row r="149" spans="1:42" s="20" customFormat="1" ht="24.95" customHeight="1" x14ac:dyDescent="0.25">
      <c r="A149" s="179"/>
      <c r="B149" s="87" t="s">
        <v>304</v>
      </c>
      <c r="C149" s="67">
        <v>55</v>
      </c>
      <c r="D149" s="21" t="s">
        <v>1</v>
      </c>
      <c r="E149" s="41">
        <v>141</v>
      </c>
      <c r="F149" s="34">
        <v>0.21</v>
      </c>
      <c r="G149" s="39">
        <f t="shared" si="9"/>
        <v>170.61</v>
      </c>
      <c r="H149" s="43">
        <f t="shared" si="10"/>
        <v>7755</v>
      </c>
      <c r="I149" s="39">
        <f t="shared" si="11"/>
        <v>1628.55</v>
      </c>
      <c r="J149" s="40">
        <f t="shared" si="12"/>
        <v>9383.5499999999993</v>
      </c>
      <c r="K149" s="19"/>
      <c r="L149" s="107"/>
      <c r="M149" s="107"/>
      <c r="N149" s="107"/>
      <c r="O149" s="107"/>
      <c r="P149" s="107"/>
      <c r="Q149" s="107"/>
      <c r="R149" s="107"/>
      <c r="S149" s="107"/>
      <c r="T149" s="107"/>
      <c r="U149" s="107"/>
      <c r="V149" s="107"/>
      <c r="W149" s="107"/>
      <c r="X149" s="107"/>
      <c r="Y149" s="107"/>
      <c r="Z149" s="107"/>
      <c r="AA149" s="107"/>
      <c r="AB149" s="107"/>
      <c r="AC149" s="107"/>
      <c r="AD149" s="107"/>
      <c r="AE149" s="107"/>
      <c r="AF149" s="107"/>
      <c r="AG149" s="107"/>
      <c r="AH149" s="107"/>
      <c r="AI149" s="107"/>
      <c r="AJ149" s="107"/>
      <c r="AK149" s="107"/>
      <c r="AL149" s="107"/>
      <c r="AM149" s="107"/>
      <c r="AN149" s="107"/>
      <c r="AO149" s="107"/>
      <c r="AP149" s="107"/>
    </row>
    <row r="150" spans="1:42" s="20" customFormat="1" ht="22.5" customHeight="1" x14ac:dyDescent="0.25">
      <c r="A150" s="179"/>
      <c r="B150" s="105" t="s">
        <v>305</v>
      </c>
      <c r="C150" s="67">
        <v>10</v>
      </c>
      <c r="D150" s="21" t="s">
        <v>1</v>
      </c>
      <c r="E150" s="41">
        <v>141</v>
      </c>
      <c r="F150" s="34">
        <v>0.21</v>
      </c>
      <c r="G150" s="39">
        <f t="shared" si="9"/>
        <v>170.61</v>
      </c>
      <c r="H150" s="43">
        <f t="shared" si="10"/>
        <v>1410</v>
      </c>
      <c r="I150" s="39">
        <f t="shared" si="11"/>
        <v>296.09999999999997</v>
      </c>
      <c r="J150" s="40">
        <f t="shared" si="12"/>
        <v>1706.1</v>
      </c>
      <c r="K150" s="19"/>
      <c r="L150" s="107"/>
      <c r="M150" s="107"/>
      <c r="N150" s="107"/>
      <c r="O150" s="107"/>
      <c r="P150" s="107"/>
      <c r="Q150" s="107"/>
      <c r="R150" s="107"/>
      <c r="S150" s="107"/>
      <c r="T150" s="107"/>
      <c r="U150" s="107"/>
      <c r="V150" s="107"/>
      <c r="W150" s="107"/>
      <c r="X150" s="107"/>
      <c r="Y150" s="107"/>
      <c r="Z150" s="107"/>
      <c r="AA150" s="107"/>
      <c r="AB150" s="107"/>
      <c r="AC150" s="107"/>
      <c r="AD150" s="107"/>
      <c r="AE150" s="107"/>
      <c r="AF150" s="107"/>
      <c r="AG150" s="107"/>
      <c r="AH150" s="107"/>
      <c r="AI150" s="107"/>
      <c r="AJ150" s="107"/>
      <c r="AK150" s="107"/>
      <c r="AL150" s="107"/>
      <c r="AM150" s="107"/>
      <c r="AN150" s="107"/>
      <c r="AO150" s="107"/>
      <c r="AP150" s="107"/>
    </row>
    <row r="151" spans="1:42" s="20" customFormat="1" ht="24.95" customHeight="1" x14ac:dyDescent="0.25">
      <c r="A151" s="179"/>
      <c r="B151" s="87" t="s">
        <v>306</v>
      </c>
      <c r="C151" s="67">
        <v>10</v>
      </c>
      <c r="D151" s="21" t="s">
        <v>1</v>
      </c>
      <c r="E151" s="41">
        <v>141</v>
      </c>
      <c r="F151" s="34">
        <v>0.21</v>
      </c>
      <c r="G151" s="39">
        <f t="shared" si="9"/>
        <v>170.61</v>
      </c>
      <c r="H151" s="43">
        <f t="shared" si="10"/>
        <v>1410</v>
      </c>
      <c r="I151" s="39">
        <f t="shared" si="11"/>
        <v>296.09999999999997</v>
      </c>
      <c r="J151" s="40">
        <f t="shared" si="12"/>
        <v>1706.1</v>
      </c>
      <c r="K151" s="19"/>
      <c r="L151" s="107"/>
      <c r="M151" s="107"/>
      <c r="N151" s="107"/>
      <c r="O151" s="107"/>
      <c r="P151" s="107"/>
      <c r="Q151" s="107"/>
      <c r="R151" s="107"/>
      <c r="S151" s="107"/>
      <c r="T151" s="107"/>
      <c r="U151" s="107"/>
      <c r="V151" s="107"/>
      <c r="W151" s="107"/>
      <c r="X151" s="107"/>
      <c r="Y151" s="107"/>
      <c r="Z151" s="107"/>
      <c r="AA151" s="107"/>
      <c r="AB151" s="107"/>
      <c r="AC151" s="107"/>
      <c r="AD151" s="107"/>
      <c r="AE151" s="107"/>
      <c r="AF151" s="107"/>
      <c r="AG151" s="107"/>
      <c r="AH151" s="107"/>
      <c r="AI151" s="107"/>
      <c r="AJ151" s="107"/>
      <c r="AK151" s="107"/>
      <c r="AL151" s="107"/>
      <c r="AM151" s="107"/>
      <c r="AN151" s="107"/>
      <c r="AO151" s="107"/>
      <c r="AP151" s="107"/>
    </row>
    <row r="152" spans="1:42" s="20" customFormat="1" ht="24.95" customHeight="1" x14ac:dyDescent="0.25">
      <c r="A152" s="179"/>
      <c r="B152" s="87" t="s">
        <v>307</v>
      </c>
      <c r="C152" s="67">
        <v>10</v>
      </c>
      <c r="D152" s="21" t="s">
        <v>1</v>
      </c>
      <c r="E152" s="41">
        <v>141</v>
      </c>
      <c r="F152" s="34">
        <v>0.21</v>
      </c>
      <c r="G152" s="39">
        <f t="shared" si="9"/>
        <v>170.61</v>
      </c>
      <c r="H152" s="43">
        <f t="shared" si="10"/>
        <v>1410</v>
      </c>
      <c r="I152" s="39">
        <f t="shared" si="11"/>
        <v>296.09999999999997</v>
      </c>
      <c r="J152" s="40">
        <f t="shared" si="12"/>
        <v>1706.1</v>
      </c>
      <c r="K152" s="19"/>
      <c r="L152" s="107"/>
      <c r="M152" s="107"/>
      <c r="N152" s="107"/>
      <c r="O152" s="107"/>
      <c r="P152" s="107"/>
      <c r="Q152" s="107"/>
      <c r="R152" s="107"/>
      <c r="S152" s="107"/>
      <c r="T152" s="107"/>
      <c r="U152" s="107"/>
      <c r="V152" s="107"/>
      <c r="W152" s="107"/>
      <c r="X152" s="107"/>
      <c r="Y152" s="107"/>
      <c r="Z152" s="107"/>
      <c r="AA152" s="107"/>
      <c r="AB152" s="107"/>
      <c r="AC152" s="107"/>
      <c r="AD152" s="107"/>
      <c r="AE152" s="107"/>
      <c r="AF152" s="107"/>
      <c r="AG152" s="107"/>
      <c r="AH152" s="107"/>
      <c r="AI152" s="107"/>
      <c r="AJ152" s="107"/>
      <c r="AK152" s="107"/>
      <c r="AL152" s="107"/>
      <c r="AM152" s="107"/>
      <c r="AN152" s="107"/>
      <c r="AO152" s="107"/>
      <c r="AP152" s="107"/>
    </row>
    <row r="153" spans="1:42" s="20" customFormat="1" ht="24.95" customHeight="1" x14ac:dyDescent="0.25">
      <c r="A153" s="178"/>
      <c r="B153" s="87" t="s">
        <v>308</v>
      </c>
      <c r="C153" s="67">
        <v>15</v>
      </c>
      <c r="D153" s="21" t="s">
        <v>1</v>
      </c>
      <c r="E153" s="41">
        <v>141</v>
      </c>
      <c r="F153" s="34">
        <v>0.21</v>
      </c>
      <c r="G153" s="39">
        <f t="shared" si="9"/>
        <v>170.61</v>
      </c>
      <c r="H153" s="43">
        <f t="shared" si="10"/>
        <v>2115</v>
      </c>
      <c r="I153" s="39">
        <f t="shared" si="11"/>
        <v>444.15</v>
      </c>
      <c r="J153" s="40">
        <f t="shared" si="12"/>
        <v>2559.15</v>
      </c>
      <c r="K153" s="19"/>
      <c r="L153" s="107"/>
      <c r="M153" s="107"/>
      <c r="N153" s="107"/>
      <c r="O153" s="107"/>
      <c r="P153" s="107"/>
      <c r="Q153" s="107"/>
      <c r="R153" s="107"/>
      <c r="S153" s="107"/>
      <c r="T153" s="107"/>
      <c r="U153" s="107"/>
      <c r="V153" s="107"/>
      <c r="W153" s="107"/>
      <c r="X153" s="107"/>
      <c r="Y153" s="107"/>
      <c r="Z153" s="107"/>
      <c r="AA153" s="107"/>
      <c r="AB153" s="107"/>
      <c r="AC153" s="107"/>
      <c r="AD153" s="107"/>
      <c r="AE153" s="107"/>
      <c r="AF153" s="107"/>
      <c r="AG153" s="107"/>
      <c r="AH153" s="107"/>
      <c r="AI153" s="107"/>
      <c r="AJ153" s="107"/>
      <c r="AK153" s="107"/>
      <c r="AL153" s="107"/>
      <c r="AM153" s="107"/>
      <c r="AN153" s="107"/>
      <c r="AO153" s="107"/>
      <c r="AP153" s="107"/>
    </row>
    <row r="154" spans="1:42" s="20" customFormat="1" ht="24.95" customHeight="1" x14ac:dyDescent="0.25">
      <c r="A154" s="177" t="s">
        <v>231</v>
      </c>
      <c r="B154" s="87" t="s">
        <v>299</v>
      </c>
      <c r="C154" s="67">
        <v>92</v>
      </c>
      <c r="D154" s="21" t="s">
        <v>1</v>
      </c>
      <c r="E154" s="41">
        <v>290</v>
      </c>
      <c r="F154" s="34">
        <v>0.21</v>
      </c>
      <c r="G154" s="39">
        <f t="shared" si="5"/>
        <v>350.9</v>
      </c>
      <c r="H154" s="43">
        <f t="shared" si="6"/>
        <v>26680</v>
      </c>
      <c r="I154" s="39">
        <f t="shared" si="7"/>
        <v>5602.8</v>
      </c>
      <c r="J154" s="40">
        <f t="shared" si="8"/>
        <v>32282.799999999999</v>
      </c>
      <c r="K154" s="19"/>
      <c r="L154" s="107"/>
      <c r="M154" s="107"/>
      <c r="N154" s="107"/>
      <c r="O154" s="107"/>
      <c r="P154" s="107"/>
      <c r="Q154" s="107"/>
      <c r="R154" s="107"/>
      <c r="S154" s="107"/>
      <c r="T154" s="107"/>
      <c r="U154" s="107"/>
      <c r="V154" s="107"/>
      <c r="W154" s="107"/>
      <c r="X154" s="107"/>
      <c r="Y154" s="107"/>
      <c r="Z154" s="107"/>
      <c r="AA154" s="107"/>
      <c r="AB154" s="107"/>
      <c r="AC154" s="107"/>
      <c r="AD154" s="107"/>
      <c r="AE154" s="107"/>
      <c r="AF154" s="107"/>
      <c r="AG154" s="107"/>
      <c r="AH154" s="107"/>
      <c r="AI154" s="107"/>
      <c r="AJ154" s="107"/>
      <c r="AK154" s="107"/>
      <c r="AL154" s="107"/>
      <c r="AM154" s="107"/>
      <c r="AN154" s="107"/>
      <c r="AO154" s="107"/>
      <c r="AP154" s="107"/>
    </row>
    <row r="155" spans="1:42" s="20" customFormat="1" ht="24.95" customHeight="1" x14ac:dyDescent="0.25">
      <c r="A155" s="179"/>
      <c r="B155" s="87" t="s">
        <v>300</v>
      </c>
      <c r="C155" s="67">
        <v>119</v>
      </c>
      <c r="D155" s="21" t="s">
        <v>1</v>
      </c>
      <c r="E155" s="41">
        <v>290</v>
      </c>
      <c r="F155" s="34">
        <v>0.21</v>
      </c>
      <c r="G155" s="39">
        <f t="shared" ref="G155" si="13">(E155*F155)+E155</f>
        <v>350.9</v>
      </c>
      <c r="H155" s="43">
        <f t="shared" ref="H155" si="14">(C155*E155)</f>
        <v>34510</v>
      </c>
      <c r="I155" s="39">
        <f t="shared" ref="I155" si="15">(H155*F155)</f>
        <v>7247.0999999999995</v>
      </c>
      <c r="J155" s="40">
        <f t="shared" ref="J155" si="16">(H155+I155)</f>
        <v>41757.1</v>
      </c>
      <c r="K155" s="19"/>
      <c r="L155" s="107"/>
      <c r="M155" s="107"/>
      <c r="N155" s="107"/>
      <c r="O155" s="107"/>
      <c r="P155" s="107"/>
      <c r="Q155" s="107"/>
      <c r="R155" s="107"/>
      <c r="S155" s="107"/>
      <c r="T155" s="107"/>
      <c r="U155" s="107"/>
      <c r="V155" s="107"/>
      <c r="W155" s="107"/>
      <c r="X155" s="107"/>
      <c r="Y155" s="107"/>
      <c r="Z155" s="107"/>
      <c r="AA155" s="107"/>
      <c r="AB155" s="107"/>
      <c r="AC155" s="107"/>
      <c r="AD155" s="107"/>
      <c r="AE155" s="107"/>
      <c r="AF155" s="107"/>
      <c r="AG155" s="107"/>
      <c r="AH155" s="107"/>
      <c r="AI155" s="107"/>
      <c r="AJ155" s="107"/>
      <c r="AK155" s="107"/>
      <c r="AL155" s="107"/>
      <c r="AM155" s="107"/>
      <c r="AN155" s="107"/>
      <c r="AO155" s="107"/>
      <c r="AP155" s="107"/>
    </row>
    <row r="156" spans="1:42" s="20" customFormat="1" ht="24.95" customHeight="1" x14ac:dyDescent="0.25">
      <c r="A156" s="178"/>
      <c r="B156" s="87" t="s">
        <v>301</v>
      </c>
      <c r="C156" s="67">
        <v>65</v>
      </c>
      <c r="D156" s="21" t="s">
        <v>1</v>
      </c>
      <c r="E156" s="41">
        <v>290</v>
      </c>
      <c r="F156" s="34">
        <v>0.21</v>
      </c>
      <c r="G156" s="39">
        <f t="shared" ref="G156" si="17">(E156*F156)+E156</f>
        <v>350.9</v>
      </c>
      <c r="H156" s="43">
        <f t="shared" ref="H156" si="18">(C156*E156)</f>
        <v>18850</v>
      </c>
      <c r="I156" s="39">
        <f t="shared" ref="I156" si="19">(H156*F156)</f>
        <v>3958.5</v>
      </c>
      <c r="J156" s="40">
        <f t="shared" ref="J156" si="20">(H156+I156)</f>
        <v>22808.5</v>
      </c>
      <c r="K156" s="19"/>
      <c r="L156" s="107"/>
      <c r="M156" s="107"/>
      <c r="N156" s="107"/>
      <c r="O156" s="107"/>
      <c r="P156" s="107"/>
      <c r="Q156" s="107"/>
      <c r="R156" s="107"/>
      <c r="S156" s="107"/>
      <c r="T156" s="107"/>
      <c r="U156" s="107"/>
      <c r="V156" s="107"/>
      <c r="W156" s="107"/>
      <c r="X156" s="107"/>
      <c r="Y156" s="107"/>
      <c r="Z156" s="107"/>
      <c r="AA156" s="107"/>
      <c r="AB156" s="107"/>
      <c r="AC156" s="107"/>
      <c r="AD156" s="107"/>
      <c r="AE156" s="107"/>
      <c r="AF156" s="107"/>
      <c r="AG156" s="107"/>
      <c r="AH156" s="107"/>
      <c r="AI156" s="107"/>
      <c r="AJ156" s="107"/>
      <c r="AK156" s="107"/>
      <c r="AL156" s="107"/>
      <c r="AM156" s="107"/>
      <c r="AN156" s="107"/>
      <c r="AO156" s="107"/>
      <c r="AP156" s="107"/>
    </row>
    <row r="157" spans="1:42" s="20" customFormat="1" ht="24.95" customHeight="1" x14ac:dyDescent="0.25">
      <c r="A157" s="101" t="s">
        <v>232</v>
      </c>
      <c r="B157" s="87" t="s">
        <v>233</v>
      </c>
      <c r="C157" s="67">
        <v>60</v>
      </c>
      <c r="D157" s="21" t="s">
        <v>1</v>
      </c>
      <c r="E157" s="41">
        <v>150</v>
      </c>
      <c r="F157" s="34">
        <v>0.21</v>
      </c>
      <c r="G157" s="39">
        <f t="shared" si="5"/>
        <v>181.5</v>
      </c>
      <c r="H157" s="43">
        <f t="shared" si="6"/>
        <v>9000</v>
      </c>
      <c r="I157" s="39">
        <f t="shared" si="7"/>
        <v>1890</v>
      </c>
      <c r="J157" s="40">
        <f t="shared" si="8"/>
        <v>10890</v>
      </c>
      <c r="K157" s="19"/>
      <c r="L157" s="107"/>
      <c r="M157" s="107"/>
      <c r="N157" s="107"/>
      <c r="O157" s="107"/>
      <c r="P157" s="107"/>
      <c r="Q157" s="107"/>
      <c r="R157" s="107"/>
      <c r="S157" s="107"/>
      <c r="T157" s="107"/>
      <c r="U157" s="107"/>
      <c r="V157" s="107"/>
      <c r="W157" s="107"/>
      <c r="X157" s="107"/>
      <c r="Y157" s="107"/>
      <c r="Z157" s="107"/>
      <c r="AA157" s="107"/>
      <c r="AB157" s="107"/>
      <c r="AC157" s="107"/>
      <c r="AD157" s="107"/>
      <c r="AE157" s="107"/>
      <c r="AF157" s="107"/>
      <c r="AG157" s="107"/>
      <c r="AH157" s="107"/>
      <c r="AI157" s="107"/>
      <c r="AJ157" s="107"/>
      <c r="AK157" s="107"/>
      <c r="AL157" s="107"/>
      <c r="AM157" s="107"/>
      <c r="AN157" s="107"/>
      <c r="AO157" s="107"/>
      <c r="AP157" s="107"/>
    </row>
    <row r="158" spans="1:42" s="20" customFormat="1" ht="24.95" customHeight="1" x14ac:dyDescent="0.25">
      <c r="A158" s="177" t="s">
        <v>234</v>
      </c>
      <c r="B158" s="94" t="s">
        <v>293</v>
      </c>
      <c r="C158" s="67">
        <v>39</v>
      </c>
      <c r="D158" s="21" t="s">
        <v>1</v>
      </c>
      <c r="E158" s="41">
        <v>330</v>
      </c>
      <c r="F158" s="34">
        <v>0.21</v>
      </c>
      <c r="G158" s="39">
        <f t="shared" si="5"/>
        <v>399.3</v>
      </c>
      <c r="H158" s="43">
        <f t="shared" si="6"/>
        <v>12870</v>
      </c>
      <c r="I158" s="39">
        <f t="shared" si="7"/>
        <v>2702.7</v>
      </c>
      <c r="J158" s="40">
        <f t="shared" si="8"/>
        <v>15572.7</v>
      </c>
      <c r="K158" s="19"/>
      <c r="L158" s="107"/>
      <c r="M158" s="107"/>
      <c r="N158" s="107"/>
      <c r="O158" s="107"/>
      <c r="P158" s="107"/>
      <c r="Q158" s="107"/>
      <c r="R158" s="107"/>
      <c r="S158" s="107"/>
      <c r="T158" s="107"/>
      <c r="U158" s="107"/>
      <c r="V158" s="107"/>
      <c r="W158" s="107"/>
      <c r="X158" s="107"/>
      <c r="Y158" s="107"/>
      <c r="Z158" s="107"/>
      <c r="AA158" s="107"/>
      <c r="AB158" s="107"/>
      <c r="AC158" s="107"/>
      <c r="AD158" s="107"/>
      <c r="AE158" s="107"/>
      <c r="AF158" s="107"/>
      <c r="AG158" s="107"/>
      <c r="AH158" s="107"/>
      <c r="AI158" s="107"/>
      <c r="AJ158" s="107"/>
      <c r="AK158" s="107"/>
      <c r="AL158" s="107"/>
      <c r="AM158" s="107"/>
      <c r="AN158" s="107"/>
      <c r="AO158" s="107"/>
      <c r="AP158" s="107"/>
    </row>
    <row r="159" spans="1:42" s="20" customFormat="1" ht="24.95" customHeight="1" x14ac:dyDescent="0.25">
      <c r="A159" s="179"/>
      <c r="B159" s="96" t="s">
        <v>294</v>
      </c>
      <c r="C159" s="67">
        <v>16</v>
      </c>
      <c r="D159" s="21" t="s">
        <v>1</v>
      </c>
      <c r="E159" s="41">
        <v>330</v>
      </c>
      <c r="F159" s="34">
        <v>0.21</v>
      </c>
      <c r="G159" s="39">
        <f t="shared" ref="G159" si="21">(E159*F159)+E159</f>
        <v>399.3</v>
      </c>
      <c r="H159" s="43">
        <f t="shared" ref="H159" si="22">(C159*E159)</f>
        <v>5280</v>
      </c>
      <c r="I159" s="39">
        <f t="shared" ref="I159" si="23">(H159*F159)</f>
        <v>1108.8</v>
      </c>
      <c r="J159" s="40">
        <f t="shared" ref="J159" si="24">(H159+I159)</f>
        <v>6388.8</v>
      </c>
      <c r="K159" s="19"/>
      <c r="L159" s="107"/>
      <c r="M159" s="107"/>
      <c r="N159" s="107"/>
      <c r="O159" s="107"/>
      <c r="P159" s="107"/>
      <c r="Q159" s="107"/>
      <c r="R159" s="107"/>
      <c r="S159" s="107"/>
      <c r="T159" s="107"/>
      <c r="U159" s="107"/>
      <c r="V159" s="107"/>
      <c r="W159" s="107"/>
      <c r="X159" s="107"/>
      <c r="Y159" s="107"/>
      <c r="Z159" s="107"/>
      <c r="AA159" s="107"/>
      <c r="AB159" s="107"/>
      <c r="AC159" s="107"/>
      <c r="AD159" s="107"/>
      <c r="AE159" s="107"/>
      <c r="AF159" s="107"/>
      <c r="AG159" s="107"/>
      <c r="AH159" s="107"/>
      <c r="AI159" s="107"/>
      <c r="AJ159" s="107"/>
      <c r="AK159" s="107"/>
      <c r="AL159" s="107"/>
      <c r="AM159" s="107"/>
      <c r="AN159" s="107"/>
      <c r="AO159" s="107"/>
      <c r="AP159" s="107"/>
    </row>
    <row r="160" spans="1:42" s="20" customFormat="1" ht="24.95" customHeight="1" x14ac:dyDescent="0.25">
      <c r="A160" s="178"/>
      <c r="B160" s="95" t="s">
        <v>295</v>
      </c>
      <c r="C160" s="67">
        <v>10</v>
      </c>
      <c r="D160" s="21" t="s">
        <v>1</v>
      </c>
      <c r="E160" s="41">
        <v>260</v>
      </c>
      <c r="F160" s="34">
        <v>0.21</v>
      </c>
      <c r="G160" s="39">
        <f t="shared" ref="G160:G194" si="25">(E160*F160)+E160</f>
        <v>314.60000000000002</v>
      </c>
      <c r="H160" s="43">
        <f t="shared" si="6"/>
        <v>2600</v>
      </c>
      <c r="I160" s="39">
        <f t="shared" si="7"/>
        <v>546</v>
      </c>
      <c r="J160" s="40">
        <f t="shared" si="8"/>
        <v>3146</v>
      </c>
      <c r="K160" s="19"/>
      <c r="L160" s="107"/>
      <c r="M160" s="107"/>
      <c r="N160" s="107"/>
      <c r="O160" s="107"/>
      <c r="P160" s="107"/>
      <c r="Q160" s="107"/>
      <c r="R160" s="107"/>
      <c r="S160" s="107"/>
      <c r="T160" s="107"/>
      <c r="U160" s="107"/>
      <c r="V160" s="107"/>
      <c r="W160" s="107"/>
      <c r="X160" s="107"/>
      <c r="Y160" s="107"/>
      <c r="Z160" s="107"/>
      <c r="AA160" s="107"/>
      <c r="AB160" s="107"/>
      <c r="AC160" s="107"/>
      <c r="AD160" s="107"/>
      <c r="AE160" s="107"/>
      <c r="AF160" s="107"/>
      <c r="AG160" s="107"/>
      <c r="AH160" s="107"/>
      <c r="AI160" s="107"/>
      <c r="AJ160" s="107"/>
      <c r="AK160" s="107"/>
      <c r="AL160" s="107"/>
      <c r="AM160" s="107"/>
      <c r="AN160" s="107"/>
      <c r="AO160" s="107"/>
      <c r="AP160" s="107"/>
    </row>
    <row r="161" spans="1:42" s="20" customFormat="1" ht="24.95" customHeight="1" x14ac:dyDescent="0.25">
      <c r="A161" s="99" t="s">
        <v>235</v>
      </c>
      <c r="B161" s="82" t="s">
        <v>353</v>
      </c>
      <c r="C161" s="67">
        <v>185</v>
      </c>
      <c r="D161" s="21" t="s">
        <v>1</v>
      </c>
      <c r="E161" s="42">
        <v>133</v>
      </c>
      <c r="F161" s="34">
        <v>0.21</v>
      </c>
      <c r="G161" s="39">
        <f t="shared" si="25"/>
        <v>160.93</v>
      </c>
      <c r="H161" s="39">
        <f t="shared" si="6"/>
        <v>24605</v>
      </c>
      <c r="I161" s="39">
        <f t="shared" si="7"/>
        <v>5167.05</v>
      </c>
      <c r="J161" s="40">
        <f t="shared" si="8"/>
        <v>29772.05</v>
      </c>
      <c r="K161" s="19"/>
      <c r="L161" s="107"/>
      <c r="M161" s="107"/>
      <c r="N161" s="107"/>
      <c r="O161" s="107"/>
      <c r="P161" s="107"/>
      <c r="Q161" s="107"/>
      <c r="R161" s="107"/>
      <c r="S161" s="107"/>
      <c r="T161" s="107"/>
      <c r="U161" s="107"/>
      <c r="V161" s="107"/>
      <c r="W161" s="107"/>
      <c r="X161" s="107"/>
      <c r="Y161" s="107"/>
      <c r="Z161" s="107"/>
      <c r="AA161" s="107"/>
      <c r="AB161" s="107"/>
      <c r="AC161" s="107"/>
      <c r="AD161" s="107"/>
      <c r="AE161" s="107"/>
      <c r="AF161" s="107"/>
      <c r="AG161" s="107"/>
      <c r="AH161" s="107"/>
      <c r="AI161" s="107"/>
      <c r="AJ161" s="107"/>
      <c r="AK161" s="107"/>
      <c r="AL161" s="107"/>
      <c r="AM161" s="107"/>
      <c r="AN161" s="107"/>
      <c r="AO161" s="107"/>
      <c r="AP161" s="107"/>
    </row>
    <row r="162" spans="1:42" s="20" customFormat="1" ht="24.95" customHeight="1" x14ac:dyDescent="0.25">
      <c r="A162" s="101" t="s">
        <v>236</v>
      </c>
      <c r="B162" s="87" t="s">
        <v>237</v>
      </c>
      <c r="C162" s="67">
        <v>280</v>
      </c>
      <c r="D162" s="21" t="s">
        <v>1</v>
      </c>
      <c r="E162" s="41">
        <v>101.1</v>
      </c>
      <c r="F162" s="34">
        <v>0.21</v>
      </c>
      <c r="G162" s="39">
        <f t="shared" si="25"/>
        <v>122.33099999999999</v>
      </c>
      <c r="H162" s="43">
        <f t="shared" si="6"/>
        <v>28308</v>
      </c>
      <c r="I162" s="39">
        <f t="shared" si="7"/>
        <v>5944.6799999999994</v>
      </c>
      <c r="J162" s="40">
        <f t="shared" si="8"/>
        <v>34252.68</v>
      </c>
      <c r="K162" s="19"/>
      <c r="L162" s="107"/>
      <c r="M162" s="107"/>
      <c r="N162" s="107"/>
      <c r="O162" s="107"/>
      <c r="P162" s="107"/>
      <c r="Q162" s="107"/>
      <c r="R162" s="107"/>
      <c r="S162" s="107"/>
      <c r="T162" s="107"/>
      <c r="U162" s="107"/>
      <c r="V162" s="107"/>
      <c r="W162" s="107"/>
      <c r="X162" s="107"/>
      <c r="Y162" s="107"/>
      <c r="Z162" s="107"/>
      <c r="AA162" s="107"/>
      <c r="AB162" s="107"/>
      <c r="AC162" s="107"/>
      <c r="AD162" s="107"/>
      <c r="AE162" s="107"/>
      <c r="AF162" s="107"/>
      <c r="AG162" s="107"/>
      <c r="AH162" s="107"/>
      <c r="AI162" s="107"/>
      <c r="AJ162" s="107"/>
      <c r="AK162" s="107"/>
      <c r="AL162" s="107"/>
      <c r="AM162" s="107"/>
      <c r="AN162" s="107"/>
      <c r="AO162" s="107"/>
      <c r="AP162" s="107"/>
    </row>
    <row r="163" spans="1:42" s="20" customFormat="1" ht="24.95" customHeight="1" x14ac:dyDescent="0.25">
      <c r="A163" s="174" t="s">
        <v>238</v>
      </c>
      <c r="B163" s="83" t="s">
        <v>296</v>
      </c>
      <c r="C163" s="67">
        <v>150</v>
      </c>
      <c r="D163" s="21" t="s">
        <v>1</v>
      </c>
      <c r="E163" s="42">
        <v>67.400000000000006</v>
      </c>
      <c r="F163" s="34">
        <v>0.21</v>
      </c>
      <c r="G163" s="39">
        <f t="shared" si="25"/>
        <v>81.554000000000002</v>
      </c>
      <c r="H163" s="39">
        <f t="shared" si="6"/>
        <v>10110</v>
      </c>
      <c r="I163" s="39">
        <f t="shared" si="7"/>
        <v>2123.1</v>
      </c>
      <c r="J163" s="40">
        <f t="shared" si="8"/>
        <v>12233.1</v>
      </c>
      <c r="K163" s="19"/>
      <c r="L163" s="107"/>
      <c r="M163" s="107"/>
      <c r="N163" s="107"/>
      <c r="O163" s="107"/>
      <c r="P163" s="107"/>
      <c r="Q163" s="107"/>
      <c r="R163" s="107"/>
      <c r="S163" s="107"/>
      <c r="T163" s="107"/>
      <c r="U163" s="107"/>
      <c r="V163" s="107"/>
      <c r="W163" s="107"/>
      <c r="X163" s="107"/>
      <c r="Y163" s="107"/>
      <c r="Z163" s="107"/>
      <c r="AA163" s="107"/>
      <c r="AB163" s="107"/>
      <c r="AC163" s="107"/>
      <c r="AD163" s="107"/>
      <c r="AE163" s="107"/>
      <c r="AF163" s="107"/>
      <c r="AG163" s="107"/>
      <c r="AH163" s="107"/>
      <c r="AI163" s="107"/>
      <c r="AJ163" s="107"/>
      <c r="AK163" s="107"/>
      <c r="AL163" s="107"/>
      <c r="AM163" s="107"/>
      <c r="AN163" s="107"/>
      <c r="AO163" s="107"/>
      <c r="AP163" s="107"/>
    </row>
    <row r="164" spans="1:42" s="20" customFormat="1" ht="24.95" customHeight="1" x14ac:dyDescent="0.25">
      <c r="A164" s="180"/>
      <c r="B164" s="83" t="s">
        <v>297</v>
      </c>
      <c r="C164" s="67">
        <v>50</v>
      </c>
      <c r="D164" s="21" t="s">
        <v>1</v>
      </c>
      <c r="E164" s="42">
        <v>56.17</v>
      </c>
      <c r="F164" s="34">
        <v>0.21</v>
      </c>
      <c r="G164" s="39">
        <f t="shared" si="25"/>
        <v>67.965699999999998</v>
      </c>
      <c r="H164" s="39">
        <f t="shared" si="6"/>
        <v>2808.5</v>
      </c>
      <c r="I164" s="39">
        <f t="shared" si="7"/>
        <v>589.78499999999997</v>
      </c>
      <c r="J164" s="40">
        <f t="shared" si="8"/>
        <v>3398.2849999999999</v>
      </c>
      <c r="K164" s="19"/>
      <c r="L164" s="107"/>
      <c r="M164" s="107"/>
      <c r="N164" s="107"/>
      <c r="O164" s="107"/>
      <c r="P164" s="107"/>
      <c r="Q164" s="107"/>
      <c r="R164" s="107"/>
      <c r="S164" s="107"/>
      <c r="T164" s="107"/>
      <c r="U164" s="107"/>
      <c r="V164" s="107"/>
      <c r="W164" s="107"/>
      <c r="X164" s="107"/>
      <c r="Y164" s="107"/>
      <c r="Z164" s="107"/>
      <c r="AA164" s="107"/>
      <c r="AB164" s="107"/>
      <c r="AC164" s="107"/>
      <c r="AD164" s="107"/>
      <c r="AE164" s="107"/>
      <c r="AF164" s="107"/>
      <c r="AG164" s="107"/>
      <c r="AH164" s="107"/>
      <c r="AI164" s="107"/>
      <c r="AJ164" s="107"/>
      <c r="AK164" s="107"/>
      <c r="AL164" s="107"/>
      <c r="AM164" s="107"/>
      <c r="AN164" s="107"/>
      <c r="AO164" s="107"/>
      <c r="AP164" s="107"/>
    </row>
    <row r="165" spans="1:42" s="20" customFormat="1" ht="24.95" customHeight="1" x14ac:dyDescent="0.25">
      <c r="A165" s="101" t="s">
        <v>239</v>
      </c>
      <c r="B165" s="87" t="s">
        <v>354</v>
      </c>
      <c r="C165" s="67">
        <v>132</v>
      </c>
      <c r="D165" s="21" t="s">
        <v>1</v>
      </c>
      <c r="E165" s="41">
        <v>336</v>
      </c>
      <c r="F165" s="34">
        <v>0.21</v>
      </c>
      <c r="G165" s="39">
        <f t="shared" si="25"/>
        <v>406.56</v>
      </c>
      <c r="H165" s="43">
        <f t="shared" si="6"/>
        <v>44352</v>
      </c>
      <c r="I165" s="39">
        <f t="shared" si="7"/>
        <v>9313.92</v>
      </c>
      <c r="J165" s="40">
        <f t="shared" si="8"/>
        <v>53665.919999999998</v>
      </c>
      <c r="K165" s="19"/>
      <c r="L165" s="107"/>
      <c r="M165" s="107"/>
      <c r="N165" s="107"/>
      <c r="O165" s="107"/>
      <c r="P165" s="107"/>
      <c r="Q165" s="107"/>
      <c r="R165" s="107"/>
      <c r="S165" s="107"/>
      <c r="T165" s="107"/>
      <c r="U165" s="107"/>
      <c r="V165" s="107"/>
      <c r="W165" s="107"/>
      <c r="X165" s="107"/>
      <c r="Y165" s="107"/>
      <c r="Z165" s="107"/>
      <c r="AA165" s="107"/>
      <c r="AB165" s="107"/>
      <c r="AC165" s="107"/>
      <c r="AD165" s="107"/>
      <c r="AE165" s="107"/>
      <c r="AF165" s="107"/>
      <c r="AG165" s="107"/>
      <c r="AH165" s="107"/>
      <c r="AI165" s="107"/>
      <c r="AJ165" s="107"/>
      <c r="AK165" s="107"/>
      <c r="AL165" s="107"/>
      <c r="AM165" s="107"/>
      <c r="AN165" s="107"/>
      <c r="AO165" s="107"/>
      <c r="AP165" s="107"/>
    </row>
    <row r="166" spans="1:42" s="20" customFormat="1" ht="24.95" customHeight="1" x14ac:dyDescent="0.25">
      <c r="A166" s="101" t="s">
        <v>240</v>
      </c>
      <c r="B166" s="87" t="s">
        <v>319</v>
      </c>
      <c r="C166" s="67">
        <v>13</v>
      </c>
      <c r="D166" s="21" t="s">
        <v>1</v>
      </c>
      <c r="E166" s="41">
        <v>336</v>
      </c>
      <c r="F166" s="34">
        <v>0.21</v>
      </c>
      <c r="G166" s="39">
        <f t="shared" si="25"/>
        <v>406.56</v>
      </c>
      <c r="H166" s="43">
        <f t="shared" si="6"/>
        <v>4368</v>
      </c>
      <c r="I166" s="39">
        <f t="shared" si="7"/>
        <v>917.28</v>
      </c>
      <c r="J166" s="40">
        <f t="shared" si="8"/>
        <v>5285.28</v>
      </c>
      <c r="K166" s="19"/>
      <c r="L166" s="107"/>
      <c r="M166" s="107"/>
      <c r="N166" s="107"/>
      <c r="O166" s="107"/>
      <c r="P166" s="107"/>
      <c r="Q166" s="107"/>
      <c r="R166" s="107"/>
      <c r="S166" s="107"/>
      <c r="T166" s="107"/>
      <c r="U166" s="107"/>
      <c r="V166" s="107"/>
      <c r="W166" s="107"/>
      <c r="X166" s="107"/>
      <c r="Y166" s="107"/>
      <c r="Z166" s="107"/>
      <c r="AA166" s="107"/>
      <c r="AB166" s="107"/>
      <c r="AC166" s="107"/>
      <c r="AD166" s="107"/>
      <c r="AE166" s="107"/>
      <c r="AF166" s="107"/>
      <c r="AG166" s="107"/>
      <c r="AH166" s="107"/>
      <c r="AI166" s="107"/>
      <c r="AJ166" s="107"/>
      <c r="AK166" s="107"/>
      <c r="AL166" s="107"/>
      <c r="AM166" s="107"/>
      <c r="AN166" s="107"/>
      <c r="AO166" s="107"/>
      <c r="AP166" s="107"/>
    </row>
    <row r="167" spans="1:42" s="20" customFormat="1" ht="24.95" customHeight="1" x14ac:dyDescent="0.25">
      <c r="A167" s="174" t="s">
        <v>241</v>
      </c>
      <c r="B167" s="83" t="s">
        <v>290</v>
      </c>
      <c r="C167" s="67">
        <v>45</v>
      </c>
      <c r="D167" s="21" t="s">
        <v>1</v>
      </c>
      <c r="E167" s="42">
        <v>71.17</v>
      </c>
      <c r="F167" s="34">
        <v>0.21</v>
      </c>
      <c r="G167" s="39">
        <f t="shared" si="25"/>
        <v>86.115700000000004</v>
      </c>
      <c r="H167" s="39">
        <f t="shared" si="6"/>
        <v>3202.65</v>
      </c>
      <c r="I167" s="39">
        <f t="shared" si="7"/>
        <v>672.55650000000003</v>
      </c>
      <c r="J167" s="40">
        <f t="shared" si="8"/>
        <v>3875.2065000000002</v>
      </c>
      <c r="K167" s="19"/>
      <c r="L167" s="107"/>
      <c r="M167" s="107"/>
      <c r="N167" s="107"/>
      <c r="O167" s="107"/>
      <c r="P167" s="107"/>
      <c r="Q167" s="107"/>
      <c r="R167" s="107"/>
      <c r="S167" s="107"/>
      <c r="T167" s="107"/>
      <c r="U167" s="107"/>
      <c r="V167" s="107"/>
      <c r="W167" s="107"/>
      <c r="X167" s="107"/>
      <c r="Y167" s="107"/>
      <c r="Z167" s="107"/>
      <c r="AA167" s="107"/>
      <c r="AB167" s="107"/>
      <c r="AC167" s="107"/>
      <c r="AD167" s="107"/>
      <c r="AE167" s="107"/>
      <c r="AF167" s="107"/>
      <c r="AG167" s="107"/>
      <c r="AH167" s="107"/>
      <c r="AI167" s="107"/>
      <c r="AJ167" s="107"/>
      <c r="AK167" s="107"/>
      <c r="AL167" s="107"/>
      <c r="AM167" s="107"/>
      <c r="AN167" s="107"/>
      <c r="AO167" s="107"/>
      <c r="AP167" s="107"/>
    </row>
    <row r="168" spans="1:42" s="20" customFormat="1" ht="24.95" customHeight="1" x14ac:dyDescent="0.25">
      <c r="A168" s="175"/>
      <c r="B168" s="83" t="s">
        <v>291</v>
      </c>
      <c r="C168" s="67">
        <v>885</v>
      </c>
      <c r="D168" s="21" t="s">
        <v>1</v>
      </c>
      <c r="E168" s="42">
        <v>33.81</v>
      </c>
      <c r="F168" s="34">
        <v>0.21</v>
      </c>
      <c r="G168" s="39">
        <f t="shared" si="25"/>
        <v>40.9101</v>
      </c>
      <c r="H168" s="39">
        <f t="shared" si="6"/>
        <v>29921.850000000002</v>
      </c>
      <c r="I168" s="39">
        <f t="shared" si="7"/>
        <v>6283.5884999999998</v>
      </c>
      <c r="J168" s="40">
        <f t="shared" si="8"/>
        <v>36205.438500000004</v>
      </c>
      <c r="K168" s="19"/>
      <c r="L168" s="107"/>
      <c r="M168" s="107"/>
      <c r="N168" s="107"/>
      <c r="O168" s="107"/>
      <c r="P168" s="107"/>
      <c r="Q168" s="107"/>
      <c r="R168" s="107"/>
      <c r="S168" s="107"/>
      <c r="T168" s="107"/>
      <c r="U168" s="107"/>
      <c r="V168" s="107"/>
      <c r="W168" s="107"/>
      <c r="X168" s="107"/>
      <c r="Y168" s="107"/>
      <c r="Z168" s="107"/>
      <c r="AA168" s="107"/>
      <c r="AB168" s="107"/>
      <c r="AC168" s="107"/>
      <c r="AD168" s="107"/>
      <c r="AE168" s="107"/>
      <c r="AF168" s="107"/>
      <c r="AG168" s="107"/>
      <c r="AH168" s="107"/>
      <c r="AI168" s="107"/>
      <c r="AJ168" s="107"/>
      <c r="AK168" s="107"/>
      <c r="AL168" s="107"/>
      <c r="AM168" s="107"/>
      <c r="AN168" s="107"/>
      <c r="AO168" s="107"/>
      <c r="AP168" s="107"/>
    </row>
    <row r="169" spans="1:42" s="20" customFormat="1" ht="24.95" customHeight="1" x14ac:dyDescent="0.25">
      <c r="A169" s="175"/>
      <c r="B169" s="82" t="s">
        <v>292</v>
      </c>
      <c r="C169" s="67">
        <v>325</v>
      </c>
      <c r="D169" s="21" t="s">
        <v>1</v>
      </c>
      <c r="E169" s="42">
        <v>55.89</v>
      </c>
      <c r="F169" s="34">
        <v>0.21</v>
      </c>
      <c r="G169" s="39">
        <f t="shared" si="25"/>
        <v>67.626900000000006</v>
      </c>
      <c r="H169" s="39">
        <f t="shared" si="6"/>
        <v>18164.25</v>
      </c>
      <c r="I169" s="39">
        <f t="shared" si="7"/>
        <v>3814.4924999999998</v>
      </c>
      <c r="J169" s="40">
        <f t="shared" si="8"/>
        <v>21978.7425</v>
      </c>
      <c r="K169" s="19"/>
      <c r="L169" s="107"/>
      <c r="M169" s="107"/>
      <c r="N169" s="107"/>
      <c r="O169" s="107"/>
      <c r="P169" s="107"/>
      <c r="Q169" s="107"/>
      <c r="R169" s="107"/>
      <c r="S169" s="107"/>
      <c r="T169" s="107"/>
      <c r="U169" s="107"/>
      <c r="V169" s="107"/>
      <c r="W169" s="107"/>
      <c r="X169" s="107"/>
      <c r="Y169" s="107"/>
      <c r="Z169" s="107"/>
      <c r="AA169" s="107"/>
      <c r="AB169" s="107"/>
      <c r="AC169" s="107"/>
      <c r="AD169" s="107"/>
      <c r="AE169" s="107"/>
      <c r="AF169" s="107"/>
      <c r="AG169" s="107"/>
      <c r="AH169" s="107"/>
      <c r="AI169" s="107"/>
      <c r="AJ169" s="107"/>
      <c r="AK169" s="107"/>
      <c r="AL169" s="107"/>
      <c r="AM169" s="107"/>
      <c r="AN169" s="107"/>
      <c r="AO169" s="107"/>
      <c r="AP169" s="107"/>
    </row>
    <row r="170" spans="1:42" s="20" customFormat="1" ht="24.95" customHeight="1" x14ac:dyDescent="0.25">
      <c r="A170" s="101" t="s">
        <v>242</v>
      </c>
      <c r="B170" s="96" t="s">
        <v>320</v>
      </c>
      <c r="C170" s="67">
        <v>654</v>
      </c>
      <c r="D170" s="21" t="s">
        <v>1</v>
      </c>
      <c r="E170" s="41">
        <v>150</v>
      </c>
      <c r="F170" s="34">
        <v>0.21</v>
      </c>
      <c r="G170" s="39">
        <f t="shared" si="25"/>
        <v>181.5</v>
      </c>
      <c r="H170" s="43">
        <f t="shared" si="6"/>
        <v>98100</v>
      </c>
      <c r="I170" s="39">
        <f t="shared" si="7"/>
        <v>20601</v>
      </c>
      <c r="J170" s="40">
        <f t="shared" si="8"/>
        <v>118701</v>
      </c>
      <c r="K170" s="19"/>
      <c r="L170" s="107"/>
      <c r="M170" s="107"/>
      <c r="N170" s="107"/>
      <c r="O170" s="107"/>
      <c r="P170" s="107"/>
      <c r="Q170" s="107"/>
      <c r="R170" s="107"/>
      <c r="S170" s="107"/>
      <c r="T170" s="107"/>
      <c r="U170" s="107"/>
      <c r="V170" s="107"/>
      <c r="W170" s="107"/>
      <c r="X170" s="107"/>
      <c r="Y170" s="107"/>
      <c r="Z170" s="107"/>
      <c r="AA170" s="107"/>
      <c r="AB170" s="107"/>
      <c r="AC170" s="107"/>
      <c r="AD170" s="107"/>
      <c r="AE170" s="107"/>
      <c r="AF170" s="107"/>
      <c r="AG170" s="107"/>
      <c r="AH170" s="107"/>
      <c r="AI170" s="107"/>
      <c r="AJ170" s="107"/>
      <c r="AK170" s="107"/>
      <c r="AL170" s="107"/>
      <c r="AM170" s="107"/>
      <c r="AN170" s="107"/>
      <c r="AO170" s="107"/>
      <c r="AP170" s="107"/>
    </row>
    <row r="171" spans="1:42" s="20" customFormat="1" ht="24.95" customHeight="1" x14ac:dyDescent="0.25">
      <c r="A171" s="101" t="s">
        <v>243</v>
      </c>
      <c r="B171" s="87" t="s">
        <v>244</v>
      </c>
      <c r="C171" s="67">
        <v>26</v>
      </c>
      <c r="D171" s="21" t="s">
        <v>1</v>
      </c>
      <c r="E171" s="41">
        <v>837.26</v>
      </c>
      <c r="F171" s="34">
        <v>0.21</v>
      </c>
      <c r="G171" s="39">
        <f t="shared" si="25"/>
        <v>1013.0846</v>
      </c>
      <c r="H171" s="43">
        <f t="shared" si="6"/>
        <v>21768.76</v>
      </c>
      <c r="I171" s="39">
        <f t="shared" si="7"/>
        <v>4571.4395999999997</v>
      </c>
      <c r="J171" s="40">
        <f t="shared" si="8"/>
        <v>26340.1996</v>
      </c>
      <c r="K171" s="19"/>
      <c r="L171" s="107"/>
      <c r="M171" s="107"/>
      <c r="N171" s="107"/>
      <c r="O171" s="107"/>
      <c r="P171" s="107"/>
      <c r="Q171" s="107"/>
      <c r="R171" s="107"/>
      <c r="S171" s="107"/>
      <c r="T171" s="107"/>
      <c r="U171" s="107"/>
      <c r="V171" s="107"/>
      <c r="W171" s="107"/>
      <c r="X171" s="107"/>
      <c r="Y171" s="107"/>
      <c r="Z171" s="107"/>
      <c r="AA171" s="107"/>
      <c r="AB171" s="107"/>
      <c r="AC171" s="107"/>
      <c r="AD171" s="107"/>
      <c r="AE171" s="107"/>
      <c r="AF171" s="107"/>
      <c r="AG171" s="107"/>
      <c r="AH171" s="107"/>
      <c r="AI171" s="107"/>
      <c r="AJ171" s="107"/>
      <c r="AK171" s="107"/>
      <c r="AL171" s="107"/>
      <c r="AM171" s="107"/>
      <c r="AN171" s="107"/>
      <c r="AO171" s="107"/>
      <c r="AP171" s="107"/>
    </row>
    <row r="172" spans="1:42" s="20" customFormat="1" ht="24.95" customHeight="1" x14ac:dyDescent="0.25">
      <c r="A172" s="104" t="s">
        <v>245</v>
      </c>
      <c r="B172" s="76" t="s">
        <v>355</v>
      </c>
      <c r="C172" s="67">
        <v>32</v>
      </c>
      <c r="D172" s="21" t="s">
        <v>1</v>
      </c>
      <c r="E172" s="41">
        <v>4370</v>
      </c>
      <c r="F172" s="34">
        <v>0.1</v>
      </c>
      <c r="G172" s="39">
        <f t="shared" si="25"/>
        <v>4807</v>
      </c>
      <c r="H172" s="43">
        <f t="shared" si="6"/>
        <v>139840</v>
      </c>
      <c r="I172" s="39">
        <f t="shared" si="7"/>
        <v>13984</v>
      </c>
      <c r="J172" s="40">
        <f t="shared" si="8"/>
        <v>153824</v>
      </c>
      <c r="K172" s="19"/>
      <c r="L172" s="107"/>
      <c r="M172" s="107"/>
      <c r="N172" s="107"/>
      <c r="O172" s="107"/>
      <c r="P172" s="107"/>
      <c r="Q172" s="107"/>
      <c r="R172" s="107"/>
      <c r="S172" s="107"/>
      <c r="T172" s="107"/>
      <c r="U172" s="107"/>
      <c r="V172" s="107"/>
      <c r="W172" s="107"/>
      <c r="X172" s="107"/>
      <c r="Y172" s="107"/>
      <c r="Z172" s="107"/>
      <c r="AA172" s="107"/>
      <c r="AB172" s="107"/>
      <c r="AC172" s="107"/>
      <c r="AD172" s="107"/>
      <c r="AE172" s="107"/>
      <c r="AF172" s="107"/>
      <c r="AG172" s="107"/>
      <c r="AH172" s="107"/>
      <c r="AI172" s="107"/>
      <c r="AJ172" s="107"/>
      <c r="AK172" s="107"/>
      <c r="AL172" s="107"/>
      <c r="AM172" s="107"/>
      <c r="AN172" s="107"/>
      <c r="AO172" s="107"/>
      <c r="AP172" s="107"/>
    </row>
    <row r="173" spans="1:42" s="20" customFormat="1" ht="24.95" customHeight="1" x14ac:dyDescent="0.25">
      <c r="A173" s="101" t="s">
        <v>246</v>
      </c>
      <c r="B173" s="87" t="s">
        <v>356</v>
      </c>
      <c r="C173" s="67">
        <v>71</v>
      </c>
      <c r="D173" s="21" t="s">
        <v>1</v>
      </c>
      <c r="E173" s="41">
        <v>3300</v>
      </c>
      <c r="F173" s="34">
        <v>0.21</v>
      </c>
      <c r="G173" s="39">
        <f t="shared" si="25"/>
        <v>3993</v>
      </c>
      <c r="H173" s="43">
        <f t="shared" si="6"/>
        <v>234300</v>
      </c>
      <c r="I173" s="39">
        <f t="shared" si="7"/>
        <v>49203</v>
      </c>
      <c r="J173" s="40">
        <f t="shared" si="8"/>
        <v>283503</v>
      </c>
      <c r="K173" s="19"/>
      <c r="L173" s="107"/>
      <c r="M173" s="107"/>
      <c r="N173" s="107"/>
      <c r="O173" s="107"/>
      <c r="P173" s="107"/>
      <c r="Q173" s="107"/>
      <c r="R173" s="107"/>
      <c r="S173" s="107"/>
      <c r="T173" s="107"/>
      <c r="U173" s="107"/>
      <c r="V173" s="107"/>
      <c r="W173" s="107"/>
      <c r="X173" s="107"/>
      <c r="Y173" s="107"/>
      <c r="Z173" s="107"/>
      <c r="AA173" s="107"/>
      <c r="AB173" s="107"/>
      <c r="AC173" s="107"/>
      <c r="AD173" s="107"/>
      <c r="AE173" s="107"/>
      <c r="AF173" s="107"/>
      <c r="AG173" s="107"/>
      <c r="AH173" s="107"/>
      <c r="AI173" s="107"/>
      <c r="AJ173" s="107"/>
      <c r="AK173" s="107"/>
      <c r="AL173" s="107"/>
      <c r="AM173" s="107"/>
      <c r="AN173" s="107"/>
      <c r="AO173" s="107"/>
      <c r="AP173" s="107"/>
    </row>
    <row r="174" spans="1:42" s="93" customFormat="1" ht="24.95" customHeight="1" x14ac:dyDescent="0.25">
      <c r="A174" s="99" t="s">
        <v>247</v>
      </c>
      <c r="B174" s="82" t="s">
        <v>248</v>
      </c>
      <c r="C174" s="67">
        <v>81</v>
      </c>
      <c r="D174" s="21" t="s">
        <v>1</v>
      </c>
      <c r="E174" s="42">
        <v>3000</v>
      </c>
      <c r="F174" s="34">
        <v>0.21</v>
      </c>
      <c r="G174" s="39">
        <f t="shared" si="25"/>
        <v>3630</v>
      </c>
      <c r="H174" s="39">
        <f t="shared" si="6"/>
        <v>243000</v>
      </c>
      <c r="I174" s="39">
        <f t="shared" si="7"/>
        <v>51030</v>
      </c>
      <c r="J174" s="40">
        <f t="shared" si="8"/>
        <v>294030</v>
      </c>
      <c r="K174" s="92"/>
      <c r="L174" s="108"/>
      <c r="M174" s="108"/>
      <c r="N174" s="108"/>
      <c r="O174" s="108"/>
      <c r="P174" s="108"/>
      <c r="Q174" s="108"/>
      <c r="R174" s="108"/>
      <c r="S174" s="108"/>
      <c r="T174" s="108"/>
      <c r="U174" s="108"/>
      <c r="V174" s="108"/>
      <c r="W174" s="108"/>
      <c r="X174" s="108"/>
      <c r="Y174" s="108"/>
      <c r="Z174" s="108"/>
      <c r="AA174" s="108"/>
      <c r="AB174" s="108"/>
      <c r="AC174" s="108"/>
      <c r="AD174" s="108"/>
      <c r="AE174" s="108"/>
      <c r="AF174" s="108"/>
      <c r="AG174" s="108"/>
      <c r="AH174" s="108"/>
      <c r="AI174" s="108"/>
      <c r="AJ174" s="108"/>
      <c r="AK174" s="108"/>
      <c r="AL174" s="108"/>
      <c r="AM174" s="108"/>
      <c r="AN174" s="108"/>
      <c r="AO174" s="108"/>
      <c r="AP174" s="108"/>
    </row>
    <row r="175" spans="1:42" s="20" customFormat="1" ht="24.95" customHeight="1" x14ac:dyDescent="0.25">
      <c r="A175" s="176" t="s">
        <v>249</v>
      </c>
      <c r="B175" s="84" t="s">
        <v>357</v>
      </c>
      <c r="C175" s="67">
        <v>23</v>
      </c>
      <c r="D175" s="21" t="s">
        <v>1</v>
      </c>
      <c r="E175" s="41">
        <v>2150</v>
      </c>
      <c r="F175" s="34">
        <v>0.21</v>
      </c>
      <c r="G175" s="39">
        <f t="shared" si="25"/>
        <v>2601.5</v>
      </c>
      <c r="H175" s="43">
        <f t="shared" si="6"/>
        <v>49450</v>
      </c>
      <c r="I175" s="39">
        <f t="shared" si="7"/>
        <v>10384.5</v>
      </c>
      <c r="J175" s="40">
        <f t="shared" si="8"/>
        <v>59834.5</v>
      </c>
      <c r="K175" s="19"/>
      <c r="L175" s="107"/>
      <c r="M175" s="107"/>
      <c r="N175" s="107"/>
      <c r="O175" s="107"/>
      <c r="P175" s="107"/>
      <c r="Q175" s="107"/>
      <c r="R175" s="107"/>
      <c r="S175" s="107"/>
      <c r="T175" s="107"/>
      <c r="U175" s="107"/>
      <c r="V175" s="107"/>
      <c r="W175" s="107"/>
      <c r="X175" s="107"/>
      <c r="Y175" s="107"/>
      <c r="Z175" s="107"/>
      <c r="AA175" s="107"/>
      <c r="AB175" s="107"/>
      <c r="AC175" s="107"/>
      <c r="AD175" s="107"/>
      <c r="AE175" s="107"/>
      <c r="AF175" s="107"/>
      <c r="AG175" s="107"/>
      <c r="AH175" s="107"/>
      <c r="AI175" s="107"/>
      <c r="AJ175" s="107"/>
      <c r="AK175" s="107"/>
      <c r="AL175" s="107"/>
      <c r="AM175" s="107"/>
      <c r="AN175" s="107"/>
      <c r="AO175" s="107"/>
      <c r="AP175" s="107"/>
    </row>
    <row r="176" spans="1:42" s="20" customFormat="1" ht="24.95" customHeight="1" x14ac:dyDescent="0.25">
      <c r="A176" s="176"/>
      <c r="B176" s="84" t="s">
        <v>298</v>
      </c>
      <c r="C176" s="67">
        <v>54</v>
      </c>
      <c r="D176" s="21" t="s">
        <v>1</v>
      </c>
      <c r="E176" s="41">
        <v>150</v>
      </c>
      <c r="F176" s="34">
        <v>0.21</v>
      </c>
      <c r="G176" s="39">
        <f t="shared" si="25"/>
        <v>181.5</v>
      </c>
      <c r="H176" s="43">
        <f t="shared" si="6"/>
        <v>8100</v>
      </c>
      <c r="I176" s="39">
        <f t="shared" si="7"/>
        <v>1701</v>
      </c>
      <c r="J176" s="40">
        <f t="shared" si="8"/>
        <v>9801</v>
      </c>
      <c r="K176" s="19"/>
      <c r="L176" s="107"/>
      <c r="M176" s="107"/>
      <c r="N176" s="107"/>
      <c r="O176" s="107"/>
      <c r="P176" s="107"/>
      <c r="Q176" s="107"/>
      <c r="R176" s="107"/>
      <c r="S176" s="107"/>
      <c r="T176" s="107"/>
      <c r="U176" s="107"/>
      <c r="V176" s="107"/>
      <c r="W176" s="107"/>
      <c r="X176" s="107"/>
      <c r="Y176" s="107"/>
      <c r="Z176" s="107"/>
      <c r="AA176" s="107"/>
      <c r="AB176" s="107"/>
      <c r="AC176" s="107"/>
      <c r="AD176" s="107"/>
      <c r="AE176" s="107"/>
      <c r="AF176" s="107"/>
      <c r="AG176" s="107"/>
      <c r="AH176" s="107"/>
      <c r="AI176" s="107"/>
      <c r="AJ176" s="107"/>
      <c r="AK176" s="107"/>
      <c r="AL176" s="107"/>
      <c r="AM176" s="107"/>
      <c r="AN176" s="107"/>
      <c r="AO176" s="107"/>
      <c r="AP176" s="107"/>
    </row>
    <row r="177" spans="1:42" s="20" customFormat="1" ht="24.95" customHeight="1" x14ac:dyDescent="0.25">
      <c r="A177" s="176"/>
      <c r="B177" s="167" t="s">
        <v>368</v>
      </c>
      <c r="C177" s="67"/>
      <c r="D177" s="21"/>
      <c r="E177" s="41"/>
      <c r="F177" s="34"/>
      <c r="G177" s="39"/>
      <c r="H177" s="43"/>
      <c r="I177" s="39"/>
      <c r="J177" s="40"/>
      <c r="K177" s="19"/>
      <c r="L177" s="107"/>
      <c r="M177" s="107"/>
      <c r="N177" s="107"/>
      <c r="O177" s="107"/>
      <c r="P177" s="107"/>
      <c r="Q177" s="107"/>
      <c r="R177" s="107"/>
      <c r="S177" s="107"/>
      <c r="T177" s="107"/>
      <c r="U177" s="107"/>
      <c r="V177" s="107"/>
      <c r="W177" s="107"/>
      <c r="X177" s="107"/>
      <c r="Y177" s="107"/>
      <c r="Z177" s="107"/>
      <c r="AA177" s="107"/>
      <c r="AB177" s="107"/>
      <c r="AC177" s="107"/>
      <c r="AD177" s="107"/>
      <c r="AE177" s="107"/>
      <c r="AF177" s="107"/>
      <c r="AG177" s="107"/>
      <c r="AH177" s="107"/>
      <c r="AI177" s="107"/>
      <c r="AJ177" s="107"/>
      <c r="AK177" s="107"/>
      <c r="AL177" s="107"/>
      <c r="AM177" s="107"/>
      <c r="AN177" s="107"/>
      <c r="AO177" s="107"/>
      <c r="AP177" s="107"/>
    </row>
    <row r="178" spans="1:42" s="20" customFormat="1" ht="24.95" customHeight="1" x14ac:dyDescent="0.25">
      <c r="A178" s="159" t="s">
        <v>250</v>
      </c>
      <c r="B178" s="158" t="s">
        <v>251</v>
      </c>
      <c r="C178" s="67">
        <v>1150</v>
      </c>
      <c r="D178" s="21" t="s">
        <v>1</v>
      </c>
      <c r="E178" s="157">
        <v>224.3</v>
      </c>
      <c r="F178" s="34">
        <v>0.1</v>
      </c>
      <c r="G178" s="164">
        <f t="shared" si="25"/>
        <v>246.73000000000002</v>
      </c>
      <c r="H178" s="164">
        <f t="shared" si="6"/>
        <v>257945</v>
      </c>
      <c r="I178" s="164">
        <f t="shared" si="7"/>
        <v>25794.5</v>
      </c>
      <c r="J178" s="165">
        <f t="shared" si="8"/>
        <v>283739.5</v>
      </c>
      <c r="K178" s="19"/>
      <c r="L178" s="107"/>
      <c r="M178" s="107"/>
      <c r="N178" s="107"/>
      <c r="O178" s="107"/>
      <c r="P178" s="107"/>
      <c r="Q178" s="107"/>
      <c r="R178" s="107"/>
      <c r="S178" s="107"/>
      <c r="T178" s="107"/>
      <c r="U178" s="107"/>
      <c r="V178" s="107"/>
      <c r="W178" s="107"/>
      <c r="X178" s="107"/>
      <c r="Y178" s="107"/>
      <c r="Z178" s="107"/>
      <c r="AA178" s="107"/>
      <c r="AB178" s="107"/>
      <c r="AC178" s="107"/>
      <c r="AD178" s="107"/>
      <c r="AE178" s="107"/>
      <c r="AF178" s="107"/>
      <c r="AG178" s="107"/>
      <c r="AH178" s="107"/>
      <c r="AI178" s="107"/>
      <c r="AJ178" s="107"/>
      <c r="AK178" s="107"/>
      <c r="AL178" s="107"/>
      <c r="AM178" s="107"/>
      <c r="AN178" s="107"/>
      <c r="AO178" s="107"/>
      <c r="AP178" s="107"/>
    </row>
    <row r="179" spans="1:42" s="20" customFormat="1" ht="24.95" customHeight="1" x14ac:dyDescent="0.25">
      <c r="A179" s="101" t="s">
        <v>252</v>
      </c>
      <c r="B179" s="87" t="s">
        <v>253</v>
      </c>
      <c r="C179" s="67">
        <v>140</v>
      </c>
      <c r="D179" s="21" t="s">
        <v>1</v>
      </c>
      <c r="E179" s="41">
        <v>177.57</v>
      </c>
      <c r="F179" s="34">
        <v>0.1</v>
      </c>
      <c r="G179" s="39">
        <f t="shared" si="25"/>
        <v>195.327</v>
      </c>
      <c r="H179" s="43">
        <f t="shared" si="6"/>
        <v>24859.8</v>
      </c>
      <c r="I179" s="39">
        <f t="shared" si="7"/>
        <v>2485.98</v>
      </c>
      <c r="J179" s="40">
        <f t="shared" si="8"/>
        <v>27345.78</v>
      </c>
      <c r="K179" s="19"/>
      <c r="L179" s="107"/>
      <c r="M179" s="107"/>
      <c r="N179" s="107"/>
      <c r="O179" s="107"/>
      <c r="P179" s="107"/>
      <c r="Q179" s="107"/>
      <c r="R179" s="107"/>
      <c r="S179" s="107"/>
      <c r="T179" s="107"/>
      <c r="U179" s="107"/>
      <c r="V179" s="107"/>
      <c r="W179" s="107"/>
      <c r="X179" s="107"/>
      <c r="Y179" s="107"/>
      <c r="Z179" s="107"/>
      <c r="AA179" s="107"/>
      <c r="AB179" s="107"/>
      <c r="AC179" s="107"/>
      <c r="AD179" s="107"/>
      <c r="AE179" s="107"/>
      <c r="AF179" s="107"/>
      <c r="AG179" s="107"/>
      <c r="AH179" s="107"/>
      <c r="AI179" s="107"/>
      <c r="AJ179" s="107"/>
      <c r="AK179" s="107"/>
      <c r="AL179" s="107"/>
      <c r="AM179" s="107"/>
      <c r="AN179" s="107"/>
      <c r="AO179" s="107"/>
      <c r="AP179" s="107"/>
    </row>
    <row r="180" spans="1:42" s="20" customFormat="1" ht="24.95" customHeight="1" x14ac:dyDescent="0.25">
      <c r="A180" s="101" t="s">
        <v>254</v>
      </c>
      <c r="B180" s="87" t="s">
        <v>255</v>
      </c>
      <c r="C180" s="67">
        <v>48</v>
      </c>
      <c r="D180" s="21" t="s">
        <v>1</v>
      </c>
      <c r="E180" s="41">
        <v>250</v>
      </c>
      <c r="F180" s="34">
        <v>0.21</v>
      </c>
      <c r="G180" s="39">
        <f t="shared" si="25"/>
        <v>302.5</v>
      </c>
      <c r="H180" s="43">
        <f t="shared" si="6"/>
        <v>12000</v>
      </c>
      <c r="I180" s="39">
        <f t="shared" si="7"/>
        <v>2520</v>
      </c>
      <c r="J180" s="40">
        <f t="shared" si="8"/>
        <v>14520</v>
      </c>
      <c r="K180" s="19"/>
      <c r="L180" s="107"/>
      <c r="M180" s="107"/>
      <c r="N180" s="107"/>
      <c r="O180" s="107"/>
      <c r="P180" s="107"/>
      <c r="Q180" s="107"/>
      <c r="R180" s="107"/>
      <c r="S180" s="107"/>
      <c r="T180" s="107"/>
      <c r="U180" s="107"/>
      <c r="V180" s="107"/>
      <c r="W180" s="107"/>
      <c r="X180" s="107"/>
      <c r="Y180" s="107"/>
      <c r="Z180" s="107"/>
      <c r="AA180" s="107"/>
      <c r="AB180" s="107"/>
      <c r="AC180" s="107"/>
      <c r="AD180" s="107"/>
      <c r="AE180" s="107"/>
      <c r="AF180" s="107"/>
      <c r="AG180" s="107"/>
      <c r="AH180" s="107"/>
      <c r="AI180" s="107"/>
      <c r="AJ180" s="107"/>
      <c r="AK180" s="107"/>
      <c r="AL180" s="107"/>
      <c r="AM180" s="107"/>
      <c r="AN180" s="107"/>
      <c r="AO180" s="107"/>
      <c r="AP180" s="107"/>
    </row>
    <row r="181" spans="1:42" s="20" customFormat="1" ht="24.95" customHeight="1" x14ac:dyDescent="0.25">
      <c r="A181" s="101" t="s">
        <v>256</v>
      </c>
      <c r="B181" s="87" t="s">
        <v>257</v>
      </c>
      <c r="C181" s="67">
        <v>20</v>
      </c>
      <c r="D181" s="21" t="s">
        <v>1</v>
      </c>
      <c r="E181" s="41">
        <v>50</v>
      </c>
      <c r="F181" s="34">
        <v>0.1</v>
      </c>
      <c r="G181" s="39">
        <f t="shared" si="25"/>
        <v>55</v>
      </c>
      <c r="H181" s="43">
        <f t="shared" si="6"/>
        <v>1000</v>
      </c>
      <c r="I181" s="39">
        <f t="shared" si="7"/>
        <v>100</v>
      </c>
      <c r="J181" s="40">
        <f t="shared" si="8"/>
        <v>1100</v>
      </c>
      <c r="K181" s="19"/>
      <c r="L181" s="107"/>
      <c r="M181" s="107"/>
      <c r="N181" s="107"/>
      <c r="O181" s="107"/>
      <c r="P181" s="107"/>
      <c r="Q181" s="107"/>
      <c r="R181" s="107"/>
      <c r="S181" s="107"/>
      <c r="T181" s="107"/>
      <c r="U181" s="107"/>
      <c r="V181" s="107"/>
      <c r="W181" s="107"/>
      <c r="X181" s="107"/>
      <c r="Y181" s="107"/>
      <c r="Z181" s="107"/>
      <c r="AA181" s="107"/>
      <c r="AB181" s="107"/>
      <c r="AC181" s="107"/>
      <c r="AD181" s="107"/>
      <c r="AE181" s="107"/>
      <c r="AF181" s="107"/>
      <c r="AG181" s="107"/>
      <c r="AH181" s="107"/>
      <c r="AI181" s="107"/>
      <c r="AJ181" s="107"/>
      <c r="AK181" s="107"/>
      <c r="AL181" s="107"/>
      <c r="AM181" s="107"/>
      <c r="AN181" s="107"/>
      <c r="AO181" s="107"/>
      <c r="AP181" s="107"/>
    </row>
    <row r="182" spans="1:42" s="20" customFormat="1" ht="24.95" customHeight="1" x14ac:dyDescent="0.25">
      <c r="A182" s="101" t="s">
        <v>258</v>
      </c>
      <c r="B182" s="87" t="s">
        <v>259</v>
      </c>
      <c r="C182" s="67">
        <v>5</v>
      </c>
      <c r="D182" s="21" t="s">
        <v>1</v>
      </c>
      <c r="E182" s="41">
        <v>350</v>
      </c>
      <c r="F182" s="34">
        <v>0.1</v>
      </c>
      <c r="G182" s="39">
        <f t="shared" si="25"/>
        <v>385</v>
      </c>
      <c r="H182" s="43">
        <f t="shared" si="6"/>
        <v>1750</v>
      </c>
      <c r="I182" s="39">
        <f t="shared" si="7"/>
        <v>175</v>
      </c>
      <c r="J182" s="40">
        <f t="shared" si="8"/>
        <v>1925</v>
      </c>
      <c r="K182" s="19"/>
      <c r="L182" s="107"/>
      <c r="M182" s="107"/>
      <c r="N182" s="107"/>
      <c r="O182" s="107"/>
      <c r="P182" s="107"/>
      <c r="Q182" s="107"/>
      <c r="R182" s="107"/>
      <c r="S182" s="107"/>
      <c r="T182" s="107"/>
      <c r="U182" s="107"/>
      <c r="V182" s="107"/>
      <c r="W182" s="107"/>
      <c r="X182" s="107"/>
      <c r="Y182" s="107"/>
      <c r="Z182" s="107"/>
      <c r="AA182" s="107"/>
      <c r="AB182" s="107"/>
      <c r="AC182" s="107"/>
      <c r="AD182" s="107"/>
      <c r="AE182" s="107"/>
      <c r="AF182" s="107"/>
      <c r="AG182" s="107"/>
      <c r="AH182" s="107"/>
      <c r="AI182" s="107"/>
      <c r="AJ182" s="107"/>
      <c r="AK182" s="107"/>
      <c r="AL182" s="107"/>
      <c r="AM182" s="107"/>
      <c r="AN182" s="107"/>
      <c r="AO182" s="107"/>
      <c r="AP182" s="107"/>
    </row>
    <row r="183" spans="1:42" s="20" customFormat="1" ht="24.95" customHeight="1" x14ac:dyDescent="0.25">
      <c r="A183" s="101" t="s">
        <v>260</v>
      </c>
      <c r="B183" s="87" t="s">
        <v>261</v>
      </c>
      <c r="C183" s="67">
        <v>4</v>
      </c>
      <c r="D183" s="21" t="s">
        <v>1</v>
      </c>
      <c r="E183" s="41">
        <v>407</v>
      </c>
      <c r="F183" s="34">
        <v>0.1</v>
      </c>
      <c r="G183" s="39">
        <f t="shared" si="25"/>
        <v>447.7</v>
      </c>
      <c r="H183" s="43">
        <f t="shared" si="6"/>
        <v>1628</v>
      </c>
      <c r="I183" s="39">
        <f t="shared" si="7"/>
        <v>162.80000000000001</v>
      </c>
      <c r="J183" s="40">
        <f t="shared" si="8"/>
        <v>1790.8</v>
      </c>
      <c r="K183" s="19"/>
      <c r="L183" s="107"/>
      <c r="M183" s="107"/>
      <c r="N183" s="107"/>
      <c r="O183" s="107"/>
      <c r="P183" s="107"/>
      <c r="Q183" s="107"/>
      <c r="R183" s="107"/>
      <c r="S183" s="107"/>
      <c r="T183" s="107"/>
      <c r="U183" s="107"/>
      <c r="V183" s="107"/>
      <c r="W183" s="107"/>
      <c r="X183" s="107"/>
      <c r="Y183" s="107"/>
      <c r="Z183" s="107"/>
      <c r="AA183" s="107"/>
      <c r="AB183" s="107"/>
      <c r="AC183" s="107"/>
      <c r="AD183" s="107"/>
      <c r="AE183" s="107"/>
      <c r="AF183" s="107"/>
      <c r="AG183" s="107"/>
      <c r="AH183" s="107"/>
      <c r="AI183" s="107"/>
      <c r="AJ183" s="107"/>
      <c r="AK183" s="107"/>
      <c r="AL183" s="107"/>
      <c r="AM183" s="107"/>
      <c r="AN183" s="107"/>
      <c r="AO183" s="107"/>
      <c r="AP183" s="107"/>
    </row>
    <row r="184" spans="1:42" s="93" customFormat="1" ht="24.95" customHeight="1" x14ac:dyDescent="0.25">
      <c r="A184" s="173" t="s">
        <v>262</v>
      </c>
      <c r="B184" s="84" t="s">
        <v>288</v>
      </c>
      <c r="C184" s="67">
        <v>121</v>
      </c>
      <c r="D184" s="21" t="s">
        <v>1</v>
      </c>
      <c r="E184" s="42">
        <v>263.83</v>
      </c>
      <c r="F184" s="34">
        <v>0.1</v>
      </c>
      <c r="G184" s="39">
        <f t="shared" si="25"/>
        <v>290.21299999999997</v>
      </c>
      <c r="H184" s="39">
        <f t="shared" si="6"/>
        <v>31923.429999999997</v>
      </c>
      <c r="I184" s="39">
        <f t="shared" si="7"/>
        <v>3192.3429999999998</v>
      </c>
      <c r="J184" s="40">
        <f t="shared" si="8"/>
        <v>35115.772999999994</v>
      </c>
      <c r="K184" s="92"/>
      <c r="L184" s="108"/>
      <c r="M184" s="108"/>
      <c r="N184" s="108"/>
      <c r="O184" s="108"/>
      <c r="P184" s="108"/>
      <c r="Q184" s="108"/>
      <c r="R184" s="108"/>
      <c r="S184" s="108"/>
      <c r="T184" s="108"/>
      <c r="U184" s="108"/>
      <c r="V184" s="108"/>
      <c r="W184" s="108"/>
      <c r="X184" s="108"/>
      <c r="Y184" s="108"/>
      <c r="Z184" s="108"/>
      <c r="AA184" s="108"/>
      <c r="AB184" s="108"/>
      <c r="AC184" s="108"/>
      <c r="AD184" s="108"/>
      <c r="AE184" s="108"/>
      <c r="AF184" s="108"/>
      <c r="AG184" s="108"/>
      <c r="AH184" s="108"/>
      <c r="AI184" s="108"/>
      <c r="AJ184" s="108"/>
      <c r="AK184" s="108"/>
      <c r="AL184" s="108"/>
      <c r="AM184" s="108"/>
      <c r="AN184" s="108"/>
      <c r="AO184" s="108"/>
      <c r="AP184" s="108"/>
    </row>
    <row r="185" spans="1:42" s="93" customFormat="1" ht="24.95" customHeight="1" x14ac:dyDescent="0.25">
      <c r="A185" s="173"/>
      <c r="B185" s="84" t="s">
        <v>289</v>
      </c>
      <c r="C185" s="67">
        <v>150</v>
      </c>
      <c r="D185" s="21" t="s">
        <v>1</v>
      </c>
      <c r="E185" s="42">
        <v>195</v>
      </c>
      <c r="F185" s="34">
        <v>0.1</v>
      </c>
      <c r="G185" s="39">
        <f t="shared" si="25"/>
        <v>214.5</v>
      </c>
      <c r="H185" s="39">
        <f>(C185*E185)</f>
        <v>29250</v>
      </c>
      <c r="I185" s="39">
        <f t="shared" si="7"/>
        <v>2925</v>
      </c>
      <c r="J185" s="40">
        <f t="shared" si="8"/>
        <v>32175</v>
      </c>
      <c r="K185" s="92"/>
      <c r="L185" s="108"/>
      <c r="M185" s="108"/>
      <c r="N185" s="108"/>
      <c r="O185" s="108"/>
      <c r="P185" s="108"/>
      <c r="Q185" s="108"/>
      <c r="R185" s="108"/>
      <c r="S185" s="108"/>
      <c r="T185" s="108"/>
      <c r="U185" s="108"/>
      <c r="V185" s="108"/>
      <c r="W185" s="108"/>
      <c r="X185" s="108"/>
      <c r="Y185" s="108"/>
      <c r="Z185" s="108"/>
      <c r="AA185" s="108"/>
      <c r="AB185" s="108"/>
      <c r="AC185" s="108"/>
      <c r="AD185" s="108"/>
      <c r="AE185" s="108"/>
      <c r="AF185" s="108"/>
      <c r="AG185" s="108"/>
      <c r="AH185" s="108"/>
      <c r="AI185" s="108"/>
      <c r="AJ185" s="108"/>
      <c r="AK185" s="108"/>
      <c r="AL185" s="108"/>
      <c r="AM185" s="108"/>
      <c r="AN185" s="108"/>
      <c r="AO185" s="108"/>
      <c r="AP185" s="108"/>
    </row>
    <row r="186" spans="1:42" s="20" customFormat="1" ht="24.95" customHeight="1" x14ac:dyDescent="0.25">
      <c r="A186" s="101" t="s">
        <v>263</v>
      </c>
      <c r="B186" s="87" t="s">
        <v>264</v>
      </c>
      <c r="C186" s="67">
        <v>1</v>
      </c>
      <c r="D186" s="21" t="s">
        <v>1</v>
      </c>
      <c r="E186" s="41">
        <v>220</v>
      </c>
      <c r="F186" s="34">
        <v>0.1</v>
      </c>
      <c r="G186" s="39">
        <f t="shared" si="25"/>
        <v>242</v>
      </c>
      <c r="H186" s="43">
        <f t="shared" si="6"/>
        <v>220</v>
      </c>
      <c r="I186" s="39">
        <f t="shared" si="7"/>
        <v>22</v>
      </c>
      <c r="J186" s="40">
        <f t="shared" si="8"/>
        <v>242</v>
      </c>
      <c r="K186" s="19"/>
      <c r="L186" s="107"/>
      <c r="M186" s="107"/>
      <c r="N186" s="107"/>
      <c r="O186" s="107"/>
      <c r="P186" s="107"/>
      <c r="Q186" s="107"/>
      <c r="R186" s="107"/>
      <c r="S186" s="107"/>
      <c r="T186" s="107"/>
      <c r="U186" s="107"/>
      <c r="V186" s="107"/>
      <c r="W186" s="107"/>
      <c r="X186" s="107"/>
      <c r="Y186" s="107"/>
      <c r="Z186" s="107"/>
      <c r="AA186" s="107"/>
      <c r="AB186" s="107"/>
      <c r="AC186" s="107"/>
      <c r="AD186" s="107"/>
      <c r="AE186" s="107"/>
      <c r="AF186" s="107"/>
      <c r="AG186" s="107"/>
      <c r="AH186" s="107"/>
      <c r="AI186" s="107"/>
      <c r="AJ186" s="107"/>
      <c r="AK186" s="107"/>
      <c r="AL186" s="107"/>
      <c r="AM186" s="107"/>
      <c r="AN186" s="107"/>
      <c r="AO186" s="107"/>
      <c r="AP186" s="107"/>
    </row>
    <row r="187" spans="1:42" s="20" customFormat="1" ht="24.95" customHeight="1" x14ac:dyDescent="0.25">
      <c r="A187" s="101" t="s">
        <v>265</v>
      </c>
      <c r="B187" s="87" t="s">
        <v>266</v>
      </c>
      <c r="C187" s="67">
        <v>167</v>
      </c>
      <c r="D187" s="21" t="s">
        <v>1</v>
      </c>
      <c r="E187" s="41">
        <v>304</v>
      </c>
      <c r="F187" s="34">
        <v>0.1</v>
      </c>
      <c r="G187" s="39">
        <f t="shared" si="25"/>
        <v>334.4</v>
      </c>
      <c r="H187" s="43">
        <f t="shared" si="6"/>
        <v>50768</v>
      </c>
      <c r="I187" s="39">
        <f t="shared" si="7"/>
        <v>5076.8</v>
      </c>
      <c r="J187" s="40">
        <f t="shared" si="8"/>
        <v>55844.800000000003</v>
      </c>
      <c r="K187" s="19"/>
      <c r="L187" s="107"/>
      <c r="M187" s="107"/>
      <c r="N187" s="107"/>
      <c r="O187" s="107"/>
      <c r="P187" s="107"/>
      <c r="Q187" s="107"/>
      <c r="R187" s="107"/>
      <c r="S187" s="107"/>
      <c r="T187" s="107"/>
      <c r="U187" s="107"/>
      <c r="V187" s="107"/>
      <c r="W187" s="107"/>
      <c r="X187" s="107"/>
      <c r="Y187" s="107"/>
      <c r="Z187" s="107"/>
      <c r="AA187" s="107"/>
      <c r="AB187" s="107"/>
      <c r="AC187" s="107"/>
      <c r="AD187" s="107"/>
      <c r="AE187" s="107"/>
      <c r="AF187" s="107"/>
      <c r="AG187" s="107"/>
      <c r="AH187" s="107"/>
      <c r="AI187" s="107"/>
      <c r="AJ187" s="107"/>
      <c r="AK187" s="107"/>
      <c r="AL187" s="107"/>
      <c r="AM187" s="107"/>
      <c r="AN187" s="107"/>
      <c r="AO187" s="107"/>
      <c r="AP187" s="107"/>
    </row>
    <row r="188" spans="1:42" s="20" customFormat="1" ht="24.95" customHeight="1" x14ac:dyDescent="0.25">
      <c r="A188" s="101" t="s">
        <v>267</v>
      </c>
      <c r="B188" s="87" t="s">
        <v>268</v>
      </c>
      <c r="C188" s="67">
        <v>5</v>
      </c>
      <c r="D188" s="21" t="s">
        <v>1</v>
      </c>
      <c r="E188" s="41">
        <v>186.1</v>
      </c>
      <c r="F188" s="34">
        <v>0.21</v>
      </c>
      <c r="G188" s="39">
        <f t="shared" si="25"/>
        <v>225.18099999999998</v>
      </c>
      <c r="H188" s="43">
        <f t="shared" si="6"/>
        <v>930.5</v>
      </c>
      <c r="I188" s="39">
        <f t="shared" si="7"/>
        <v>195.405</v>
      </c>
      <c r="J188" s="40">
        <f t="shared" si="8"/>
        <v>1125.905</v>
      </c>
      <c r="K188" s="19"/>
      <c r="L188" s="107"/>
      <c r="M188" s="107"/>
      <c r="N188" s="107"/>
      <c r="O188" s="107"/>
      <c r="P188" s="107"/>
      <c r="Q188" s="107"/>
      <c r="R188" s="107"/>
      <c r="S188" s="107"/>
      <c r="T188" s="107"/>
      <c r="U188" s="107"/>
      <c r="V188" s="107"/>
      <c r="W188" s="107"/>
      <c r="X188" s="107"/>
      <c r="Y188" s="107"/>
      <c r="Z188" s="107"/>
      <c r="AA188" s="107"/>
      <c r="AB188" s="107"/>
      <c r="AC188" s="107"/>
      <c r="AD188" s="107"/>
      <c r="AE188" s="107"/>
      <c r="AF188" s="107"/>
      <c r="AG188" s="107"/>
      <c r="AH188" s="107"/>
      <c r="AI188" s="107"/>
      <c r="AJ188" s="107"/>
      <c r="AK188" s="107"/>
      <c r="AL188" s="107"/>
      <c r="AM188" s="107"/>
      <c r="AN188" s="107"/>
      <c r="AO188" s="107"/>
      <c r="AP188" s="107"/>
    </row>
    <row r="189" spans="1:42" s="20" customFormat="1" ht="24.95" customHeight="1" x14ac:dyDescent="0.25">
      <c r="A189" s="102" t="s">
        <v>269</v>
      </c>
      <c r="B189" s="75" t="s">
        <v>321</v>
      </c>
      <c r="C189" s="67">
        <v>10</v>
      </c>
      <c r="D189" s="33" t="s">
        <v>1</v>
      </c>
      <c r="E189" s="58">
        <v>205</v>
      </c>
      <c r="F189" s="34">
        <v>0.1</v>
      </c>
      <c r="G189" s="59">
        <f t="shared" si="25"/>
        <v>225.5</v>
      </c>
      <c r="H189" s="60">
        <f t="shared" si="6"/>
        <v>2050</v>
      </c>
      <c r="I189" s="59">
        <f t="shared" si="7"/>
        <v>205</v>
      </c>
      <c r="J189" s="61">
        <f t="shared" si="8"/>
        <v>2255</v>
      </c>
      <c r="K189" s="19"/>
      <c r="L189" s="107"/>
      <c r="M189" s="107"/>
      <c r="N189" s="107"/>
      <c r="O189" s="107"/>
      <c r="P189" s="107"/>
      <c r="Q189" s="107"/>
      <c r="R189" s="107"/>
      <c r="S189" s="107"/>
      <c r="T189" s="107"/>
      <c r="U189" s="107"/>
      <c r="V189" s="107"/>
      <c r="W189" s="107"/>
      <c r="X189" s="107"/>
      <c r="Y189" s="107"/>
      <c r="Z189" s="107"/>
      <c r="AA189" s="107"/>
      <c r="AB189" s="107"/>
      <c r="AC189" s="107"/>
      <c r="AD189" s="107"/>
      <c r="AE189" s="107"/>
      <c r="AF189" s="107"/>
      <c r="AG189" s="107"/>
      <c r="AH189" s="107"/>
      <c r="AI189" s="107"/>
      <c r="AJ189" s="107"/>
      <c r="AK189" s="107"/>
      <c r="AL189" s="107"/>
      <c r="AM189" s="107"/>
      <c r="AN189" s="107"/>
      <c r="AO189" s="107"/>
      <c r="AP189" s="107"/>
    </row>
    <row r="190" spans="1:42" s="93" customFormat="1" ht="24.95" customHeight="1" x14ac:dyDescent="0.25">
      <c r="A190" s="174" t="s">
        <v>270</v>
      </c>
      <c r="B190" s="83" t="s">
        <v>286</v>
      </c>
      <c r="C190" s="67">
        <v>15</v>
      </c>
      <c r="D190" s="35" t="s">
        <v>1</v>
      </c>
      <c r="E190" s="42">
        <v>865</v>
      </c>
      <c r="F190" s="34">
        <v>0.1</v>
      </c>
      <c r="G190" s="42">
        <f t="shared" si="25"/>
        <v>951.5</v>
      </c>
      <c r="H190" s="42">
        <f t="shared" si="6"/>
        <v>12975</v>
      </c>
      <c r="I190" s="42">
        <f t="shared" si="7"/>
        <v>1297.5</v>
      </c>
      <c r="J190" s="44">
        <f t="shared" si="8"/>
        <v>14272.5</v>
      </c>
      <c r="K190" s="92"/>
      <c r="L190" s="108"/>
      <c r="M190" s="108"/>
      <c r="N190" s="108"/>
      <c r="O190" s="108"/>
      <c r="P190" s="108"/>
      <c r="Q190" s="108"/>
      <c r="R190" s="108"/>
      <c r="S190" s="108"/>
      <c r="T190" s="108"/>
      <c r="U190" s="108"/>
      <c r="V190" s="108"/>
      <c r="W190" s="108"/>
      <c r="X190" s="108"/>
      <c r="Y190" s="108"/>
      <c r="Z190" s="108"/>
      <c r="AA190" s="108"/>
      <c r="AB190" s="108"/>
      <c r="AC190" s="108"/>
      <c r="AD190" s="108"/>
      <c r="AE190" s="108"/>
      <c r="AF190" s="108"/>
      <c r="AG190" s="108"/>
      <c r="AH190" s="108"/>
      <c r="AI190" s="108"/>
      <c r="AJ190" s="108"/>
      <c r="AK190" s="108"/>
      <c r="AL190" s="108"/>
      <c r="AM190" s="108"/>
      <c r="AN190" s="108"/>
      <c r="AO190" s="108"/>
      <c r="AP190" s="108"/>
    </row>
    <row r="191" spans="1:42" s="93" customFormat="1" ht="24.95" customHeight="1" x14ac:dyDescent="0.25">
      <c r="A191" s="175"/>
      <c r="B191" s="83" t="s">
        <v>287</v>
      </c>
      <c r="C191" s="67">
        <v>17</v>
      </c>
      <c r="D191" s="21" t="s">
        <v>1</v>
      </c>
      <c r="E191" s="42">
        <v>800</v>
      </c>
      <c r="F191" s="34">
        <v>0.1</v>
      </c>
      <c r="G191" s="39">
        <f t="shared" si="25"/>
        <v>880</v>
      </c>
      <c r="H191" s="39">
        <f t="shared" si="6"/>
        <v>13600</v>
      </c>
      <c r="I191" s="39">
        <f t="shared" si="7"/>
        <v>1360</v>
      </c>
      <c r="J191" s="40">
        <f t="shared" si="8"/>
        <v>14960</v>
      </c>
      <c r="K191" s="92"/>
      <c r="L191" s="108"/>
      <c r="M191" s="108"/>
      <c r="N191" s="108"/>
      <c r="O191" s="108"/>
      <c r="P191" s="108"/>
      <c r="Q191" s="108"/>
      <c r="R191" s="108"/>
      <c r="S191" s="108"/>
      <c r="T191" s="108"/>
      <c r="U191" s="108"/>
      <c r="V191" s="108"/>
      <c r="W191" s="108"/>
      <c r="X191" s="108"/>
      <c r="Y191" s="108"/>
      <c r="Z191" s="108"/>
      <c r="AA191" s="108"/>
      <c r="AB191" s="108"/>
      <c r="AC191" s="108"/>
      <c r="AD191" s="108"/>
      <c r="AE191" s="108"/>
      <c r="AF191" s="108"/>
      <c r="AG191" s="108"/>
      <c r="AH191" s="108"/>
      <c r="AI191" s="108"/>
      <c r="AJ191" s="108"/>
      <c r="AK191" s="108"/>
      <c r="AL191" s="108"/>
      <c r="AM191" s="108"/>
      <c r="AN191" s="108"/>
      <c r="AO191" s="108"/>
      <c r="AP191" s="108"/>
    </row>
    <row r="192" spans="1:42" s="20" customFormat="1" ht="24.95" customHeight="1" x14ac:dyDescent="0.25">
      <c r="A192" s="101" t="s">
        <v>271</v>
      </c>
      <c r="B192" s="87" t="s">
        <v>272</v>
      </c>
      <c r="C192" s="67">
        <v>15</v>
      </c>
      <c r="D192" s="21" t="s">
        <v>1</v>
      </c>
      <c r="E192" s="41">
        <v>1200</v>
      </c>
      <c r="F192" s="34">
        <v>0.1</v>
      </c>
      <c r="G192" s="39">
        <f t="shared" si="25"/>
        <v>1320</v>
      </c>
      <c r="H192" s="43">
        <f t="shared" si="6"/>
        <v>18000</v>
      </c>
      <c r="I192" s="39">
        <f t="shared" si="7"/>
        <v>1800</v>
      </c>
      <c r="J192" s="40">
        <f t="shared" si="8"/>
        <v>19800</v>
      </c>
      <c r="K192" s="19"/>
      <c r="L192" s="107"/>
      <c r="M192" s="107"/>
      <c r="N192" s="107"/>
      <c r="O192" s="107"/>
      <c r="P192" s="107"/>
      <c r="Q192" s="107"/>
      <c r="R192" s="107"/>
      <c r="S192" s="107"/>
      <c r="T192" s="107"/>
      <c r="U192" s="107"/>
      <c r="V192" s="107"/>
      <c r="W192" s="107"/>
      <c r="X192" s="107"/>
      <c r="Y192" s="107"/>
      <c r="Z192" s="107"/>
      <c r="AA192" s="107"/>
      <c r="AB192" s="107"/>
      <c r="AC192" s="107"/>
      <c r="AD192" s="107"/>
      <c r="AE192" s="107"/>
      <c r="AF192" s="107"/>
      <c r="AG192" s="107"/>
      <c r="AH192" s="107"/>
      <c r="AI192" s="107"/>
      <c r="AJ192" s="107"/>
      <c r="AK192" s="107"/>
      <c r="AL192" s="107"/>
      <c r="AM192" s="107"/>
      <c r="AN192" s="107"/>
      <c r="AO192" s="107"/>
      <c r="AP192" s="107"/>
    </row>
    <row r="193" spans="1:42" s="20" customFormat="1" ht="24.95" customHeight="1" x14ac:dyDescent="0.25">
      <c r="A193" s="101" t="s">
        <v>273</v>
      </c>
      <c r="B193" s="87" t="s">
        <v>274</v>
      </c>
      <c r="C193" s="67">
        <v>50</v>
      </c>
      <c r="D193" s="21" t="s">
        <v>1</v>
      </c>
      <c r="E193" s="41">
        <v>84.26</v>
      </c>
      <c r="F193" s="34">
        <v>0.1</v>
      </c>
      <c r="G193" s="39">
        <f t="shared" si="25"/>
        <v>92.686000000000007</v>
      </c>
      <c r="H193" s="43">
        <f t="shared" si="6"/>
        <v>4213</v>
      </c>
      <c r="I193" s="39">
        <f t="shared" si="7"/>
        <v>421.3</v>
      </c>
      <c r="J193" s="40">
        <f t="shared" si="8"/>
        <v>4634.3</v>
      </c>
      <c r="K193" s="19"/>
      <c r="L193" s="107"/>
      <c r="M193" s="107"/>
      <c r="N193" s="107"/>
      <c r="O193" s="107"/>
      <c r="P193" s="107"/>
      <c r="Q193" s="107"/>
      <c r="R193" s="107"/>
      <c r="S193" s="107"/>
      <c r="T193" s="107"/>
      <c r="U193" s="107"/>
      <c r="V193" s="107"/>
      <c r="W193" s="107"/>
      <c r="X193" s="107"/>
      <c r="Y193" s="107"/>
      <c r="Z193" s="107"/>
      <c r="AA193" s="107"/>
      <c r="AB193" s="107"/>
      <c r="AC193" s="107"/>
      <c r="AD193" s="107"/>
      <c r="AE193" s="107"/>
      <c r="AF193" s="107"/>
      <c r="AG193" s="107"/>
      <c r="AH193" s="107"/>
      <c r="AI193" s="107"/>
      <c r="AJ193" s="107"/>
      <c r="AK193" s="107"/>
      <c r="AL193" s="107"/>
      <c r="AM193" s="107"/>
      <c r="AN193" s="107"/>
      <c r="AO193" s="107"/>
      <c r="AP193" s="107"/>
    </row>
    <row r="194" spans="1:42" s="20" customFormat="1" ht="24.95" customHeight="1" thickBot="1" x14ac:dyDescent="0.3">
      <c r="A194" s="74" t="s">
        <v>275</v>
      </c>
      <c r="B194" s="77" t="s">
        <v>276</v>
      </c>
      <c r="C194" s="68">
        <v>81</v>
      </c>
      <c r="D194" s="25" t="s">
        <v>1</v>
      </c>
      <c r="E194" s="45">
        <v>242.35</v>
      </c>
      <c r="F194" s="23">
        <v>0.1</v>
      </c>
      <c r="G194" s="46">
        <f t="shared" si="25"/>
        <v>266.58499999999998</v>
      </c>
      <c r="H194" s="64">
        <f t="shared" si="6"/>
        <v>19630.349999999999</v>
      </c>
      <c r="I194" s="46">
        <f t="shared" si="7"/>
        <v>1963.0349999999999</v>
      </c>
      <c r="J194" s="47">
        <f t="shared" si="8"/>
        <v>21593.384999999998</v>
      </c>
      <c r="K194" s="19"/>
      <c r="L194" s="107"/>
      <c r="M194" s="107"/>
      <c r="N194" s="107"/>
      <c r="O194" s="107"/>
      <c r="P194" s="107"/>
      <c r="Q194" s="107"/>
      <c r="R194" s="107"/>
      <c r="S194" s="107"/>
      <c r="T194" s="107"/>
      <c r="U194" s="107"/>
      <c r="V194" s="107"/>
      <c r="W194" s="107"/>
      <c r="X194" s="107"/>
      <c r="Y194" s="107"/>
      <c r="Z194" s="107"/>
      <c r="AA194" s="107"/>
      <c r="AB194" s="107"/>
      <c r="AC194" s="107"/>
      <c r="AD194" s="107"/>
      <c r="AE194" s="107"/>
      <c r="AF194" s="107"/>
      <c r="AG194" s="107"/>
      <c r="AH194" s="107"/>
      <c r="AI194" s="107"/>
      <c r="AJ194" s="107"/>
      <c r="AK194" s="107"/>
      <c r="AL194" s="107"/>
      <c r="AM194" s="107"/>
      <c r="AN194" s="107"/>
      <c r="AO194" s="107"/>
      <c r="AP194" s="107"/>
    </row>
    <row r="195" spans="1:42" ht="15.75" x14ac:dyDescent="0.25">
      <c r="A195" s="31"/>
      <c r="B195" s="10"/>
      <c r="C195" s="11"/>
      <c r="D195" s="12"/>
      <c r="E195" s="1"/>
      <c r="F195" s="13"/>
      <c r="G195" s="14"/>
      <c r="H195" s="15"/>
      <c r="I195" s="15"/>
      <c r="J195" s="15"/>
      <c r="K195" s="1"/>
    </row>
    <row r="196" spans="1:42" ht="15.75" x14ac:dyDescent="0.25">
      <c r="A196" s="29"/>
      <c r="B196" s="1"/>
      <c r="C196" s="1"/>
      <c r="D196" s="1"/>
      <c r="E196" s="1"/>
      <c r="F196" s="1"/>
      <c r="G196" s="162" t="s">
        <v>14</v>
      </c>
      <c r="H196" s="163">
        <f>SUM(H12:H194)</f>
        <v>4683242.6899999985</v>
      </c>
      <c r="I196" s="163">
        <f>SUM(I12:I194)</f>
        <v>770150.0042000002</v>
      </c>
      <c r="J196" s="163">
        <f>SUM(J12:J194)</f>
        <v>5453392.6941999989</v>
      </c>
      <c r="K196" s="1"/>
    </row>
    <row r="197" spans="1:42" x14ac:dyDescent="0.25">
      <c r="A197" s="29"/>
      <c r="B197" s="1"/>
      <c r="C197" s="1"/>
      <c r="D197" s="1"/>
      <c r="E197" s="1"/>
      <c r="F197" s="1"/>
      <c r="G197" s="1"/>
      <c r="H197" s="1"/>
      <c r="I197" s="1"/>
      <c r="J197" s="1"/>
      <c r="K197" s="1"/>
    </row>
    <row r="198" spans="1:42" x14ac:dyDescent="0.25">
      <c r="A198" s="29"/>
      <c r="B198" s="1"/>
      <c r="C198" s="1"/>
      <c r="D198" s="1"/>
      <c r="E198" s="1"/>
      <c r="F198" s="1"/>
      <c r="G198" s="1"/>
      <c r="H198" s="1"/>
      <c r="I198" s="1"/>
      <c r="J198" s="1"/>
      <c r="K198" s="1"/>
    </row>
    <row r="199" spans="1:42" ht="15.75" x14ac:dyDescent="0.25">
      <c r="A199" s="29"/>
      <c r="B199" s="1"/>
      <c r="C199" s="1"/>
      <c r="D199" s="1"/>
      <c r="E199" s="1"/>
      <c r="F199" s="18"/>
      <c r="G199" s="17"/>
      <c r="H199" s="16"/>
      <c r="I199" s="16"/>
      <c r="J199" s="16"/>
      <c r="K199" s="1"/>
    </row>
    <row r="201" spans="1:42" ht="15.75" x14ac:dyDescent="0.25">
      <c r="B201" s="37"/>
      <c r="C201" s="36"/>
      <c r="G201" s="160" t="s">
        <v>28</v>
      </c>
      <c r="H201" s="161">
        <f>H196*3</f>
        <v>14049728.069999997</v>
      </c>
      <c r="I201" s="161">
        <f>I196*3</f>
        <v>2310450.0126000005</v>
      </c>
      <c r="J201" s="161">
        <f>H201+I201</f>
        <v>16360178.082599998</v>
      </c>
    </row>
    <row r="202" spans="1:42" ht="15.75" x14ac:dyDescent="0.25">
      <c r="B202" s="28"/>
      <c r="C202" s="27"/>
      <c r="G202" s="160" t="s">
        <v>29</v>
      </c>
      <c r="H202" s="161">
        <f>H201*0.2</f>
        <v>2809945.6139999996</v>
      </c>
      <c r="I202" s="161">
        <f>I201*0.2</f>
        <v>462090.0025200001</v>
      </c>
      <c r="J202" s="161">
        <f>J201*0.2</f>
        <v>3272035.6165199997</v>
      </c>
    </row>
    <row r="203" spans="1:42" ht="15.75" x14ac:dyDescent="0.25">
      <c r="G203" s="160" t="s">
        <v>30</v>
      </c>
      <c r="H203" s="161">
        <f>H196</f>
        <v>4683242.6899999985</v>
      </c>
      <c r="I203" s="161">
        <f>I196</f>
        <v>770150.0042000002</v>
      </c>
      <c r="J203" s="161">
        <f t="shared" ref="J203" si="26">J196</f>
        <v>5453392.6941999989</v>
      </c>
    </row>
    <row r="204" spans="1:42" ht="15.75" x14ac:dyDescent="0.25">
      <c r="G204" s="160" t="s">
        <v>31</v>
      </c>
      <c r="H204" s="161">
        <f>SUM(H201:H203)</f>
        <v>21542916.373999994</v>
      </c>
      <c r="I204" s="161">
        <f>SUM(I201:I203)</f>
        <v>3542690.0193200009</v>
      </c>
      <c r="J204" s="161">
        <f t="shared" ref="J204" si="27">SUM(J201:J203)</f>
        <v>25085606.393319994</v>
      </c>
    </row>
  </sheetData>
  <autoFilter ref="A11:K11" xr:uid="{6FA3A710-6661-4724-8962-481AC669540B}"/>
  <mergeCells count="18">
    <mergeCell ref="A93:A94"/>
    <mergeCell ref="A7:J7"/>
    <mergeCell ref="B8:J8"/>
    <mergeCell ref="B9:J9"/>
    <mergeCell ref="A31:A32"/>
    <mergeCell ref="A45:A46"/>
    <mergeCell ref="A78:A79"/>
    <mergeCell ref="A58:A59"/>
    <mergeCell ref="A184:A185"/>
    <mergeCell ref="A190:A191"/>
    <mergeCell ref="A175:A177"/>
    <mergeCell ref="A121:A122"/>
    <mergeCell ref="A126:A128"/>
    <mergeCell ref="A158:A160"/>
    <mergeCell ref="A163:A164"/>
    <mergeCell ref="A167:A169"/>
    <mergeCell ref="A154:A156"/>
    <mergeCell ref="A147:A153"/>
  </mergeCells>
  <pageMargins left="0.7" right="0.7" top="0.75" bottom="0.75" header="0.3" footer="0.3"/>
  <pageSetup paperSize="8" scale="78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F09601-636D-4548-AF82-843DB05B00FE}">
  <sheetPr>
    <pageSetUpPr fitToPage="1"/>
  </sheetPr>
  <dimension ref="A1:AT203"/>
  <sheetViews>
    <sheetView topLeftCell="A175" zoomScaleNormal="100" workbookViewId="0">
      <pane xSplit="1" topLeftCell="H1" activePane="topRight" state="frozen"/>
      <selection pane="topRight" activeCell="A170" sqref="A170:XFD170"/>
    </sheetView>
  </sheetViews>
  <sheetFormatPr defaultRowHeight="15" x14ac:dyDescent="0.25"/>
  <cols>
    <col min="1" max="1" width="18.28515625" style="32" customWidth="1"/>
    <col min="2" max="2" width="85.28515625" customWidth="1"/>
    <col min="3" max="3" width="12.28515625" customWidth="1"/>
    <col min="4" max="4" width="14.28515625" customWidth="1"/>
    <col min="5" max="5" width="20.28515625" customWidth="1"/>
    <col min="6" max="6" width="8.85546875" customWidth="1"/>
    <col min="7" max="7" width="24.85546875" customWidth="1"/>
    <col min="8" max="8" width="17.7109375" customWidth="1"/>
    <col min="9" max="9" width="18.5703125" customWidth="1"/>
    <col min="10" max="10" width="20.5703125" customWidth="1"/>
    <col min="12" max="12" width="14.42578125" style="119" customWidth="1"/>
    <col min="13" max="13" width="14.42578125" style="138" customWidth="1"/>
    <col min="14" max="14" width="8.85546875" style="127" customWidth="1"/>
    <col min="15" max="15" width="12.42578125" style="132" customWidth="1"/>
    <col min="16" max="16" width="14" style="147" customWidth="1"/>
    <col min="17" max="17" width="10.28515625" style="118" customWidth="1"/>
    <col min="18" max="18" width="17.28515625" style="106" customWidth="1"/>
    <col min="19" max="19" width="10.140625" style="106" customWidth="1"/>
    <col min="20" max="20" width="16.7109375" style="142" customWidth="1"/>
    <col min="21" max="21" width="10.140625" style="106" customWidth="1"/>
    <col min="22" max="46" width="8.85546875" style="106"/>
  </cols>
  <sheetData>
    <row r="1" spans="1:46" x14ac:dyDescent="0.25">
      <c r="A1" s="29"/>
      <c r="B1" s="1"/>
      <c r="C1" s="1"/>
      <c r="D1" s="1"/>
      <c r="E1" s="1"/>
      <c r="F1" s="1"/>
      <c r="G1" s="1"/>
      <c r="H1" s="1"/>
      <c r="I1" s="1"/>
      <c r="J1" s="1"/>
      <c r="K1" s="1"/>
      <c r="N1" s="121"/>
      <c r="O1" s="128"/>
      <c r="P1" s="141"/>
    </row>
    <row r="2" spans="1:46" x14ac:dyDescent="0.25">
      <c r="A2" s="29"/>
      <c r="B2" s="1"/>
      <c r="C2" s="1"/>
      <c r="D2" s="1"/>
      <c r="E2" s="1"/>
      <c r="F2" s="1"/>
      <c r="G2" s="1"/>
      <c r="H2" s="1"/>
      <c r="I2" s="1"/>
      <c r="J2" s="1"/>
      <c r="K2" s="1"/>
      <c r="N2" s="121"/>
      <c r="O2" s="128"/>
      <c r="P2" s="141"/>
    </row>
    <row r="3" spans="1:46" x14ac:dyDescent="0.25">
      <c r="A3" s="29"/>
      <c r="B3" s="1"/>
      <c r="C3" s="1"/>
      <c r="D3" s="1"/>
      <c r="E3" s="1"/>
      <c r="F3" s="1"/>
      <c r="G3" s="1"/>
      <c r="H3" s="1"/>
      <c r="I3" s="1"/>
      <c r="J3" s="1"/>
      <c r="K3" s="1"/>
      <c r="N3" s="121"/>
      <c r="O3" s="128"/>
      <c r="P3" s="141"/>
    </row>
    <row r="4" spans="1:46" x14ac:dyDescent="0.25">
      <c r="A4" s="29"/>
      <c r="B4" s="1"/>
      <c r="C4" s="1"/>
      <c r="D4" s="1"/>
      <c r="E4" s="1"/>
      <c r="F4" s="1"/>
      <c r="G4" s="1"/>
      <c r="H4" s="1"/>
      <c r="I4" s="1"/>
      <c r="J4" s="1"/>
      <c r="K4" s="1"/>
      <c r="N4" s="121"/>
      <c r="O4" s="128"/>
      <c r="P4" s="141"/>
    </row>
    <row r="5" spans="1:46" x14ac:dyDescent="0.25">
      <c r="A5" s="29"/>
      <c r="B5" s="1"/>
      <c r="C5" s="1"/>
      <c r="D5" s="1"/>
      <c r="E5" s="1"/>
      <c r="F5" s="1"/>
      <c r="G5" s="1"/>
      <c r="H5" s="1"/>
      <c r="I5" s="1"/>
      <c r="J5" s="1"/>
      <c r="K5" s="1"/>
      <c r="N5" s="121"/>
      <c r="O5" s="128"/>
      <c r="P5" s="141"/>
    </row>
    <row r="6" spans="1:46" x14ac:dyDescent="0.25">
      <c r="A6" s="29"/>
      <c r="B6" s="1"/>
      <c r="C6" s="1"/>
      <c r="D6" s="1"/>
      <c r="E6" s="1"/>
      <c r="F6" s="1"/>
      <c r="G6" s="1"/>
      <c r="H6" s="1"/>
      <c r="I6" s="1"/>
      <c r="J6" s="1"/>
      <c r="K6" s="1"/>
      <c r="N6" s="121"/>
      <c r="O6" s="128"/>
      <c r="P6" s="141"/>
    </row>
    <row r="7" spans="1:46" ht="20.25" x14ac:dyDescent="0.3">
      <c r="A7" s="181" t="s">
        <v>10</v>
      </c>
      <c r="B7" s="181"/>
      <c r="C7" s="181"/>
      <c r="D7" s="181"/>
      <c r="E7" s="181"/>
      <c r="F7" s="181"/>
      <c r="G7" s="181"/>
      <c r="H7" s="181"/>
      <c r="I7" s="181"/>
      <c r="J7" s="181"/>
      <c r="K7" s="2"/>
      <c r="N7" s="118"/>
      <c r="O7" s="119"/>
      <c r="P7" s="142"/>
    </row>
    <row r="8" spans="1:46" ht="41.25" customHeight="1" x14ac:dyDescent="0.25">
      <c r="A8" s="57" t="s">
        <v>7</v>
      </c>
      <c r="B8" s="182" t="s">
        <v>365</v>
      </c>
      <c r="C8" s="182"/>
      <c r="D8" s="182"/>
      <c r="E8" s="182"/>
      <c r="F8" s="182"/>
      <c r="G8" s="182"/>
      <c r="H8" s="182"/>
      <c r="I8" s="182"/>
      <c r="J8" s="182"/>
      <c r="K8" s="3"/>
      <c r="N8" s="118"/>
      <c r="O8" s="119"/>
      <c r="P8" s="142"/>
    </row>
    <row r="9" spans="1:46" ht="37.5" customHeight="1" x14ac:dyDescent="0.25">
      <c r="A9" s="57" t="s">
        <v>8</v>
      </c>
      <c r="B9" s="183" t="s">
        <v>364</v>
      </c>
      <c r="C9" s="183"/>
      <c r="D9" s="183"/>
      <c r="E9" s="183"/>
      <c r="F9" s="183"/>
      <c r="G9" s="183"/>
      <c r="H9" s="183"/>
      <c r="I9" s="183"/>
      <c r="J9" s="183"/>
      <c r="K9" s="4"/>
      <c r="N9" s="118"/>
      <c r="O9" s="119"/>
      <c r="P9" s="142"/>
    </row>
    <row r="10" spans="1:46" ht="30.75" thickBot="1" x14ac:dyDescent="0.3">
      <c r="A10" s="30"/>
      <c r="B10" s="57"/>
      <c r="C10" s="5"/>
      <c r="D10" s="6"/>
      <c r="E10" s="7"/>
      <c r="F10" s="8"/>
      <c r="G10" s="7"/>
      <c r="H10" s="7"/>
      <c r="I10" s="9"/>
      <c r="J10" s="4"/>
      <c r="K10" s="4"/>
      <c r="N10" s="122"/>
      <c r="O10" s="129"/>
      <c r="P10" s="143"/>
    </row>
    <row r="11" spans="1:46" ht="63.75" thickBot="1" x14ac:dyDescent="0.3">
      <c r="A11" s="81" t="s">
        <v>2</v>
      </c>
      <c r="B11" s="78" t="s">
        <v>6</v>
      </c>
      <c r="C11" s="79" t="s">
        <v>9</v>
      </c>
      <c r="D11" s="79" t="s">
        <v>4</v>
      </c>
      <c r="E11" s="79" t="s">
        <v>11</v>
      </c>
      <c r="F11" s="79" t="s">
        <v>3</v>
      </c>
      <c r="G11" s="79" t="s">
        <v>12</v>
      </c>
      <c r="H11" s="79" t="s">
        <v>5</v>
      </c>
      <c r="I11" s="79" t="s">
        <v>0</v>
      </c>
      <c r="J11" s="80" t="s">
        <v>13</v>
      </c>
      <c r="K11" s="1"/>
      <c r="L11" s="149" t="s">
        <v>359</v>
      </c>
      <c r="M11" s="150" t="s">
        <v>363</v>
      </c>
      <c r="N11" s="151" t="s">
        <v>3</v>
      </c>
      <c r="O11" s="152" t="s">
        <v>0</v>
      </c>
      <c r="P11" s="153" t="s">
        <v>366</v>
      </c>
      <c r="Q11" s="154"/>
      <c r="R11" s="155" t="s">
        <v>360</v>
      </c>
      <c r="S11" s="155" t="s">
        <v>362</v>
      </c>
      <c r="T11" s="156" t="s">
        <v>361</v>
      </c>
      <c r="U11" s="117" t="s">
        <v>2</v>
      </c>
    </row>
    <row r="12" spans="1:46" s="20" customFormat="1" ht="24.95" customHeight="1" x14ac:dyDescent="0.25">
      <c r="A12" s="70" t="s">
        <v>15</v>
      </c>
      <c r="B12" s="71" t="s">
        <v>32</v>
      </c>
      <c r="C12" s="72">
        <v>2</v>
      </c>
      <c r="D12" s="48" t="s">
        <v>1</v>
      </c>
      <c r="E12" s="49">
        <v>1505</v>
      </c>
      <c r="F12" s="50">
        <v>0.1</v>
      </c>
      <c r="G12" s="51">
        <f t="shared" ref="G12:G26" si="0">(E12*F12)+E12</f>
        <v>1655.5</v>
      </c>
      <c r="H12" s="51">
        <f t="shared" ref="H12:H98" si="1">(C12*E12)</f>
        <v>3010</v>
      </c>
      <c r="I12" s="51">
        <f t="shared" ref="I12:I98" si="2">(H12*F12)</f>
        <v>301</v>
      </c>
      <c r="J12" s="52">
        <f>(H12+I12)</f>
        <v>3311</v>
      </c>
      <c r="K12" s="19"/>
      <c r="L12" s="136">
        <v>3010</v>
      </c>
      <c r="M12" s="139">
        <f>L12*3</f>
        <v>9030</v>
      </c>
      <c r="N12" s="123">
        <v>0.1</v>
      </c>
      <c r="O12" s="133">
        <f>M12*N12</f>
        <v>903</v>
      </c>
      <c r="P12" s="144">
        <f>M12+O12</f>
        <v>9933</v>
      </c>
      <c r="Q12" s="134">
        <v>0.2</v>
      </c>
      <c r="R12" s="135">
        <f>M12*Q12</f>
        <v>1806</v>
      </c>
      <c r="S12" s="86">
        <v>3010</v>
      </c>
      <c r="T12" s="148">
        <f>M12+R12+S12</f>
        <v>13846</v>
      </c>
      <c r="U12" s="86"/>
      <c r="V12" s="107"/>
      <c r="W12" s="107"/>
      <c r="X12" s="107"/>
      <c r="Y12" s="107"/>
      <c r="Z12" s="107"/>
      <c r="AA12" s="107"/>
      <c r="AB12" s="107"/>
      <c r="AC12" s="107"/>
      <c r="AD12" s="107"/>
      <c r="AE12" s="107"/>
      <c r="AF12" s="107"/>
      <c r="AG12" s="107"/>
      <c r="AH12" s="107"/>
      <c r="AI12" s="107"/>
      <c r="AJ12" s="107"/>
      <c r="AK12" s="107"/>
      <c r="AL12" s="107"/>
      <c r="AM12" s="107"/>
      <c r="AN12" s="107"/>
      <c r="AO12" s="107"/>
      <c r="AP12" s="107"/>
      <c r="AQ12" s="107"/>
      <c r="AR12" s="107"/>
      <c r="AS12" s="107"/>
      <c r="AT12" s="107"/>
    </row>
    <row r="13" spans="1:46" s="20" customFormat="1" ht="24.95" customHeight="1" x14ac:dyDescent="0.25">
      <c r="A13" s="112" t="s">
        <v>16</v>
      </c>
      <c r="B13" s="73" t="s">
        <v>322</v>
      </c>
      <c r="C13" s="91">
        <v>18</v>
      </c>
      <c r="D13" s="21" t="s">
        <v>1</v>
      </c>
      <c r="E13" s="41">
        <v>1190</v>
      </c>
      <c r="F13" s="26">
        <v>0.1</v>
      </c>
      <c r="G13" s="39">
        <f t="shared" si="0"/>
        <v>1309</v>
      </c>
      <c r="H13" s="39">
        <f t="shared" si="1"/>
        <v>21420</v>
      </c>
      <c r="I13" s="39">
        <f t="shared" si="2"/>
        <v>2142</v>
      </c>
      <c r="J13" s="40">
        <f t="shared" ref="J13:J98" si="3">(H13+I13)</f>
        <v>23562</v>
      </c>
      <c r="K13" s="19"/>
      <c r="L13" s="136">
        <v>21420</v>
      </c>
      <c r="M13" s="139">
        <f t="shared" ref="M13:M76" si="4">L13*3</f>
        <v>64260</v>
      </c>
      <c r="N13" s="123">
        <v>0.1</v>
      </c>
      <c r="O13" s="133">
        <f t="shared" ref="O13:O76" si="5">M13*N13</f>
        <v>6426</v>
      </c>
      <c r="P13" s="144">
        <f t="shared" ref="P13:P76" si="6">M13+O13</f>
        <v>70686</v>
      </c>
      <c r="Q13" s="134">
        <v>0.2</v>
      </c>
      <c r="R13" s="135">
        <f t="shared" ref="R13:R76" si="7">M13*Q13</f>
        <v>12852</v>
      </c>
      <c r="S13" s="86">
        <v>21420</v>
      </c>
      <c r="T13" s="148">
        <f t="shared" ref="T13:T76" si="8">M13+R13+S13</f>
        <v>98532</v>
      </c>
      <c r="U13" s="86"/>
      <c r="V13" s="107"/>
      <c r="W13" s="107"/>
      <c r="X13" s="107"/>
      <c r="Y13" s="107"/>
      <c r="Z13" s="107"/>
      <c r="AA13" s="107"/>
      <c r="AB13" s="107"/>
      <c r="AC13" s="107"/>
      <c r="AD13" s="107"/>
      <c r="AE13" s="107"/>
      <c r="AF13" s="107"/>
      <c r="AG13" s="107"/>
      <c r="AH13" s="107"/>
      <c r="AI13" s="107"/>
      <c r="AJ13" s="107"/>
      <c r="AK13" s="107"/>
      <c r="AL13" s="107"/>
      <c r="AM13" s="107"/>
      <c r="AN13" s="107"/>
      <c r="AO13" s="107"/>
      <c r="AP13" s="107"/>
      <c r="AQ13" s="107"/>
      <c r="AR13" s="107"/>
      <c r="AS13" s="107"/>
      <c r="AT13" s="107"/>
    </row>
    <row r="14" spans="1:46" s="20" customFormat="1" ht="24.95" customHeight="1" x14ac:dyDescent="0.25">
      <c r="A14" s="112" t="s">
        <v>17</v>
      </c>
      <c r="B14" s="73" t="s">
        <v>323</v>
      </c>
      <c r="C14" s="91">
        <v>21</v>
      </c>
      <c r="D14" s="21" t="s">
        <v>1</v>
      </c>
      <c r="E14" s="41">
        <v>950</v>
      </c>
      <c r="F14" s="26">
        <v>0.1</v>
      </c>
      <c r="G14" s="39">
        <f t="shared" si="0"/>
        <v>1045</v>
      </c>
      <c r="H14" s="39">
        <f t="shared" si="1"/>
        <v>19950</v>
      </c>
      <c r="I14" s="39">
        <f t="shared" si="2"/>
        <v>1995</v>
      </c>
      <c r="J14" s="40">
        <f t="shared" si="3"/>
        <v>21945</v>
      </c>
      <c r="K14" s="19"/>
      <c r="L14" s="136">
        <v>19950</v>
      </c>
      <c r="M14" s="139">
        <f t="shared" si="4"/>
        <v>59850</v>
      </c>
      <c r="N14" s="123">
        <v>0.1</v>
      </c>
      <c r="O14" s="133">
        <f t="shared" si="5"/>
        <v>5985</v>
      </c>
      <c r="P14" s="144">
        <f t="shared" si="6"/>
        <v>65835</v>
      </c>
      <c r="Q14" s="134">
        <v>0.2</v>
      </c>
      <c r="R14" s="135">
        <f t="shared" si="7"/>
        <v>11970</v>
      </c>
      <c r="S14" s="86">
        <v>19950</v>
      </c>
      <c r="T14" s="148">
        <f t="shared" si="8"/>
        <v>91770</v>
      </c>
      <c r="U14" s="86"/>
      <c r="V14" s="107"/>
      <c r="W14" s="107"/>
      <c r="X14" s="107"/>
      <c r="Y14" s="107"/>
      <c r="Z14" s="107"/>
      <c r="AA14" s="107"/>
      <c r="AB14" s="107"/>
      <c r="AC14" s="107"/>
      <c r="AD14" s="107"/>
      <c r="AE14" s="107"/>
      <c r="AF14" s="107"/>
      <c r="AG14" s="107"/>
      <c r="AH14" s="107"/>
      <c r="AI14" s="107"/>
      <c r="AJ14" s="107"/>
      <c r="AK14" s="107"/>
      <c r="AL14" s="107"/>
      <c r="AM14" s="107"/>
      <c r="AN14" s="107"/>
      <c r="AO14" s="107"/>
      <c r="AP14" s="107"/>
      <c r="AQ14" s="107"/>
      <c r="AR14" s="107"/>
      <c r="AS14" s="107"/>
      <c r="AT14" s="107"/>
    </row>
    <row r="15" spans="1:46" s="20" customFormat="1" ht="24.95" customHeight="1" x14ac:dyDescent="0.25">
      <c r="A15" s="112" t="s">
        <v>18</v>
      </c>
      <c r="B15" s="73" t="s">
        <v>33</v>
      </c>
      <c r="C15" s="91">
        <v>1</v>
      </c>
      <c r="D15" s="21" t="s">
        <v>1</v>
      </c>
      <c r="E15" s="41">
        <v>1330</v>
      </c>
      <c r="F15" s="26">
        <v>0.1</v>
      </c>
      <c r="G15" s="39">
        <f t="shared" si="0"/>
        <v>1463</v>
      </c>
      <c r="H15" s="39">
        <f t="shared" si="1"/>
        <v>1330</v>
      </c>
      <c r="I15" s="39">
        <f t="shared" si="2"/>
        <v>133</v>
      </c>
      <c r="J15" s="40">
        <f t="shared" si="3"/>
        <v>1463</v>
      </c>
      <c r="K15" s="19"/>
      <c r="L15" s="136">
        <v>1330</v>
      </c>
      <c r="M15" s="139">
        <f t="shared" si="4"/>
        <v>3990</v>
      </c>
      <c r="N15" s="123">
        <v>0.1</v>
      </c>
      <c r="O15" s="133">
        <f t="shared" si="5"/>
        <v>399</v>
      </c>
      <c r="P15" s="144">
        <f t="shared" si="6"/>
        <v>4389</v>
      </c>
      <c r="Q15" s="134">
        <v>0.2</v>
      </c>
      <c r="R15" s="135">
        <f t="shared" si="7"/>
        <v>798</v>
      </c>
      <c r="S15" s="86">
        <v>1330</v>
      </c>
      <c r="T15" s="148">
        <f t="shared" si="8"/>
        <v>6118</v>
      </c>
      <c r="U15" s="86"/>
      <c r="V15" s="107"/>
      <c r="W15" s="107"/>
      <c r="X15" s="107"/>
      <c r="Y15" s="107"/>
      <c r="Z15" s="107"/>
      <c r="AA15" s="107"/>
      <c r="AB15" s="107"/>
      <c r="AC15" s="107"/>
      <c r="AD15" s="107"/>
      <c r="AE15" s="107"/>
      <c r="AF15" s="107"/>
      <c r="AG15" s="107"/>
      <c r="AH15" s="107"/>
      <c r="AI15" s="107"/>
      <c r="AJ15" s="107"/>
      <c r="AK15" s="107"/>
      <c r="AL15" s="107"/>
      <c r="AM15" s="107"/>
      <c r="AN15" s="107"/>
      <c r="AO15" s="107"/>
      <c r="AP15" s="107"/>
      <c r="AQ15" s="107"/>
      <c r="AR15" s="107"/>
      <c r="AS15" s="107"/>
      <c r="AT15" s="107"/>
    </row>
    <row r="16" spans="1:46" s="20" customFormat="1" ht="24.95" customHeight="1" x14ac:dyDescent="0.25">
      <c r="A16" s="112" t="s">
        <v>19</v>
      </c>
      <c r="B16" s="73" t="s">
        <v>34</v>
      </c>
      <c r="C16" s="91">
        <v>3</v>
      </c>
      <c r="D16" s="21" t="s">
        <v>1</v>
      </c>
      <c r="E16" s="41">
        <v>2300</v>
      </c>
      <c r="F16" s="26">
        <v>0.1</v>
      </c>
      <c r="G16" s="39">
        <f t="shared" si="0"/>
        <v>2530</v>
      </c>
      <c r="H16" s="39">
        <f t="shared" si="1"/>
        <v>6900</v>
      </c>
      <c r="I16" s="39">
        <f t="shared" si="2"/>
        <v>690</v>
      </c>
      <c r="J16" s="40">
        <f t="shared" si="3"/>
        <v>7590</v>
      </c>
      <c r="K16" s="19"/>
      <c r="L16" s="136">
        <v>6900</v>
      </c>
      <c r="M16" s="139">
        <f t="shared" si="4"/>
        <v>20700</v>
      </c>
      <c r="N16" s="123">
        <v>0.1</v>
      </c>
      <c r="O16" s="133">
        <f t="shared" si="5"/>
        <v>2070</v>
      </c>
      <c r="P16" s="144">
        <f t="shared" si="6"/>
        <v>22770</v>
      </c>
      <c r="Q16" s="134">
        <v>0.2</v>
      </c>
      <c r="R16" s="135">
        <f t="shared" si="7"/>
        <v>4140</v>
      </c>
      <c r="S16" s="86">
        <v>6900</v>
      </c>
      <c r="T16" s="148">
        <f t="shared" si="8"/>
        <v>31740</v>
      </c>
      <c r="U16" s="86"/>
      <c r="V16" s="107"/>
      <c r="W16" s="107"/>
      <c r="X16" s="107"/>
      <c r="Y16" s="107"/>
      <c r="Z16" s="107"/>
      <c r="AA16" s="107"/>
      <c r="AB16" s="107"/>
      <c r="AC16" s="107"/>
      <c r="AD16" s="107"/>
      <c r="AE16" s="107"/>
      <c r="AF16" s="107"/>
      <c r="AG16" s="107"/>
      <c r="AH16" s="107"/>
      <c r="AI16" s="107"/>
      <c r="AJ16" s="107"/>
      <c r="AK16" s="107"/>
      <c r="AL16" s="107"/>
      <c r="AM16" s="107"/>
      <c r="AN16" s="107"/>
      <c r="AO16" s="107"/>
      <c r="AP16" s="107"/>
      <c r="AQ16" s="107"/>
      <c r="AR16" s="107"/>
      <c r="AS16" s="107"/>
      <c r="AT16" s="107"/>
    </row>
    <row r="17" spans="1:46" s="20" customFormat="1" ht="24.95" customHeight="1" x14ac:dyDescent="0.25">
      <c r="A17" s="112" t="s">
        <v>20</v>
      </c>
      <c r="B17" s="73" t="s">
        <v>35</v>
      </c>
      <c r="C17" s="91">
        <v>29</v>
      </c>
      <c r="D17" s="21" t="s">
        <v>1</v>
      </c>
      <c r="E17" s="41">
        <v>1250</v>
      </c>
      <c r="F17" s="26">
        <v>0.1</v>
      </c>
      <c r="G17" s="39">
        <f t="shared" si="0"/>
        <v>1375</v>
      </c>
      <c r="H17" s="39">
        <f t="shared" si="1"/>
        <v>36250</v>
      </c>
      <c r="I17" s="39">
        <f t="shared" si="2"/>
        <v>3625</v>
      </c>
      <c r="J17" s="40">
        <f t="shared" si="3"/>
        <v>39875</v>
      </c>
      <c r="K17" s="19"/>
      <c r="L17" s="136">
        <v>36250</v>
      </c>
      <c r="M17" s="139">
        <f t="shared" si="4"/>
        <v>108750</v>
      </c>
      <c r="N17" s="123">
        <v>0.1</v>
      </c>
      <c r="O17" s="133">
        <f t="shared" si="5"/>
        <v>10875</v>
      </c>
      <c r="P17" s="144">
        <f t="shared" si="6"/>
        <v>119625</v>
      </c>
      <c r="Q17" s="134">
        <v>0.2</v>
      </c>
      <c r="R17" s="135">
        <f t="shared" si="7"/>
        <v>21750</v>
      </c>
      <c r="S17" s="86">
        <v>36250</v>
      </c>
      <c r="T17" s="148">
        <f t="shared" si="8"/>
        <v>166750</v>
      </c>
      <c r="U17" s="86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  <c r="AS17" s="107"/>
      <c r="AT17" s="107"/>
    </row>
    <row r="18" spans="1:46" s="20" customFormat="1" ht="24.95" customHeight="1" x14ac:dyDescent="0.25">
      <c r="A18" s="112" t="s">
        <v>21</v>
      </c>
      <c r="B18" s="73" t="s">
        <v>36</v>
      </c>
      <c r="C18" s="91">
        <v>15</v>
      </c>
      <c r="D18" s="21" t="s">
        <v>1</v>
      </c>
      <c r="E18" s="41">
        <v>3820</v>
      </c>
      <c r="F18" s="26">
        <v>0.1</v>
      </c>
      <c r="G18" s="39">
        <f t="shared" si="0"/>
        <v>4202</v>
      </c>
      <c r="H18" s="39">
        <f t="shared" si="1"/>
        <v>57300</v>
      </c>
      <c r="I18" s="39">
        <f t="shared" si="2"/>
        <v>5730</v>
      </c>
      <c r="J18" s="40">
        <f t="shared" si="3"/>
        <v>63030</v>
      </c>
      <c r="K18" s="19"/>
      <c r="L18" s="136">
        <v>57300</v>
      </c>
      <c r="M18" s="139">
        <f t="shared" si="4"/>
        <v>171900</v>
      </c>
      <c r="N18" s="123">
        <v>0.1</v>
      </c>
      <c r="O18" s="133">
        <f t="shared" si="5"/>
        <v>17190</v>
      </c>
      <c r="P18" s="144">
        <f t="shared" si="6"/>
        <v>189090</v>
      </c>
      <c r="Q18" s="134">
        <v>0.2</v>
      </c>
      <c r="R18" s="135">
        <f t="shared" si="7"/>
        <v>34380</v>
      </c>
      <c r="S18" s="86">
        <v>57300</v>
      </c>
      <c r="T18" s="148">
        <f t="shared" si="8"/>
        <v>263580</v>
      </c>
      <c r="U18" s="86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7"/>
      <c r="AK18" s="107"/>
      <c r="AL18" s="107"/>
      <c r="AM18" s="107"/>
      <c r="AN18" s="107"/>
      <c r="AO18" s="107"/>
      <c r="AP18" s="107"/>
      <c r="AQ18" s="107"/>
      <c r="AR18" s="107"/>
      <c r="AS18" s="107"/>
      <c r="AT18" s="107"/>
    </row>
    <row r="19" spans="1:46" s="20" customFormat="1" ht="24.95" customHeight="1" x14ac:dyDescent="0.25">
      <c r="A19" s="112" t="s">
        <v>22</v>
      </c>
      <c r="B19" s="73" t="s">
        <v>37</v>
      </c>
      <c r="C19" s="91">
        <v>2</v>
      </c>
      <c r="D19" s="21" t="s">
        <v>1</v>
      </c>
      <c r="E19" s="41">
        <v>1000</v>
      </c>
      <c r="F19" s="26">
        <v>0.1</v>
      </c>
      <c r="G19" s="39">
        <f t="shared" si="0"/>
        <v>1100</v>
      </c>
      <c r="H19" s="39">
        <f t="shared" si="1"/>
        <v>2000</v>
      </c>
      <c r="I19" s="39">
        <f t="shared" si="2"/>
        <v>200</v>
      </c>
      <c r="J19" s="40">
        <f t="shared" si="3"/>
        <v>2200</v>
      </c>
      <c r="K19" s="19"/>
      <c r="L19" s="136">
        <v>2000</v>
      </c>
      <c r="M19" s="139">
        <f t="shared" si="4"/>
        <v>6000</v>
      </c>
      <c r="N19" s="123">
        <v>0.1</v>
      </c>
      <c r="O19" s="133">
        <f t="shared" si="5"/>
        <v>600</v>
      </c>
      <c r="P19" s="144">
        <f t="shared" si="6"/>
        <v>6600</v>
      </c>
      <c r="Q19" s="134">
        <v>0.2</v>
      </c>
      <c r="R19" s="135">
        <f t="shared" si="7"/>
        <v>1200</v>
      </c>
      <c r="S19" s="86">
        <v>2000</v>
      </c>
      <c r="T19" s="148">
        <f t="shared" si="8"/>
        <v>9200</v>
      </c>
      <c r="U19" s="86"/>
      <c r="V19" s="107"/>
      <c r="W19" s="107"/>
      <c r="X19" s="107"/>
      <c r="Y19" s="107"/>
      <c r="Z19" s="107"/>
      <c r="AA19" s="107"/>
      <c r="AB19" s="107"/>
      <c r="AC19" s="107"/>
      <c r="AD19" s="107"/>
      <c r="AE19" s="107"/>
      <c r="AF19" s="107"/>
      <c r="AG19" s="107"/>
      <c r="AH19" s="107"/>
      <c r="AI19" s="107"/>
      <c r="AJ19" s="107"/>
      <c r="AK19" s="107"/>
      <c r="AL19" s="107"/>
      <c r="AM19" s="107"/>
      <c r="AN19" s="107"/>
      <c r="AO19" s="107"/>
      <c r="AP19" s="107"/>
      <c r="AQ19" s="107"/>
      <c r="AR19" s="107"/>
      <c r="AS19" s="107"/>
      <c r="AT19" s="107"/>
    </row>
    <row r="20" spans="1:46" s="20" customFormat="1" ht="24.95" customHeight="1" x14ac:dyDescent="0.25">
      <c r="A20" s="112" t="s">
        <v>23</v>
      </c>
      <c r="B20" s="73" t="s">
        <v>38</v>
      </c>
      <c r="C20" s="91">
        <v>12</v>
      </c>
      <c r="D20" s="21" t="s">
        <v>1</v>
      </c>
      <c r="E20" s="41">
        <v>3095</v>
      </c>
      <c r="F20" s="26">
        <v>0.1</v>
      </c>
      <c r="G20" s="39">
        <f t="shared" si="0"/>
        <v>3404.5</v>
      </c>
      <c r="H20" s="39">
        <f t="shared" si="1"/>
        <v>37140</v>
      </c>
      <c r="I20" s="39">
        <f t="shared" si="2"/>
        <v>3714</v>
      </c>
      <c r="J20" s="40">
        <f t="shared" si="3"/>
        <v>40854</v>
      </c>
      <c r="K20" s="19"/>
      <c r="L20" s="136">
        <v>37140</v>
      </c>
      <c r="M20" s="139">
        <f t="shared" si="4"/>
        <v>111420</v>
      </c>
      <c r="N20" s="123">
        <v>0.1</v>
      </c>
      <c r="O20" s="133">
        <f t="shared" si="5"/>
        <v>11142</v>
      </c>
      <c r="P20" s="144">
        <f t="shared" si="6"/>
        <v>122562</v>
      </c>
      <c r="Q20" s="134">
        <v>0.2</v>
      </c>
      <c r="R20" s="135">
        <f t="shared" si="7"/>
        <v>22284</v>
      </c>
      <c r="S20" s="86">
        <v>37140</v>
      </c>
      <c r="T20" s="148">
        <f t="shared" si="8"/>
        <v>170844</v>
      </c>
      <c r="U20" s="86"/>
      <c r="V20" s="107"/>
      <c r="W20" s="107"/>
      <c r="X20" s="107"/>
      <c r="Y20" s="107"/>
      <c r="Z20" s="107"/>
      <c r="AA20" s="107"/>
      <c r="AB20" s="107"/>
      <c r="AC20" s="107"/>
      <c r="AD20" s="107"/>
      <c r="AE20" s="107"/>
      <c r="AF20" s="107"/>
      <c r="AG20" s="107"/>
      <c r="AH20" s="107"/>
      <c r="AI20" s="107"/>
      <c r="AJ20" s="107"/>
      <c r="AK20" s="107"/>
      <c r="AL20" s="107"/>
      <c r="AM20" s="107"/>
      <c r="AN20" s="107"/>
      <c r="AO20" s="107"/>
      <c r="AP20" s="107"/>
      <c r="AQ20" s="107"/>
      <c r="AR20" s="107"/>
      <c r="AS20" s="107"/>
      <c r="AT20" s="107"/>
    </row>
    <row r="21" spans="1:46" s="20" customFormat="1" ht="24.95" customHeight="1" x14ac:dyDescent="0.25">
      <c r="A21" s="112" t="s">
        <v>24</v>
      </c>
      <c r="B21" s="73" t="s">
        <v>39</v>
      </c>
      <c r="C21" s="91">
        <v>11</v>
      </c>
      <c r="D21" s="21" t="s">
        <v>1</v>
      </c>
      <c r="E21" s="41">
        <v>10500</v>
      </c>
      <c r="F21" s="26">
        <v>0.1</v>
      </c>
      <c r="G21" s="39">
        <f t="shared" si="0"/>
        <v>11550</v>
      </c>
      <c r="H21" s="39">
        <f t="shared" si="1"/>
        <v>115500</v>
      </c>
      <c r="I21" s="39">
        <f t="shared" si="2"/>
        <v>11550</v>
      </c>
      <c r="J21" s="40">
        <f t="shared" si="3"/>
        <v>127050</v>
      </c>
      <c r="K21" s="19"/>
      <c r="L21" s="136">
        <v>115500</v>
      </c>
      <c r="M21" s="139">
        <f t="shared" si="4"/>
        <v>346500</v>
      </c>
      <c r="N21" s="123">
        <v>0.1</v>
      </c>
      <c r="O21" s="133">
        <f t="shared" si="5"/>
        <v>34650</v>
      </c>
      <c r="P21" s="144">
        <f t="shared" si="6"/>
        <v>381150</v>
      </c>
      <c r="Q21" s="134">
        <v>0.2</v>
      </c>
      <c r="R21" s="135">
        <f t="shared" si="7"/>
        <v>69300</v>
      </c>
      <c r="S21" s="86">
        <v>115500</v>
      </c>
      <c r="T21" s="148">
        <f t="shared" si="8"/>
        <v>531300</v>
      </c>
      <c r="U21" s="86"/>
      <c r="V21" s="107"/>
      <c r="W21" s="107"/>
      <c r="X21" s="107"/>
      <c r="Y21" s="107"/>
      <c r="Z21" s="107"/>
      <c r="AA21" s="107"/>
      <c r="AB21" s="107"/>
      <c r="AC21" s="107"/>
      <c r="AD21" s="107"/>
      <c r="AE21" s="107"/>
      <c r="AF21" s="107"/>
      <c r="AG21" s="107"/>
      <c r="AH21" s="107"/>
      <c r="AI21" s="107"/>
      <c r="AJ21" s="107"/>
      <c r="AK21" s="107"/>
      <c r="AL21" s="107"/>
      <c r="AM21" s="107"/>
      <c r="AN21" s="107"/>
      <c r="AO21" s="107"/>
      <c r="AP21" s="107"/>
      <c r="AQ21" s="107"/>
      <c r="AR21" s="107"/>
      <c r="AS21" s="107"/>
      <c r="AT21" s="107"/>
    </row>
    <row r="22" spans="1:46" s="20" customFormat="1" ht="24.95" customHeight="1" x14ac:dyDescent="0.25">
      <c r="A22" s="112" t="s">
        <v>25</v>
      </c>
      <c r="B22" s="73" t="s">
        <v>40</v>
      </c>
      <c r="C22" s="91">
        <v>147</v>
      </c>
      <c r="D22" s="21" t="s">
        <v>1</v>
      </c>
      <c r="E22" s="41">
        <v>1050</v>
      </c>
      <c r="F22" s="26">
        <v>0.1</v>
      </c>
      <c r="G22" s="39">
        <f t="shared" si="0"/>
        <v>1155</v>
      </c>
      <c r="H22" s="39">
        <f t="shared" si="1"/>
        <v>154350</v>
      </c>
      <c r="I22" s="39">
        <f t="shared" si="2"/>
        <v>15435</v>
      </c>
      <c r="J22" s="40">
        <f t="shared" si="3"/>
        <v>169785</v>
      </c>
      <c r="K22" s="19"/>
      <c r="L22" s="136">
        <v>154350</v>
      </c>
      <c r="M22" s="139">
        <f t="shared" si="4"/>
        <v>463050</v>
      </c>
      <c r="N22" s="123">
        <v>0.1</v>
      </c>
      <c r="O22" s="133">
        <f t="shared" si="5"/>
        <v>46305</v>
      </c>
      <c r="P22" s="144">
        <f t="shared" si="6"/>
        <v>509355</v>
      </c>
      <c r="Q22" s="134">
        <v>0.2</v>
      </c>
      <c r="R22" s="135">
        <f t="shared" si="7"/>
        <v>92610</v>
      </c>
      <c r="S22" s="86">
        <v>154350</v>
      </c>
      <c r="T22" s="148">
        <f t="shared" si="8"/>
        <v>710010</v>
      </c>
      <c r="U22" s="86"/>
      <c r="V22" s="107"/>
      <c r="W22" s="107"/>
      <c r="X22" s="107"/>
      <c r="Y22" s="107"/>
      <c r="Z22" s="107"/>
      <c r="AA22" s="107"/>
      <c r="AB22" s="107"/>
      <c r="AC22" s="107"/>
      <c r="AD22" s="107"/>
      <c r="AE22" s="107"/>
      <c r="AF22" s="107"/>
      <c r="AG22" s="107"/>
      <c r="AH22" s="107"/>
      <c r="AI22" s="107"/>
      <c r="AJ22" s="107"/>
      <c r="AK22" s="107"/>
      <c r="AL22" s="107"/>
      <c r="AM22" s="107"/>
      <c r="AN22" s="107"/>
      <c r="AO22" s="107"/>
      <c r="AP22" s="107"/>
      <c r="AQ22" s="107"/>
      <c r="AR22" s="107"/>
      <c r="AS22" s="107"/>
      <c r="AT22" s="107"/>
    </row>
    <row r="23" spans="1:46" s="20" customFormat="1" ht="24.95" customHeight="1" x14ac:dyDescent="0.25">
      <c r="A23" s="112" t="s">
        <v>26</v>
      </c>
      <c r="B23" s="73" t="s">
        <v>41</v>
      </c>
      <c r="C23" s="91">
        <v>31</v>
      </c>
      <c r="D23" s="21" t="s">
        <v>1</v>
      </c>
      <c r="E23" s="41">
        <v>1050</v>
      </c>
      <c r="F23" s="26">
        <v>0.1</v>
      </c>
      <c r="G23" s="39">
        <f t="shared" si="0"/>
        <v>1155</v>
      </c>
      <c r="H23" s="39">
        <f t="shared" si="1"/>
        <v>32550</v>
      </c>
      <c r="I23" s="39">
        <f t="shared" si="2"/>
        <v>3255</v>
      </c>
      <c r="J23" s="40">
        <f t="shared" si="3"/>
        <v>35805</v>
      </c>
      <c r="K23" s="19"/>
      <c r="L23" s="136">
        <v>32550</v>
      </c>
      <c r="M23" s="139">
        <f t="shared" si="4"/>
        <v>97650</v>
      </c>
      <c r="N23" s="123">
        <v>0.1</v>
      </c>
      <c r="O23" s="133">
        <f t="shared" si="5"/>
        <v>9765</v>
      </c>
      <c r="P23" s="144">
        <f t="shared" si="6"/>
        <v>107415</v>
      </c>
      <c r="Q23" s="134">
        <v>0.2</v>
      </c>
      <c r="R23" s="135">
        <f t="shared" si="7"/>
        <v>19530</v>
      </c>
      <c r="S23" s="86">
        <v>32550</v>
      </c>
      <c r="T23" s="148">
        <f t="shared" si="8"/>
        <v>149730</v>
      </c>
      <c r="U23" s="86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107"/>
      <c r="AG23" s="107"/>
      <c r="AH23" s="107"/>
      <c r="AI23" s="107"/>
      <c r="AJ23" s="107"/>
      <c r="AK23" s="107"/>
      <c r="AL23" s="107"/>
      <c r="AM23" s="107"/>
      <c r="AN23" s="107"/>
      <c r="AO23" s="107"/>
      <c r="AP23" s="107"/>
      <c r="AQ23" s="107"/>
      <c r="AR23" s="107"/>
      <c r="AS23" s="107"/>
      <c r="AT23" s="107"/>
    </row>
    <row r="24" spans="1:46" s="20" customFormat="1" ht="24.95" customHeight="1" x14ac:dyDescent="0.25">
      <c r="A24" s="112" t="s">
        <v>27</v>
      </c>
      <c r="B24" s="73" t="s">
        <v>42</v>
      </c>
      <c r="C24" s="91">
        <v>7</v>
      </c>
      <c r="D24" s="21" t="s">
        <v>1</v>
      </c>
      <c r="E24" s="41">
        <v>1198</v>
      </c>
      <c r="F24" s="26">
        <v>0.1</v>
      </c>
      <c r="G24" s="39">
        <f t="shared" si="0"/>
        <v>1317.8</v>
      </c>
      <c r="H24" s="39">
        <f t="shared" si="1"/>
        <v>8386</v>
      </c>
      <c r="I24" s="39">
        <f t="shared" si="2"/>
        <v>838.6</v>
      </c>
      <c r="J24" s="40">
        <f t="shared" si="3"/>
        <v>9224.6</v>
      </c>
      <c r="K24" s="19"/>
      <c r="L24" s="136">
        <v>8386</v>
      </c>
      <c r="M24" s="139">
        <f t="shared" si="4"/>
        <v>25158</v>
      </c>
      <c r="N24" s="123">
        <v>0.1</v>
      </c>
      <c r="O24" s="133">
        <f t="shared" si="5"/>
        <v>2515.8000000000002</v>
      </c>
      <c r="P24" s="144">
        <f t="shared" si="6"/>
        <v>27673.8</v>
      </c>
      <c r="Q24" s="134">
        <v>0.2</v>
      </c>
      <c r="R24" s="135">
        <f t="shared" si="7"/>
        <v>5031.6000000000004</v>
      </c>
      <c r="S24" s="86">
        <v>8386</v>
      </c>
      <c r="T24" s="148">
        <f t="shared" si="8"/>
        <v>38575.599999999999</v>
      </c>
      <c r="U24" s="86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  <c r="AP24" s="107"/>
      <c r="AQ24" s="107"/>
      <c r="AR24" s="107"/>
      <c r="AS24" s="107"/>
      <c r="AT24" s="107"/>
    </row>
    <row r="25" spans="1:46" s="20" customFormat="1" ht="24.95" customHeight="1" x14ac:dyDescent="0.25">
      <c r="A25" s="111" t="s">
        <v>309</v>
      </c>
      <c r="B25" s="83" t="s">
        <v>43</v>
      </c>
      <c r="C25" s="97">
        <v>24</v>
      </c>
      <c r="D25" s="21" t="s">
        <v>1</v>
      </c>
      <c r="E25" s="42">
        <v>1272.73</v>
      </c>
      <c r="F25" s="24">
        <v>0.1</v>
      </c>
      <c r="G25" s="39">
        <f t="shared" si="0"/>
        <v>1400.0029999999999</v>
      </c>
      <c r="H25" s="39">
        <f t="shared" si="1"/>
        <v>30545.52</v>
      </c>
      <c r="I25" s="39">
        <f t="shared" si="2"/>
        <v>3054.5520000000001</v>
      </c>
      <c r="J25" s="40">
        <f t="shared" si="3"/>
        <v>33600.072</v>
      </c>
      <c r="K25" s="19"/>
      <c r="L25" s="136">
        <v>30545.52</v>
      </c>
      <c r="M25" s="139">
        <f t="shared" si="4"/>
        <v>91636.56</v>
      </c>
      <c r="N25" s="124">
        <v>0.1</v>
      </c>
      <c r="O25" s="133">
        <f t="shared" si="5"/>
        <v>9163.6560000000009</v>
      </c>
      <c r="P25" s="144">
        <f t="shared" si="6"/>
        <v>100800.216</v>
      </c>
      <c r="Q25" s="134">
        <v>0.2</v>
      </c>
      <c r="R25" s="135">
        <f t="shared" si="7"/>
        <v>18327.312000000002</v>
      </c>
      <c r="S25" s="86">
        <v>30545.52</v>
      </c>
      <c r="T25" s="148">
        <f t="shared" si="8"/>
        <v>140509.39199999999</v>
      </c>
      <c r="U25" s="86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  <c r="AF25" s="107"/>
      <c r="AG25" s="107"/>
      <c r="AH25" s="107"/>
      <c r="AI25" s="107"/>
      <c r="AJ25" s="107"/>
      <c r="AK25" s="107"/>
      <c r="AL25" s="107"/>
      <c r="AM25" s="107"/>
      <c r="AN25" s="107"/>
      <c r="AO25" s="107"/>
      <c r="AP25" s="107"/>
      <c r="AQ25" s="107"/>
      <c r="AR25" s="107"/>
      <c r="AS25" s="107"/>
      <c r="AT25" s="107"/>
    </row>
    <row r="26" spans="1:46" s="20" customFormat="1" ht="24.95" customHeight="1" x14ac:dyDescent="0.25">
      <c r="A26" s="111" t="s">
        <v>44</v>
      </c>
      <c r="B26" s="82" t="s">
        <v>45</v>
      </c>
      <c r="C26" s="88">
        <v>28</v>
      </c>
      <c r="D26" s="33" t="s">
        <v>1</v>
      </c>
      <c r="E26" s="58">
        <v>1400</v>
      </c>
      <c r="F26" s="34">
        <v>0.1</v>
      </c>
      <c r="G26" s="59">
        <f t="shared" si="0"/>
        <v>1540</v>
      </c>
      <c r="H26" s="89">
        <f t="shared" si="1"/>
        <v>39200</v>
      </c>
      <c r="I26" s="59">
        <f t="shared" si="2"/>
        <v>3920</v>
      </c>
      <c r="J26" s="61">
        <f t="shared" si="3"/>
        <v>43120</v>
      </c>
      <c r="K26" s="19"/>
      <c r="L26" s="136">
        <v>39200</v>
      </c>
      <c r="M26" s="139">
        <f t="shared" si="4"/>
        <v>117600</v>
      </c>
      <c r="N26" s="124">
        <v>0.1</v>
      </c>
      <c r="O26" s="133">
        <f t="shared" si="5"/>
        <v>11760</v>
      </c>
      <c r="P26" s="144">
        <f t="shared" si="6"/>
        <v>129360</v>
      </c>
      <c r="Q26" s="134">
        <v>0.2</v>
      </c>
      <c r="R26" s="135">
        <f t="shared" si="7"/>
        <v>23520</v>
      </c>
      <c r="S26" s="86">
        <v>39200</v>
      </c>
      <c r="T26" s="148">
        <f t="shared" si="8"/>
        <v>180320</v>
      </c>
      <c r="U26" s="86"/>
      <c r="V26" s="107"/>
      <c r="W26" s="107"/>
      <c r="X26" s="107"/>
      <c r="Y26" s="107"/>
      <c r="Z26" s="107"/>
      <c r="AA26" s="107"/>
      <c r="AB26" s="107"/>
      <c r="AC26" s="107"/>
      <c r="AD26" s="107"/>
      <c r="AE26" s="107"/>
      <c r="AF26" s="107"/>
      <c r="AG26" s="107"/>
      <c r="AH26" s="107"/>
      <c r="AI26" s="107"/>
      <c r="AJ26" s="107"/>
      <c r="AK26" s="107"/>
      <c r="AL26" s="107"/>
      <c r="AM26" s="107"/>
      <c r="AN26" s="107"/>
      <c r="AO26" s="107"/>
      <c r="AP26" s="107"/>
      <c r="AQ26" s="107"/>
      <c r="AR26" s="107"/>
      <c r="AS26" s="107"/>
      <c r="AT26" s="107"/>
    </row>
    <row r="27" spans="1:46" s="20" customFormat="1" ht="24.95" customHeight="1" x14ac:dyDescent="0.25">
      <c r="A27" s="112" t="s">
        <v>46</v>
      </c>
      <c r="B27" s="73" t="s">
        <v>47</v>
      </c>
      <c r="C27" s="90">
        <v>45</v>
      </c>
      <c r="D27" s="35" t="s">
        <v>1</v>
      </c>
      <c r="E27" s="41">
        <v>500</v>
      </c>
      <c r="F27" s="24">
        <v>0.21</v>
      </c>
      <c r="G27" s="41">
        <f>(E27*F26)+E27</f>
        <v>550</v>
      </c>
      <c r="H27" s="42">
        <f t="shared" si="1"/>
        <v>22500</v>
      </c>
      <c r="I27" s="42">
        <f t="shared" si="2"/>
        <v>4725</v>
      </c>
      <c r="J27" s="44">
        <f t="shared" si="3"/>
        <v>27225</v>
      </c>
      <c r="K27" s="19"/>
      <c r="L27" s="136">
        <v>22500</v>
      </c>
      <c r="M27" s="139">
        <f t="shared" si="4"/>
        <v>67500</v>
      </c>
      <c r="N27" s="124">
        <v>0.21</v>
      </c>
      <c r="O27" s="133">
        <f t="shared" si="5"/>
        <v>14175</v>
      </c>
      <c r="P27" s="144">
        <f t="shared" si="6"/>
        <v>81675</v>
      </c>
      <c r="Q27" s="134">
        <v>0.2</v>
      </c>
      <c r="R27" s="135">
        <f t="shared" si="7"/>
        <v>13500</v>
      </c>
      <c r="S27" s="86">
        <v>22500</v>
      </c>
      <c r="T27" s="148">
        <f t="shared" si="8"/>
        <v>103500</v>
      </c>
      <c r="U27" s="86"/>
      <c r="V27" s="107"/>
      <c r="W27" s="107"/>
      <c r="X27" s="107"/>
      <c r="Y27" s="107"/>
      <c r="Z27" s="107"/>
      <c r="AA27" s="107"/>
      <c r="AB27" s="107"/>
      <c r="AC27" s="107"/>
      <c r="AD27" s="107"/>
      <c r="AE27" s="107"/>
      <c r="AF27" s="107"/>
      <c r="AG27" s="107"/>
      <c r="AH27" s="107"/>
      <c r="AI27" s="107"/>
      <c r="AJ27" s="107"/>
      <c r="AK27" s="107"/>
      <c r="AL27" s="107"/>
      <c r="AM27" s="107"/>
      <c r="AN27" s="107"/>
      <c r="AO27" s="107"/>
      <c r="AP27" s="107"/>
      <c r="AQ27" s="107"/>
      <c r="AR27" s="107"/>
      <c r="AS27" s="107"/>
      <c r="AT27" s="107"/>
    </row>
    <row r="28" spans="1:46" s="20" customFormat="1" ht="24.95" customHeight="1" x14ac:dyDescent="0.25">
      <c r="A28" s="112" t="s">
        <v>48</v>
      </c>
      <c r="B28" s="73" t="s">
        <v>49</v>
      </c>
      <c r="C28" s="65">
        <v>31</v>
      </c>
      <c r="D28" s="21" t="s">
        <v>1</v>
      </c>
      <c r="E28" s="38">
        <v>1067</v>
      </c>
      <c r="F28" s="22">
        <v>0.21</v>
      </c>
      <c r="G28" s="39">
        <f>(E28*F28)+E28</f>
        <v>1291.07</v>
      </c>
      <c r="H28" s="43">
        <f t="shared" si="1"/>
        <v>33077</v>
      </c>
      <c r="I28" s="42">
        <f t="shared" si="2"/>
        <v>6946.17</v>
      </c>
      <c r="J28" s="44">
        <f>(H28+I28)</f>
        <v>40023.17</v>
      </c>
      <c r="K28" s="19"/>
      <c r="L28" s="136">
        <v>33077</v>
      </c>
      <c r="M28" s="139">
        <f t="shared" si="4"/>
        <v>99231</v>
      </c>
      <c r="N28" s="124">
        <v>0.21</v>
      </c>
      <c r="O28" s="133">
        <f t="shared" si="5"/>
        <v>20838.509999999998</v>
      </c>
      <c r="P28" s="144">
        <f t="shared" si="6"/>
        <v>120069.51</v>
      </c>
      <c r="Q28" s="134">
        <v>0.2</v>
      </c>
      <c r="R28" s="135">
        <f t="shared" si="7"/>
        <v>19846.2</v>
      </c>
      <c r="S28" s="86">
        <v>33077</v>
      </c>
      <c r="T28" s="148">
        <f t="shared" si="8"/>
        <v>152154.20000000001</v>
      </c>
      <c r="U28" s="86"/>
      <c r="V28" s="107"/>
      <c r="W28" s="107"/>
      <c r="X28" s="107"/>
      <c r="Y28" s="107"/>
      <c r="Z28" s="107"/>
      <c r="AA28" s="107"/>
      <c r="AB28" s="107"/>
      <c r="AC28" s="107"/>
      <c r="AD28" s="107"/>
      <c r="AE28" s="107"/>
      <c r="AF28" s="107"/>
      <c r="AG28" s="107"/>
      <c r="AH28" s="107"/>
      <c r="AI28" s="107"/>
      <c r="AJ28" s="107"/>
      <c r="AK28" s="107"/>
      <c r="AL28" s="107"/>
      <c r="AM28" s="107"/>
      <c r="AN28" s="107"/>
      <c r="AO28" s="107"/>
      <c r="AP28" s="107"/>
      <c r="AQ28" s="107"/>
      <c r="AR28" s="107"/>
      <c r="AS28" s="107"/>
      <c r="AT28" s="107"/>
    </row>
    <row r="29" spans="1:46" s="20" customFormat="1" ht="24.95" customHeight="1" x14ac:dyDescent="0.25">
      <c r="A29" s="112" t="s">
        <v>50</v>
      </c>
      <c r="B29" s="73" t="s">
        <v>51</v>
      </c>
      <c r="C29" s="65">
        <v>9</v>
      </c>
      <c r="D29" s="21" t="s">
        <v>1</v>
      </c>
      <c r="E29" s="38">
        <v>550</v>
      </c>
      <c r="F29" s="22">
        <v>0.21</v>
      </c>
      <c r="G29" s="39">
        <f>E29*1.21</f>
        <v>665.5</v>
      </c>
      <c r="H29" s="43">
        <f t="shared" si="1"/>
        <v>4950</v>
      </c>
      <c r="I29" s="39">
        <f>H29*F29</f>
        <v>1039.5</v>
      </c>
      <c r="J29" s="40">
        <f>(H29+I29)</f>
        <v>5989.5</v>
      </c>
      <c r="K29" s="19"/>
      <c r="L29" s="136">
        <v>4950</v>
      </c>
      <c r="M29" s="139">
        <f t="shared" si="4"/>
        <v>14850</v>
      </c>
      <c r="N29" s="124">
        <v>0.21</v>
      </c>
      <c r="O29" s="133">
        <f t="shared" si="5"/>
        <v>3118.5</v>
      </c>
      <c r="P29" s="144">
        <f t="shared" si="6"/>
        <v>17968.5</v>
      </c>
      <c r="Q29" s="134">
        <v>0.2</v>
      </c>
      <c r="R29" s="135">
        <f t="shared" si="7"/>
        <v>2970</v>
      </c>
      <c r="S29" s="86">
        <v>4950</v>
      </c>
      <c r="T29" s="148">
        <f t="shared" si="8"/>
        <v>22770</v>
      </c>
      <c r="U29" s="86"/>
      <c r="V29" s="107"/>
      <c r="W29" s="107"/>
      <c r="X29" s="107"/>
      <c r="Y29" s="107"/>
      <c r="Z29" s="107"/>
      <c r="AA29" s="107"/>
      <c r="AB29" s="107"/>
      <c r="AC29" s="107"/>
      <c r="AD29" s="107"/>
      <c r="AE29" s="107"/>
      <c r="AF29" s="107"/>
      <c r="AG29" s="107"/>
      <c r="AH29" s="107"/>
      <c r="AI29" s="107"/>
      <c r="AJ29" s="107"/>
      <c r="AK29" s="107"/>
      <c r="AL29" s="107"/>
      <c r="AM29" s="107"/>
      <c r="AN29" s="107"/>
      <c r="AO29" s="107"/>
      <c r="AP29" s="107"/>
      <c r="AQ29" s="107"/>
      <c r="AR29" s="107"/>
      <c r="AS29" s="107"/>
      <c r="AT29" s="107"/>
    </row>
    <row r="30" spans="1:46" s="20" customFormat="1" ht="24.95" customHeight="1" x14ac:dyDescent="0.25">
      <c r="A30" s="112" t="s">
        <v>52</v>
      </c>
      <c r="B30" s="73" t="s">
        <v>53</v>
      </c>
      <c r="C30" s="62">
        <v>4</v>
      </c>
      <c r="D30" s="21" t="s">
        <v>1</v>
      </c>
      <c r="E30" s="38">
        <v>122</v>
      </c>
      <c r="F30" s="22">
        <v>0.21</v>
      </c>
      <c r="G30" s="39">
        <f>(E30*F30)+E30</f>
        <v>147.62</v>
      </c>
      <c r="H30" s="43">
        <f t="shared" si="1"/>
        <v>488</v>
      </c>
      <c r="I30" s="39">
        <f t="shared" si="2"/>
        <v>102.47999999999999</v>
      </c>
      <c r="J30" s="40">
        <f t="shared" si="3"/>
        <v>590.48</v>
      </c>
      <c r="K30" s="19"/>
      <c r="L30" s="136">
        <v>488</v>
      </c>
      <c r="M30" s="139">
        <f t="shared" si="4"/>
        <v>1464</v>
      </c>
      <c r="N30" s="124">
        <v>0.21</v>
      </c>
      <c r="O30" s="133">
        <f t="shared" si="5"/>
        <v>307.44</v>
      </c>
      <c r="P30" s="144">
        <f t="shared" si="6"/>
        <v>1771.44</v>
      </c>
      <c r="Q30" s="134">
        <v>0.2</v>
      </c>
      <c r="R30" s="135">
        <f t="shared" si="7"/>
        <v>292.8</v>
      </c>
      <c r="S30" s="86">
        <v>488</v>
      </c>
      <c r="T30" s="148">
        <f t="shared" si="8"/>
        <v>2244.8000000000002</v>
      </c>
      <c r="U30" s="86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107"/>
      <c r="AS30" s="107"/>
      <c r="AT30" s="107"/>
    </row>
    <row r="31" spans="1:46" s="20" customFormat="1" ht="24.95" customHeight="1" x14ac:dyDescent="0.25">
      <c r="A31" s="174" t="s">
        <v>54</v>
      </c>
      <c r="B31" s="83" t="s">
        <v>277</v>
      </c>
      <c r="C31" s="66">
        <v>245</v>
      </c>
      <c r="D31" s="21" t="s">
        <v>1</v>
      </c>
      <c r="E31" s="41">
        <v>21</v>
      </c>
      <c r="F31" s="22">
        <v>0.21</v>
      </c>
      <c r="G31" s="39">
        <f>(E31*F31)+E31</f>
        <v>25.41</v>
      </c>
      <c r="H31" s="43">
        <f t="shared" si="1"/>
        <v>5145</v>
      </c>
      <c r="I31" s="39">
        <f t="shared" si="2"/>
        <v>1080.45</v>
      </c>
      <c r="J31" s="40">
        <f t="shared" si="3"/>
        <v>6225.45</v>
      </c>
      <c r="K31" s="19"/>
      <c r="L31" s="136"/>
      <c r="M31" s="139">
        <f t="shared" si="4"/>
        <v>0</v>
      </c>
      <c r="N31" s="124">
        <v>0.21</v>
      </c>
      <c r="O31" s="133">
        <f t="shared" si="5"/>
        <v>0</v>
      </c>
      <c r="P31" s="144">
        <f t="shared" si="6"/>
        <v>0</v>
      </c>
      <c r="Q31" s="134">
        <v>0.2</v>
      </c>
      <c r="R31" s="135">
        <f t="shared" si="7"/>
        <v>0</v>
      </c>
      <c r="S31" s="86"/>
      <c r="T31" s="148">
        <f t="shared" si="8"/>
        <v>0</v>
      </c>
      <c r="U31" s="86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107"/>
      <c r="AS31" s="107"/>
      <c r="AT31" s="107"/>
    </row>
    <row r="32" spans="1:46" s="20" customFormat="1" ht="24.95" customHeight="1" x14ac:dyDescent="0.25">
      <c r="A32" s="180"/>
      <c r="B32" s="84" t="s">
        <v>278</v>
      </c>
      <c r="C32" s="66">
        <v>60</v>
      </c>
      <c r="D32" s="21" t="s">
        <v>1</v>
      </c>
      <c r="E32" s="41">
        <v>24.04</v>
      </c>
      <c r="F32" s="22">
        <v>0.21</v>
      </c>
      <c r="G32" s="39">
        <f>(E32*F32)+E32</f>
        <v>29.0884</v>
      </c>
      <c r="H32" s="43">
        <f t="shared" si="1"/>
        <v>1442.3999999999999</v>
      </c>
      <c r="I32" s="39">
        <f t="shared" si="2"/>
        <v>302.90399999999994</v>
      </c>
      <c r="J32" s="40">
        <f t="shared" si="3"/>
        <v>1745.3039999999999</v>
      </c>
      <c r="K32" s="19">
        <v>20</v>
      </c>
      <c r="L32" s="136">
        <f>H31+H32</f>
        <v>6587.4</v>
      </c>
      <c r="M32" s="139">
        <f t="shared" si="4"/>
        <v>19762.199999999997</v>
      </c>
      <c r="N32" s="124">
        <v>0.21</v>
      </c>
      <c r="O32" s="133">
        <f t="shared" si="5"/>
        <v>4150.061999999999</v>
      </c>
      <c r="P32" s="144">
        <f t="shared" si="6"/>
        <v>23912.261999999995</v>
      </c>
      <c r="Q32" s="134">
        <v>0.2</v>
      </c>
      <c r="R32" s="135">
        <f t="shared" si="7"/>
        <v>3952.4399999999996</v>
      </c>
      <c r="S32" s="86">
        <v>6587.4</v>
      </c>
      <c r="T32" s="148">
        <f t="shared" si="8"/>
        <v>30302.039999999994</v>
      </c>
      <c r="U32" s="86"/>
      <c r="V32" s="107"/>
      <c r="W32" s="107"/>
      <c r="X32" s="107"/>
      <c r="Y32" s="107"/>
      <c r="Z32" s="107"/>
      <c r="AA32" s="107"/>
      <c r="AB32" s="107"/>
      <c r="AC32" s="107"/>
      <c r="AD32" s="107"/>
      <c r="AE32" s="107"/>
      <c r="AF32" s="107"/>
      <c r="AG32" s="107"/>
      <c r="AH32" s="107"/>
      <c r="AI32" s="107"/>
      <c r="AJ32" s="107"/>
      <c r="AK32" s="107"/>
      <c r="AL32" s="107"/>
      <c r="AM32" s="107"/>
      <c r="AN32" s="107"/>
      <c r="AO32" s="107"/>
      <c r="AP32" s="107"/>
      <c r="AQ32" s="107"/>
      <c r="AR32" s="107"/>
      <c r="AS32" s="107"/>
      <c r="AT32" s="107"/>
    </row>
    <row r="33" spans="1:46" s="20" customFormat="1" ht="24.95" customHeight="1" x14ac:dyDescent="0.25">
      <c r="A33" s="112" t="s">
        <v>55</v>
      </c>
      <c r="B33" s="73" t="s">
        <v>56</v>
      </c>
      <c r="C33" s="67">
        <v>9</v>
      </c>
      <c r="D33" s="21" t="s">
        <v>1</v>
      </c>
      <c r="E33" s="41">
        <v>168.88</v>
      </c>
      <c r="F33" s="22">
        <v>0.21</v>
      </c>
      <c r="G33" s="39">
        <f t="shared" ref="G33:G98" si="9">(E33*F33)+E33</f>
        <v>204.34479999999999</v>
      </c>
      <c r="H33" s="43">
        <f t="shared" si="1"/>
        <v>1519.92</v>
      </c>
      <c r="I33" s="39">
        <f t="shared" si="2"/>
        <v>319.1832</v>
      </c>
      <c r="J33" s="40">
        <f t="shared" si="3"/>
        <v>1839.1032</v>
      </c>
      <c r="K33" s="19"/>
      <c r="L33" s="136">
        <v>1519.92</v>
      </c>
      <c r="M33" s="139">
        <f t="shared" si="4"/>
        <v>4559.76</v>
      </c>
      <c r="N33" s="124">
        <v>0.21</v>
      </c>
      <c r="O33" s="133">
        <f t="shared" si="5"/>
        <v>957.54960000000005</v>
      </c>
      <c r="P33" s="144">
        <f t="shared" si="6"/>
        <v>5517.3096000000005</v>
      </c>
      <c r="Q33" s="134">
        <v>0.2</v>
      </c>
      <c r="R33" s="135">
        <f t="shared" si="7"/>
        <v>911.95200000000011</v>
      </c>
      <c r="S33" s="86">
        <v>1519.92</v>
      </c>
      <c r="T33" s="148">
        <f t="shared" si="8"/>
        <v>6991.6320000000005</v>
      </c>
      <c r="U33" s="86"/>
      <c r="V33" s="107"/>
      <c r="W33" s="107"/>
      <c r="X33" s="107"/>
      <c r="Y33" s="107"/>
      <c r="Z33" s="107"/>
      <c r="AA33" s="107"/>
      <c r="AB33" s="107"/>
      <c r="AC33" s="107"/>
      <c r="AD33" s="107"/>
      <c r="AE33" s="107"/>
      <c r="AF33" s="107"/>
      <c r="AG33" s="107"/>
      <c r="AH33" s="107"/>
      <c r="AI33" s="107"/>
      <c r="AJ33" s="107"/>
      <c r="AK33" s="107"/>
      <c r="AL33" s="107"/>
      <c r="AM33" s="107"/>
      <c r="AN33" s="107"/>
      <c r="AO33" s="107"/>
      <c r="AP33" s="107"/>
      <c r="AQ33" s="107"/>
      <c r="AR33" s="107"/>
      <c r="AS33" s="107"/>
      <c r="AT33" s="107"/>
    </row>
    <row r="34" spans="1:46" s="20" customFormat="1" ht="24.95" customHeight="1" x14ac:dyDescent="0.25">
      <c r="A34" s="112" t="s">
        <v>57</v>
      </c>
      <c r="B34" s="73" t="s">
        <v>58</v>
      </c>
      <c r="C34" s="67">
        <v>15</v>
      </c>
      <c r="D34" s="21" t="s">
        <v>1</v>
      </c>
      <c r="E34" s="41">
        <v>21</v>
      </c>
      <c r="F34" s="22">
        <v>0.21</v>
      </c>
      <c r="G34" s="39">
        <f t="shared" si="9"/>
        <v>25.41</v>
      </c>
      <c r="H34" s="43">
        <f t="shared" si="1"/>
        <v>315</v>
      </c>
      <c r="I34" s="39">
        <f t="shared" si="2"/>
        <v>66.149999999999991</v>
      </c>
      <c r="J34" s="40">
        <f t="shared" si="3"/>
        <v>381.15</v>
      </c>
      <c r="K34" s="19"/>
      <c r="L34" s="136">
        <v>315</v>
      </c>
      <c r="M34" s="139">
        <f t="shared" si="4"/>
        <v>945</v>
      </c>
      <c r="N34" s="124">
        <v>0.21</v>
      </c>
      <c r="O34" s="133">
        <f t="shared" si="5"/>
        <v>198.45</v>
      </c>
      <c r="P34" s="144">
        <f t="shared" si="6"/>
        <v>1143.45</v>
      </c>
      <c r="Q34" s="134">
        <v>0.2</v>
      </c>
      <c r="R34" s="135">
        <f t="shared" si="7"/>
        <v>189</v>
      </c>
      <c r="S34" s="86">
        <v>315</v>
      </c>
      <c r="T34" s="148">
        <f t="shared" si="8"/>
        <v>1449</v>
      </c>
      <c r="U34" s="86"/>
      <c r="V34" s="107"/>
      <c r="W34" s="107"/>
      <c r="X34" s="107"/>
      <c r="Y34" s="107"/>
      <c r="Z34" s="107"/>
      <c r="AA34" s="107"/>
      <c r="AB34" s="107"/>
      <c r="AC34" s="107"/>
      <c r="AD34" s="107"/>
      <c r="AE34" s="107"/>
      <c r="AF34" s="107"/>
      <c r="AG34" s="107"/>
      <c r="AH34" s="107"/>
      <c r="AI34" s="107"/>
      <c r="AJ34" s="107"/>
      <c r="AK34" s="107"/>
      <c r="AL34" s="107"/>
      <c r="AM34" s="107"/>
      <c r="AN34" s="107"/>
      <c r="AO34" s="107"/>
      <c r="AP34" s="107"/>
      <c r="AQ34" s="107"/>
      <c r="AR34" s="107"/>
      <c r="AS34" s="107"/>
      <c r="AT34" s="107"/>
    </row>
    <row r="35" spans="1:46" s="20" customFormat="1" ht="24.95" customHeight="1" x14ac:dyDescent="0.25">
      <c r="A35" s="112" t="s">
        <v>59</v>
      </c>
      <c r="B35" s="73" t="s">
        <v>60</v>
      </c>
      <c r="C35" s="67">
        <v>275</v>
      </c>
      <c r="D35" s="21" t="s">
        <v>1</v>
      </c>
      <c r="E35" s="41">
        <v>21</v>
      </c>
      <c r="F35" s="22">
        <v>0.21</v>
      </c>
      <c r="G35" s="39">
        <f t="shared" si="9"/>
        <v>25.41</v>
      </c>
      <c r="H35" s="43">
        <f t="shared" si="1"/>
        <v>5775</v>
      </c>
      <c r="I35" s="39">
        <f t="shared" si="2"/>
        <v>1212.75</v>
      </c>
      <c r="J35" s="40">
        <f t="shared" si="3"/>
        <v>6987.75</v>
      </c>
      <c r="K35" s="19"/>
      <c r="L35" s="136">
        <v>5775</v>
      </c>
      <c r="M35" s="139">
        <f t="shared" si="4"/>
        <v>17325</v>
      </c>
      <c r="N35" s="124">
        <v>0.21</v>
      </c>
      <c r="O35" s="133">
        <f t="shared" si="5"/>
        <v>3638.25</v>
      </c>
      <c r="P35" s="144">
        <f t="shared" si="6"/>
        <v>20963.25</v>
      </c>
      <c r="Q35" s="134">
        <v>0.2</v>
      </c>
      <c r="R35" s="135">
        <f t="shared" si="7"/>
        <v>3465</v>
      </c>
      <c r="S35" s="86">
        <v>5775</v>
      </c>
      <c r="T35" s="148">
        <f t="shared" si="8"/>
        <v>26565</v>
      </c>
      <c r="U35" s="86"/>
      <c r="V35" s="107"/>
      <c r="W35" s="107"/>
      <c r="X35" s="107"/>
      <c r="Y35" s="107"/>
      <c r="Z35" s="107"/>
      <c r="AA35" s="107"/>
      <c r="AB35" s="107"/>
      <c r="AC35" s="107"/>
      <c r="AD35" s="107"/>
      <c r="AE35" s="107"/>
      <c r="AF35" s="107"/>
      <c r="AG35" s="107"/>
      <c r="AH35" s="107"/>
      <c r="AI35" s="107"/>
      <c r="AJ35" s="107"/>
      <c r="AK35" s="107"/>
      <c r="AL35" s="107"/>
      <c r="AM35" s="107"/>
      <c r="AN35" s="107"/>
      <c r="AO35" s="107"/>
      <c r="AP35" s="107"/>
      <c r="AQ35" s="107"/>
      <c r="AR35" s="107"/>
      <c r="AS35" s="107"/>
      <c r="AT35" s="107"/>
    </row>
    <row r="36" spans="1:46" s="20" customFormat="1" ht="24.95" customHeight="1" x14ac:dyDescent="0.25">
      <c r="A36" s="112" t="s">
        <v>61</v>
      </c>
      <c r="B36" s="73" t="s">
        <v>324</v>
      </c>
      <c r="C36" s="67">
        <v>3</v>
      </c>
      <c r="D36" s="21" t="s">
        <v>1</v>
      </c>
      <c r="E36" s="41">
        <v>1900</v>
      </c>
      <c r="F36" s="22">
        <v>0.21</v>
      </c>
      <c r="G36" s="39">
        <f t="shared" si="9"/>
        <v>2299</v>
      </c>
      <c r="H36" s="43">
        <f t="shared" si="1"/>
        <v>5700</v>
      </c>
      <c r="I36" s="39">
        <f t="shared" si="2"/>
        <v>1197</v>
      </c>
      <c r="J36" s="40">
        <f t="shared" si="3"/>
        <v>6897</v>
      </c>
      <c r="K36" s="19"/>
      <c r="L36" s="136">
        <v>5700</v>
      </c>
      <c r="M36" s="139">
        <f t="shared" si="4"/>
        <v>17100</v>
      </c>
      <c r="N36" s="124">
        <v>0.21</v>
      </c>
      <c r="O36" s="133">
        <f t="shared" si="5"/>
        <v>3591</v>
      </c>
      <c r="P36" s="144">
        <f t="shared" si="6"/>
        <v>20691</v>
      </c>
      <c r="Q36" s="134">
        <v>0.2</v>
      </c>
      <c r="R36" s="135">
        <f t="shared" si="7"/>
        <v>3420</v>
      </c>
      <c r="S36" s="86">
        <v>5700</v>
      </c>
      <c r="T36" s="148">
        <f t="shared" si="8"/>
        <v>26220</v>
      </c>
      <c r="U36" s="86"/>
      <c r="V36" s="107"/>
      <c r="W36" s="107"/>
      <c r="X36" s="107"/>
      <c r="Y36" s="107"/>
      <c r="Z36" s="107"/>
      <c r="AA36" s="107"/>
      <c r="AB36" s="107"/>
      <c r="AC36" s="107"/>
      <c r="AD36" s="107"/>
      <c r="AE36" s="107"/>
      <c r="AF36" s="107"/>
      <c r="AG36" s="107"/>
      <c r="AH36" s="107"/>
      <c r="AI36" s="107"/>
      <c r="AJ36" s="107"/>
      <c r="AK36" s="107"/>
      <c r="AL36" s="107"/>
      <c r="AM36" s="107"/>
      <c r="AN36" s="107"/>
      <c r="AO36" s="107"/>
      <c r="AP36" s="107"/>
      <c r="AQ36" s="107"/>
      <c r="AR36" s="107"/>
      <c r="AS36" s="107"/>
      <c r="AT36" s="107"/>
    </row>
    <row r="37" spans="1:46" s="20" customFormat="1" ht="24.95" customHeight="1" x14ac:dyDescent="0.25">
      <c r="A37" s="112" t="s">
        <v>62</v>
      </c>
      <c r="B37" s="73" t="s">
        <v>63</v>
      </c>
      <c r="C37" s="67">
        <v>30</v>
      </c>
      <c r="D37" s="21" t="s">
        <v>1</v>
      </c>
      <c r="E37" s="41">
        <v>15.88</v>
      </c>
      <c r="F37" s="22">
        <v>0.21</v>
      </c>
      <c r="G37" s="39">
        <f t="shared" si="9"/>
        <v>19.2148</v>
      </c>
      <c r="H37" s="43">
        <f t="shared" si="1"/>
        <v>476.40000000000003</v>
      </c>
      <c r="I37" s="39">
        <f t="shared" si="2"/>
        <v>100.044</v>
      </c>
      <c r="J37" s="40">
        <f t="shared" si="3"/>
        <v>576.44400000000007</v>
      </c>
      <c r="K37" s="19"/>
      <c r="L37" s="136">
        <v>476.40000000000003</v>
      </c>
      <c r="M37" s="139">
        <f t="shared" si="4"/>
        <v>1429.2</v>
      </c>
      <c r="N37" s="124">
        <v>0.21</v>
      </c>
      <c r="O37" s="133">
        <f t="shared" si="5"/>
        <v>300.13200000000001</v>
      </c>
      <c r="P37" s="144">
        <f t="shared" si="6"/>
        <v>1729.3320000000001</v>
      </c>
      <c r="Q37" s="134">
        <v>0.2</v>
      </c>
      <c r="R37" s="135">
        <f t="shared" si="7"/>
        <v>285.84000000000003</v>
      </c>
      <c r="S37" s="86">
        <v>476.40000000000003</v>
      </c>
      <c r="T37" s="148">
        <f t="shared" si="8"/>
        <v>2191.44</v>
      </c>
      <c r="U37" s="86"/>
      <c r="V37" s="107"/>
      <c r="W37" s="107"/>
      <c r="X37" s="107"/>
      <c r="Y37" s="107"/>
      <c r="Z37" s="107"/>
      <c r="AA37" s="107"/>
      <c r="AB37" s="107"/>
      <c r="AC37" s="107"/>
      <c r="AD37" s="107"/>
      <c r="AE37" s="107"/>
      <c r="AF37" s="107"/>
      <c r="AG37" s="107"/>
      <c r="AH37" s="107"/>
      <c r="AI37" s="107"/>
      <c r="AJ37" s="107"/>
      <c r="AK37" s="107"/>
      <c r="AL37" s="107"/>
      <c r="AM37" s="107"/>
      <c r="AN37" s="107"/>
      <c r="AO37" s="107"/>
      <c r="AP37" s="107"/>
      <c r="AQ37" s="107"/>
      <c r="AR37" s="107"/>
      <c r="AS37" s="107"/>
      <c r="AT37" s="107"/>
    </row>
    <row r="38" spans="1:46" s="20" customFormat="1" ht="24.95" customHeight="1" x14ac:dyDescent="0.25">
      <c r="A38" s="112" t="s">
        <v>64</v>
      </c>
      <c r="B38" s="73" t="s">
        <v>65</v>
      </c>
      <c r="C38" s="67">
        <v>1370</v>
      </c>
      <c r="D38" s="21" t="s">
        <v>1</v>
      </c>
      <c r="E38" s="41">
        <v>16.82</v>
      </c>
      <c r="F38" s="22">
        <v>0.21</v>
      </c>
      <c r="G38" s="39">
        <f t="shared" si="9"/>
        <v>20.3522</v>
      </c>
      <c r="H38" s="43">
        <f t="shared" si="1"/>
        <v>23043.4</v>
      </c>
      <c r="I38" s="39">
        <f t="shared" si="2"/>
        <v>4839.1140000000005</v>
      </c>
      <c r="J38" s="40">
        <f t="shared" si="3"/>
        <v>27882.514000000003</v>
      </c>
      <c r="K38" s="19"/>
      <c r="L38" s="136">
        <v>23043.4</v>
      </c>
      <c r="M38" s="139">
        <f t="shared" si="4"/>
        <v>69130.200000000012</v>
      </c>
      <c r="N38" s="124">
        <v>0.21</v>
      </c>
      <c r="O38" s="133">
        <f t="shared" si="5"/>
        <v>14517.342000000002</v>
      </c>
      <c r="P38" s="144">
        <f t="shared" si="6"/>
        <v>83647.542000000016</v>
      </c>
      <c r="Q38" s="134">
        <v>0.2</v>
      </c>
      <c r="R38" s="135">
        <f t="shared" si="7"/>
        <v>13826.040000000003</v>
      </c>
      <c r="S38" s="86">
        <v>23043.4</v>
      </c>
      <c r="T38" s="148">
        <f t="shared" si="8"/>
        <v>105999.64000000001</v>
      </c>
      <c r="U38" s="86"/>
      <c r="V38" s="107"/>
      <c r="W38" s="107"/>
      <c r="X38" s="107"/>
      <c r="Y38" s="107"/>
      <c r="Z38" s="107"/>
      <c r="AA38" s="107"/>
      <c r="AB38" s="107"/>
      <c r="AC38" s="107"/>
      <c r="AD38" s="107"/>
      <c r="AE38" s="107"/>
      <c r="AF38" s="107"/>
      <c r="AG38" s="107"/>
      <c r="AH38" s="107"/>
      <c r="AI38" s="107"/>
      <c r="AJ38" s="107"/>
      <c r="AK38" s="107"/>
      <c r="AL38" s="107"/>
      <c r="AM38" s="107"/>
      <c r="AN38" s="107"/>
      <c r="AO38" s="107"/>
      <c r="AP38" s="107"/>
      <c r="AQ38" s="107"/>
      <c r="AR38" s="107"/>
      <c r="AS38" s="107"/>
      <c r="AT38" s="107"/>
    </row>
    <row r="39" spans="1:46" s="20" customFormat="1" ht="24.95" customHeight="1" x14ac:dyDescent="0.25">
      <c r="A39" s="112" t="s">
        <v>66</v>
      </c>
      <c r="B39" s="73" t="s">
        <v>67</v>
      </c>
      <c r="C39" s="67">
        <v>95</v>
      </c>
      <c r="D39" s="21" t="s">
        <v>1</v>
      </c>
      <c r="E39" s="41">
        <v>24</v>
      </c>
      <c r="F39" s="22">
        <v>0.21</v>
      </c>
      <c r="G39" s="39">
        <f t="shared" si="9"/>
        <v>29.04</v>
      </c>
      <c r="H39" s="43">
        <f t="shared" si="1"/>
        <v>2280</v>
      </c>
      <c r="I39" s="39">
        <f t="shared" si="2"/>
        <v>478.79999999999995</v>
      </c>
      <c r="J39" s="40">
        <f t="shared" si="3"/>
        <v>2758.8</v>
      </c>
      <c r="K39" s="19"/>
      <c r="L39" s="136">
        <v>2280</v>
      </c>
      <c r="M39" s="139">
        <f t="shared" si="4"/>
        <v>6840</v>
      </c>
      <c r="N39" s="124">
        <v>0.21</v>
      </c>
      <c r="O39" s="133">
        <f t="shared" si="5"/>
        <v>1436.3999999999999</v>
      </c>
      <c r="P39" s="144">
        <f t="shared" si="6"/>
        <v>8276.4</v>
      </c>
      <c r="Q39" s="134">
        <v>0.2</v>
      </c>
      <c r="R39" s="135">
        <f t="shared" si="7"/>
        <v>1368</v>
      </c>
      <c r="S39" s="86">
        <v>2280</v>
      </c>
      <c r="T39" s="148">
        <f t="shared" si="8"/>
        <v>10488</v>
      </c>
      <c r="U39" s="86"/>
      <c r="V39" s="107"/>
      <c r="W39" s="107"/>
      <c r="X39" s="107"/>
      <c r="Y39" s="107"/>
      <c r="Z39" s="107"/>
      <c r="AA39" s="107"/>
      <c r="AB39" s="107"/>
      <c r="AC39" s="107"/>
      <c r="AD39" s="107"/>
      <c r="AE39" s="107"/>
      <c r="AF39" s="107"/>
      <c r="AG39" s="107"/>
      <c r="AH39" s="107"/>
      <c r="AI39" s="107"/>
      <c r="AJ39" s="107"/>
      <c r="AK39" s="107"/>
      <c r="AL39" s="107"/>
      <c r="AM39" s="107"/>
      <c r="AN39" s="107"/>
      <c r="AO39" s="107"/>
      <c r="AP39" s="107"/>
      <c r="AQ39" s="107"/>
      <c r="AR39" s="107"/>
      <c r="AS39" s="107"/>
      <c r="AT39" s="107"/>
    </row>
    <row r="40" spans="1:46" s="20" customFormat="1" ht="24.95" customHeight="1" x14ac:dyDescent="0.25">
      <c r="A40" s="112" t="s">
        <v>68</v>
      </c>
      <c r="B40" s="73" t="s">
        <v>69</v>
      </c>
      <c r="C40" s="67">
        <v>41</v>
      </c>
      <c r="D40" s="21" t="s">
        <v>1</v>
      </c>
      <c r="E40" s="41">
        <v>180.3</v>
      </c>
      <c r="F40" s="22">
        <v>0.21</v>
      </c>
      <c r="G40" s="39">
        <f t="shared" si="9"/>
        <v>218.16300000000001</v>
      </c>
      <c r="H40" s="43">
        <f t="shared" si="1"/>
        <v>7392.3</v>
      </c>
      <c r="I40" s="39">
        <f t="shared" si="2"/>
        <v>1552.383</v>
      </c>
      <c r="J40" s="40">
        <f t="shared" si="3"/>
        <v>8944.6830000000009</v>
      </c>
      <c r="K40" s="19"/>
      <c r="L40" s="136">
        <v>7392.3</v>
      </c>
      <c r="M40" s="139">
        <f t="shared" si="4"/>
        <v>22176.9</v>
      </c>
      <c r="N40" s="124">
        <v>0.21</v>
      </c>
      <c r="O40" s="133">
        <f t="shared" si="5"/>
        <v>4657.1490000000003</v>
      </c>
      <c r="P40" s="144">
        <f t="shared" si="6"/>
        <v>26834.049000000003</v>
      </c>
      <c r="Q40" s="134">
        <v>0.2</v>
      </c>
      <c r="R40" s="135">
        <f t="shared" si="7"/>
        <v>4435.38</v>
      </c>
      <c r="S40" s="86">
        <v>7392.3</v>
      </c>
      <c r="T40" s="148">
        <f t="shared" si="8"/>
        <v>34004.58</v>
      </c>
      <c r="U40" s="86"/>
      <c r="V40" s="107"/>
      <c r="W40" s="107"/>
      <c r="X40" s="107"/>
      <c r="Y40" s="107"/>
      <c r="Z40" s="107"/>
      <c r="AA40" s="107"/>
      <c r="AB40" s="107"/>
      <c r="AC40" s="107"/>
      <c r="AD40" s="107"/>
      <c r="AE40" s="107"/>
      <c r="AF40" s="107"/>
      <c r="AG40" s="107"/>
      <c r="AH40" s="107"/>
      <c r="AI40" s="107"/>
      <c r="AJ40" s="107"/>
      <c r="AK40" s="107"/>
      <c r="AL40" s="107"/>
      <c r="AM40" s="107"/>
      <c r="AN40" s="107"/>
      <c r="AO40" s="107"/>
      <c r="AP40" s="107"/>
      <c r="AQ40" s="107"/>
      <c r="AR40" s="107"/>
      <c r="AS40" s="107"/>
      <c r="AT40" s="107"/>
    </row>
    <row r="41" spans="1:46" s="20" customFormat="1" ht="24.95" customHeight="1" x14ac:dyDescent="0.25">
      <c r="A41" s="112" t="s">
        <v>70</v>
      </c>
      <c r="B41" s="73" t="s">
        <v>71</v>
      </c>
      <c r="C41" s="67">
        <v>4</v>
      </c>
      <c r="D41" s="21" t="s">
        <v>1</v>
      </c>
      <c r="E41" s="41">
        <v>180.3</v>
      </c>
      <c r="F41" s="22">
        <v>0.21</v>
      </c>
      <c r="G41" s="39">
        <f t="shared" si="9"/>
        <v>218.16300000000001</v>
      </c>
      <c r="H41" s="43">
        <f t="shared" si="1"/>
        <v>721.2</v>
      </c>
      <c r="I41" s="39">
        <f t="shared" si="2"/>
        <v>151.452</v>
      </c>
      <c r="J41" s="40">
        <f t="shared" si="3"/>
        <v>872.65200000000004</v>
      </c>
      <c r="K41" s="19"/>
      <c r="L41" s="136">
        <v>721.2</v>
      </c>
      <c r="M41" s="139">
        <f t="shared" si="4"/>
        <v>2163.6000000000004</v>
      </c>
      <c r="N41" s="124">
        <v>0.21</v>
      </c>
      <c r="O41" s="133">
        <f t="shared" si="5"/>
        <v>454.35600000000005</v>
      </c>
      <c r="P41" s="144">
        <f t="shared" si="6"/>
        <v>2617.9560000000006</v>
      </c>
      <c r="Q41" s="134">
        <v>0.2</v>
      </c>
      <c r="R41" s="135">
        <f t="shared" si="7"/>
        <v>432.72000000000008</v>
      </c>
      <c r="S41" s="86">
        <v>721.2</v>
      </c>
      <c r="T41" s="148">
        <f t="shared" si="8"/>
        <v>3317.5200000000004</v>
      </c>
      <c r="U41" s="86"/>
      <c r="V41" s="107"/>
      <c r="W41" s="107"/>
      <c r="X41" s="107"/>
      <c r="Y41" s="107"/>
      <c r="Z41" s="107"/>
      <c r="AA41" s="107"/>
      <c r="AB41" s="107"/>
      <c r="AC41" s="107"/>
      <c r="AD41" s="107"/>
      <c r="AE41" s="107"/>
      <c r="AF41" s="107"/>
      <c r="AG41" s="107"/>
      <c r="AH41" s="107"/>
      <c r="AI41" s="107"/>
      <c r="AJ41" s="107"/>
      <c r="AK41" s="107"/>
      <c r="AL41" s="107"/>
      <c r="AM41" s="107"/>
      <c r="AN41" s="107"/>
      <c r="AO41" s="107"/>
      <c r="AP41" s="107"/>
      <c r="AQ41" s="107"/>
      <c r="AR41" s="107"/>
      <c r="AS41" s="107"/>
      <c r="AT41" s="107"/>
    </row>
    <row r="42" spans="1:46" s="20" customFormat="1" ht="24.95" customHeight="1" x14ac:dyDescent="0.25">
      <c r="A42" s="112" t="s">
        <v>72</v>
      </c>
      <c r="B42" s="73" t="s">
        <v>73</v>
      </c>
      <c r="C42" s="67">
        <v>8</v>
      </c>
      <c r="D42" s="21" t="s">
        <v>1</v>
      </c>
      <c r="E42" s="41">
        <v>180</v>
      </c>
      <c r="F42" s="22">
        <v>0.21</v>
      </c>
      <c r="G42" s="39">
        <f t="shared" si="9"/>
        <v>217.8</v>
      </c>
      <c r="H42" s="43">
        <f t="shared" si="1"/>
        <v>1440</v>
      </c>
      <c r="I42" s="39">
        <f t="shared" si="2"/>
        <v>302.39999999999998</v>
      </c>
      <c r="J42" s="40">
        <f t="shared" si="3"/>
        <v>1742.4</v>
      </c>
      <c r="K42" s="19"/>
      <c r="L42" s="136">
        <v>1440</v>
      </c>
      <c r="M42" s="139">
        <f t="shared" si="4"/>
        <v>4320</v>
      </c>
      <c r="N42" s="124">
        <v>0.21</v>
      </c>
      <c r="O42" s="133">
        <f t="shared" si="5"/>
        <v>907.19999999999993</v>
      </c>
      <c r="P42" s="144">
        <f t="shared" si="6"/>
        <v>5227.2</v>
      </c>
      <c r="Q42" s="134">
        <v>0.2</v>
      </c>
      <c r="R42" s="135">
        <f t="shared" si="7"/>
        <v>864</v>
      </c>
      <c r="S42" s="86">
        <v>1440</v>
      </c>
      <c r="T42" s="148">
        <f t="shared" si="8"/>
        <v>6624</v>
      </c>
      <c r="U42" s="86"/>
      <c r="V42" s="107"/>
      <c r="W42" s="107"/>
      <c r="X42" s="107"/>
      <c r="Y42" s="107"/>
      <c r="Z42" s="107"/>
      <c r="AA42" s="107"/>
      <c r="AB42" s="107"/>
      <c r="AC42" s="107"/>
      <c r="AD42" s="107"/>
      <c r="AE42" s="107"/>
      <c r="AF42" s="107"/>
      <c r="AG42" s="107"/>
      <c r="AH42" s="107"/>
      <c r="AI42" s="107"/>
      <c r="AJ42" s="107"/>
      <c r="AK42" s="107"/>
      <c r="AL42" s="107"/>
      <c r="AM42" s="107"/>
      <c r="AN42" s="107"/>
      <c r="AO42" s="107"/>
      <c r="AP42" s="107"/>
      <c r="AQ42" s="107"/>
      <c r="AR42" s="107"/>
      <c r="AS42" s="107"/>
      <c r="AT42" s="107"/>
    </row>
    <row r="43" spans="1:46" s="20" customFormat="1" ht="24.95" customHeight="1" x14ac:dyDescent="0.25">
      <c r="A43" s="112" t="s">
        <v>74</v>
      </c>
      <c r="B43" s="73" t="s">
        <v>75</v>
      </c>
      <c r="C43" s="67">
        <v>27</v>
      </c>
      <c r="D43" s="21" t="s">
        <v>1</v>
      </c>
      <c r="E43" s="41">
        <v>42</v>
      </c>
      <c r="F43" s="22">
        <v>0.21</v>
      </c>
      <c r="G43" s="39">
        <f t="shared" si="9"/>
        <v>50.82</v>
      </c>
      <c r="H43" s="43">
        <f t="shared" si="1"/>
        <v>1134</v>
      </c>
      <c r="I43" s="39">
        <f t="shared" si="2"/>
        <v>238.14</v>
      </c>
      <c r="J43" s="40">
        <f t="shared" si="3"/>
        <v>1372.1399999999999</v>
      </c>
      <c r="K43" s="19"/>
      <c r="L43" s="136">
        <v>1134</v>
      </c>
      <c r="M43" s="139">
        <f t="shared" si="4"/>
        <v>3402</v>
      </c>
      <c r="N43" s="124">
        <v>0.21</v>
      </c>
      <c r="O43" s="133">
        <f t="shared" si="5"/>
        <v>714.42</v>
      </c>
      <c r="P43" s="144">
        <f t="shared" si="6"/>
        <v>4116.42</v>
      </c>
      <c r="Q43" s="134">
        <v>0.2</v>
      </c>
      <c r="R43" s="135">
        <f t="shared" si="7"/>
        <v>680.40000000000009</v>
      </c>
      <c r="S43" s="86">
        <v>1134</v>
      </c>
      <c r="T43" s="148">
        <f t="shared" si="8"/>
        <v>5216.3999999999996</v>
      </c>
      <c r="U43" s="86"/>
      <c r="V43" s="107"/>
      <c r="W43" s="107"/>
      <c r="X43" s="107"/>
      <c r="Y43" s="107"/>
      <c r="Z43" s="107"/>
      <c r="AA43" s="107"/>
      <c r="AB43" s="107"/>
      <c r="AC43" s="107"/>
      <c r="AD43" s="107"/>
      <c r="AE43" s="107"/>
      <c r="AF43" s="107"/>
      <c r="AG43" s="107"/>
      <c r="AH43" s="107"/>
      <c r="AI43" s="107"/>
      <c r="AJ43" s="107"/>
      <c r="AK43" s="107"/>
      <c r="AL43" s="107"/>
      <c r="AM43" s="107"/>
      <c r="AN43" s="107"/>
      <c r="AO43" s="107"/>
      <c r="AP43" s="107"/>
      <c r="AQ43" s="107"/>
      <c r="AR43" s="107"/>
      <c r="AS43" s="107"/>
      <c r="AT43" s="107"/>
    </row>
    <row r="44" spans="1:46" s="20" customFormat="1" ht="24.95" customHeight="1" x14ac:dyDescent="0.25">
      <c r="A44" s="112" t="s">
        <v>76</v>
      </c>
      <c r="B44" s="73" t="s">
        <v>325</v>
      </c>
      <c r="C44" s="67">
        <v>30</v>
      </c>
      <c r="D44" s="21" t="s">
        <v>1</v>
      </c>
      <c r="E44" s="41">
        <v>22</v>
      </c>
      <c r="F44" s="22">
        <v>0.21</v>
      </c>
      <c r="G44" s="39">
        <f t="shared" si="9"/>
        <v>26.62</v>
      </c>
      <c r="H44" s="43">
        <f t="shared" si="1"/>
        <v>660</v>
      </c>
      <c r="I44" s="39">
        <f t="shared" si="2"/>
        <v>138.6</v>
      </c>
      <c r="J44" s="40">
        <f t="shared" si="3"/>
        <v>798.6</v>
      </c>
      <c r="K44" s="19"/>
      <c r="L44" s="136">
        <v>660</v>
      </c>
      <c r="M44" s="139">
        <f t="shared" si="4"/>
        <v>1980</v>
      </c>
      <c r="N44" s="124">
        <v>0.21</v>
      </c>
      <c r="O44" s="133">
        <f t="shared" si="5"/>
        <v>415.8</v>
      </c>
      <c r="P44" s="144">
        <f t="shared" si="6"/>
        <v>2395.8000000000002</v>
      </c>
      <c r="Q44" s="134">
        <v>0.2</v>
      </c>
      <c r="R44" s="135">
        <f t="shared" si="7"/>
        <v>396</v>
      </c>
      <c r="S44" s="86">
        <v>660</v>
      </c>
      <c r="T44" s="148">
        <f t="shared" si="8"/>
        <v>3036</v>
      </c>
      <c r="U44" s="86"/>
      <c r="V44" s="107"/>
      <c r="W44" s="107"/>
      <c r="X44" s="107"/>
      <c r="Y44" s="107"/>
      <c r="Z44" s="107"/>
      <c r="AA44" s="107"/>
      <c r="AB44" s="107"/>
      <c r="AC44" s="107"/>
      <c r="AD44" s="107"/>
      <c r="AE44" s="107"/>
      <c r="AF44" s="107"/>
      <c r="AG44" s="107"/>
      <c r="AH44" s="107"/>
      <c r="AI44" s="107"/>
      <c r="AJ44" s="107"/>
      <c r="AK44" s="107"/>
      <c r="AL44" s="107"/>
      <c r="AM44" s="107"/>
      <c r="AN44" s="107"/>
      <c r="AO44" s="107"/>
      <c r="AP44" s="107"/>
      <c r="AQ44" s="107"/>
      <c r="AR44" s="107"/>
      <c r="AS44" s="107"/>
      <c r="AT44" s="107"/>
    </row>
    <row r="45" spans="1:46" s="20" customFormat="1" ht="24.95" customHeight="1" x14ac:dyDescent="0.25">
      <c r="A45" s="174" t="s">
        <v>77</v>
      </c>
      <c r="B45" s="83" t="s">
        <v>279</v>
      </c>
      <c r="C45" s="67">
        <v>95</v>
      </c>
      <c r="D45" s="21" t="s">
        <v>1</v>
      </c>
      <c r="E45" s="41">
        <v>924</v>
      </c>
      <c r="F45" s="22">
        <v>0.21</v>
      </c>
      <c r="G45" s="39">
        <f t="shared" si="9"/>
        <v>1118.04</v>
      </c>
      <c r="H45" s="43">
        <f t="shared" si="1"/>
        <v>87780</v>
      </c>
      <c r="I45" s="39">
        <f t="shared" si="2"/>
        <v>18433.8</v>
      </c>
      <c r="J45" s="40">
        <f t="shared" si="3"/>
        <v>106213.8</v>
      </c>
      <c r="K45" s="19"/>
      <c r="L45" s="136"/>
      <c r="M45" s="139">
        <f t="shared" si="4"/>
        <v>0</v>
      </c>
      <c r="N45" s="124">
        <v>0.21</v>
      </c>
      <c r="O45" s="133">
        <f t="shared" si="5"/>
        <v>0</v>
      </c>
      <c r="P45" s="144">
        <f t="shared" si="6"/>
        <v>0</v>
      </c>
      <c r="Q45" s="134">
        <v>0.2</v>
      </c>
      <c r="R45" s="135">
        <f t="shared" si="7"/>
        <v>0</v>
      </c>
      <c r="S45" s="86"/>
      <c r="T45" s="148">
        <f t="shared" si="8"/>
        <v>0</v>
      </c>
      <c r="U45" s="86"/>
      <c r="V45" s="107"/>
      <c r="W45" s="107"/>
      <c r="X45" s="107"/>
      <c r="Y45" s="107"/>
      <c r="Z45" s="107"/>
      <c r="AA45" s="107"/>
      <c r="AB45" s="107"/>
      <c r="AC45" s="107"/>
      <c r="AD45" s="107"/>
      <c r="AE45" s="107"/>
      <c r="AF45" s="107"/>
      <c r="AG45" s="107"/>
      <c r="AH45" s="107"/>
      <c r="AI45" s="107"/>
      <c r="AJ45" s="107"/>
      <c r="AK45" s="107"/>
      <c r="AL45" s="107"/>
      <c r="AM45" s="107"/>
      <c r="AN45" s="107"/>
      <c r="AO45" s="107"/>
      <c r="AP45" s="107"/>
      <c r="AQ45" s="107"/>
      <c r="AR45" s="107"/>
      <c r="AS45" s="107"/>
      <c r="AT45" s="107"/>
    </row>
    <row r="46" spans="1:46" s="20" customFormat="1" ht="24.95" customHeight="1" x14ac:dyDescent="0.25">
      <c r="A46" s="180"/>
      <c r="B46" s="84" t="s">
        <v>280</v>
      </c>
      <c r="C46" s="67">
        <v>64</v>
      </c>
      <c r="D46" s="21" t="s">
        <v>1</v>
      </c>
      <c r="E46" s="41">
        <v>1600</v>
      </c>
      <c r="F46" s="22">
        <v>0.21</v>
      </c>
      <c r="G46" s="39">
        <f t="shared" si="9"/>
        <v>1936</v>
      </c>
      <c r="H46" s="43">
        <f t="shared" si="1"/>
        <v>102400</v>
      </c>
      <c r="I46" s="39">
        <f t="shared" si="2"/>
        <v>21504</v>
      </c>
      <c r="J46" s="40">
        <f t="shared" si="3"/>
        <v>123904</v>
      </c>
      <c r="K46" s="19">
        <v>33</v>
      </c>
      <c r="L46" s="136">
        <f>H45+H46</f>
        <v>190180</v>
      </c>
      <c r="M46" s="139">
        <f t="shared" si="4"/>
        <v>570540</v>
      </c>
      <c r="N46" s="124">
        <v>0.21</v>
      </c>
      <c r="O46" s="133">
        <f t="shared" si="5"/>
        <v>119813.4</v>
      </c>
      <c r="P46" s="144">
        <f t="shared" si="6"/>
        <v>690353.4</v>
      </c>
      <c r="Q46" s="134">
        <v>0.2</v>
      </c>
      <c r="R46" s="135">
        <f t="shared" si="7"/>
        <v>114108</v>
      </c>
      <c r="S46" s="86">
        <v>190180</v>
      </c>
      <c r="T46" s="148">
        <f t="shared" si="8"/>
        <v>874828</v>
      </c>
      <c r="U46" s="86"/>
      <c r="V46" s="107"/>
      <c r="W46" s="107"/>
      <c r="X46" s="107"/>
      <c r="Y46" s="107"/>
      <c r="Z46" s="107"/>
      <c r="AA46" s="107"/>
      <c r="AB46" s="107"/>
      <c r="AC46" s="107"/>
      <c r="AD46" s="107"/>
      <c r="AE46" s="107"/>
      <c r="AF46" s="107"/>
      <c r="AG46" s="107"/>
      <c r="AH46" s="107"/>
      <c r="AI46" s="107"/>
      <c r="AJ46" s="107"/>
      <c r="AK46" s="107"/>
      <c r="AL46" s="107"/>
      <c r="AM46" s="107"/>
      <c r="AN46" s="107"/>
      <c r="AO46" s="107"/>
      <c r="AP46" s="107"/>
      <c r="AQ46" s="107"/>
      <c r="AR46" s="107"/>
      <c r="AS46" s="107"/>
      <c r="AT46" s="107"/>
    </row>
    <row r="47" spans="1:46" s="20" customFormat="1" ht="24.95" customHeight="1" x14ac:dyDescent="0.25">
      <c r="A47" s="112" t="s">
        <v>78</v>
      </c>
      <c r="B47" s="73" t="s">
        <v>79</v>
      </c>
      <c r="C47" s="67">
        <v>32</v>
      </c>
      <c r="D47" s="21" t="s">
        <v>1</v>
      </c>
      <c r="E47" s="41">
        <v>208</v>
      </c>
      <c r="F47" s="22">
        <v>0.21</v>
      </c>
      <c r="G47" s="39">
        <f t="shared" si="9"/>
        <v>251.68</v>
      </c>
      <c r="H47" s="43">
        <f t="shared" si="1"/>
        <v>6656</v>
      </c>
      <c r="I47" s="39">
        <f t="shared" si="2"/>
        <v>1397.76</v>
      </c>
      <c r="J47" s="40">
        <f t="shared" si="3"/>
        <v>8053.76</v>
      </c>
      <c r="K47" s="19"/>
      <c r="L47" s="136">
        <v>6656</v>
      </c>
      <c r="M47" s="139">
        <f t="shared" si="4"/>
        <v>19968</v>
      </c>
      <c r="N47" s="124">
        <v>0.21</v>
      </c>
      <c r="O47" s="133">
        <f t="shared" si="5"/>
        <v>4193.28</v>
      </c>
      <c r="P47" s="144">
        <f t="shared" si="6"/>
        <v>24161.279999999999</v>
      </c>
      <c r="Q47" s="134">
        <v>0.2</v>
      </c>
      <c r="R47" s="135">
        <f t="shared" si="7"/>
        <v>3993.6000000000004</v>
      </c>
      <c r="S47" s="86">
        <v>6656</v>
      </c>
      <c r="T47" s="148">
        <f t="shared" si="8"/>
        <v>30617.599999999999</v>
      </c>
      <c r="U47" s="86"/>
      <c r="V47" s="107"/>
      <c r="W47" s="107"/>
      <c r="X47" s="107"/>
      <c r="Y47" s="107"/>
      <c r="Z47" s="107"/>
      <c r="AA47" s="107"/>
      <c r="AB47" s="107"/>
      <c r="AC47" s="107"/>
      <c r="AD47" s="107"/>
      <c r="AE47" s="107"/>
      <c r="AF47" s="107"/>
      <c r="AG47" s="107"/>
      <c r="AH47" s="107"/>
      <c r="AI47" s="107"/>
      <c r="AJ47" s="107"/>
      <c r="AK47" s="107"/>
      <c r="AL47" s="107"/>
      <c r="AM47" s="107"/>
      <c r="AN47" s="107"/>
      <c r="AO47" s="107"/>
      <c r="AP47" s="107"/>
      <c r="AQ47" s="107"/>
      <c r="AR47" s="107"/>
      <c r="AS47" s="107"/>
      <c r="AT47" s="107"/>
    </row>
    <row r="48" spans="1:46" s="20" customFormat="1" ht="24.95" customHeight="1" x14ac:dyDescent="0.25">
      <c r="A48" s="112" t="s">
        <v>80</v>
      </c>
      <c r="B48" s="73" t="s">
        <v>81</v>
      </c>
      <c r="C48" s="67">
        <v>40</v>
      </c>
      <c r="D48" s="21" t="s">
        <v>1</v>
      </c>
      <c r="E48" s="41">
        <v>660</v>
      </c>
      <c r="F48" s="22">
        <v>0.21</v>
      </c>
      <c r="G48" s="39">
        <f t="shared" si="9"/>
        <v>798.6</v>
      </c>
      <c r="H48" s="43">
        <f t="shared" si="1"/>
        <v>26400</v>
      </c>
      <c r="I48" s="39">
        <f t="shared" si="2"/>
        <v>5544</v>
      </c>
      <c r="J48" s="40">
        <f t="shared" si="3"/>
        <v>31944</v>
      </c>
      <c r="K48" s="19"/>
      <c r="L48" s="136">
        <v>26400</v>
      </c>
      <c r="M48" s="139">
        <f t="shared" si="4"/>
        <v>79200</v>
      </c>
      <c r="N48" s="124">
        <v>0.21</v>
      </c>
      <c r="O48" s="133">
        <f t="shared" si="5"/>
        <v>16632</v>
      </c>
      <c r="P48" s="144">
        <f t="shared" si="6"/>
        <v>95832</v>
      </c>
      <c r="Q48" s="134">
        <v>0.2</v>
      </c>
      <c r="R48" s="135">
        <f t="shared" si="7"/>
        <v>15840</v>
      </c>
      <c r="S48" s="86">
        <v>26400</v>
      </c>
      <c r="T48" s="148">
        <f t="shared" si="8"/>
        <v>121440</v>
      </c>
      <c r="U48" s="86"/>
      <c r="V48" s="107"/>
      <c r="W48" s="107"/>
      <c r="X48" s="107"/>
      <c r="Y48" s="107"/>
      <c r="Z48" s="107"/>
      <c r="AA48" s="107"/>
      <c r="AB48" s="107"/>
      <c r="AC48" s="107"/>
      <c r="AD48" s="107"/>
      <c r="AE48" s="107"/>
      <c r="AF48" s="107"/>
      <c r="AG48" s="107"/>
      <c r="AH48" s="107"/>
      <c r="AI48" s="107"/>
      <c r="AJ48" s="107"/>
      <c r="AK48" s="107"/>
      <c r="AL48" s="107"/>
      <c r="AM48" s="107"/>
      <c r="AN48" s="107"/>
      <c r="AO48" s="107"/>
      <c r="AP48" s="107"/>
      <c r="AQ48" s="107"/>
      <c r="AR48" s="107"/>
      <c r="AS48" s="107"/>
      <c r="AT48" s="107"/>
    </row>
    <row r="49" spans="1:46" s="20" customFormat="1" ht="24.95" customHeight="1" x14ac:dyDescent="0.25">
      <c r="A49" s="112" t="s">
        <v>82</v>
      </c>
      <c r="B49" s="73" t="s">
        <v>83</v>
      </c>
      <c r="C49" s="67">
        <v>9</v>
      </c>
      <c r="D49" s="21" t="s">
        <v>1</v>
      </c>
      <c r="E49" s="41">
        <v>650</v>
      </c>
      <c r="F49" s="22">
        <v>0.21</v>
      </c>
      <c r="G49" s="39">
        <f t="shared" si="9"/>
        <v>786.5</v>
      </c>
      <c r="H49" s="43">
        <f t="shared" si="1"/>
        <v>5850</v>
      </c>
      <c r="I49" s="39">
        <f t="shared" si="2"/>
        <v>1228.5</v>
      </c>
      <c r="J49" s="40">
        <f t="shared" si="3"/>
        <v>7078.5</v>
      </c>
      <c r="K49" s="19"/>
      <c r="L49" s="136">
        <v>5850</v>
      </c>
      <c r="M49" s="139">
        <f t="shared" si="4"/>
        <v>17550</v>
      </c>
      <c r="N49" s="124">
        <v>0.21</v>
      </c>
      <c r="O49" s="133">
        <f t="shared" si="5"/>
        <v>3685.5</v>
      </c>
      <c r="P49" s="144">
        <f t="shared" si="6"/>
        <v>21235.5</v>
      </c>
      <c r="Q49" s="134">
        <v>0.2</v>
      </c>
      <c r="R49" s="135">
        <f t="shared" si="7"/>
        <v>3510</v>
      </c>
      <c r="S49" s="86">
        <v>5850</v>
      </c>
      <c r="T49" s="148">
        <f t="shared" si="8"/>
        <v>26910</v>
      </c>
      <c r="U49" s="86"/>
      <c r="V49" s="107"/>
      <c r="W49" s="107"/>
      <c r="X49" s="107"/>
      <c r="Y49" s="107"/>
      <c r="Z49" s="107"/>
      <c r="AA49" s="107"/>
      <c r="AB49" s="107"/>
      <c r="AC49" s="107"/>
      <c r="AD49" s="107"/>
      <c r="AE49" s="107"/>
      <c r="AF49" s="107"/>
      <c r="AG49" s="107"/>
      <c r="AH49" s="107"/>
      <c r="AI49" s="107"/>
      <c r="AJ49" s="107"/>
      <c r="AK49" s="107"/>
      <c r="AL49" s="107"/>
      <c r="AM49" s="107"/>
      <c r="AN49" s="107"/>
      <c r="AO49" s="107"/>
      <c r="AP49" s="107"/>
      <c r="AQ49" s="107"/>
      <c r="AR49" s="107"/>
      <c r="AS49" s="107"/>
      <c r="AT49" s="107"/>
    </row>
    <row r="50" spans="1:46" s="20" customFormat="1" ht="24.95" customHeight="1" x14ac:dyDescent="0.25">
      <c r="A50" s="112" t="s">
        <v>84</v>
      </c>
      <c r="B50" s="73" t="s">
        <v>85</v>
      </c>
      <c r="C50" s="67">
        <v>5</v>
      </c>
      <c r="D50" s="21" t="s">
        <v>1</v>
      </c>
      <c r="E50" s="41">
        <v>650</v>
      </c>
      <c r="F50" s="22">
        <v>0.21</v>
      </c>
      <c r="G50" s="39">
        <f t="shared" si="9"/>
        <v>786.5</v>
      </c>
      <c r="H50" s="43">
        <f t="shared" si="1"/>
        <v>3250</v>
      </c>
      <c r="I50" s="39">
        <f t="shared" si="2"/>
        <v>682.5</v>
      </c>
      <c r="J50" s="40">
        <f t="shared" si="3"/>
        <v>3932.5</v>
      </c>
      <c r="K50" s="19"/>
      <c r="L50" s="136">
        <v>3250</v>
      </c>
      <c r="M50" s="139">
        <f t="shared" si="4"/>
        <v>9750</v>
      </c>
      <c r="N50" s="124">
        <v>0.21</v>
      </c>
      <c r="O50" s="133">
        <f t="shared" si="5"/>
        <v>2047.5</v>
      </c>
      <c r="P50" s="144">
        <f t="shared" si="6"/>
        <v>11797.5</v>
      </c>
      <c r="Q50" s="134">
        <v>0.2</v>
      </c>
      <c r="R50" s="135">
        <f t="shared" si="7"/>
        <v>1950</v>
      </c>
      <c r="S50" s="86">
        <v>3250</v>
      </c>
      <c r="T50" s="148">
        <f t="shared" si="8"/>
        <v>14950</v>
      </c>
      <c r="U50" s="86"/>
      <c r="V50" s="107"/>
      <c r="W50" s="107"/>
      <c r="X50" s="107"/>
      <c r="Y50" s="107"/>
      <c r="Z50" s="107"/>
      <c r="AA50" s="107"/>
      <c r="AB50" s="107"/>
      <c r="AC50" s="107"/>
      <c r="AD50" s="107"/>
      <c r="AE50" s="107"/>
      <c r="AF50" s="107"/>
      <c r="AG50" s="107"/>
      <c r="AH50" s="107"/>
      <c r="AI50" s="107"/>
      <c r="AJ50" s="107"/>
      <c r="AK50" s="107"/>
      <c r="AL50" s="107"/>
      <c r="AM50" s="107"/>
      <c r="AN50" s="107"/>
      <c r="AO50" s="107"/>
      <c r="AP50" s="107"/>
      <c r="AQ50" s="107"/>
      <c r="AR50" s="107"/>
      <c r="AS50" s="107"/>
      <c r="AT50" s="107"/>
    </row>
    <row r="51" spans="1:46" s="20" customFormat="1" ht="24.95" customHeight="1" x14ac:dyDescent="0.25">
      <c r="A51" s="112" t="s">
        <v>86</v>
      </c>
      <c r="B51" s="73" t="s">
        <v>326</v>
      </c>
      <c r="C51" s="67">
        <v>77</v>
      </c>
      <c r="D51" s="21" t="s">
        <v>1</v>
      </c>
      <c r="E51" s="41">
        <v>650</v>
      </c>
      <c r="F51" s="22">
        <v>0.21</v>
      </c>
      <c r="G51" s="39">
        <f t="shared" si="9"/>
        <v>786.5</v>
      </c>
      <c r="H51" s="43">
        <f t="shared" si="1"/>
        <v>50050</v>
      </c>
      <c r="I51" s="39">
        <f t="shared" si="2"/>
        <v>10510.5</v>
      </c>
      <c r="J51" s="40">
        <f t="shared" si="3"/>
        <v>60560.5</v>
      </c>
      <c r="K51" s="19"/>
      <c r="L51" s="136">
        <v>50050</v>
      </c>
      <c r="M51" s="139">
        <f t="shared" si="4"/>
        <v>150150</v>
      </c>
      <c r="N51" s="124">
        <v>0.21</v>
      </c>
      <c r="O51" s="133">
        <f t="shared" si="5"/>
        <v>31531.5</v>
      </c>
      <c r="P51" s="144">
        <f t="shared" si="6"/>
        <v>181681.5</v>
      </c>
      <c r="Q51" s="134">
        <v>0.2</v>
      </c>
      <c r="R51" s="135">
        <f t="shared" si="7"/>
        <v>30030</v>
      </c>
      <c r="S51" s="86">
        <v>50050</v>
      </c>
      <c r="T51" s="148">
        <f t="shared" si="8"/>
        <v>230230</v>
      </c>
      <c r="U51" s="86"/>
      <c r="V51" s="107"/>
      <c r="W51" s="107"/>
      <c r="X51" s="107"/>
      <c r="Y51" s="107"/>
      <c r="Z51" s="107"/>
      <c r="AA51" s="107"/>
      <c r="AB51" s="107"/>
      <c r="AC51" s="107"/>
      <c r="AD51" s="107"/>
      <c r="AE51" s="107"/>
      <c r="AF51" s="107"/>
      <c r="AG51" s="107"/>
      <c r="AH51" s="107"/>
      <c r="AI51" s="107"/>
      <c r="AJ51" s="107"/>
      <c r="AK51" s="107"/>
      <c r="AL51" s="107"/>
      <c r="AM51" s="107"/>
      <c r="AN51" s="107"/>
      <c r="AO51" s="107"/>
      <c r="AP51" s="107"/>
      <c r="AQ51" s="107"/>
      <c r="AR51" s="107"/>
      <c r="AS51" s="107"/>
      <c r="AT51" s="107"/>
    </row>
    <row r="52" spans="1:46" s="20" customFormat="1" ht="24.95" customHeight="1" x14ac:dyDescent="0.25">
      <c r="A52" s="112" t="s">
        <v>87</v>
      </c>
      <c r="B52" s="73" t="s">
        <v>327</v>
      </c>
      <c r="C52" s="67">
        <v>3</v>
      </c>
      <c r="D52" s="21" t="s">
        <v>1</v>
      </c>
      <c r="E52" s="41">
        <v>580</v>
      </c>
      <c r="F52" s="22">
        <v>0.21</v>
      </c>
      <c r="G52" s="39">
        <f t="shared" si="9"/>
        <v>701.8</v>
      </c>
      <c r="H52" s="43">
        <f t="shared" si="1"/>
        <v>1740</v>
      </c>
      <c r="I52" s="39">
        <f t="shared" si="2"/>
        <v>365.4</v>
      </c>
      <c r="J52" s="40">
        <f t="shared" si="3"/>
        <v>2105.4</v>
      </c>
      <c r="K52" s="19"/>
      <c r="L52" s="136">
        <v>1740</v>
      </c>
      <c r="M52" s="139">
        <f t="shared" si="4"/>
        <v>5220</v>
      </c>
      <c r="N52" s="124">
        <v>0.21</v>
      </c>
      <c r="O52" s="133">
        <f t="shared" si="5"/>
        <v>1096.2</v>
      </c>
      <c r="P52" s="144">
        <f t="shared" si="6"/>
        <v>6316.2</v>
      </c>
      <c r="Q52" s="134">
        <v>0.2</v>
      </c>
      <c r="R52" s="135">
        <f t="shared" si="7"/>
        <v>1044</v>
      </c>
      <c r="S52" s="86">
        <v>1740</v>
      </c>
      <c r="T52" s="148">
        <f t="shared" si="8"/>
        <v>8004</v>
      </c>
      <c r="U52" s="86"/>
      <c r="V52" s="107"/>
      <c r="W52" s="107"/>
      <c r="X52" s="107"/>
      <c r="Y52" s="107"/>
      <c r="Z52" s="107"/>
      <c r="AA52" s="107"/>
      <c r="AB52" s="107"/>
      <c r="AC52" s="107"/>
      <c r="AD52" s="107"/>
      <c r="AE52" s="107"/>
      <c r="AF52" s="107"/>
      <c r="AG52" s="107"/>
      <c r="AH52" s="107"/>
      <c r="AI52" s="107"/>
      <c r="AJ52" s="107"/>
      <c r="AK52" s="107"/>
      <c r="AL52" s="107"/>
      <c r="AM52" s="107"/>
      <c r="AN52" s="107"/>
      <c r="AO52" s="107"/>
      <c r="AP52" s="107"/>
      <c r="AQ52" s="107"/>
      <c r="AR52" s="107"/>
      <c r="AS52" s="107"/>
      <c r="AT52" s="107"/>
    </row>
    <row r="53" spans="1:46" s="20" customFormat="1" ht="24.95" customHeight="1" x14ac:dyDescent="0.25">
      <c r="A53" s="112" t="s">
        <v>88</v>
      </c>
      <c r="B53" s="73" t="s">
        <v>328</v>
      </c>
      <c r="C53" s="67">
        <v>11</v>
      </c>
      <c r="D53" s="21" t="s">
        <v>1</v>
      </c>
      <c r="E53" s="41">
        <v>589.78</v>
      </c>
      <c r="F53" s="22">
        <v>0.21</v>
      </c>
      <c r="G53" s="39">
        <f t="shared" si="9"/>
        <v>713.63379999999995</v>
      </c>
      <c r="H53" s="43">
        <f t="shared" si="1"/>
        <v>6487.58</v>
      </c>
      <c r="I53" s="39">
        <f t="shared" si="2"/>
        <v>1362.3917999999999</v>
      </c>
      <c r="J53" s="40">
        <f t="shared" si="3"/>
        <v>7849.9717999999993</v>
      </c>
      <c r="K53" s="19"/>
      <c r="L53" s="136">
        <v>6487.58</v>
      </c>
      <c r="M53" s="139">
        <f t="shared" si="4"/>
        <v>19462.739999999998</v>
      </c>
      <c r="N53" s="124">
        <v>0.21</v>
      </c>
      <c r="O53" s="133">
        <f t="shared" si="5"/>
        <v>4087.1753999999996</v>
      </c>
      <c r="P53" s="144">
        <f t="shared" si="6"/>
        <v>23549.915399999998</v>
      </c>
      <c r="Q53" s="134">
        <v>0.2</v>
      </c>
      <c r="R53" s="135">
        <f t="shared" si="7"/>
        <v>3892.5479999999998</v>
      </c>
      <c r="S53" s="86">
        <v>6487.58</v>
      </c>
      <c r="T53" s="148">
        <f t="shared" si="8"/>
        <v>29842.867999999995</v>
      </c>
      <c r="U53" s="86"/>
      <c r="V53" s="107"/>
      <c r="W53" s="107"/>
      <c r="X53" s="107"/>
      <c r="Y53" s="107"/>
      <c r="Z53" s="107"/>
      <c r="AA53" s="107"/>
      <c r="AB53" s="107"/>
      <c r="AC53" s="107"/>
      <c r="AD53" s="107"/>
      <c r="AE53" s="107"/>
      <c r="AF53" s="107"/>
      <c r="AG53" s="107"/>
      <c r="AH53" s="107"/>
      <c r="AI53" s="107"/>
      <c r="AJ53" s="107"/>
      <c r="AK53" s="107"/>
      <c r="AL53" s="107"/>
      <c r="AM53" s="107"/>
      <c r="AN53" s="107"/>
      <c r="AO53" s="107"/>
      <c r="AP53" s="107"/>
      <c r="AQ53" s="107"/>
      <c r="AR53" s="107"/>
      <c r="AS53" s="107"/>
      <c r="AT53" s="107"/>
    </row>
    <row r="54" spans="1:46" s="20" customFormat="1" ht="24.95" customHeight="1" x14ac:dyDescent="0.25">
      <c r="A54" s="112" t="s">
        <v>89</v>
      </c>
      <c r="B54" s="73" t="s">
        <v>329</v>
      </c>
      <c r="C54" s="67">
        <v>3</v>
      </c>
      <c r="D54" s="21" t="s">
        <v>1</v>
      </c>
      <c r="E54" s="41">
        <v>990</v>
      </c>
      <c r="F54" s="22">
        <v>0.21</v>
      </c>
      <c r="G54" s="39">
        <f t="shared" si="9"/>
        <v>1197.9000000000001</v>
      </c>
      <c r="H54" s="43">
        <f t="shared" si="1"/>
        <v>2970</v>
      </c>
      <c r="I54" s="39">
        <f t="shared" si="2"/>
        <v>623.69999999999993</v>
      </c>
      <c r="J54" s="40">
        <f t="shared" si="3"/>
        <v>3593.7</v>
      </c>
      <c r="K54" s="19"/>
      <c r="L54" s="136">
        <v>2970</v>
      </c>
      <c r="M54" s="139">
        <f t="shared" si="4"/>
        <v>8910</v>
      </c>
      <c r="N54" s="124">
        <v>0.21</v>
      </c>
      <c r="O54" s="133">
        <f t="shared" si="5"/>
        <v>1871.1</v>
      </c>
      <c r="P54" s="144">
        <f t="shared" si="6"/>
        <v>10781.1</v>
      </c>
      <c r="Q54" s="134">
        <v>0.2</v>
      </c>
      <c r="R54" s="135">
        <f t="shared" si="7"/>
        <v>1782</v>
      </c>
      <c r="S54" s="86">
        <v>2970</v>
      </c>
      <c r="T54" s="148">
        <f t="shared" si="8"/>
        <v>13662</v>
      </c>
      <c r="U54" s="86"/>
      <c r="V54" s="107"/>
      <c r="W54" s="107"/>
      <c r="X54" s="107"/>
      <c r="Y54" s="107"/>
      <c r="Z54" s="107"/>
      <c r="AA54" s="107"/>
      <c r="AB54" s="107"/>
      <c r="AC54" s="107"/>
      <c r="AD54" s="107"/>
      <c r="AE54" s="107"/>
      <c r="AF54" s="107"/>
      <c r="AG54" s="107"/>
      <c r="AH54" s="107"/>
      <c r="AI54" s="107"/>
      <c r="AJ54" s="107"/>
      <c r="AK54" s="107"/>
      <c r="AL54" s="107"/>
      <c r="AM54" s="107"/>
      <c r="AN54" s="107"/>
      <c r="AO54" s="107"/>
      <c r="AP54" s="107"/>
      <c r="AQ54" s="107"/>
      <c r="AR54" s="107"/>
      <c r="AS54" s="107"/>
      <c r="AT54" s="107"/>
    </row>
    <row r="55" spans="1:46" s="20" customFormat="1" ht="24.95" customHeight="1" x14ac:dyDescent="0.25">
      <c r="A55" s="112" t="s">
        <v>90</v>
      </c>
      <c r="B55" s="73" t="s">
        <v>91</v>
      </c>
      <c r="C55" s="67">
        <v>4</v>
      </c>
      <c r="D55" s="21" t="s">
        <v>1</v>
      </c>
      <c r="E55" s="41">
        <v>160</v>
      </c>
      <c r="F55" s="22">
        <v>0.21</v>
      </c>
      <c r="G55" s="39">
        <f t="shared" si="9"/>
        <v>193.6</v>
      </c>
      <c r="H55" s="43">
        <f t="shared" si="1"/>
        <v>640</v>
      </c>
      <c r="I55" s="39">
        <f t="shared" si="2"/>
        <v>134.4</v>
      </c>
      <c r="J55" s="40">
        <f t="shared" si="3"/>
        <v>774.4</v>
      </c>
      <c r="K55" s="19"/>
      <c r="L55" s="136">
        <v>640</v>
      </c>
      <c r="M55" s="139">
        <f t="shared" si="4"/>
        <v>1920</v>
      </c>
      <c r="N55" s="124">
        <v>0.21</v>
      </c>
      <c r="O55" s="133">
        <f t="shared" si="5"/>
        <v>403.2</v>
      </c>
      <c r="P55" s="144">
        <f t="shared" si="6"/>
        <v>2323.1999999999998</v>
      </c>
      <c r="Q55" s="134">
        <v>0.2</v>
      </c>
      <c r="R55" s="135">
        <f t="shared" si="7"/>
        <v>384</v>
      </c>
      <c r="S55" s="86">
        <v>640</v>
      </c>
      <c r="T55" s="148">
        <f t="shared" si="8"/>
        <v>2944</v>
      </c>
      <c r="U55" s="86"/>
      <c r="V55" s="107"/>
      <c r="W55" s="107"/>
      <c r="X55" s="107"/>
      <c r="Y55" s="107"/>
      <c r="Z55" s="107"/>
      <c r="AA55" s="107"/>
      <c r="AB55" s="107"/>
      <c r="AC55" s="107"/>
      <c r="AD55" s="107"/>
      <c r="AE55" s="107"/>
      <c r="AF55" s="107"/>
      <c r="AG55" s="107"/>
      <c r="AH55" s="107"/>
      <c r="AI55" s="107"/>
      <c r="AJ55" s="107"/>
      <c r="AK55" s="107"/>
      <c r="AL55" s="107"/>
      <c r="AM55" s="107"/>
      <c r="AN55" s="107"/>
      <c r="AO55" s="107"/>
      <c r="AP55" s="107"/>
      <c r="AQ55" s="107"/>
      <c r="AR55" s="107"/>
      <c r="AS55" s="107"/>
      <c r="AT55" s="107"/>
    </row>
    <row r="56" spans="1:46" s="20" customFormat="1" ht="24.95" customHeight="1" x14ac:dyDescent="0.25">
      <c r="A56" s="112" t="s">
        <v>92</v>
      </c>
      <c r="B56" s="73" t="s">
        <v>93</v>
      </c>
      <c r="C56" s="67">
        <v>5</v>
      </c>
      <c r="D56" s="21" t="s">
        <v>1</v>
      </c>
      <c r="E56" s="41">
        <v>470</v>
      </c>
      <c r="F56" s="22">
        <v>0.21</v>
      </c>
      <c r="G56" s="39">
        <f t="shared" si="9"/>
        <v>568.70000000000005</v>
      </c>
      <c r="H56" s="43">
        <f t="shared" si="1"/>
        <v>2350</v>
      </c>
      <c r="I56" s="39">
        <f t="shared" si="2"/>
        <v>493.5</v>
      </c>
      <c r="J56" s="40">
        <f t="shared" si="3"/>
        <v>2843.5</v>
      </c>
      <c r="K56" s="19"/>
      <c r="L56" s="136">
        <v>2350</v>
      </c>
      <c r="M56" s="139">
        <f t="shared" si="4"/>
        <v>7050</v>
      </c>
      <c r="N56" s="124">
        <v>0.21</v>
      </c>
      <c r="O56" s="133">
        <f t="shared" si="5"/>
        <v>1480.5</v>
      </c>
      <c r="P56" s="144">
        <f t="shared" si="6"/>
        <v>8530.5</v>
      </c>
      <c r="Q56" s="134">
        <v>0.2</v>
      </c>
      <c r="R56" s="135">
        <f t="shared" si="7"/>
        <v>1410</v>
      </c>
      <c r="S56" s="86">
        <v>2350</v>
      </c>
      <c r="T56" s="148">
        <f t="shared" si="8"/>
        <v>10810</v>
      </c>
      <c r="U56" s="86"/>
      <c r="V56" s="107"/>
      <c r="W56" s="107"/>
      <c r="X56" s="107"/>
      <c r="Y56" s="107"/>
      <c r="Z56" s="107"/>
      <c r="AA56" s="107"/>
      <c r="AB56" s="107"/>
      <c r="AC56" s="107"/>
      <c r="AD56" s="107"/>
      <c r="AE56" s="107"/>
      <c r="AF56" s="107"/>
      <c r="AG56" s="107"/>
      <c r="AH56" s="107"/>
      <c r="AI56" s="107"/>
      <c r="AJ56" s="107"/>
      <c r="AK56" s="107"/>
      <c r="AL56" s="107"/>
      <c r="AM56" s="107"/>
      <c r="AN56" s="107"/>
      <c r="AO56" s="107"/>
      <c r="AP56" s="107"/>
      <c r="AQ56" s="107"/>
      <c r="AR56" s="107"/>
      <c r="AS56" s="107"/>
      <c r="AT56" s="107"/>
    </row>
    <row r="57" spans="1:46" s="20" customFormat="1" ht="24.95" customHeight="1" x14ac:dyDescent="0.25">
      <c r="A57" s="112" t="s">
        <v>94</v>
      </c>
      <c r="B57" s="73" t="s">
        <v>95</v>
      </c>
      <c r="C57" s="67">
        <v>140</v>
      </c>
      <c r="D57" s="21" t="s">
        <v>1</v>
      </c>
      <c r="E57" s="41">
        <v>470</v>
      </c>
      <c r="F57" s="22">
        <v>0.21</v>
      </c>
      <c r="G57" s="39">
        <f t="shared" si="9"/>
        <v>568.70000000000005</v>
      </c>
      <c r="H57" s="43">
        <f t="shared" si="1"/>
        <v>65800</v>
      </c>
      <c r="I57" s="39">
        <f t="shared" si="2"/>
        <v>13818</v>
      </c>
      <c r="J57" s="40">
        <f t="shared" si="3"/>
        <v>79618</v>
      </c>
      <c r="K57" s="19"/>
      <c r="L57" s="136">
        <v>65800</v>
      </c>
      <c r="M57" s="139">
        <f t="shared" si="4"/>
        <v>197400</v>
      </c>
      <c r="N57" s="124">
        <v>0.21</v>
      </c>
      <c r="O57" s="133">
        <f t="shared" si="5"/>
        <v>41454</v>
      </c>
      <c r="P57" s="144">
        <f t="shared" si="6"/>
        <v>238854</v>
      </c>
      <c r="Q57" s="134">
        <v>0.2</v>
      </c>
      <c r="R57" s="135">
        <f t="shared" si="7"/>
        <v>39480</v>
      </c>
      <c r="S57" s="86">
        <v>65800</v>
      </c>
      <c r="T57" s="148">
        <f t="shared" si="8"/>
        <v>302680</v>
      </c>
      <c r="U57" s="86"/>
      <c r="V57" s="107"/>
      <c r="W57" s="107"/>
      <c r="X57" s="107"/>
      <c r="Y57" s="107"/>
      <c r="Z57" s="107"/>
      <c r="AA57" s="107"/>
      <c r="AB57" s="107"/>
      <c r="AC57" s="107"/>
      <c r="AD57" s="107"/>
      <c r="AE57" s="107"/>
      <c r="AF57" s="107"/>
      <c r="AG57" s="107"/>
      <c r="AH57" s="107"/>
      <c r="AI57" s="107"/>
      <c r="AJ57" s="107"/>
      <c r="AK57" s="107"/>
      <c r="AL57" s="107"/>
      <c r="AM57" s="107"/>
      <c r="AN57" s="107"/>
      <c r="AO57" s="107"/>
      <c r="AP57" s="107"/>
      <c r="AQ57" s="107"/>
      <c r="AR57" s="107"/>
      <c r="AS57" s="107"/>
      <c r="AT57" s="107"/>
    </row>
    <row r="58" spans="1:46" s="20" customFormat="1" ht="24.95" customHeight="1" x14ac:dyDescent="0.25">
      <c r="A58" s="112" t="s">
        <v>96</v>
      </c>
      <c r="B58" s="73" t="s">
        <v>97</v>
      </c>
      <c r="C58" s="67">
        <v>14</v>
      </c>
      <c r="D58" s="21" t="s">
        <v>1</v>
      </c>
      <c r="E58" s="41">
        <v>850</v>
      </c>
      <c r="F58" s="22">
        <v>0.21</v>
      </c>
      <c r="G58" s="39">
        <f t="shared" si="9"/>
        <v>1028.5</v>
      </c>
      <c r="H58" s="43">
        <f t="shared" si="1"/>
        <v>11900</v>
      </c>
      <c r="I58" s="39">
        <f t="shared" si="2"/>
        <v>2499</v>
      </c>
      <c r="J58" s="40">
        <f t="shared" si="3"/>
        <v>14399</v>
      </c>
      <c r="K58" s="19"/>
      <c r="L58" s="136">
        <v>11900</v>
      </c>
      <c r="M58" s="139">
        <f t="shared" si="4"/>
        <v>35700</v>
      </c>
      <c r="N58" s="124">
        <v>0.21</v>
      </c>
      <c r="O58" s="133">
        <f t="shared" si="5"/>
        <v>7497</v>
      </c>
      <c r="P58" s="144">
        <f t="shared" si="6"/>
        <v>43197</v>
      </c>
      <c r="Q58" s="134">
        <v>0.2</v>
      </c>
      <c r="R58" s="135">
        <f t="shared" si="7"/>
        <v>7140</v>
      </c>
      <c r="S58" s="86">
        <v>11900</v>
      </c>
      <c r="T58" s="148">
        <f t="shared" si="8"/>
        <v>54740</v>
      </c>
      <c r="U58" s="86"/>
      <c r="V58" s="107"/>
      <c r="W58" s="107"/>
      <c r="X58" s="107"/>
      <c r="Y58" s="107"/>
      <c r="Z58" s="107"/>
      <c r="AA58" s="107"/>
      <c r="AB58" s="107"/>
      <c r="AC58" s="107"/>
      <c r="AD58" s="107"/>
      <c r="AE58" s="107"/>
      <c r="AF58" s="107"/>
      <c r="AG58" s="107"/>
      <c r="AH58" s="107"/>
      <c r="AI58" s="107"/>
      <c r="AJ58" s="107"/>
      <c r="AK58" s="107"/>
      <c r="AL58" s="107"/>
      <c r="AM58" s="107"/>
      <c r="AN58" s="107"/>
      <c r="AO58" s="107"/>
      <c r="AP58" s="107"/>
      <c r="AQ58" s="107"/>
      <c r="AR58" s="107"/>
      <c r="AS58" s="107"/>
      <c r="AT58" s="107"/>
    </row>
    <row r="59" spans="1:46" s="20" customFormat="1" ht="24.95" customHeight="1" x14ac:dyDescent="0.25">
      <c r="A59" s="112" t="s">
        <v>98</v>
      </c>
      <c r="B59" s="73" t="s">
        <v>99</v>
      </c>
      <c r="C59" s="67">
        <v>40</v>
      </c>
      <c r="D59" s="21" t="s">
        <v>1</v>
      </c>
      <c r="E59" s="41">
        <v>18.399999999999999</v>
      </c>
      <c r="F59" s="22">
        <v>0.21</v>
      </c>
      <c r="G59" s="39">
        <f t="shared" si="9"/>
        <v>22.263999999999999</v>
      </c>
      <c r="H59" s="43">
        <f t="shared" si="1"/>
        <v>736</v>
      </c>
      <c r="I59" s="39">
        <f t="shared" si="2"/>
        <v>154.56</v>
      </c>
      <c r="J59" s="40">
        <f t="shared" si="3"/>
        <v>890.56</v>
      </c>
      <c r="K59" s="19"/>
      <c r="L59" s="136">
        <v>736</v>
      </c>
      <c r="M59" s="139">
        <f t="shared" si="4"/>
        <v>2208</v>
      </c>
      <c r="N59" s="124">
        <v>0.21</v>
      </c>
      <c r="O59" s="133">
        <f t="shared" si="5"/>
        <v>463.68</v>
      </c>
      <c r="P59" s="144">
        <f t="shared" si="6"/>
        <v>2671.68</v>
      </c>
      <c r="Q59" s="134">
        <v>0.2</v>
      </c>
      <c r="R59" s="135">
        <f t="shared" si="7"/>
        <v>441.6</v>
      </c>
      <c r="S59" s="86">
        <v>736</v>
      </c>
      <c r="T59" s="148">
        <f t="shared" si="8"/>
        <v>3385.6</v>
      </c>
      <c r="U59" s="86"/>
      <c r="V59" s="107"/>
      <c r="W59" s="107"/>
      <c r="X59" s="107"/>
      <c r="Y59" s="107"/>
      <c r="Z59" s="107"/>
      <c r="AA59" s="107"/>
      <c r="AB59" s="107"/>
      <c r="AC59" s="107"/>
      <c r="AD59" s="107"/>
      <c r="AE59" s="107"/>
      <c r="AF59" s="107"/>
      <c r="AG59" s="107"/>
      <c r="AH59" s="107"/>
      <c r="AI59" s="107"/>
      <c r="AJ59" s="107"/>
      <c r="AK59" s="107"/>
      <c r="AL59" s="107"/>
      <c r="AM59" s="107"/>
      <c r="AN59" s="107"/>
      <c r="AO59" s="107"/>
      <c r="AP59" s="107"/>
      <c r="AQ59" s="107"/>
      <c r="AR59" s="107"/>
      <c r="AS59" s="107"/>
      <c r="AT59" s="107"/>
    </row>
    <row r="60" spans="1:46" s="20" customFormat="1" ht="24.95" customHeight="1" x14ac:dyDescent="0.25">
      <c r="A60" s="112" t="s">
        <v>100</v>
      </c>
      <c r="B60" s="73" t="s">
        <v>101</v>
      </c>
      <c r="C60" s="67">
        <v>10</v>
      </c>
      <c r="D60" s="21" t="s">
        <v>1</v>
      </c>
      <c r="E60" s="41">
        <v>51.75</v>
      </c>
      <c r="F60" s="22">
        <v>0.21</v>
      </c>
      <c r="G60" s="39">
        <f t="shared" si="9"/>
        <v>62.6175</v>
      </c>
      <c r="H60" s="43">
        <f t="shared" si="1"/>
        <v>517.5</v>
      </c>
      <c r="I60" s="39">
        <f t="shared" si="2"/>
        <v>108.675</v>
      </c>
      <c r="J60" s="40">
        <f t="shared" si="3"/>
        <v>626.17499999999995</v>
      </c>
      <c r="K60" s="19"/>
      <c r="L60" s="136">
        <v>517.5</v>
      </c>
      <c r="M60" s="139">
        <f t="shared" si="4"/>
        <v>1552.5</v>
      </c>
      <c r="N60" s="124">
        <v>0.21</v>
      </c>
      <c r="O60" s="133">
        <f t="shared" si="5"/>
        <v>326.02499999999998</v>
      </c>
      <c r="P60" s="144">
        <f t="shared" si="6"/>
        <v>1878.5250000000001</v>
      </c>
      <c r="Q60" s="134">
        <v>0.2</v>
      </c>
      <c r="R60" s="135">
        <f t="shared" si="7"/>
        <v>310.5</v>
      </c>
      <c r="S60" s="86">
        <v>517.5</v>
      </c>
      <c r="T60" s="148">
        <f t="shared" si="8"/>
        <v>2380.5</v>
      </c>
      <c r="U60" s="86"/>
      <c r="V60" s="107"/>
      <c r="W60" s="107"/>
      <c r="X60" s="107"/>
      <c r="Y60" s="107"/>
      <c r="Z60" s="107"/>
      <c r="AA60" s="107"/>
      <c r="AB60" s="107"/>
      <c r="AC60" s="107"/>
      <c r="AD60" s="107"/>
      <c r="AE60" s="107"/>
      <c r="AF60" s="107"/>
      <c r="AG60" s="107"/>
      <c r="AH60" s="107"/>
      <c r="AI60" s="107"/>
      <c r="AJ60" s="107"/>
      <c r="AK60" s="107"/>
      <c r="AL60" s="107"/>
      <c r="AM60" s="107"/>
      <c r="AN60" s="107"/>
      <c r="AO60" s="107"/>
      <c r="AP60" s="107"/>
      <c r="AQ60" s="107"/>
      <c r="AR60" s="107"/>
      <c r="AS60" s="107"/>
      <c r="AT60" s="107"/>
    </row>
    <row r="61" spans="1:46" s="20" customFormat="1" ht="24.95" customHeight="1" x14ac:dyDescent="0.25">
      <c r="A61" s="112" t="s">
        <v>102</v>
      </c>
      <c r="B61" s="73" t="s">
        <v>103</v>
      </c>
      <c r="C61" s="67">
        <v>15</v>
      </c>
      <c r="D61" s="21" t="s">
        <v>1</v>
      </c>
      <c r="E61" s="41">
        <v>51.75</v>
      </c>
      <c r="F61" s="22">
        <v>0.21</v>
      </c>
      <c r="G61" s="39">
        <f t="shared" si="9"/>
        <v>62.6175</v>
      </c>
      <c r="H61" s="43">
        <f t="shared" si="1"/>
        <v>776.25</v>
      </c>
      <c r="I61" s="39">
        <f t="shared" si="2"/>
        <v>163.01249999999999</v>
      </c>
      <c r="J61" s="40">
        <f t="shared" si="3"/>
        <v>939.26250000000005</v>
      </c>
      <c r="K61" s="19"/>
      <c r="L61" s="136">
        <v>776.25</v>
      </c>
      <c r="M61" s="139">
        <f t="shared" si="4"/>
        <v>2328.75</v>
      </c>
      <c r="N61" s="124">
        <v>0.21</v>
      </c>
      <c r="O61" s="133">
        <f t="shared" si="5"/>
        <v>489.03749999999997</v>
      </c>
      <c r="P61" s="144">
        <f t="shared" si="6"/>
        <v>2817.7874999999999</v>
      </c>
      <c r="Q61" s="134">
        <v>0.2</v>
      </c>
      <c r="R61" s="135">
        <f t="shared" si="7"/>
        <v>465.75</v>
      </c>
      <c r="S61" s="86">
        <v>776.25</v>
      </c>
      <c r="T61" s="148">
        <f t="shared" si="8"/>
        <v>3570.75</v>
      </c>
      <c r="U61" s="86"/>
      <c r="V61" s="107"/>
      <c r="W61" s="107"/>
      <c r="X61" s="107"/>
      <c r="Y61" s="107"/>
      <c r="Z61" s="107"/>
      <c r="AA61" s="107"/>
      <c r="AB61" s="107"/>
      <c r="AC61" s="107"/>
      <c r="AD61" s="107"/>
      <c r="AE61" s="107"/>
      <c r="AF61" s="107"/>
      <c r="AG61" s="107"/>
      <c r="AH61" s="107"/>
      <c r="AI61" s="107"/>
      <c r="AJ61" s="107"/>
      <c r="AK61" s="107"/>
      <c r="AL61" s="107"/>
      <c r="AM61" s="107"/>
      <c r="AN61" s="107"/>
      <c r="AO61" s="107"/>
      <c r="AP61" s="107"/>
      <c r="AQ61" s="107"/>
      <c r="AR61" s="107"/>
      <c r="AS61" s="107"/>
      <c r="AT61" s="107"/>
    </row>
    <row r="62" spans="1:46" s="20" customFormat="1" ht="24.95" customHeight="1" x14ac:dyDescent="0.25">
      <c r="A62" s="112" t="s">
        <v>104</v>
      </c>
      <c r="B62" s="73" t="s">
        <v>105</v>
      </c>
      <c r="C62" s="67">
        <v>15</v>
      </c>
      <c r="D62" s="21" t="s">
        <v>1</v>
      </c>
      <c r="E62" s="41">
        <v>51.75</v>
      </c>
      <c r="F62" s="22">
        <v>0.21</v>
      </c>
      <c r="G62" s="39">
        <f t="shared" si="9"/>
        <v>62.6175</v>
      </c>
      <c r="H62" s="43">
        <f t="shared" si="1"/>
        <v>776.25</v>
      </c>
      <c r="I62" s="39">
        <f t="shared" si="2"/>
        <v>163.01249999999999</v>
      </c>
      <c r="J62" s="40">
        <f t="shared" si="3"/>
        <v>939.26250000000005</v>
      </c>
      <c r="K62" s="19"/>
      <c r="L62" s="136">
        <v>776.25</v>
      </c>
      <c r="M62" s="139">
        <f t="shared" si="4"/>
        <v>2328.75</v>
      </c>
      <c r="N62" s="124">
        <v>0.21</v>
      </c>
      <c r="O62" s="133">
        <f t="shared" si="5"/>
        <v>489.03749999999997</v>
      </c>
      <c r="P62" s="144">
        <f t="shared" si="6"/>
        <v>2817.7874999999999</v>
      </c>
      <c r="Q62" s="134">
        <v>0.2</v>
      </c>
      <c r="R62" s="135">
        <f t="shared" si="7"/>
        <v>465.75</v>
      </c>
      <c r="S62" s="86">
        <v>776.25</v>
      </c>
      <c r="T62" s="148">
        <f t="shared" si="8"/>
        <v>3570.75</v>
      </c>
      <c r="U62" s="86"/>
      <c r="V62" s="107"/>
      <c r="W62" s="107"/>
      <c r="X62" s="107"/>
      <c r="Y62" s="107"/>
      <c r="Z62" s="107"/>
      <c r="AA62" s="107"/>
      <c r="AB62" s="107"/>
      <c r="AC62" s="107"/>
      <c r="AD62" s="107"/>
      <c r="AE62" s="107"/>
      <c r="AF62" s="107"/>
      <c r="AG62" s="107"/>
      <c r="AH62" s="107"/>
      <c r="AI62" s="107"/>
      <c r="AJ62" s="107"/>
      <c r="AK62" s="107"/>
      <c r="AL62" s="107"/>
      <c r="AM62" s="107"/>
      <c r="AN62" s="107"/>
      <c r="AO62" s="107"/>
      <c r="AP62" s="107"/>
      <c r="AQ62" s="107"/>
      <c r="AR62" s="107"/>
      <c r="AS62" s="107"/>
      <c r="AT62" s="107"/>
    </row>
    <row r="63" spans="1:46" s="20" customFormat="1" ht="24.95" customHeight="1" x14ac:dyDescent="0.25">
      <c r="A63" s="112" t="s">
        <v>106</v>
      </c>
      <c r="B63" s="73" t="s">
        <v>107</v>
      </c>
      <c r="C63" s="67">
        <v>10</v>
      </c>
      <c r="D63" s="21" t="s">
        <v>1</v>
      </c>
      <c r="E63" s="41">
        <v>51.75</v>
      </c>
      <c r="F63" s="22">
        <v>0.21</v>
      </c>
      <c r="G63" s="39">
        <f t="shared" si="9"/>
        <v>62.6175</v>
      </c>
      <c r="H63" s="43">
        <f t="shared" si="1"/>
        <v>517.5</v>
      </c>
      <c r="I63" s="39">
        <f t="shared" si="2"/>
        <v>108.675</v>
      </c>
      <c r="J63" s="40">
        <f t="shared" si="3"/>
        <v>626.17499999999995</v>
      </c>
      <c r="K63" s="19"/>
      <c r="L63" s="136">
        <v>517.5</v>
      </c>
      <c r="M63" s="139">
        <f t="shared" si="4"/>
        <v>1552.5</v>
      </c>
      <c r="N63" s="124">
        <v>0.21</v>
      </c>
      <c r="O63" s="133">
        <f t="shared" si="5"/>
        <v>326.02499999999998</v>
      </c>
      <c r="P63" s="144">
        <f t="shared" si="6"/>
        <v>1878.5250000000001</v>
      </c>
      <c r="Q63" s="134">
        <v>0.2</v>
      </c>
      <c r="R63" s="135">
        <f t="shared" si="7"/>
        <v>310.5</v>
      </c>
      <c r="S63" s="86">
        <v>517.5</v>
      </c>
      <c r="T63" s="148">
        <f t="shared" si="8"/>
        <v>2380.5</v>
      </c>
      <c r="U63" s="86"/>
      <c r="V63" s="107"/>
      <c r="W63" s="107"/>
      <c r="X63" s="107"/>
      <c r="Y63" s="107"/>
      <c r="Z63" s="107"/>
      <c r="AA63" s="107"/>
      <c r="AB63" s="107"/>
      <c r="AC63" s="107"/>
      <c r="AD63" s="107"/>
      <c r="AE63" s="107"/>
      <c r="AF63" s="107"/>
      <c r="AG63" s="107"/>
      <c r="AH63" s="107"/>
      <c r="AI63" s="107"/>
      <c r="AJ63" s="107"/>
      <c r="AK63" s="107"/>
      <c r="AL63" s="107"/>
      <c r="AM63" s="107"/>
      <c r="AN63" s="107"/>
      <c r="AO63" s="107"/>
      <c r="AP63" s="107"/>
      <c r="AQ63" s="107"/>
      <c r="AR63" s="107"/>
      <c r="AS63" s="107"/>
      <c r="AT63" s="107"/>
    </row>
    <row r="64" spans="1:46" s="20" customFormat="1" ht="24.95" customHeight="1" x14ac:dyDescent="0.25">
      <c r="A64" s="112" t="s">
        <v>108</v>
      </c>
      <c r="B64" s="73" t="s">
        <v>330</v>
      </c>
      <c r="C64" s="67">
        <v>45</v>
      </c>
      <c r="D64" s="21" t="s">
        <v>1</v>
      </c>
      <c r="E64" s="41">
        <v>448</v>
      </c>
      <c r="F64" s="22">
        <v>0.21</v>
      </c>
      <c r="G64" s="39">
        <f t="shared" si="9"/>
        <v>542.08000000000004</v>
      </c>
      <c r="H64" s="43">
        <f t="shared" si="1"/>
        <v>20160</v>
      </c>
      <c r="I64" s="39">
        <f t="shared" si="2"/>
        <v>4233.5999999999995</v>
      </c>
      <c r="J64" s="40">
        <f t="shared" si="3"/>
        <v>24393.599999999999</v>
      </c>
      <c r="K64" s="19"/>
      <c r="L64" s="136">
        <v>20160</v>
      </c>
      <c r="M64" s="139">
        <f t="shared" si="4"/>
        <v>60480</v>
      </c>
      <c r="N64" s="124">
        <v>0.21</v>
      </c>
      <c r="O64" s="133">
        <f t="shared" si="5"/>
        <v>12700.8</v>
      </c>
      <c r="P64" s="144">
        <f t="shared" si="6"/>
        <v>73180.800000000003</v>
      </c>
      <c r="Q64" s="134">
        <v>0.2</v>
      </c>
      <c r="R64" s="135">
        <f t="shared" si="7"/>
        <v>12096</v>
      </c>
      <c r="S64" s="86">
        <v>20160</v>
      </c>
      <c r="T64" s="148">
        <f t="shared" si="8"/>
        <v>92736</v>
      </c>
      <c r="U64" s="86"/>
      <c r="V64" s="107"/>
      <c r="W64" s="107"/>
      <c r="X64" s="107"/>
      <c r="Y64" s="107"/>
      <c r="Z64" s="107"/>
      <c r="AA64" s="107"/>
      <c r="AB64" s="107"/>
      <c r="AC64" s="107"/>
      <c r="AD64" s="107"/>
      <c r="AE64" s="107"/>
      <c r="AF64" s="107"/>
      <c r="AG64" s="107"/>
      <c r="AH64" s="107"/>
      <c r="AI64" s="107"/>
      <c r="AJ64" s="107"/>
      <c r="AK64" s="107"/>
      <c r="AL64" s="107"/>
      <c r="AM64" s="107"/>
      <c r="AN64" s="107"/>
      <c r="AO64" s="107"/>
      <c r="AP64" s="107"/>
      <c r="AQ64" s="107"/>
      <c r="AR64" s="107"/>
      <c r="AS64" s="107"/>
      <c r="AT64" s="107"/>
    </row>
    <row r="65" spans="1:46" s="20" customFormat="1" ht="24.95" customHeight="1" x14ac:dyDescent="0.25">
      <c r="A65" s="112" t="s">
        <v>109</v>
      </c>
      <c r="B65" s="73" t="s">
        <v>331</v>
      </c>
      <c r="C65" s="67">
        <v>3</v>
      </c>
      <c r="D65" s="21" t="s">
        <v>1</v>
      </c>
      <c r="E65" s="41">
        <v>448</v>
      </c>
      <c r="F65" s="22">
        <v>0.21</v>
      </c>
      <c r="G65" s="39">
        <f t="shared" si="9"/>
        <v>542.08000000000004</v>
      </c>
      <c r="H65" s="43">
        <f t="shared" si="1"/>
        <v>1344</v>
      </c>
      <c r="I65" s="39">
        <f t="shared" si="2"/>
        <v>282.24</v>
      </c>
      <c r="J65" s="40">
        <f t="shared" si="3"/>
        <v>1626.24</v>
      </c>
      <c r="K65" s="19"/>
      <c r="L65" s="136">
        <v>1344</v>
      </c>
      <c r="M65" s="139">
        <f t="shared" si="4"/>
        <v>4032</v>
      </c>
      <c r="N65" s="124">
        <v>0.21</v>
      </c>
      <c r="O65" s="133">
        <f t="shared" si="5"/>
        <v>846.71999999999991</v>
      </c>
      <c r="P65" s="144">
        <f t="shared" si="6"/>
        <v>4878.72</v>
      </c>
      <c r="Q65" s="134">
        <v>0.2</v>
      </c>
      <c r="R65" s="135">
        <f t="shared" si="7"/>
        <v>806.40000000000009</v>
      </c>
      <c r="S65" s="86">
        <v>1344</v>
      </c>
      <c r="T65" s="148">
        <f t="shared" si="8"/>
        <v>6182.4</v>
      </c>
      <c r="U65" s="86"/>
      <c r="V65" s="107"/>
      <c r="W65" s="107"/>
      <c r="X65" s="107"/>
      <c r="Y65" s="107"/>
      <c r="Z65" s="107"/>
      <c r="AA65" s="107"/>
      <c r="AB65" s="107"/>
      <c r="AC65" s="107"/>
      <c r="AD65" s="107"/>
      <c r="AE65" s="107"/>
      <c r="AF65" s="107"/>
      <c r="AG65" s="107"/>
      <c r="AH65" s="107"/>
      <c r="AI65" s="107"/>
      <c r="AJ65" s="107"/>
      <c r="AK65" s="107"/>
      <c r="AL65" s="107"/>
      <c r="AM65" s="107"/>
      <c r="AN65" s="107"/>
      <c r="AO65" s="107"/>
      <c r="AP65" s="107"/>
      <c r="AQ65" s="107"/>
      <c r="AR65" s="107"/>
      <c r="AS65" s="107"/>
      <c r="AT65" s="107"/>
    </row>
    <row r="66" spans="1:46" s="20" customFormat="1" ht="24.95" customHeight="1" x14ac:dyDescent="0.25">
      <c r="A66" s="112" t="s">
        <v>110</v>
      </c>
      <c r="B66" s="73" t="s">
        <v>332</v>
      </c>
      <c r="C66" s="67">
        <v>6</v>
      </c>
      <c r="D66" s="21" t="s">
        <v>1</v>
      </c>
      <c r="E66" s="41">
        <v>448</v>
      </c>
      <c r="F66" s="22">
        <v>0.21</v>
      </c>
      <c r="G66" s="39">
        <f t="shared" si="9"/>
        <v>542.08000000000004</v>
      </c>
      <c r="H66" s="43">
        <f t="shared" si="1"/>
        <v>2688</v>
      </c>
      <c r="I66" s="39">
        <f t="shared" si="2"/>
        <v>564.48</v>
      </c>
      <c r="J66" s="40">
        <f t="shared" si="3"/>
        <v>3252.48</v>
      </c>
      <c r="K66" s="19"/>
      <c r="L66" s="136">
        <v>2688</v>
      </c>
      <c r="M66" s="139">
        <f t="shared" si="4"/>
        <v>8064</v>
      </c>
      <c r="N66" s="124">
        <v>0.21</v>
      </c>
      <c r="O66" s="133">
        <f t="shared" si="5"/>
        <v>1693.4399999999998</v>
      </c>
      <c r="P66" s="144">
        <f t="shared" si="6"/>
        <v>9757.44</v>
      </c>
      <c r="Q66" s="134">
        <v>0.2</v>
      </c>
      <c r="R66" s="135">
        <f t="shared" si="7"/>
        <v>1612.8000000000002</v>
      </c>
      <c r="S66" s="86">
        <v>2688</v>
      </c>
      <c r="T66" s="148">
        <f t="shared" si="8"/>
        <v>12364.8</v>
      </c>
      <c r="U66" s="86"/>
      <c r="V66" s="107"/>
      <c r="W66" s="107"/>
      <c r="X66" s="107"/>
      <c r="Y66" s="107"/>
      <c r="Z66" s="107"/>
      <c r="AA66" s="107"/>
      <c r="AB66" s="107"/>
      <c r="AC66" s="107"/>
      <c r="AD66" s="107"/>
      <c r="AE66" s="107"/>
      <c r="AF66" s="107"/>
      <c r="AG66" s="107"/>
      <c r="AH66" s="107"/>
      <c r="AI66" s="107"/>
      <c r="AJ66" s="107"/>
      <c r="AK66" s="107"/>
      <c r="AL66" s="107"/>
      <c r="AM66" s="107"/>
      <c r="AN66" s="107"/>
      <c r="AO66" s="107"/>
      <c r="AP66" s="107"/>
      <c r="AQ66" s="107"/>
      <c r="AR66" s="107"/>
      <c r="AS66" s="107"/>
      <c r="AT66" s="107"/>
    </row>
    <row r="67" spans="1:46" s="20" customFormat="1" ht="24.95" customHeight="1" x14ac:dyDescent="0.25">
      <c r="A67" s="112" t="s">
        <v>111</v>
      </c>
      <c r="B67" s="73" t="s">
        <v>333</v>
      </c>
      <c r="C67" s="67">
        <v>2</v>
      </c>
      <c r="D67" s="21" t="s">
        <v>1</v>
      </c>
      <c r="E67" s="41">
        <v>695</v>
      </c>
      <c r="F67" s="22">
        <v>0.21</v>
      </c>
      <c r="G67" s="39">
        <f t="shared" si="9"/>
        <v>840.95</v>
      </c>
      <c r="H67" s="43">
        <f t="shared" si="1"/>
        <v>1390</v>
      </c>
      <c r="I67" s="39">
        <f t="shared" si="2"/>
        <v>291.89999999999998</v>
      </c>
      <c r="J67" s="40">
        <f t="shared" si="3"/>
        <v>1681.9</v>
      </c>
      <c r="K67" s="19"/>
      <c r="L67" s="136">
        <v>1390</v>
      </c>
      <c r="M67" s="139">
        <f t="shared" si="4"/>
        <v>4170</v>
      </c>
      <c r="N67" s="124">
        <v>0.21</v>
      </c>
      <c r="O67" s="133">
        <f t="shared" si="5"/>
        <v>875.69999999999993</v>
      </c>
      <c r="P67" s="144">
        <f t="shared" si="6"/>
        <v>5045.7</v>
      </c>
      <c r="Q67" s="134">
        <v>0.2</v>
      </c>
      <c r="R67" s="135">
        <f t="shared" si="7"/>
        <v>834</v>
      </c>
      <c r="S67" s="86">
        <v>1390</v>
      </c>
      <c r="T67" s="148">
        <f t="shared" si="8"/>
        <v>6394</v>
      </c>
      <c r="U67" s="86"/>
      <c r="V67" s="107"/>
      <c r="W67" s="107"/>
      <c r="X67" s="107"/>
      <c r="Y67" s="107"/>
      <c r="Z67" s="107"/>
      <c r="AA67" s="107"/>
      <c r="AB67" s="107"/>
      <c r="AC67" s="107"/>
      <c r="AD67" s="107"/>
      <c r="AE67" s="107"/>
      <c r="AF67" s="107"/>
      <c r="AG67" s="107"/>
      <c r="AH67" s="107"/>
      <c r="AI67" s="107"/>
      <c r="AJ67" s="107"/>
      <c r="AK67" s="107"/>
      <c r="AL67" s="107"/>
      <c r="AM67" s="107"/>
      <c r="AN67" s="107"/>
      <c r="AO67" s="107"/>
      <c r="AP67" s="107"/>
      <c r="AQ67" s="107"/>
      <c r="AR67" s="107"/>
      <c r="AS67" s="107"/>
      <c r="AT67" s="107"/>
    </row>
    <row r="68" spans="1:46" s="20" customFormat="1" ht="24.95" customHeight="1" x14ac:dyDescent="0.25">
      <c r="A68" s="112" t="s">
        <v>112</v>
      </c>
      <c r="B68" s="73" t="s">
        <v>113</v>
      </c>
      <c r="C68" s="67">
        <v>30</v>
      </c>
      <c r="D68" s="21" t="s">
        <v>1</v>
      </c>
      <c r="E68" s="41">
        <v>47.75</v>
      </c>
      <c r="F68" s="22">
        <v>0.21</v>
      </c>
      <c r="G68" s="39">
        <f t="shared" si="9"/>
        <v>57.777500000000003</v>
      </c>
      <c r="H68" s="43">
        <f t="shared" si="1"/>
        <v>1432.5</v>
      </c>
      <c r="I68" s="39">
        <f t="shared" si="2"/>
        <v>300.82499999999999</v>
      </c>
      <c r="J68" s="40">
        <f t="shared" si="3"/>
        <v>1733.325</v>
      </c>
      <c r="K68" s="19"/>
      <c r="L68" s="136">
        <v>1432.5</v>
      </c>
      <c r="M68" s="139">
        <f t="shared" si="4"/>
        <v>4297.5</v>
      </c>
      <c r="N68" s="124">
        <v>0.21</v>
      </c>
      <c r="O68" s="133">
        <f t="shared" si="5"/>
        <v>902.47500000000002</v>
      </c>
      <c r="P68" s="144">
        <f t="shared" si="6"/>
        <v>5199.9750000000004</v>
      </c>
      <c r="Q68" s="134">
        <v>0.2</v>
      </c>
      <c r="R68" s="135">
        <f t="shared" si="7"/>
        <v>859.5</v>
      </c>
      <c r="S68" s="86">
        <v>1432.5</v>
      </c>
      <c r="T68" s="148">
        <f t="shared" si="8"/>
        <v>6589.5</v>
      </c>
      <c r="U68" s="86"/>
      <c r="V68" s="107"/>
      <c r="W68" s="107"/>
      <c r="X68" s="107"/>
      <c r="Y68" s="107"/>
      <c r="Z68" s="107"/>
      <c r="AA68" s="107"/>
      <c r="AB68" s="107"/>
      <c r="AC68" s="107"/>
      <c r="AD68" s="107"/>
      <c r="AE68" s="107"/>
      <c r="AF68" s="107"/>
      <c r="AG68" s="107"/>
      <c r="AH68" s="107"/>
      <c r="AI68" s="107"/>
      <c r="AJ68" s="107"/>
      <c r="AK68" s="107"/>
      <c r="AL68" s="107"/>
      <c r="AM68" s="107"/>
      <c r="AN68" s="107"/>
      <c r="AO68" s="107"/>
      <c r="AP68" s="107"/>
      <c r="AQ68" s="107"/>
      <c r="AR68" s="107"/>
      <c r="AS68" s="107"/>
      <c r="AT68" s="107"/>
    </row>
    <row r="69" spans="1:46" s="20" customFormat="1" ht="24.95" customHeight="1" x14ac:dyDescent="0.25">
      <c r="A69" s="112" t="s">
        <v>114</v>
      </c>
      <c r="B69" s="73" t="s">
        <v>115</v>
      </c>
      <c r="C69" s="67">
        <v>100</v>
      </c>
      <c r="D69" s="21" t="s">
        <v>1</v>
      </c>
      <c r="E69" s="41">
        <v>17</v>
      </c>
      <c r="F69" s="22">
        <v>0.21</v>
      </c>
      <c r="G69" s="39">
        <f t="shared" si="9"/>
        <v>20.57</v>
      </c>
      <c r="H69" s="43">
        <f t="shared" si="1"/>
        <v>1700</v>
      </c>
      <c r="I69" s="39">
        <f t="shared" si="2"/>
        <v>357</v>
      </c>
      <c r="J69" s="40">
        <f t="shared" si="3"/>
        <v>2057</v>
      </c>
      <c r="K69" s="19"/>
      <c r="L69" s="136">
        <v>1700</v>
      </c>
      <c r="M69" s="139">
        <f t="shared" si="4"/>
        <v>5100</v>
      </c>
      <c r="N69" s="124">
        <v>0.21</v>
      </c>
      <c r="O69" s="133">
        <f t="shared" si="5"/>
        <v>1071</v>
      </c>
      <c r="P69" s="144">
        <f t="shared" si="6"/>
        <v>6171</v>
      </c>
      <c r="Q69" s="134">
        <v>0.2</v>
      </c>
      <c r="R69" s="135">
        <f t="shared" si="7"/>
        <v>1020</v>
      </c>
      <c r="S69" s="86">
        <v>1700</v>
      </c>
      <c r="T69" s="148">
        <f t="shared" si="8"/>
        <v>7820</v>
      </c>
      <c r="U69" s="86"/>
      <c r="V69" s="107"/>
      <c r="W69" s="107"/>
      <c r="X69" s="107"/>
      <c r="Y69" s="107"/>
      <c r="Z69" s="107"/>
      <c r="AA69" s="107"/>
      <c r="AB69" s="107"/>
      <c r="AC69" s="107"/>
      <c r="AD69" s="107"/>
      <c r="AE69" s="107"/>
      <c r="AF69" s="107"/>
      <c r="AG69" s="107"/>
      <c r="AH69" s="107"/>
      <c r="AI69" s="107"/>
      <c r="AJ69" s="107"/>
      <c r="AK69" s="107"/>
      <c r="AL69" s="107"/>
      <c r="AM69" s="107"/>
      <c r="AN69" s="107"/>
      <c r="AO69" s="107"/>
      <c r="AP69" s="107"/>
      <c r="AQ69" s="107"/>
      <c r="AR69" s="107"/>
      <c r="AS69" s="107"/>
      <c r="AT69" s="107"/>
    </row>
    <row r="70" spans="1:46" s="20" customFormat="1" ht="24.95" customHeight="1" x14ac:dyDescent="0.25">
      <c r="A70" s="112" t="s">
        <v>116</v>
      </c>
      <c r="B70" s="73" t="s">
        <v>117</v>
      </c>
      <c r="C70" s="67">
        <v>196</v>
      </c>
      <c r="D70" s="21" t="s">
        <v>1</v>
      </c>
      <c r="E70" s="41">
        <v>332.57</v>
      </c>
      <c r="F70" s="22">
        <v>0.21</v>
      </c>
      <c r="G70" s="39">
        <f t="shared" si="9"/>
        <v>402.40969999999999</v>
      </c>
      <c r="H70" s="43">
        <f t="shared" si="1"/>
        <v>65183.72</v>
      </c>
      <c r="I70" s="39">
        <f t="shared" si="2"/>
        <v>13688.581200000001</v>
      </c>
      <c r="J70" s="40">
        <f t="shared" si="3"/>
        <v>78872.301200000002</v>
      </c>
      <c r="K70" s="19"/>
      <c r="L70" s="136">
        <v>65183.72</v>
      </c>
      <c r="M70" s="139">
        <f t="shared" si="4"/>
        <v>195551.16</v>
      </c>
      <c r="N70" s="124">
        <v>0.21</v>
      </c>
      <c r="O70" s="133">
        <f t="shared" si="5"/>
        <v>41065.743600000002</v>
      </c>
      <c r="P70" s="144">
        <f t="shared" si="6"/>
        <v>236616.90360000002</v>
      </c>
      <c r="Q70" s="134">
        <v>0.2</v>
      </c>
      <c r="R70" s="135">
        <f t="shared" si="7"/>
        <v>39110.232000000004</v>
      </c>
      <c r="S70" s="86">
        <v>65183.72</v>
      </c>
      <c r="T70" s="148">
        <f t="shared" si="8"/>
        <v>299845.11199999996</v>
      </c>
      <c r="U70" s="86"/>
      <c r="V70" s="107"/>
      <c r="W70" s="107"/>
      <c r="X70" s="107"/>
      <c r="Y70" s="107"/>
      <c r="Z70" s="107"/>
      <c r="AA70" s="107"/>
      <c r="AB70" s="107"/>
      <c r="AC70" s="107"/>
      <c r="AD70" s="107"/>
      <c r="AE70" s="107"/>
      <c r="AF70" s="107"/>
      <c r="AG70" s="107"/>
      <c r="AH70" s="107"/>
      <c r="AI70" s="107"/>
      <c r="AJ70" s="107"/>
      <c r="AK70" s="107"/>
      <c r="AL70" s="107"/>
      <c r="AM70" s="107"/>
      <c r="AN70" s="107"/>
      <c r="AO70" s="107"/>
      <c r="AP70" s="107"/>
      <c r="AQ70" s="107"/>
      <c r="AR70" s="107"/>
      <c r="AS70" s="107"/>
      <c r="AT70" s="107"/>
    </row>
    <row r="71" spans="1:46" s="20" customFormat="1" ht="24.95" customHeight="1" x14ac:dyDescent="0.25">
      <c r="A71" s="112" t="s">
        <v>118</v>
      </c>
      <c r="B71" s="73" t="s">
        <v>119</v>
      </c>
      <c r="C71" s="67">
        <v>10</v>
      </c>
      <c r="D71" s="21" t="s">
        <v>1</v>
      </c>
      <c r="E71" s="41">
        <v>17</v>
      </c>
      <c r="F71" s="22">
        <v>0.21</v>
      </c>
      <c r="G71" s="39">
        <f t="shared" si="9"/>
        <v>20.57</v>
      </c>
      <c r="H71" s="43">
        <f t="shared" si="1"/>
        <v>170</v>
      </c>
      <c r="I71" s="39">
        <f t="shared" si="2"/>
        <v>35.699999999999996</v>
      </c>
      <c r="J71" s="40">
        <f t="shared" si="3"/>
        <v>205.7</v>
      </c>
      <c r="K71" s="19"/>
      <c r="L71" s="136">
        <v>170</v>
      </c>
      <c r="M71" s="139">
        <f t="shared" si="4"/>
        <v>510</v>
      </c>
      <c r="N71" s="124">
        <v>0.21</v>
      </c>
      <c r="O71" s="133">
        <f t="shared" si="5"/>
        <v>107.1</v>
      </c>
      <c r="P71" s="144">
        <f t="shared" si="6"/>
        <v>617.1</v>
      </c>
      <c r="Q71" s="134">
        <v>0.2</v>
      </c>
      <c r="R71" s="135">
        <f t="shared" si="7"/>
        <v>102</v>
      </c>
      <c r="S71" s="86">
        <v>170</v>
      </c>
      <c r="T71" s="148">
        <f t="shared" si="8"/>
        <v>782</v>
      </c>
      <c r="U71" s="86"/>
      <c r="V71" s="107"/>
      <c r="W71" s="107"/>
      <c r="X71" s="107"/>
      <c r="Y71" s="107"/>
      <c r="Z71" s="107"/>
      <c r="AA71" s="107"/>
      <c r="AB71" s="107"/>
      <c r="AC71" s="107"/>
      <c r="AD71" s="107"/>
      <c r="AE71" s="107"/>
      <c r="AF71" s="107"/>
      <c r="AG71" s="107"/>
      <c r="AH71" s="107"/>
      <c r="AI71" s="107"/>
      <c r="AJ71" s="107"/>
      <c r="AK71" s="107"/>
      <c r="AL71" s="107"/>
      <c r="AM71" s="107"/>
      <c r="AN71" s="107"/>
      <c r="AO71" s="107"/>
      <c r="AP71" s="107"/>
      <c r="AQ71" s="107"/>
      <c r="AR71" s="107"/>
      <c r="AS71" s="107"/>
      <c r="AT71" s="107"/>
    </row>
    <row r="72" spans="1:46" s="20" customFormat="1" ht="24.95" customHeight="1" x14ac:dyDescent="0.25">
      <c r="A72" s="112" t="s">
        <v>120</v>
      </c>
      <c r="B72" s="73" t="s">
        <v>121</v>
      </c>
      <c r="C72" s="67">
        <v>40</v>
      </c>
      <c r="D72" s="21" t="s">
        <v>1</v>
      </c>
      <c r="E72" s="41">
        <v>17</v>
      </c>
      <c r="F72" s="22">
        <v>0.21</v>
      </c>
      <c r="G72" s="39">
        <f t="shared" si="9"/>
        <v>20.57</v>
      </c>
      <c r="H72" s="43">
        <f t="shared" si="1"/>
        <v>680</v>
      </c>
      <c r="I72" s="39">
        <f t="shared" si="2"/>
        <v>142.79999999999998</v>
      </c>
      <c r="J72" s="40">
        <f t="shared" si="3"/>
        <v>822.8</v>
      </c>
      <c r="K72" s="19"/>
      <c r="L72" s="136">
        <v>680</v>
      </c>
      <c r="M72" s="139">
        <f t="shared" si="4"/>
        <v>2040</v>
      </c>
      <c r="N72" s="124">
        <v>0.21</v>
      </c>
      <c r="O72" s="133">
        <f t="shared" si="5"/>
        <v>428.4</v>
      </c>
      <c r="P72" s="144">
        <f t="shared" si="6"/>
        <v>2468.4</v>
      </c>
      <c r="Q72" s="134">
        <v>0.2</v>
      </c>
      <c r="R72" s="135">
        <f t="shared" si="7"/>
        <v>408</v>
      </c>
      <c r="S72" s="86">
        <v>680</v>
      </c>
      <c r="T72" s="148">
        <f t="shared" si="8"/>
        <v>3128</v>
      </c>
      <c r="U72" s="86"/>
      <c r="V72" s="107"/>
      <c r="W72" s="107"/>
      <c r="X72" s="107"/>
      <c r="Y72" s="107"/>
      <c r="Z72" s="107"/>
      <c r="AA72" s="107"/>
      <c r="AB72" s="107"/>
      <c r="AC72" s="107"/>
      <c r="AD72" s="107"/>
      <c r="AE72" s="107"/>
      <c r="AF72" s="107"/>
      <c r="AG72" s="107"/>
      <c r="AH72" s="107"/>
      <c r="AI72" s="107"/>
      <c r="AJ72" s="107"/>
      <c r="AK72" s="107"/>
      <c r="AL72" s="107"/>
      <c r="AM72" s="107"/>
      <c r="AN72" s="107"/>
      <c r="AO72" s="107"/>
      <c r="AP72" s="107"/>
      <c r="AQ72" s="107"/>
      <c r="AR72" s="107"/>
      <c r="AS72" s="107"/>
      <c r="AT72" s="107"/>
    </row>
    <row r="73" spans="1:46" s="20" customFormat="1" ht="24.95" customHeight="1" x14ac:dyDescent="0.25">
      <c r="A73" s="112" t="s">
        <v>122</v>
      </c>
      <c r="B73" s="73" t="s">
        <v>123</v>
      </c>
      <c r="C73" s="67">
        <v>80</v>
      </c>
      <c r="D73" s="21" t="s">
        <v>1</v>
      </c>
      <c r="E73" s="41">
        <v>150</v>
      </c>
      <c r="F73" s="22">
        <v>0.21</v>
      </c>
      <c r="G73" s="39">
        <f t="shared" si="9"/>
        <v>181.5</v>
      </c>
      <c r="H73" s="43">
        <f t="shared" si="1"/>
        <v>12000</v>
      </c>
      <c r="I73" s="39">
        <f t="shared" si="2"/>
        <v>2520</v>
      </c>
      <c r="J73" s="40">
        <f t="shared" si="3"/>
        <v>14520</v>
      </c>
      <c r="K73" s="19"/>
      <c r="L73" s="136">
        <v>12000</v>
      </c>
      <c r="M73" s="139">
        <f t="shared" si="4"/>
        <v>36000</v>
      </c>
      <c r="N73" s="124">
        <v>0.21</v>
      </c>
      <c r="O73" s="133">
        <f t="shared" si="5"/>
        <v>7560</v>
      </c>
      <c r="P73" s="144">
        <f t="shared" si="6"/>
        <v>43560</v>
      </c>
      <c r="Q73" s="134">
        <v>0.2</v>
      </c>
      <c r="R73" s="135">
        <f t="shared" si="7"/>
        <v>7200</v>
      </c>
      <c r="S73" s="86">
        <v>12000</v>
      </c>
      <c r="T73" s="148">
        <f t="shared" si="8"/>
        <v>55200</v>
      </c>
      <c r="U73" s="86"/>
      <c r="V73" s="107"/>
      <c r="W73" s="107"/>
      <c r="X73" s="107"/>
      <c r="Y73" s="107"/>
      <c r="Z73" s="107"/>
      <c r="AA73" s="107"/>
      <c r="AB73" s="107"/>
      <c r="AC73" s="107"/>
      <c r="AD73" s="107"/>
      <c r="AE73" s="107"/>
      <c r="AF73" s="107"/>
      <c r="AG73" s="107"/>
      <c r="AH73" s="107"/>
      <c r="AI73" s="107"/>
      <c r="AJ73" s="107"/>
      <c r="AK73" s="107"/>
      <c r="AL73" s="107"/>
      <c r="AM73" s="107"/>
      <c r="AN73" s="107"/>
      <c r="AO73" s="107"/>
      <c r="AP73" s="107"/>
      <c r="AQ73" s="107"/>
      <c r="AR73" s="107"/>
      <c r="AS73" s="107"/>
      <c r="AT73" s="107"/>
    </row>
    <row r="74" spans="1:46" s="20" customFormat="1" ht="24.95" customHeight="1" x14ac:dyDescent="0.25">
      <c r="A74" s="112" t="s">
        <v>124</v>
      </c>
      <c r="B74" s="73" t="s">
        <v>125</v>
      </c>
      <c r="C74" s="67">
        <v>110</v>
      </c>
      <c r="D74" s="21" t="s">
        <v>1</v>
      </c>
      <c r="E74" s="41">
        <v>17</v>
      </c>
      <c r="F74" s="22">
        <v>0.21</v>
      </c>
      <c r="G74" s="39">
        <f t="shared" si="9"/>
        <v>20.57</v>
      </c>
      <c r="H74" s="43">
        <f t="shared" si="1"/>
        <v>1870</v>
      </c>
      <c r="I74" s="39">
        <f t="shared" si="2"/>
        <v>392.7</v>
      </c>
      <c r="J74" s="40">
        <f t="shared" si="3"/>
        <v>2262.6999999999998</v>
      </c>
      <c r="K74" s="19"/>
      <c r="L74" s="136">
        <v>1870</v>
      </c>
      <c r="M74" s="139">
        <f t="shared" si="4"/>
        <v>5610</v>
      </c>
      <c r="N74" s="124">
        <v>0.21</v>
      </c>
      <c r="O74" s="133">
        <f t="shared" si="5"/>
        <v>1178.0999999999999</v>
      </c>
      <c r="P74" s="144">
        <f t="shared" si="6"/>
        <v>6788.1</v>
      </c>
      <c r="Q74" s="134">
        <v>0.2</v>
      </c>
      <c r="R74" s="135">
        <f t="shared" si="7"/>
        <v>1122</v>
      </c>
      <c r="S74" s="86">
        <v>1870</v>
      </c>
      <c r="T74" s="148">
        <f t="shared" si="8"/>
        <v>8602</v>
      </c>
      <c r="U74" s="86"/>
      <c r="V74" s="107"/>
      <c r="W74" s="107"/>
      <c r="X74" s="107"/>
      <c r="Y74" s="107"/>
      <c r="Z74" s="107"/>
      <c r="AA74" s="107"/>
      <c r="AB74" s="107"/>
      <c r="AC74" s="107"/>
      <c r="AD74" s="107"/>
      <c r="AE74" s="107"/>
      <c r="AF74" s="107"/>
      <c r="AG74" s="107"/>
      <c r="AH74" s="107"/>
      <c r="AI74" s="107"/>
      <c r="AJ74" s="107"/>
      <c r="AK74" s="107"/>
      <c r="AL74" s="107"/>
      <c r="AM74" s="107"/>
      <c r="AN74" s="107"/>
      <c r="AO74" s="107"/>
      <c r="AP74" s="107"/>
      <c r="AQ74" s="107"/>
      <c r="AR74" s="107"/>
      <c r="AS74" s="107"/>
      <c r="AT74" s="107"/>
    </row>
    <row r="75" spans="1:46" s="20" customFormat="1" ht="24.95" customHeight="1" x14ac:dyDescent="0.25">
      <c r="A75" s="112" t="s">
        <v>126</v>
      </c>
      <c r="B75" s="73" t="s">
        <v>334</v>
      </c>
      <c r="C75" s="67">
        <v>20</v>
      </c>
      <c r="D75" s="21" t="s">
        <v>1</v>
      </c>
      <c r="E75" s="41">
        <v>42.3</v>
      </c>
      <c r="F75" s="22">
        <v>0.21</v>
      </c>
      <c r="G75" s="39">
        <f t="shared" si="9"/>
        <v>51.182999999999993</v>
      </c>
      <c r="H75" s="43">
        <f t="shared" si="1"/>
        <v>846</v>
      </c>
      <c r="I75" s="39">
        <f t="shared" si="2"/>
        <v>177.66</v>
      </c>
      <c r="J75" s="40">
        <f t="shared" si="3"/>
        <v>1023.66</v>
      </c>
      <c r="K75" s="19"/>
      <c r="L75" s="136">
        <v>846</v>
      </c>
      <c r="M75" s="139">
        <f t="shared" si="4"/>
        <v>2538</v>
      </c>
      <c r="N75" s="124">
        <v>0.21</v>
      </c>
      <c r="O75" s="133">
        <f t="shared" si="5"/>
        <v>532.98</v>
      </c>
      <c r="P75" s="144">
        <f t="shared" si="6"/>
        <v>3070.98</v>
      </c>
      <c r="Q75" s="134">
        <v>0.2</v>
      </c>
      <c r="R75" s="135">
        <f t="shared" si="7"/>
        <v>507.6</v>
      </c>
      <c r="S75" s="86">
        <v>846</v>
      </c>
      <c r="T75" s="148">
        <f t="shared" si="8"/>
        <v>3891.6</v>
      </c>
      <c r="U75" s="86"/>
      <c r="V75" s="107"/>
      <c r="W75" s="107"/>
      <c r="X75" s="107"/>
      <c r="Y75" s="107"/>
      <c r="Z75" s="107"/>
      <c r="AA75" s="107"/>
      <c r="AB75" s="107"/>
      <c r="AC75" s="107"/>
      <c r="AD75" s="107"/>
      <c r="AE75" s="107"/>
      <c r="AF75" s="107"/>
      <c r="AG75" s="107"/>
      <c r="AH75" s="107"/>
      <c r="AI75" s="107"/>
      <c r="AJ75" s="107"/>
      <c r="AK75" s="107"/>
      <c r="AL75" s="107"/>
      <c r="AM75" s="107"/>
      <c r="AN75" s="107"/>
      <c r="AO75" s="107"/>
      <c r="AP75" s="107"/>
      <c r="AQ75" s="107"/>
      <c r="AR75" s="107"/>
      <c r="AS75" s="107"/>
      <c r="AT75" s="107"/>
    </row>
    <row r="76" spans="1:46" s="20" customFormat="1" ht="24.95" customHeight="1" x14ac:dyDescent="0.25">
      <c r="A76" s="112" t="s">
        <v>127</v>
      </c>
      <c r="B76" s="73" t="s">
        <v>335</v>
      </c>
      <c r="C76" s="67">
        <v>25</v>
      </c>
      <c r="D76" s="21" t="s">
        <v>1</v>
      </c>
      <c r="E76" s="41">
        <v>42.3</v>
      </c>
      <c r="F76" s="22">
        <v>0.21</v>
      </c>
      <c r="G76" s="39">
        <f t="shared" si="9"/>
        <v>51.182999999999993</v>
      </c>
      <c r="H76" s="43">
        <f t="shared" si="1"/>
        <v>1057.5</v>
      </c>
      <c r="I76" s="39">
        <f t="shared" si="2"/>
        <v>222.07499999999999</v>
      </c>
      <c r="J76" s="40">
        <f t="shared" si="3"/>
        <v>1279.575</v>
      </c>
      <c r="K76" s="19"/>
      <c r="L76" s="136">
        <v>1057.5</v>
      </c>
      <c r="M76" s="139">
        <f t="shared" si="4"/>
        <v>3172.5</v>
      </c>
      <c r="N76" s="124">
        <v>0.21</v>
      </c>
      <c r="O76" s="133">
        <f t="shared" si="5"/>
        <v>666.22500000000002</v>
      </c>
      <c r="P76" s="144">
        <f t="shared" si="6"/>
        <v>3838.7249999999999</v>
      </c>
      <c r="Q76" s="134">
        <v>0.2</v>
      </c>
      <c r="R76" s="135">
        <f t="shared" si="7"/>
        <v>634.5</v>
      </c>
      <c r="S76" s="86">
        <v>1057.5</v>
      </c>
      <c r="T76" s="148">
        <f t="shared" si="8"/>
        <v>4864.5</v>
      </c>
      <c r="U76" s="86"/>
      <c r="V76" s="107"/>
      <c r="W76" s="107"/>
      <c r="X76" s="107"/>
      <c r="Y76" s="107"/>
      <c r="Z76" s="107"/>
      <c r="AA76" s="107"/>
      <c r="AB76" s="107"/>
      <c r="AC76" s="107"/>
      <c r="AD76" s="107"/>
      <c r="AE76" s="107"/>
      <c r="AF76" s="107"/>
      <c r="AG76" s="107"/>
      <c r="AH76" s="107"/>
      <c r="AI76" s="107"/>
      <c r="AJ76" s="107"/>
      <c r="AK76" s="107"/>
      <c r="AL76" s="107"/>
      <c r="AM76" s="107"/>
      <c r="AN76" s="107"/>
      <c r="AO76" s="107"/>
      <c r="AP76" s="107"/>
      <c r="AQ76" s="107"/>
      <c r="AR76" s="107"/>
      <c r="AS76" s="107"/>
      <c r="AT76" s="107"/>
    </row>
    <row r="77" spans="1:46" s="20" customFormat="1" ht="24.95" customHeight="1" x14ac:dyDescent="0.25">
      <c r="A77" s="174" t="s">
        <v>128</v>
      </c>
      <c r="B77" s="83" t="s">
        <v>281</v>
      </c>
      <c r="C77" s="67">
        <v>340</v>
      </c>
      <c r="D77" s="21" t="s">
        <v>1</v>
      </c>
      <c r="E77" s="41">
        <v>12.79</v>
      </c>
      <c r="F77" s="22">
        <v>0.21</v>
      </c>
      <c r="G77" s="39">
        <f t="shared" si="9"/>
        <v>15.475899999999999</v>
      </c>
      <c r="H77" s="43">
        <f t="shared" si="1"/>
        <v>4348.5999999999995</v>
      </c>
      <c r="I77" s="39">
        <f t="shared" si="2"/>
        <v>913.2059999999999</v>
      </c>
      <c r="J77" s="40">
        <f t="shared" si="3"/>
        <v>5261.8059999999996</v>
      </c>
      <c r="K77" s="19"/>
      <c r="L77" s="136"/>
      <c r="M77" s="139">
        <f t="shared" ref="M77:M140" si="10">L77*3</f>
        <v>0</v>
      </c>
      <c r="N77" s="124">
        <v>0.21</v>
      </c>
      <c r="O77" s="133">
        <f t="shared" ref="O77:O140" si="11">M77*N77</f>
        <v>0</v>
      </c>
      <c r="P77" s="144">
        <f t="shared" ref="P77:P140" si="12">M77+O77</f>
        <v>0</v>
      </c>
      <c r="Q77" s="134">
        <v>0.2</v>
      </c>
      <c r="R77" s="135">
        <f t="shared" ref="R77:R140" si="13">M77*Q77</f>
        <v>0</v>
      </c>
      <c r="S77" s="86"/>
      <c r="T77" s="148">
        <f t="shared" ref="T77:T140" si="14">M77+R77+S77</f>
        <v>0</v>
      </c>
      <c r="U77" s="86"/>
      <c r="V77" s="107"/>
      <c r="W77" s="107"/>
      <c r="X77" s="107"/>
      <c r="Y77" s="107"/>
      <c r="Z77" s="107"/>
      <c r="AA77" s="107"/>
      <c r="AB77" s="107"/>
      <c r="AC77" s="107"/>
      <c r="AD77" s="107"/>
      <c r="AE77" s="107"/>
      <c r="AF77" s="107"/>
      <c r="AG77" s="107"/>
      <c r="AH77" s="107"/>
      <c r="AI77" s="107"/>
      <c r="AJ77" s="107"/>
      <c r="AK77" s="107"/>
      <c r="AL77" s="107"/>
      <c r="AM77" s="107"/>
      <c r="AN77" s="107"/>
      <c r="AO77" s="107"/>
      <c r="AP77" s="107"/>
      <c r="AQ77" s="107"/>
      <c r="AR77" s="107"/>
      <c r="AS77" s="107"/>
      <c r="AT77" s="107"/>
    </row>
    <row r="78" spans="1:46" s="20" customFormat="1" ht="24.95" customHeight="1" x14ac:dyDescent="0.25">
      <c r="A78" s="180"/>
      <c r="B78" s="83" t="s">
        <v>282</v>
      </c>
      <c r="C78" s="67">
        <v>15</v>
      </c>
      <c r="D78" s="21" t="s">
        <v>1</v>
      </c>
      <c r="E78" s="41">
        <v>24.04</v>
      </c>
      <c r="F78" s="22">
        <v>0.21</v>
      </c>
      <c r="G78" s="39">
        <f t="shared" si="9"/>
        <v>29.0884</v>
      </c>
      <c r="H78" s="43">
        <f t="shared" si="1"/>
        <v>360.59999999999997</v>
      </c>
      <c r="I78" s="39">
        <f t="shared" si="2"/>
        <v>75.725999999999985</v>
      </c>
      <c r="J78" s="40">
        <f t="shared" si="3"/>
        <v>436.32599999999996</v>
      </c>
      <c r="K78" s="19">
        <v>64</v>
      </c>
      <c r="L78" s="136">
        <f>H77+H78</f>
        <v>4709.2</v>
      </c>
      <c r="M78" s="139">
        <f t="shared" si="10"/>
        <v>14127.599999999999</v>
      </c>
      <c r="N78" s="124">
        <v>0.21</v>
      </c>
      <c r="O78" s="133">
        <f t="shared" si="11"/>
        <v>2966.7959999999994</v>
      </c>
      <c r="P78" s="144">
        <f t="shared" si="12"/>
        <v>17094.395999999997</v>
      </c>
      <c r="Q78" s="134">
        <v>0.2</v>
      </c>
      <c r="R78" s="135">
        <f t="shared" si="13"/>
        <v>2825.52</v>
      </c>
      <c r="S78" s="86">
        <v>4709.2</v>
      </c>
      <c r="T78" s="148">
        <f t="shared" si="14"/>
        <v>21662.32</v>
      </c>
      <c r="U78" s="86"/>
      <c r="V78" s="107"/>
      <c r="W78" s="107"/>
      <c r="X78" s="107"/>
      <c r="Y78" s="107"/>
      <c r="Z78" s="107"/>
      <c r="AA78" s="107"/>
      <c r="AB78" s="107"/>
      <c r="AC78" s="107"/>
      <c r="AD78" s="107"/>
      <c r="AE78" s="107"/>
      <c r="AF78" s="107"/>
      <c r="AG78" s="107"/>
      <c r="AH78" s="107"/>
      <c r="AI78" s="107"/>
      <c r="AJ78" s="107"/>
      <c r="AK78" s="107"/>
      <c r="AL78" s="107"/>
      <c r="AM78" s="107"/>
      <c r="AN78" s="107"/>
      <c r="AO78" s="107"/>
      <c r="AP78" s="107"/>
      <c r="AQ78" s="107"/>
      <c r="AR78" s="107"/>
      <c r="AS78" s="107"/>
      <c r="AT78" s="107"/>
    </row>
    <row r="79" spans="1:46" s="20" customFormat="1" ht="24.95" customHeight="1" x14ac:dyDescent="0.25">
      <c r="A79" s="112" t="s">
        <v>129</v>
      </c>
      <c r="B79" s="73" t="s">
        <v>130</v>
      </c>
      <c r="C79" s="67">
        <v>85</v>
      </c>
      <c r="D79" s="21" t="s">
        <v>1</v>
      </c>
      <c r="E79" s="41">
        <v>12.79</v>
      </c>
      <c r="F79" s="22">
        <v>0.21</v>
      </c>
      <c r="G79" s="39">
        <f t="shared" si="9"/>
        <v>15.475899999999999</v>
      </c>
      <c r="H79" s="43">
        <f t="shared" si="1"/>
        <v>1087.1499999999999</v>
      </c>
      <c r="I79" s="39">
        <f t="shared" si="2"/>
        <v>228.30149999999998</v>
      </c>
      <c r="J79" s="40">
        <f t="shared" si="3"/>
        <v>1315.4514999999999</v>
      </c>
      <c r="K79" s="19"/>
      <c r="L79" s="136">
        <v>1087.1499999999999</v>
      </c>
      <c r="M79" s="139">
        <f t="shared" si="10"/>
        <v>3261.45</v>
      </c>
      <c r="N79" s="124">
        <v>0.21</v>
      </c>
      <c r="O79" s="133">
        <f t="shared" si="11"/>
        <v>684.90449999999998</v>
      </c>
      <c r="P79" s="144">
        <f t="shared" si="12"/>
        <v>3946.3544999999999</v>
      </c>
      <c r="Q79" s="134">
        <v>0.2</v>
      </c>
      <c r="R79" s="135">
        <f t="shared" si="13"/>
        <v>652.29</v>
      </c>
      <c r="S79" s="86">
        <v>1087.1499999999999</v>
      </c>
      <c r="T79" s="148">
        <f t="shared" si="14"/>
        <v>5000.8899999999994</v>
      </c>
      <c r="U79" s="86"/>
      <c r="V79" s="107"/>
      <c r="W79" s="107"/>
      <c r="X79" s="107"/>
      <c r="Y79" s="107"/>
      <c r="Z79" s="107"/>
      <c r="AA79" s="107"/>
      <c r="AB79" s="107"/>
      <c r="AC79" s="107"/>
      <c r="AD79" s="107"/>
      <c r="AE79" s="107"/>
      <c r="AF79" s="107"/>
      <c r="AG79" s="107"/>
      <c r="AH79" s="107"/>
      <c r="AI79" s="107"/>
      <c r="AJ79" s="107"/>
      <c r="AK79" s="107"/>
      <c r="AL79" s="107"/>
      <c r="AM79" s="107"/>
      <c r="AN79" s="107"/>
      <c r="AO79" s="107"/>
      <c r="AP79" s="107"/>
      <c r="AQ79" s="107"/>
      <c r="AR79" s="107"/>
      <c r="AS79" s="107"/>
      <c r="AT79" s="107"/>
    </row>
    <row r="80" spans="1:46" s="20" customFormat="1" ht="24.95" customHeight="1" x14ac:dyDescent="0.25">
      <c r="A80" s="112" t="s">
        <v>131</v>
      </c>
      <c r="B80" s="73" t="s">
        <v>132</v>
      </c>
      <c r="C80" s="67">
        <v>71</v>
      </c>
      <c r="D80" s="21" t="s">
        <v>1</v>
      </c>
      <c r="E80" s="41">
        <v>350</v>
      </c>
      <c r="F80" s="22">
        <v>0.21</v>
      </c>
      <c r="G80" s="39">
        <f t="shared" si="9"/>
        <v>423.5</v>
      </c>
      <c r="H80" s="43">
        <f t="shared" si="1"/>
        <v>24850</v>
      </c>
      <c r="I80" s="39">
        <f t="shared" si="2"/>
        <v>5218.5</v>
      </c>
      <c r="J80" s="40">
        <f t="shared" si="3"/>
        <v>30068.5</v>
      </c>
      <c r="K80" s="19"/>
      <c r="L80" s="136">
        <v>24850</v>
      </c>
      <c r="M80" s="139">
        <f t="shared" si="10"/>
        <v>74550</v>
      </c>
      <c r="N80" s="124">
        <v>0.21</v>
      </c>
      <c r="O80" s="133">
        <f t="shared" si="11"/>
        <v>15655.5</v>
      </c>
      <c r="P80" s="144">
        <f t="shared" si="12"/>
        <v>90205.5</v>
      </c>
      <c r="Q80" s="134">
        <v>0.2</v>
      </c>
      <c r="R80" s="135">
        <f t="shared" si="13"/>
        <v>14910</v>
      </c>
      <c r="S80" s="86">
        <v>24850</v>
      </c>
      <c r="T80" s="148">
        <f t="shared" si="14"/>
        <v>114310</v>
      </c>
      <c r="U80" s="86"/>
      <c r="V80" s="107"/>
      <c r="W80" s="107"/>
      <c r="X80" s="107"/>
      <c r="Y80" s="107"/>
      <c r="Z80" s="107"/>
      <c r="AA80" s="107"/>
      <c r="AB80" s="107"/>
      <c r="AC80" s="107"/>
      <c r="AD80" s="107"/>
      <c r="AE80" s="107"/>
      <c r="AF80" s="107"/>
      <c r="AG80" s="107"/>
      <c r="AH80" s="107"/>
      <c r="AI80" s="107"/>
      <c r="AJ80" s="107"/>
      <c r="AK80" s="107"/>
      <c r="AL80" s="107"/>
      <c r="AM80" s="107"/>
      <c r="AN80" s="107"/>
      <c r="AO80" s="107"/>
      <c r="AP80" s="107"/>
      <c r="AQ80" s="107"/>
      <c r="AR80" s="107"/>
      <c r="AS80" s="107"/>
      <c r="AT80" s="107"/>
    </row>
    <row r="81" spans="1:46" s="20" customFormat="1" ht="24.95" customHeight="1" x14ac:dyDescent="0.25">
      <c r="A81" s="112" t="s">
        <v>133</v>
      </c>
      <c r="B81" s="73" t="s">
        <v>134</v>
      </c>
      <c r="C81" s="67">
        <v>84</v>
      </c>
      <c r="D81" s="21" t="s">
        <v>1</v>
      </c>
      <c r="E81" s="41">
        <v>350</v>
      </c>
      <c r="F81" s="22">
        <v>0.21</v>
      </c>
      <c r="G81" s="39">
        <f t="shared" si="9"/>
        <v>423.5</v>
      </c>
      <c r="H81" s="43">
        <f t="shared" si="1"/>
        <v>29400</v>
      </c>
      <c r="I81" s="39">
        <f t="shared" si="2"/>
        <v>6174</v>
      </c>
      <c r="J81" s="40">
        <f t="shared" si="3"/>
        <v>35574</v>
      </c>
      <c r="K81" s="19"/>
      <c r="L81" s="136">
        <v>29400</v>
      </c>
      <c r="M81" s="139">
        <f t="shared" si="10"/>
        <v>88200</v>
      </c>
      <c r="N81" s="124">
        <v>0.21</v>
      </c>
      <c r="O81" s="133">
        <f t="shared" si="11"/>
        <v>18522</v>
      </c>
      <c r="P81" s="144">
        <f t="shared" si="12"/>
        <v>106722</v>
      </c>
      <c r="Q81" s="134">
        <v>0.2</v>
      </c>
      <c r="R81" s="135">
        <f t="shared" si="13"/>
        <v>17640</v>
      </c>
      <c r="S81" s="86">
        <v>29400</v>
      </c>
      <c r="T81" s="148">
        <f t="shared" si="14"/>
        <v>135240</v>
      </c>
      <c r="U81" s="86"/>
      <c r="V81" s="107"/>
      <c r="W81" s="107"/>
      <c r="X81" s="107"/>
      <c r="Y81" s="107"/>
      <c r="Z81" s="107"/>
      <c r="AA81" s="107"/>
      <c r="AB81" s="107"/>
      <c r="AC81" s="107"/>
      <c r="AD81" s="107"/>
      <c r="AE81" s="107"/>
      <c r="AF81" s="107"/>
      <c r="AG81" s="107"/>
      <c r="AH81" s="107"/>
      <c r="AI81" s="107"/>
      <c r="AJ81" s="107"/>
      <c r="AK81" s="107"/>
      <c r="AL81" s="107"/>
      <c r="AM81" s="107"/>
      <c r="AN81" s="107"/>
      <c r="AO81" s="107"/>
      <c r="AP81" s="107"/>
      <c r="AQ81" s="107"/>
      <c r="AR81" s="107"/>
      <c r="AS81" s="107"/>
      <c r="AT81" s="107"/>
    </row>
    <row r="82" spans="1:46" s="20" customFormat="1" ht="24.95" customHeight="1" x14ac:dyDescent="0.25">
      <c r="A82" s="112" t="s">
        <v>135</v>
      </c>
      <c r="B82" s="73" t="s">
        <v>336</v>
      </c>
      <c r="C82" s="67">
        <v>25</v>
      </c>
      <c r="D82" s="21" t="s">
        <v>1</v>
      </c>
      <c r="E82" s="41">
        <v>24.04</v>
      </c>
      <c r="F82" s="22">
        <v>0.21</v>
      </c>
      <c r="G82" s="39">
        <f t="shared" si="9"/>
        <v>29.0884</v>
      </c>
      <c r="H82" s="43">
        <f t="shared" si="1"/>
        <v>601</v>
      </c>
      <c r="I82" s="39">
        <f t="shared" si="2"/>
        <v>126.21</v>
      </c>
      <c r="J82" s="40">
        <f t="shared" si="3"/>
        <v>727.21</v>
      </c>
      <c r="K82" s="19"/>
      <c r="L82" s="136">
        <v>601</v>
      </c>
      <c r="M82" s="139">
        <f t="shared" si="10"/>
        <v>1803</v>
      </c>
      <c r="N82" s="124">
        <v>0.21</v>
      </c>
      <c r="O82" s="133">
        <f t="shared" si="11"/>
        <v>378.63</v>
      </c>
      <c r="P82" s="144">
        <f t="shared" si="12"/>
        <v>2181.63</v>
      </c>
      <c r="Q82" s="134">
        <v>0.2</v>
      </c>
      <c r="R82" s="135">
        <f t="shared" si="13"/>
        <v>360.6</v>
      </c>
      <c r="S82" s="86">
        <v>601</v>
      </c>
      <c r="T82" s="148">
        <f t="shared" si="14"/>
        <v>2764.6</v>
      </c>
      <c r="U82" s="86"/>
      <c r="V82" s="107"/>
      <c r="W82" s="107"/>
      <c r="X82" s="107"/>
      <c r="Y82" s="107"/>
      <c r="Z82" s="107"/>
      <c r="AA82" s="107"/>
      <c r="AB82" s="107"/>
      <c r="AC82" s="107"/>
      <c r="AD82" s="107"/>
      <c r="AE82" s="107"/>
      <c r="AF82" s="107"/>
      <c r="AG82" s="107"/>
      <c r="AH82" s="107"/>
      <c r="AI82" s="107"/>
      <c r="AJ82" s="107"/>
      <c r="AK82" s="107"/>
      <c r="AL82" s="107"/>
      <c r="AM82" s="107"/>
      <c r="AN82" s="107"/>
      <c r="AO82" s="107"/>
      <c r="AP82" s="107"/>
      <c r="AQ82" s="107"/>
      <c r="AR82" s="107"/>
      <c r="AS82" s="107"/>
      <c r="AT82" s="107"/>
    </row>
    <row r="83" spans="1:46" s="20" customFormat="1" ht="24.95" customHeight="1" x14ac:dyDescent="0.25">
      <c r="A83" s="112" t="s">
        <v>136</v>
      </c>
      <c r="B83" s="73" t="s">
        <v>137</v>
      </c>
      <c r="C83" s="67">
        <v>43</v>
      </c>
      <c r="D83" s="21" t="s">
        <v>1</v>
      </c>
      <c r="E83" s="41">
        <v>1200</v>
      </c>
      <c r="F83" s="22">
        <v>0.21</v>
      </c>
      <c r="G83" s="39">
        <f t="shared" si="9"/>
        <v>1452</v>
      </c>
      <c r="H83" s="43">
        <f t="shared" si="1"/>
        <v>51600</v>
      </c>
      <c r="I83" s="39">
        <f t="shared" si="2"/>
        <v>10836</v>
      </c>
      <c r="J83" s="40">
        <f t="shared" si="3"/>
        <v>62436</v>
      </c>
      <c r="K83" s="19"/>
      <c r="L83" s="136">
        <v>51600</v>
      </c>
      <c r="M83" s="139">
        <f t="shared" si="10"/>
        <v>154800</v>
      </c>
      <c r="N83" s="124">
        <v>0.21</v>
      </c>
      <c r="O83" s="133">
        <f t="shared" si="11"/>
        <v>32508</v>
      </c>
      <c r="P83" s="144">
        <f t="shared" si="12"/>
        <v>187308</v>
      </c>
      <c r="Q83" s="134">
        <v>0.2</v>
      </c>
      <c r="R83" s="135">
        <f t="shared" si="13"/>
        <v>30960</v>
      </c>
      <c r="S83" s="86">
        <v>51600</v>
      </c>
      <c r="T83" s="148">
        <f t="shared" si="14"/>
        <v>237360</v>
      </c>
      <c r="U83" s="86"/>
      <c r="V83" s="107"/>
      <c r="W83" s="107"/>
      <c r="X83" s="107"/>
      <c r="Y83" s="107"/>
      <c r="Z83" s="107"/>
      <c r="AA83" s="107"/>
      <c r="AB83" s="107"/>
      <c r="AC83" s="107"/>
      <c r="AD83" s="107"/>
      <c r="AE83" s="107"/>
      <c r="AF83" s="107"/>
      <c r="AG83" s="107"/>
      <c r="AH83" s="107"/>
      <c r="AI83" s="107"/>
      <c r="AJ83" s="107"/>
      <c r="AK83" s="107"/>
      <c r="AL83" s="107"/>
      <c r="AM83" s="107"/>
      <c r="AN83" s="107"/>
      <c r="AO83" s="107"/>
      <c r="AP83" s="107"/>
      <c r="AQ83" s="107"/>
      <c r="AR83" s="107"/>
      <c r="AS83" s="107"/>
      <c r="AT83" s="107"/>
    </row>
    <row r="84" spans="1:46" s="20" customFormat="1" ht="24.95" customHeight="1" x14ac:dyDescent="0.25">
      <c r="A84" s="112" t="s">
        <v>138</v>
      </c>
      <c r="B84" s="73" t="s">
        <v>337</v>
      </c>
      <c r="C84" s="67">
        <v>65</v>
      </c>
      <c r="D84" s="21" t="s">
        <v>1</v>
      </c>
      <c r="E84" s="41">
        <v>16.5</v>
      </c>
      <c r="F84" s="22">
        <v>0.21</v>
      </c>
      <c r="G84" s="39">
        <f t="shared" si="9"/>
        <v>19.965</v>
      </c>
      <c r="H84" s="43">
        <f t="shared" si="1"/>
        <v>1072.5</v>
      </c>
      <c r="I84" s="39">
        <f t="shared" si="2"/>
        <v>225.22499999999999</v>
      </c>
      <c r="J84" s="40">
        <f t="shared" si="3"/>
        <v>1297.7249999999999</v>
      </c>
      <c r="K84" s="19"/>
      <c r="L84" s="136">
        <v>1072.5</v>
      </c>
      <c r="M84" s="139">
        <f t="shared" si="10"/>
        <v>3217.5</v>
      </c>
      <c r="N84" s="124">
        <v>0.21</v>
      </c>
      <c r="O84" s="133">
        <f t="shared" si="11"/>
        <v>675.67499999999995</v>
      </c>
      <c r="P84" s="144">
        <f t="shared" si="12"/>
        <v>3893.1750000000002</v>
      </c>
      <c r="Q84" s="134">
        <v>0.2</v>
      </c>
      <c r="R84" s="135">
        <f t="shared" si="13"/>
        <v>643.5</v>
      </c>
      <c r="S84" s="86">
        <v>1072.5</v>
      </c>
      <c r="T84" s="148">
        <f t="shared" si="14"/>
        <v>4933.5</v>
      </c>
      <c r="U84" s="86"/>
      <c r="V84" s="107"/>
      <c r="W84" s="107"/>
      <c r="X84" s="107"/>
      <c r="Y84" s="107"/>
      <c r="Z84" s="107"/>
      <c r="AA84" s="107"/>
      <c r="AB84" s="107"/>
      <c r="AC84" s="107"/>
      <c r="AD84" s="107"/>
      <c r="AE84" s="107"/>
      <c r="AF84" s="107"/>
      <c r="AG84" s="107"/>
      <c r="AH84" s="107"/>
      <c r="AI84" s="107"/>
      <c r="AJ84" s="107"/>
      <c r="AK84" s="107"/>
      <c r="AL84" s="107"/>
      <c r="AM84" s="107"/>
      <c r="AN84" s="107"/>
      <c r="AO84" s="107"/>
      <c r="AP84" s="107"/>
      <c r="AQ84" s="107"/>
      <c r="AR84" s="107"/>
      <c r="AS84" s="107"/>
      <c r="AT84" s="107"/>
    </row>
    <row r="85" spans="1:46" s="20" customFormat="1" ht="24.95" customHeight="1" x14ac:dyDescent="0.25">
      <c r="A85" s="112" t="s">
        <v>139</v>
      </c>
      <c r="B85" s="73" t="s">
        <v>338</v>
      </c>
      <c r="C85" s="67">
        <v>65</v>
      </c>
      <c r="D85" s="21" t="s">
        <v>1</v>
      </c>
      <c r="E85" s="41">
        <v>16.5</v>
      </c>
      <c r="F85" s="22">
        <v>0.21</v>
      </c>
      <c r="G85" s="39">
        <f t="shared" si="9"/>
        <v>19.965</v>
      </c>
      <c r="H85" s="43">
        <f t="shared" si="1"/>
        <v>1072.5</v>
      </c>
      <c r="I85" s="39">
        <f t="shared" si="2"/>
        <v>225.22499999999999</v>
      </c>
      <c r="J85" s="40">
        <f t="shared" si="3"/>
        <v>1297.7249999999999</v>
      </c>
      <c r="K85" s="19"/>
      <c r="L85" s="136">
        <v>1072.5</v>
      </c>
      <c r="M85" s="139">
        <f t="shared" si="10"/>
        <v>3217.5</v>
      </c>
      <c r="N85" s="124">
        <v>0.21</v>
      </c>
      <c r="O85" s="133">
        <f t="shared" si="11"/>
        <v>675.67499999999995</v>
      </c>
      <c r="P85" s="144">
        <f t="shared" si="12"/>
        <v>3893.1750000000002</v>
      </c>
      <c r="Q85" s="134">
        <v>0.2</v>
      </c>
      <c r="R85" s="135">
        <f t="shared" si="13"/>
        <v>643.5</v>
      </c>
      <c r="S85" s="86">
        <v>1072.5</v>
      </c>
      <c r="T85" s="148">
        <f t="shared" si="14"/>
        <v>4933.5</v>
      </c>
      <c r="U85" s="86"/>
      <c r="V85" s="107"/>
      <c r="W85" s="107"/>
      <c r="X85" s="107"/>
      <c r="Y85" s="107"/>
      <c r="Z85" s="107"/>
      <c r="AA85" s="107"/>
      <c r="AB85" s="107"/>
      <c r="AC85" s="107"/>
      <c r="AD85" s="107"/>
      <c r="AE85" s="107"/>
      <c r="AF85" s="107"/>
      <c r="AG85" s="107"/>
      <c r="AH85" s="107"/>
      <c r="AI85" s="107"/>
      <c r="AJ85" s="107"/>
      <c r="AK85" s="107"/>
      <c r="AL85" s="107"/>
      <c r="AM85" s="107"/>
      <c r="AN85" s="107"/>
      <c r="AO85" s="107"/>
      <c r="AP85" s="107"/>
      <c r="AQ85" s="107"/>
      <c r="AR85" s="107"/>
      <c r="AS85" s="107"/>
      <c r="AT85" s="107"/>
    </row>
    <row r="86" spans="1:46" s="20" customFormat="1" ht="24.95" customHeight="1" x14ac:dyDescent="0.25">
      <c r="A86" s="112" t="s">
        <v>140</v>
      </c>
      <c r="B86" s="73" t="s">
        <v>339</v>
      </c>
      <c r="C86" s="67">
        <v>10</v>
      </c>
      <c r="D86" s="21" t="s">
        <v>1</v>
      </c>
      <c r="E86" s="41">
        <v>157.26</v>
      </c>
      <c r="F86" s="22">
        <v>0.21</v>
      </c>
      <c r="G86" s="39">
        <f t="shared" si="9"/>
        <v>190.28459999999998</v>
      </c>
      <c r="H86" s="43">
        <f t="shared" si="1"/>
        <v>1572.6</v>
      </c>
      <c r="I86" s="39">
        <f t="shared" si="2"/>
        <v>330.24599999999998</v>
      </c>
      <c r="J86" s="40">
        <f t="shared" si="3"/>
        <v>1902.846</v>
      </c>
      <c r="K86" s="19"/>
      <c r="L86" s="136">
        <v>1572.6</v>
      </c>
      <c r="M86" s="139">
        <f t="shared" si="10"/>
        <v>4717.7999999999993</v>
      </c>
      <c r="N86" s="124">
        <v>0.21</v>
      </c>
      <c r="O86" s="133">
        <f t="shared" si="11"/>
        <v>990.73799999999983</v>
      </c>
      <c r="P86" s="144">
        <f t="shared" si="12"/>
        <v>5708.5379999999986</v>
      </c>
      <c r="Q86" s="134">
        <v>0.2</v>
      </c>
      <c r="R86" s="135">
        <f t="shared" si="13"/>
        <v>943.56</v>
      </c>
      <c r="S86" s="86">
        <v>1572.6</v>
      </c>
      <c r="T86" s="148">
        <f t="shared" si="14"/>
        <v>7233.9599999999991</v>
      </c>
      <c r="U86" s="86"/>
      <c r="V86" s="107"/>
      <c r="W86" s="107"/>
      <c r="X86" s="107"/>
      <c r="Y86" s="107"/>
      <c r="Z86" s="107"/>
      <c r="AA86" s="107"/>
      <c r="AB86" s="107"/>
      <c r="AC86" s="107"/>
      <c r="AD86" s="107"/>
      <c r="AE86" s="107"/>
      <c r="AF86" s="107"/>
      <c r="AG86" s="107"/>
      <c r="AH86" s="107"/>
      <c r="AI86" s="107"/>
      <c r="AJ86" s="107"/>
      <c r="AK86" s="107"/>
      <c r="AL86" s="107"/>
      <c r="AM86" s="107"/>
      <c r="AN86" s="107"/>
      <c r="AO86" s="107"/>
      <c r="AP86" s="107"/>
      <c r="AQ86" s="107"/>
      <c r="AR86" s="107"/>
      <c r="AS86" s="107"/>
      <c r="AT86" s="107"/>
    </row>
    <row r="87" spans="1:46" s="20" customFormat="1" ht="24.95" customHeight="1" x14ac:dyDescent="0.25">
      <c r="A87" s="112" t="s">
        <v>141</v>
      </c>
      <c r="B87" s="73" t="s">
        <v>340</v>
      </c>
      <c r="C87" s="67">
        <v>15</v>
      </c>
      <c r="D87" s="21" t="s">
        <v>1</v>
      </c>
      <c r="E87" s="41">
        <v>26.25</v>
      </c>
      <c r="F87" s="22">
        <v>0.21</v>
      </c>
      <c r="G87" s="39">
        <f t="shared" si="9"/>
        <v>31.762499999999999</v>
      </c>
      <c r="H87" s="43">
        <f t="shared" si="1"/>
        <v>393.75</v>
      </c>
      <c r="I87" s="39">
        <f t="shared" si="2"/>
        <v>82.6875</v>
      </c>
      <c r="J87" s="40">
        <f t="shared" si="3"/>
        <v>476.4375</v>
      </c>
      <c r="K87" s="19"/>
      <c r="L87" s="136">
        <v>393.75</v>
      </c>
      <c r="M87" s="139">
        <f t="shared" si="10"/>
        <v>1181.25</v>
      </c>
      <c r="N87" s="124">
        <v>0.21</v>
      </c>
      <c r="O87" s="133">
        <f t="shared" si="11"/>
        <v>248.0625</v>
      </c>
      <c r="P87" s="144">
        <f t="shared" si="12"/>
        <v>1429.3125</v>
      </c>
      <c r="Q87" s="134">
        <v>0.2</v>
      </c>
      <c r="R87" s="135">
        <f t="shared" si="13"/>
        <v>236.25</v>
      </c>
      <c r="S87" s="86">
        <v>393.75</v>
      </c>
      <c r="T87" s="148">
        <f t="shared" si="14"/>
        <v>1811.25</v>
      </c>
      <c r="U87" s="86"/>
      <c r="V87" s="107"/>
      <c r="W87" s="107"/>
      <c r="X87" s="107"/>
      <c r="Y87" s="107"/>
      <c r="Z87" s="107"/>
      <c r="AA87" s="107"/>
      <c r="AB87" s="107"/>
      <c r="AC87" s="107"/>
      <c r="AD87" s="107"/>
      <c r="AE87" s="107"/>
      <c r="AF87" s="107"/>
      <c r="AG87" s="107"/>
      <c r="AH87" s="107"/>
      <c r="AI87" s="107"/>
      <c r="AJ87" s="107"/>
      <c r="AK87" s="107"/>
      <c r="AL87" s="107"/>
      <c r="AM87" s="107"/>
      <c r="AN87" s="107"/>
      <c r="AO87" s="107"/>
      <c r="AP87" s="107"/>
      <c r="AQ87" s="107"/>
      <c r="AR87" s="107"/>
      <c r="AS87" s="107"/>
      <c r="AT87" s="107"/>
    </row>
    <row r="88" spans="1:46" s="20" customFormat="1" ht="24.95" customHeight="1" x14ac:dyDescent="0.25">
      <c r="A88" s="112" t="s">
        <v>142</v>
      </c>
      <c r="B88" s="73" t="s">
        <v>341</v>
      </c>
      <c r="C88" s="67">
        <v>25</v>
      </c>
      <c r="D88" s="21" t="s">
        <v>1</v>
      </c>
      <c r="E88" s="41">
        <v>26.25</v>
      </c>
      <c r="F88" s="22">
        <v>0.21</v>
      </c>
      <c r="G88" s="39">
        <f t="shared" si="9"/>
        <v>31.762499999999999</v>
      </c>
      <c r="H88" s="43">
        <f t="shared" si="1"/>
        <v>656.25</v>
      </c>
      <c r="I88" s="39">
        <f t="shared" si="2"/>
        <v>137.8125</v>
      </c>
      <c r="J88" s="40">
        <f t="shared" si="3"/>
        <v>794.0625</v>
      </c>
      <c r="K88" s="19"/>
      <c r="L88" s="136">
        <v>656.25</v>
      </c>
      <c r="M88" s="139">
        <f t="shared" si="10"/>
        <v>1968.75</v>
      </c>
      <c r="N88" s="124">
        <v>0.21</v>
      </c>
      <c r="O88" s="133">
        <f t="shared" si="11"/>
        <v>413.4375</v>
      </c>
      <c r="P88" s="144">
        <f t="shared" si="12"/>
        <v>2382.1875</v>
      </c>
      <c r="Q88" s="134">
        <v>0.2</v>
      </c>
      <c r="R88" s="135">
        <f t="shared" si="13"/>
        <v>393.75</v>
      </c>
      <c r="S88" s="86">
        <v>656.25</v>
      </c>
      <c r="T88" s="148">
        <f t="shared" si="14"/>
        <v>3018.75</v>
      </c>
      <c r="U88" s="86"/>
      <c r="V88" s="107"/>
      <c r="W88" s="107"/>
      <c r="X88" s="107"/>
      <c r="Y88" s="107"/>
      <c r="Z88" s="107"/>
      <c r="AA88" s="107"/>
      <c r="AB88" s="107"/>
      <c r="AC88" s="107"/>
      <c r="AD88" s="107"/>
      <c r="AE88" s="107"/>
      <c r="AF88" s="107"/>
      <c r="AG88" s="107"/>
      <c r="AH88" s="107"/>
      <c r="AI88" s="107"/>
      <c r="AJ88" s="107"/>
      <c r="AK88" s="107"/>
      <c r="AL88" s="107"/>
      <c r="AM88" s="107"/>
      <c r="AN88" s="107"/>
      <c r="AO88" s="107"/>
      <c r="AP88" s="107"/>
      <c r="AQ88" s="107"/>
      <c r="AR88" s="107"/>
      <c r="AS88" s="107"/>
      <c r="AT88" s="107"/>
    </row>
    <row r="89" spans="1:46" s="20" customFormat="1" ht="24.95" customHeight="1" x14ac:dyDescent="0.25">
      <c r="A89" s="112" t="s">
        <v>143</v>
      </c>
      <c r="B89" s="73" t="s">
        <v>342</v>
      </c>
      <c r="C89" s="67">
        <v>7</v>
      </c>
      <c r="D89" s="21" t="s">
        <v>1</v>
      </c>
      <c r="E89" s="41">
        <v>430</v>
      </c>
      <c r="F89" s="22">
        <v>0.21</v>
      </c>
      <c r="G89" s="39">
        <f t="shared" si="9"/>
        <v>520.29999999999995</v>
      </c>
      <c r="H89" s="43">
        <f t="shared" si="1"/>
        <v>3010</v>
      </c>
      <c r="I89" s="39">
        <f t="shared" si="2"/>
        <v>632.1</v>
      </c>
      <c r="J89" s="40">
        <f t="shared" si="3"/>
        <v>3642.1</v>
      </c>
      <c r="K89" s="19"/>
      <c r="L89" s="136">
        <v>3010</v>
      </c>
      <c r="M89" s="139">
        <f t="shared" si="10"/>
        <v>9030</v>
      </c>
      <c r="N89" s="124">
        <v>0.21</v>
      </c>
      <c r="O89" s="133">
        <f t="shared" si="11"/>
        <v>1896.3</v>
      </c>
      <c r="P89" s="144">
        <f t="shared" si="12"/>
        <v>10926.3</v>
      </c>
      <c r="Q89" s="134">
        <v>0.2</v>
      </c>
      <c r="R89" s="135">
        <f t="shared" si="13"/>
        <v>1806</v>
      </c>
      <c r="S89" s="86">
        <v>3010</v>
      </c>
      <c r="T89" s="148">
        <f t="shared" si="14"/>
        <v>13846</v>
      </c>
      <c r="U89" s="86"/>
      <c r="V89" s="107"/>
      <c r="W89" s="107"/>
      <c r="X89" s="107"/>
      <c r="Y89" s="107"/>
      <c r="Z89" s="107"/>
      <c r="AA89" s="107"/>
      <c r="AB89" s="107"/>
      <c r="AC89" s="107"/>
      <c r="AD89" s="107"/>
      <c r="AE89" s="107"/>
      <c r="AF89" s="107"/>
      <c r="AG89" s="107"/>
      <c r="AH89" s="107"/>
      <c r="AI89" s="107"/>
      <c r="AJ89" s="107"/>
      <c r="AK89" s="107"/>
      <c r="AL89" s="107"/>
      <c r="AM89" s="107"/>
      <c r="AN89" s="107"/>
      <c r="AO89" s="107"/>
      <c r="AP89" s="107"/>
      <c r="AQ89" s="107"/>
      <c r="AR89" s="107"/>
      <c r="AS89" s="107"/>
      <c r="AT89" s="107"/>
    </row>
    <row r="90" spans="1:46" s="20" customFormat="1" ht="24.95" customHeight="1" x14ac:dyDescent="0.25">
      <c r="A90" s="112" t="s">
        <v>144</v>
      </c>
      <c r="B90" s="73" t="s">
        <v>343</v>
      </c>
      <c r="C90" s="67">
        <v>75</v>
      </c>
      <c r="D90" s="21" t="s">
        <v>1</v>
      </c>
      <c r="E90" s="41">
        <v>34.4</v>
      </c>
      <c r="F90" s="22">
        <v>0.21</v>
      </c>
      <c r="G90" s="39">
        <f t="shared" si="9"/>
        <v>41.623999999999995</v>
      </c>
      <c r="H90" s="43">
        <f t="shared" si="1"/>
        <v>2580</v>
      </c>
      <c r="I90" s="39">
        <f t="shared" si="2"/>
        <v>541.79999999999995</v>
      </c>
      <c r="J90" s="40">
        <f t="shared" si="3"/>
        <v>3121.8</v>
      </c>
      <c r="K90" s="19"/>
      <c r="L90" s="136">
        <v>2580</v>
      </c>
      <c r="M90" s="139">
        <f t="shared" si="10"/>
        <v>7740</v>
      </c>
      <c r="N90" s="124">
        <v>0.21</v>
      </c>
      <c r="O90" s="133">
        <f t="shared" si="11"/>
        <v>1625.3999999999999</v>
      </c>
      <c r="P90" s="144">
        <f t="shared" si="12"/>
        <v>9365.4</v>
      </c>
      <c r="Q90" s="134">
        <v>0.2</v>
      </c>
      <c r="R90" s="135">
        <f t="shared" si="13"/>
        <v>1548</v>
      </c>
      <c r="S90" s="86">
        <v>2580</v>
      </c>
      <c r="T90" s="148">
        <f t="shared" si="14"/>
        <v>11868</v>
      </c>
      <c r="U90" s="86"/>
      <c r="V90" s="107"/>
      <c r="W90" s="107"/>
      <c r="X90" s="107"/>
      <c r="Y90" s="107"/>
      <c r="Z90" s="107"/>
      <c r="AA90" s="107"/>
      <c r="AB90" s="107"/>
      <c r="AC90" s="107"/>
      <c r="AD90" s="107"/>
      <c r="AE90" s="107"/>
      <c r="AF90" s="107"/>
      <c r="AG90" s="107"/>
      <c r="AH90" s="107"/>
      <c r="AI90" s="107"/>
      <c r="AJ90" s="107"/>
      <c r="AK90" s="107"/>
      <c r="AL90" s="107"/>
      <c r="AM90" s="107"/>
      <c r="AN90" s="107"/>
      <c r="AO90" s="107"/>
      <c r="AP90" s="107"/>
      <c r="AQ90" s="107"/>
      <c r="AR90" s="107"/>
      <c r="AS90" s="107"/>
      <c r="AT90" s="107"/>
    </row>
    <row r="91" spans="1:46" s="20" customFormat="1" ht="24.95" customHeight="1" x14ac:dyDescent="0.25">
      <c r="A91" s="112" t="s">
        <v>145</v>
      </c>
      <c r="B91" s="73" t="s">
        <v>344</v>
      </c>
      <c r="C91" s="67">
        <v>120</v>
      </c>
      <c r="D91" s="21" t="s">
        <v>1</v>
      </c>
      <c r="E91" s="41">
        <v>34.4</v>
      </c>
      <c r="F91" s="22">
        <v>0.21</v>
      </c>
      <c r="G91" s="39">
        <f t="shared" si="9"/>
        <v>41.623999999999995</v>
      </c>
      <c r="H91" s="43">
        <f t="shared" si="1"/>
        <v>4128</v>
      </c>
      <c r="I91" s="39">
        <f t="shared" si="2"/>
        <v>866.88</v>
      </c>
      <c r="J91" s="40">
        <f t="shared" si="3"/>
        <v>4994.88</v>
      </c>
      <c r="K91" s="19"/>
      <c r="L91" s="136">
        <v>4128</v>
      </c>
      <c r="M91" s="139">
        <f t="shared" si="10"/>
        <v>12384</v>
      </c>
      <c r="N91" s="124">
        <v>0.21</v>
      </c>
      <c r="O91" s="133">
        <f t="shared" si="11"/>
        <v>2600.64</v>
      </c>
      <c r="P91" s="144">
        <f t="shared" si="12"/>
        <v>14984.64</v>
      </c>
      <c r="Q91" s="134">
        <v>0.2</v>
      </c>
      <c r="R91" s="135">
        <f t="shared" si="13"/>
        <v>2476.8000000000002</v>
      </c>
      <c r="S91" s="86">
        <v>4128</v>
      </c>
      <c r="T91" s="148">
        <f t="shared" si="14"/>
        <v>18988.8</v>
      </c>
      <c r="U91" s="86"/>
      <c r="V91" s="107"/>
      <c r="W91" s="107"/>
      <c r="X91" s="107"/>
      <c r="Y91" s="107"/>
      <c r="Z91" s="107"/>
      <c r="AA91" s="107"/>
      <c r="AB91" s="107"/>
      <c r="AC91" s="107"/>
      <c r="AD91" s="107"/>
      <c r="AE91" s="107"/>
      <c r="AF91" s="107"/>
      <c r="AG91" s="107"/>
      <c r="AH91" s="107"/>
      <c r="AI91" s="107"/>
      <c r="AJ91" s="107"/>
      <c r="AK91" s="107"/>
      <c r="AL91" s="107"/>
      <c r="AM91" s="107"/>
      <c r="AN91" s="107"/>
      <c r="AO91" s="107"/>
      <c r="AP91" s="107"/>
      <c r="AQ91" s="107"/>
      <c r="AR91" s="107"/>
      <c r="AS91" s="107"/>
      <c r="AT91" s="107"/>
    </row>
    <row r="92" spans="1:46" s="20" customFormat="1" ht="24.95" customHeight="1" x14ac:dyDescent="0.25">
      <c r="A92" s="174" t="s">
        <v>146</v>
      </c>
      <c r="B92" s="83" t="s">
        <v>283</v>
      </c>
      <c r="C92" s="67">
        <v>95</v>
      </c>
      <c r="D92" s="21" t="s">
        <v>1</v>
      </c>
      <c r="E92" s="41">
        <v>900</v>
      </c>
      <c r="F92" s="22">
        <v>0.21</v>
      </c>
      <c r="G92" s="39">
        <f t="shared" si="9"/>
        <v>1089</v>
      </c>
      <c r="H92" s="43">
        <f t="shared" si="1"/>
        <v>85500</v>
      </c>
      <c r="I92" s="39">
        <f t="shared" si="2"/>
        <v>17955</v>
      </c>
      <c r="J92" s="40">
        <f t="shared" si="3"/>
        <v>103455</v>
      </c>
      <c r="K92" s="19"/>
      <c r="L92" s="136"/>
      <c r="M92" s="139">
        <f t="shared" si="10"/>
        <v>0</v>
      </c>
      <c r="N92" s="124">
        <v>0.21</v>
      </c>
      <c r="O92" s="133">
        <f t="shared" si="11"/>
        <v>0</v>
      </c>
      <c r="P92" s="144">
        <f t="shared" si="12"/>
        <v>0</v>
      </c>
      <c r="Q92" s="134">
        <v>0.2</v>
      </c>
      <c r="R92" s="135">
        <f t="shared" si="13"/>
        <v>0</v>
      </c>
      <c r="S92" s="86"/>
      <c r="T92" s="148">
        <f t="shared" si="14"/>
        <v>0</v>
      </c>
      <c r="U92" s="86"/>
      <c r="V92" s="107"/>
      <c r="W92" s="107"/>
      <c r="X92" s="107"/>
      <c r="Y92" s="107"/>
      <c r="Z92" s="107"/>
      <c r="AA92" s="107"/>
      <c r="AB92" s="107"/>
      <c r="AC92" s="107"/>
      <c r="AD92" s="107"/>
      <c r="AE92" s="107"/>
      <c r="AF92" s="107"/>
      <c r="AG92" s="107"/>
      <c r="AH92" s="107"/>
      <c r="AI92" s="107"/>
      <c r="AJ92" s="107"/>
      <c r="AK92" s="107"/>
      <c r="AL92" s="107"/>
      <c r="AM92" s="107"/>
      <c r="AN92" s="107"/>
      <c r="AO92" s="107"/>
      <c r="AP92" s="107"/>
      <c r="AQ92" s="107"/>
      <c r="AR92" s="107"/>
      <c r="AS92" s="107"/>
      <c r="AT92" s="107"/>
    </row>
    <row r="93" spans="1:46" s="20" customFormat="1" ht="24.95" customHeight="1" x14ac:dyDescent="0.25">
      <c r="A93" s="175"/>
      <c r="B93" s="83" t="s">
        <v>284</v>
      </c>
      <c r="C93" s="67">
        <v>64</v>
      </c>
      <c r="D93" s="21" t="s">
        <v>1</v>
      </c>
      <c r="E93" s="41">
        <v>1575</v>
      </c>
      <c r="F93" s="22">
        <v>0.21</v>
      </c>
      <c r="G93" s="39">
        <f t="shared" si="9"/>
        <v>1905.75</v>
      </c>
      <c r="H93" s="43">
        <f t="shared" si="1"/>
        <v>100800</v>
      </c>
      <c r="I93" s="39">
        <f t="shared" si="2"/>
        <v>21168</v>
      </c>
      <c r="J93" s="40">
        <f t="shared" si="3"/>
        <v>121968</v>
      </c>
      <c r="K93" s="19">
        <v>78</v>
      </c>
      <c r="L93" s="136">
        <f>H92+H93</f>
        <v>186300</v>
      </c>
      <c r="M93" s="139">
        <f t="shared" si="10"/>
        <v>558900</v>
      </c>
      <c r="N93" s="124">
        <v>0.21</v>
      </c>
      <c r="O93" s="133">
        <f t="shared" si="11"/>
        <v>117369</v>
      </c>
      <c r="P93" s="144">
        <f t="shared" si="12"/>
        <v>676269</v>
      </c>
      <c r="Q93" s="134">
        <v>0.2</v>
      </c>
      <c r="R93" s="135">
        <f t="shared" si="13"/>
        <v>111780</v>
      </c>
      <c r="S93" s="86">
        <v>186300</v>
      </c>
      <c r="T93" s="148">
        <f t="shared" si="14"/>
        <v>856980</v>
      </c>
      <c r="U93" s="86"/>
      <c r="V93" s="107"/>
      <c r="W93" s="107"/>
      <c r="X93" s="107"/>
      <c r="Y93" s="107"/>
      <c r="Z93" s="107"/>
      <c r="AA93" s="107"/>
      <c r="AB93" s="107"/>
      <c r="AC93" s="107"/>
      <c r="AD93" s="107"/>
      <c r="AE93" s="107"/>
      <c r="AF93" s="107"/>
      <c r="AG93" s="107"/>
      <c r="AH93" s="107"/>
      <c r="AI93" s="107"/>
      <c r="AJ93" s="107"/>
      <c r="AK93" s="107"/>
      <c r="AL93" s="107"/>
      <c r="AM93" s="107"/>
      <c r="AN93" s="107"/>
      <c r="AO93" s="107"/>
      <c r="AP93" s="107"/>
      <c r="AQ93" s="107"/>
      <c r="AR93" s="107"/>
      <c r="AS93" s="107"/>
      <c r="AT93" s="107"/>
    </row>
    <row r="94" spans="1:46" s="20" customFormat="1" ht="24.95" customHeight="1" x14ac:dyDescent="0.25">
      <c r="A94" s="113" t="s">
        <v>147</v>
      </c>
      <c r="B94" s="87" t="s">
        <v>148</v>
      </c>
      <c r="C94" s="67">
        <v>50</v>
      </c>
      <c r="D94" s="21" t="s">
        <v>1</v>
      </c>
      <c r="E94" s="41">
        <v>252.77</v>
      </c>
      <c r="F94" s="34">
        <v>0.21</v>
      </c>
      <c r="G94" s="39">
        <f t="shared" si="9"/>
        <v>305.85169999999999</v>
      </c>
      <c r="H94" s="43">
        <f t="shared" si="1"/>
        <v>12638.5</v>
      </c>
      <c r="I94" s="39">
        <f t="shared" si="2"/>
        <v>2654.085</v>
      </c>
      <c r="J94" s="40">
        <f t="shared" si="3"/>
        <v>15292.584999999999</v>
      </c>
      <c r="K94" s="19"/>
      <c r="L94" s="136">
        <v>12638.5</v>
      </c>
      <c r="M94" s="139">
        <f t="shared" si="10"/>
        <v>37915.5</v>
      </c>
      <c r="N94" s="124">
        <v>0.21</v>
      </c>
      <c r="O94" s="133">
        <f t="shared" si="11"/>
        <v>7962.2550000000001</v>
      </c>
      <c r="P94" s="144">
        <f t="shared" si="12"/>
        <v>45877.754999999997</v>
      </c>
      <c r="Q94" s="134">
        <v>0.2</v>
      </c>
      <c r="R94" s="135">
        <f t="shared" si="13"/>
        <v>7583.1</v>
      </c>
      <c r="S94" s="86">
        <v>12638.5</v>
      </c>
      <c r="T94" s="148">
        <f t="shared" si="14"/>
        <v>58137.1</v>
      </c>
      <c r="U94" s="86"/>
      <c r="V94" s="107"/>
      <c r="W94" s="107"/>
      <c r="X94" s="107"/>
      <c r="Y94" s="107"/>
      <c r="Z94" s="107"/>
      <c r="AA94" s="107"/>
      <c r="AB94" s="107"/>
      <c r="AC94" s="107"/>
      <c r="AD94" s="107"/>
      <c r="AE94" s="107"/>
      <c r="AF94" s="107"/>
      <c r="AG94" s="107"/>
      <c r="AH94" s="107"/>
      <c r="AI94" s="107"/>
      <c r="AJ94" s="107"/>
      <c r="AK94" s="107"/>
      <c r="AL94" s="107"/>
      <c r="AM94" s="107"/>
      <c r="AN94" s="107"/>
      <c r="AO94" s="107"/>
      <c r="AP94" s="107"/>
      <c r="AQ94" s="107"/>
      <c r="AR94" s="107"/>
      <c r="AS94" s="107"/>
      <c r="AT94" s="107"/>
    </row>
    <row r="95" spans="1:46" s="20" customFormat="1" ht="24.95" customHeight="1" x14ac:dyDescent="0.25">
      <c r="A95" s="113" t="s">
        <v>149</v>
      </c>
      <c r="B95" s="87" t="s">
        <v>150</v>
      </c>
      <c r="C95" s="67">
        <v>12</v>
      </c>
      <c r="D95" s="21" t="s">
        <v>1</v>
      </c>
      <c r="E95" s="41">
        <v>300</v>
      </c>
      <c r="F95" s="34">
        <v>0.1</v>
      </c>
      <c r="G95" s="39">
        <f t="shared" si="9"/>
        <v>330</v>
      </c>
      <c r="H95" s="43">
        <f t="shared" si="1"/>
        <v>3600</v>
      </c>
      <c r="I95" s="39">
        <f t="shared" si="2"/>
        <v>360</v>
      </c>
      <c r="J95" s="40">
        <f t="shared" si="3"/>
        <v>3960</v>
      </c>
      <c r="K95" s="19"/>
      <c r="L95" s="136">
        <v>3600</v>
      </c>
      <c r="M95" s="139">
        <f t="shared" si="10"/>
        <v>10800</v>
      </c>
      <c r="N95" s="124">
        <v>0.1</v>
      </c>
      <c r="O95" s="133">
        <f t="shared" si="11"/>
        <v>1080</v>
      </c>
      <c r="P95" s="144">
        <f t="shared" si="12"/>
        <v>11880</v>
      </c>
      <c r="Q95" s="134">
        <v>0.2</v>
      </c>
      <c r="R95" s="135">
        <f t="shared" si="13"/>
        <v>2160</v>
      </c>
      <c r="S95" s="86">
        <v>3600</v>
      </c>
      <c r="T95" s="148">
        <f t="shared" si="14"/>
        <v>16560</v>
      </c>
      <c r="U95" s="86"/>
      <c r="V95" s="107"/>
      <c r="W95" s="107"/>
      <c r="X95" s="107"/>
      <c r="Y95" s="107"/>
      <c r="Z95" s="107"/>
      <c r="AA95" s="107"/>
      <c r="AB95" s="107"/>
      <c r="AC95" s="107"/>
      <c r="AD95" s="107"/>
      <c r="AE95" s="107"/>
      <c r="AF95" s="107"/>
      <c r="AG95" s="107"/>
      <c r="AH95" s="107"/>
      <c r="AI95" s="107"/>
      <c r="AJ95" s="107"/>
      <c r="AK95" s="107"/>
      <c r="AL95" s="107"/>
      <c r="AM95" s="107"/>
      <c r="AN95" s="107"/>
      <c r="AO95" s="107"/>
      <c r="AP95" s="107"/>
      <c r="AQ95" s="107"/>
      <c r="AR95" s="107"/>
      <c r="AS95" s="107"/>
      <c r="AT95" s="107"/>
    </row>
    <row r="96" spans="1:46" s="20" customFormat="1" ht="24.95" customHeight="1" x14ac:dyDescent="0.25">
      <c r="A96" s="113" t="s">
        <v>151</v>
      </c>
      <c r="B96" s="87" t="s">
        <v>152</v>
      </c>
      <c r="C96" s="67">
        <v>29</v>
      </c>
      <c r="D96" s="21" t="s">
        <v>1</v>
      </c>
      <c r="E96" s="41">
        <v>218</v>
      </c>
      <c r="F96" s="34">
        <v>0.21</v>
      </c>
      <c r="G96" s="39">
        <f t="shared" si="9"/>
        <v>263.77999999999997</v>
      </c>
      <c r="H96" s="43">
        <f t="shared" si="1"/>
        <v>6322</v>
      </c>
      <c r="I96" s="39">
        <f t="shared" si="2"/>
        <v>1327.62</v>
      </c>
      <c r="J96" s="40">
        <f t="shared" si="3"/>
        <v>7649.62</v>
      </c>
      <c r="K96" s="19"/>
      <c r="L96" s="136">
        <v>6322</v>
      </c>
      <c r="M96" s="139">
        <f t="shared" si="10"/>
        <v>18966</v>
      </c>
      <c r="N96" s="124">
        <v>0.21</v>
      </c>
      <c r="O96" s="133">
        <f t="shared" si="11"/>
        <v>3982.8599999999997</v>
      </c>
      <c r="P96" s="144">
        <f t="shared" si="12"/>
        <v>22948.86</v>
      </c>
      <c r="Q96" s="134">
        <v>0.2</v>
      </c>
      <c r="R96" s="135">
        <f t="shared" si="13"/>
        <v>3793.2000000000003</v>
      </c>
      <c r="S96" s="86">
        <v>6322</v>
      </c>
      <c r="T96" s="148">
        <f t="shared" si="14"/>
        <v>29081.200000000001</v>
      </c>
      <c r="U96" s="86"/>
      <c r="V96" s="107"/>
      <c r="W96" s="107"/>
      <c r="X96" s="107"/>
      <c r="Y96" s="107"/>
      <c r="Z96" s="107"/>
      <c r="AA96" s="107"/>
      <c r="AB96" s="107"/>
      <c r="AC96" s="107"/>
      <c r="AD96" s="107"/>
      <c r="AE96" s="107"/>
      <c r="AF96" s="107"/>
      <c r="AG96" s="107"/>
      <c r="AH96" s="107"/>
      <c r="AI96" s="107"/>
      <c r="AJ96" s="107"/>
      <c r="AK96" s="107"/>
      <c r="AL96" s="107"/>
      <c r="AM96" s="107"/>
      <c r="AN96" s="107"/>
      <c r="AO96" s="107"/>
      <c r="AP96" s="107"/>
      <c r="AQ96" s="107"/>
      <c r="AR96" s="107"/>
      <c r="AS96" s="107"/>
      <c r="AT96" s="107"/>
    </row>
    <row r="97" spans="1:46" s="20" customFormat="1" ht="24.95" customHeight="1" x14ac:dyDescent="0.25">
      <c r="A97" s="113" t="s">
        <v>153</v>
      </c>
      <c r="B97" s="87" t="s">
        <v>154</v>
      </c>
      <c r="C97" s="67">
        <v>279</v>
      </c>
      <c r="D97" s="21" t="s">
        <v>1</v>
      </c>
      <c r="E97" s="41">
        <v>225</v>
      </c>
      <c r="F97" s="34">
        <v>0.21</v>
      </c>
      <c r="G97" s="39">
        <f t="shared" si="9"/>
        <v>272.25</v>
      </c>
      <c r="H97" s="43">
        <f t="shared" si="1"/>
        <v>62775</v>
      </c>
      <c r="I97" s="39">
        <f t="shared" si="2"/>
        <v>13182.75</v>
      </c>
      <c r="J97" s="40">
        <f t="shared" si="3"/>
        <v>75957.75</v>
      </c>
      <c r="K97" s="19"/>
      <c r="L97" s="136">
        <v>62775</v>
      </c>
      <c r="M97" s="139">
        <f t="shared" si="10"/>
        <v>188325</v>
      </c>
      <c r="N97" s="124">
        <v>0.21</v>
      </c>
      <c r="O97" s="133">
        <f t="shared" si="11"/>
        <v>39548.25</v>
      </c>
      <c r="P97" s="144">
        <f t="shared" si="12"/>
        <v>227873.25</v>
      </c>
      <c r="Q97" s="134">
        <v>0.2</v>
      </c>
      <c r="R97" s="135">
        <f t="shared" si="13"/>
        <v>37665</v>
      </c>
      <c r="S97" s="86">
        <v>62775</v>
      </c>
      <c r="T97" s="148">
        <f t="shared" si="14"/>
        <v>288765</v>
      </c>
      <c r="U97" s="86"/>
      <c r="V97" s="107"/>
      <c r="W97" s="107"/>
      <c r="X97" s="107"/>
      <c r="Y97" s="107"/>
      <c r="Z97" s="107"/>
      <c r="AA97" s="107"/>
      <c r="AB97" s="107"/>
      <c r="AC97" s="107"/>
      <c r="AD97" s="107"/>
      <c r="AE97" s="107"/>
      <c r="AF97" s="107"/>
      <c r="AG97" s="107"/>
      <c r="AH97" s="107"/>
      <c r="AI97" s="107"/>
      <c r="AJ97" s="107"/>
      <c r="AK97" s="107"/>
      <c r="AL97" s="107"/>
      <c r="AM97" s="107"/>
      <c r="AN97" s="107"/>
      <c r="AO97" s="107"/>
      <c r="AP97" s="107"/>
      <c r="AQ97" s="107"/>
      <c r="AR97" s="107"/>
      <c r="AS97" s="107"/>
      <c r="AT97" s="107"/>
    </row>
    <row r="98" spans="1:46" s="20" customFormat="1" ht="24.95" customHeight="1" x14ac:dyDescent="0.25">
      <c r="A98" s="111" t="s">
        <v>155</v>
      </c>
      <c r="B98" s="82" t="s">
        <v>156</v>
      </c>
      <c r="C98" s="67">
        <v>14</v>
      </c>
      <c r="D98" s="21" t="s">
        <v>1</v>
      </c>
      <c r="E98" s="42">
        <v>250</v>
      </c>
      <c r="F98" s="34">
        <v>0.21</v>
      </c>
      <c r="G98" s="39">
        <f t="shared" si="9"/>
        <v>302.5</v>
      </c>
      <c r="H98" s="39">
        <f t="shared" si="1"/>
        <v>3500</v>
      </c>
      <c r="I98" s="39">
        <f t="shared" si="2"/>
        <v>735</v>
      </c>
      <c r="J98" s="40">
        <f t="shared" si="3"/>
        <v>4235</v>
      </c>
      <c r="K98" s="19"/>
      <c r="L98" s="136">
        <v>3500</v>
      </c>
      <c r="M98" s="139">
        <f t="shared" si="10"/>
        <v>10500</v>
      </c>
      <c r="N98" s="124">
        <v>0.21</v>
      </c>
      <c r="O98" s="133">
        <f t="shared" si="11"/>
        <v>2205</v>
      </c>
      <c r="P98" s="144">
        <f t="shared" si="12"/>
        <v>12705</v>
      </c>
      <c r="Q98" s="134">
        <v>0.2</v>
      </c>
      <c r="R98" s="135">
        <f t="shared" si="13"/>
        <v>2100</v>
      </c>
      <c r="S98" s="86">
        <v>3500</v>
      </c>
      <c r="T98" s="148">
        <f t="shared" si="14"/>
        <v>16100</v>
      </c>
      <c r="U98" s="86"/>
      <c r="V98" s="107"/>
      <c r="W98" s="107"/>
      <c r="X98" s="107"/>
      <c r="Y98" s="107"/>
      <c r="Z98" s="107"/>
      <c r="AA98" s="107"/>
      <c r="AB98" s="107"/>
      <c r="AC98" s="107"/>
      <c r="AD98" s="107"/>
      <c r="AE98" s="107"/>
      <c r="AF98" s="107"/>
      <c r="AG98" s="107"/>
      <c r="AH98" s="107"/>
      <c r="AI98" s="107"/>
      <c r="AJ98" s="107"/>
      <c r="AK98" s="107"/>
      <c r="AL98" s="107"/>
      <c r="AM98" s="107"/>
      <c r="AN98" s="107"/>
      <c r="AO98" s="107"/>
      <c r="AP98" s="107"/>
      <c r="AQ98" s="107"/>
      <c r="AR98" s="107"/>
      <c r="AS98" s="107"/>
      <c r="AT98" s="107"/>
    </row>
    <row r="99" spans="1:46" s="20" customFormat="1" ht="24.95" customHeight="1" x14ac:dyDescent="0.25">
      <c r="A99" s="111" t="s">
        <v>157</v>
      </c>
      <c r="B99" s="82" t="s">
        <v>345</v>
      </c>
      <c r="C99" s="67">
        <v>61</v>
      </c>
      <c r="D99" s="21" t="s">
        <v>1</v>
      </c>
      <c r="E99" s="42">
        <v>231</v>
      </c>
      <c r="F99" s="34">
        <v>0.21</v>
      </c>
      <c r="G99" s="39">
        <f t="shared" ref="G99:G162" si="15">(E99*F99)+E99</f>
        <v>279.51</v>
      </c>
      <c r="H99" s="39">
        <f t="shared" ref="H99:H193" si="16">(C99*E99)</f>
        <v>14091</v>
      </c>
      <c r="I99" s="39">
        <f t="shared" ref="I99:I193" si="17">(H99*F99)</f>
        <v>2959.1099999999997</v>
      </c>
      <c r="J99" s="40">
        <f t="shared" ref="J99:J193" si="18">(H99+I99)</f>
        <v>17050.11</v>
      </c>
      <c r="K99" s="19"/>
      <c r="L99" s="136">
        <v>14091</v>
      </c>
      <c r="M99" s="139">
        <f t="shared" si="10"/>
        <v>42273</v>
      </c>
      <c r="N99" s="124">
        <v>0.21</v>
      </c>
      <c r="O99" s="133">
        <f t="shared" si="11"/>
        <v>8877.33</v>
      </c>
      <c r="P99" s="144">
        <f t="shared" si="12"/>
        <v>51150.33</v>
      </c>
      <c r="Q99" s="134">
        <v>0.2</v>
      </c>
      <c r="R99" s="135">
        <f t="shared" si="13"/>
        <v>8454.6</v>
      </c>
      <c r="S99" s="86">
        <v>14091</v>
      </c>
      <c r="T99" s="148">
        <f t="shared" si="14"/>
        <v>64818.6</v>
      </c>
      <c r="U99" s="86"/>
      <c r="V99" s="107"/>
      <c r="W99" s="107"/>
      <c r="X99" s="107"/>
      <c r="Y99" s="107"/>
      <c r="Z99" s="107"/>
      <c r="AA99" s="107"/>
      <c r="AB99" s="107"/>
      <c r="AC99" s="107"/>
      <c r="AD99" s="107"/>
      <c r="AE99" s="107"/>
      <c r="AF99" s="107"/>
      <c r="AG99" s="107"/>
      <c r="AH99" s="107"/>
      <c r="AI99" s="107"/>
      <c r="AJ99" s="107"/>
      <c r="AK99" s="107"/>
      <c r="AL99" s="107"/>
      <c r="AM99" s="107"/>
      <c r="AN99" s="107"/>
      <c r="AO99" s="107"/>
      <c r="AP99" s="107"/>
      <c r="AQ99" s="107"/>
      <c r="AR99" s="107"/>
      <c r="AS99" s="107"/>
      <c r="AT99" s="107"/>
    </row>
    <row r="100" spans="1:46" s="20" customFormat="1" ht="24.95" customHeight="1" x14ac:dyDescent="0.25">
      <c r="A100" s="113" t="s">
        <v>158</v>
      </c>
      <c r="B100" s="87" t="s">
        <v>159</v>
      </c>
      <c r="C100" s="67">
        <v>32</v>
      </c>
      <c r="D100" s="21" t="s">
        <v>1</v>
      </c>
      <c r="E100" s="41">
        <v>786.5</v>
      </c>
      <c r="F100" s="34">
        <v>0.21</v>
      </c>
      <c r="G100" s="39">
        <f t="shared" si="15"/>
        <v>951.66499999999996</v>
      </c>
      <c r="H100" s="43">
        <f t="shared" si="16"/>
        <v>25168</v>
      </c>
      <c r="I100" s="39">
        <f t="shared" si="17"/>
        <v>5285.28</v>
      </c>
      <c r="J100" s="40">
        <f t="shared" si="18"/>
        <v>30453.279999999999</v>
      </c>
      <c r="K100" s="19"/>
      <c r="L100" s="136">
        <v>25168</v>
      </c>
      <c r="M100" s="139">
        <f t="shared" si="10"/>
        <v>75504</v>
      </c>
      <c r="N100" s="124">
        <v>0.21</v>
      </c>
      <c r="O100" s="133">
        <f t="shared" si="11"/>
        <v>15855.84</v>
      </c>
      <c r="P100" s="144">
        <f t="shared" si="12"/>
        <v>91359.84</v>
      </c>
      <c r="Q100" s="134">
        <v>0.2</v>
      </c>
      <c r="R100" s="135">
        <f t="shared" si="13"/>
        <v>15100.800000000001</v>
      </c>
      <c r="S100" s="86">
        <v>25168</v>
      </c>
      <c r="T100" s="148">
        <f t="shared" si="14"/>
        <v>115772.8</v>
      </c>
      <c r="U100" s="86"/>
      <c r="V100" s="107"/>
      <c r="W100" s="107"/>
      <c r="X100" s="107"/>
      <c r="Y100" s="107"/>
      <c r="Z100" s="107"/>
      <c r="AA100" s="107"/>
      <c r="AB100" s="107"/>
      <c r="AC100" s="107"/>
      <c r="AD100" s="107"/>
      <c r="AE100" s="107"/>
      <c r="AF100" s="107"/>
      <c r="AG100" s="107"/>
      <c r="AH100" s="107"/>
      <c r="AI100" s="107"/>
      <c r="AJ100" s="107"/>
      <c r="AK100" s="107"/>
      <c r="AL100" s="107"/>
      <c r="AM100" s="107"/>
      <c r="AN100" s="107"/>
      <c r="AO100" s="107"/>
      <c r="AP100" s="107"/>
      <c r="AQ100" s="107"/>
      <c r="AR100" s="107"/>
      <c r="AS100" s="107"/>
      <c r="AT100" s="107"/>
    </row>
    <row r="101" spans="1:46" s="20" customFormat="1" ht="24.95" customHeight="1" x14ac:dyDescent="0.25">
      <c r="A101" s="113" t="s">
        <v>160</v>
      </c>
      <c r="B101" s="87" t="s">
        <v>161</v>
      </c>
      <c r="C101" s="67">
        <v>6</v>
      </c>
      <c r="D101" s="21" t="s">
        <v>1</v>
      </c>
      <c r="E101" s="41">
        <v>1028.04</v>
      </c>
      <c r="F101" s="34">
        <v>0.21</v>
      </c>
      <c r="G101" s="39">
        <f t="shared" si="15"/>
        <v>1243.9284</v>
      </c>
      <c r="H101" s="43">
        <f t="shared" si="16"/>
        <v>6168.24</v>
      </c>
      <c r="I101" s="39">
        <f t="shared" si="17"/>
        <v>1295.3303999999998</v>
      </c>
      <c r="J101" s="40">
        <f t="shared" si="18"/>
        <v>7463.5703999999996</v>
      </c>
      <c r="K101" s="19"/>
      <c r="L101" s="136">
        <v>6168.24</v>
      </c>
      <c r="M101" s="139">
        <f t="shared" si="10"/>
        <v>18504.72</v>
      </c>
      <c r="N101" s="124">
        <v>0.21</v>
      </c>
      <c r="O101" s="133">
        <f t="shared" si="11"/>
        <v>3885.9911999999999</v>
      </c>
      <c r="P101" s="144">
        <f t="shared" si="12"/>
        <v>22390.711200000002</v>
      </c>
      <c r="Q101" s="134">
        <v>0.2</v>
      </c>
      <c r="R101" s="135">
        <f t="shared" si="13"/>
        <v>3700.9440000000004</v>
      </c>
      <c r="S101" s="86">
        <v>6168.24</v>
      </c>
      <c r="T101" s="148">
        <f t="shared" si="14"/>
        <v>28373.904000000002</v>
      </c>
      <c r="U101" s="86"/>
      <c r="V101" s="107"/>
      <c r="W101" s="107"/>
      <c r="X101" s="107"/>
      <c r="Y101" s="107"/>
      <c r="Z101" s="107"/>
      <c r="AA101" s="107"/>
      <c r="AB101" s="107"/>
      <c r="AC101" s="107"/>
      <c r="AD101" s="107"/>
      <c r="AE101" s="107"/>
      <c r="AF101" s="107"/>
      <c r="AG101" s="107"/>
      <c r="AH101" s="107"/>
      <c r="AI101" s="107"/>
      <c r="AJ101" s="107"/>
      <c r="AK101" s="107"/>
      <c r="AL101" s="107"/>
      <c r="AM101" s="107"/>
      <c r="AN101" s="107"/>
      <c r="AO101" s="107"/>
      <c r="AP101" s="107"/>
      <c r="AQ101" s="107"/>
      <c r="AR101" s="107"/>
      <c r="AS101" s="107"/>
      <c r="AT101" s="107"/>
    </row>
    <row r="102" spans="1:46" s="20" customFormat="1" ht="24.95" customHeight="1" x14ac:dyDescent="0.25">
      <c r="A102" s="113" t="s">
        <v>162</v>
      </c>
      <c r="B102" s="87" t="s">
        <v>163</v>
      </c>
      <c r="C102" s="67">
        <v>2</v>
      </c>
      <c r="D102" s="21" t="s">
        <v>1</v>
      </c>
      <c r="E102" s="41">
        <v>1100</v>
      </c>
      <c r="F102" s="34">
        <v>0.21</v>
      </c>
      <c r="G102" s="39">
        <f t="shared" si="15"/>
        <v>1331</v>
      </c>
      <c r="H102" s="43">
        <f t="shared" si="16"/>
        <v>2200</v>
      </c>
      <c r="I102" s="39">
        <f t="shared" si="17"/>
        <v>462</v>
      </c>
      <c r="J102" s="40">
        <f t="shared" si="18"/>
        <v>2662</v>
      </c>
      <c r="K102" s="19"/>
      <c r="L102" s="136">
        <v>2200</v>
      </c>
      <c r="M102" s="139">
        <f t="shared" si="10"/>
        <v>6600</v>
      </c>
      <c r="N102" s="124">
        <v>0.21</v>
      </c>
      <c r="O102" s="133">
        <f t="shared" si="11"/>
        <v>1386</v>
      </c>
      <c r="P102" s="144">
        <f t="shared" si="12"/>
        <v>7986</v>
      </c>
      <c r="Q102" s="134">
        <v>0.2</v>
      </c>
      <c r="R102" s="135">
        <f t="shared" si="13"/>
        <v>1320</v>
      </c>
      <c r="S102" s="86">
        <v>2200</v>
      </c>
      <c r="T102" s="148">
        <f t="shared" si="14"/>
        <v>10120</v>
      </c>
      <c r="U102" s="86"/>
      <c r="V102" s="107"/>
      <c r="W102" s="107"/>
      <c r="X102" s="107"/>
      <c r="Y102" s="107"/>
      <c r="Z102" s="107"/>
      <c r="AA102" s="107"/>
      <c r="AB102" s="107"/>
      <c r="AC102" s="107"/>
      <c r="AD102" s="107"/>
      <c r="AE102" s="107"/>
      <c r="AF102" s="107"/>
      <c r="AG102" s="107"/>
      <c r="AH102" s="107"/>
      <c r="AI102" s="107"/>
      <c r="AJ102" s="107"/>
      <c r="AK102" s="107"/>
      <c r="AL102" s="107"/>
      <c r="AM102" s="107"/>
      <c r="AN102" s="107"/>
      <c r="AO102" s="107"/>
      <c r="AP102" s="107"/>
      <c r="AQ102" s="107"/>
      <c r="AR102" s="107"/>
      <c r="AS102" s="107"/>
      <c r="AT102" s="107"/>
    </row>
    <row r="103" spans="1:46" s="20" customFormat="1" ht="24.95" customHeight="1" x14ac:dyDescent="0.25">
      <c r="A103" s="113" t="s">
        <v>164</v>
      </c>
      <c r="B103" s="87" t="s">
        <v>346</v>
      </c>
      <c r="C103" s="67">
        <v>23</v>
      </c>
      <c r="D103" s="21" t="s">
        <v>1</v>
      </c>
      <c r="E103" s="41">
        <v>800</v>
      </c>
      <c r="F103" s="34">
        <v>0.21</v>
      </c>
      <c r="G103" s="39">
        <f t="shared" si="15"/>
        <v>968</v>
      </c>
      <c r="H103" s="43">
        <f t="shared" si="16"/>
        <v>18400</v>
      </c>
      <c r="I103" s="39">
        <f t="shared" si="17"/>
        <v>3864</v>
      </c>
      <c r="J103" s="40">
        <f t="shared" si="18"/>
        <v>22264</v>
      </c>
      <c r="K103" s="19"/>
      <c r="L103" s="136">
        <v>18400</v>
      </c>
      <c r="M103" s="139">
        <f t="shared" si="10"/>
        <v>55200</v>
      </c>
      <c r="N103" s="124">
        <v>0.21</v>
      </c>
      <c r="O103" s="133">
        <f t="shared" si="11"/>
        <v>11592</v>
      </c>
      <c r="P103" s="144">
        <f t="shared" si="12"/>
        <v>66792</v>
      </c>
      <c r="Q103" s="134">
        <v>0.2</v>
      </c>
      <c r="R103" s="135">
        <f t="shared" si="13"/>
        <v>11040</v>
      </c>
      <c r="S103" s="86">
        <v>18400</v>
      </c>
      <c r="T103" s="148">
        <f t="shared" si="14"/>
        <v>84640</v>
      </c>
      <c r="U103" s="86"/>
      <c r="V103" s="107"/>
      <c r="W103" s="107"/>
      <c r="X103" s="107"/>
      <c r="Y103" s="107"/>
      <c r="Z103" s="107"/>
      <c r="AA103" s="107"/>
      <c r="AB103" s="107"/>
      <c r="AC103" s="107"/>
      <c r="AD103" s="107"/>
      <c r="AE103" s="107"/>
      <c r="AF103" s="107"/>
      <c r="AG103" s="107"/>
      <c r="AH103" s="107"/>
      <c r="AI103" s="107"/>
      <c r="AJ103" s="107"/>
      <c r="AK103" s="107"/>
      <c r="AL103" s="107"/>
      <c r="AM103" s="107"/>
      <c r="AN103" s="107"/>
      <c r="AO103" s="107"/>
      <c r="AP103" s="107"/>
      <c r="AQ103" s="107"/>
      <c r="AR103" s="107"/>
      <c r="AS103" s="107"/>
      <c r="AT103" s="107"/>
    </row>
    <row r="104" spans="1:46" s="20" customFormat="1" ht="24.95" customHeight="1" x14ac:dyDescent="0.25">
      <c r="A104" s="113" t="s">
        <v>165</v>
      </c>
      <c r="B104" s="87" t="s">
        <v>166</v>
      </c>
      <c r="C104" s="67">
        <v>8</v>
      </c>
      <c r="D104" s="21" t="s">
        <v>1</v>
      </c>
      <c r="E104" s="41">
        <v>900</v>
      </c>
      <c r="F104" s="34">
        <v>0.21</v>
      </c>
      <c r="G104" s="39">
        <f t="shared" si="15"/>
        <v>1089</v>
      </c>
      <c r="H104" s="43">
        <f t="shared" si="16"/>
        <v>7200</v>
      </c>
      <c r="I104" s="39">
        <f t="shared" si="17"/>
        <v>1512</v>
      </c>
      <c r="J104" s="40">
        <f t="shared" si="18"/>
        <v>8712</v>
      </c>
      <c r="K104" s="19"/>
      <c r="L104" s="136">
        <v>7200</v>
      </c>
      <c r="M104" s="139">
        <f t="shared" si="10"/>
        <v>21600</v>
      </c>
      <c r="N104" s="124">
        <v>0.21</v>
      </c>
      <c r="O104" s="133">
        <f t="shared" si="11"/>
        <v>4536</v>
      </c>
      <c r="P104" s="144">
        <f t="shared" si="12"/>
        <v>26136</v>
      </c>
      <c r="Q104" s="134">
        <v>0.2</v>
      </c>
      <c r="R104" s="135">
        <f t="shared" si="13"/>
        <v>4320</v>
      </c>
      <c r="S104" s="86">
        <v>7200</v>
      </c>
      <c r="T104" s="148">
        <f t="shared" si="14"/>
        <v>33120</v>
      </c>
      <c r="U104" s="86"/>
      <c r="V104" s="107"/>
      <c r="W104" s="107"/>
      <c r="X104" s="107"/>
      <c r="Y104" s="107"/>
      <c r="Z104" s="107"/>
      <c r="AA104" s="107"/>
      <c r="AB104" s="107"/>
      <c r="AC104" s="107"/>
      <c r="AD104" s="107"/>
      <c r="AE104" s="107"/>
      <c r="AF104" s="107"/>
      <c r="AG104" s="107"/>
      <c r="AH104" s="107"/>
      <c r="AI104" s="107"/>
      <c r="AJ104" s="107"/>
      <c r="AK104" s="107"/>
      <c r="AL104" s="107"/>
      <c r="AM104" s="107"/>
      <c r="AN104" s="107"/>
      <c r="AO104" s="107"/>
      <c r="AP104" s="107"/>
      <c r="AQ104" s="107"/>
      <c r="AR104" s="107"/>
      <c r="AS104" s="107"/>
      <c r="AT104" s="107"/>
    </row>
    <row r="105" spans="1:46" s="20" customFormat="1" ht="24.95" customHeight="1" x14ac:dyDescent="0.25">
      <c r="A105" s="111" t="s">
        <v>167</v>
      </c>
      <c r="B105" s="83" t="s">
        <v>168</v>
      </c>
      <c r="C105" s="67">
        <v>28</v>
      </c>
      <c r="D105" s="21" t="s">
        <v>1</v>
      </c>
      <c r="E105" s="42">
        <v>1080</v>
      </c>
      <c r="F105" s="34">
        <v>0.21</v>
      </c>
      <c r="G105" s="39">
        <f t="shared" si="15"/>
        <v>1306.8</v>
      </c>
      <c r="H105" s="39">
        <f t="shared" si="16"/>
        <v>30240</v>
      </c>
      <c r="I105" s="39">
        <f t="shared" si="17"/>
        <v>6350.4</v>
      </c>
      <c r="J105" s="40">
        <f t="shared" si="18"/>
        <v>36590.400000000001</v>
      </c>
      <c r="K105" s="19"/>
      <c r="L105" s="136">
        <v>30240</v>
      </c>
      <c r="M105" s="139">
        <f t="shared" si="10"/>
        <v>90720</v>
      </c>
      <c r="N105" s="124">
        <v>0.21</v>
      </c>
      <c r="O105" s="133">
        <f t="shared" si="11"/>
        <v>19051.2</v>
      </c>
      <c r="P105" s="144">
        <f t="shared" si="12"/>
        <v>109771.2</v>
      </c>
      <c r="Q105" s="134">
        <v>0.2</v>
      </c>
      <c r="R105" s="135">
        <f t="shared" si="13"/>
        <v>18144</v>
      </c>
      <c r="S105" s="86">
        <v>30240</v>
      </c>
      <c r="T105" s="148">
        <f t="shared" si="14"/>
        <v>139104</v>
      </c>
      <c r="U105" s="86"/>
      <c r="V105" s="107"/>
      <c r="W105" s="107"/>
      <c r="X105" s="107"/>
      <c r="Y105" s="107"/>
      <c r="Z105" s="107"/>
      <c r="AA105" s="107"/>
      <c r="AB105" s="107"/>
      <c r="AC105" s="107"/>
      <c r="AD105" s="107"/>
      <c r="AE105" s="107"/>
      <c r="AF105" s="107"/>
      <c r="AG105" s="107"/>
      <c r="AH105" s="107"/>
      <c r="AI105" s="107"/>
      <c r="AJ105" s="107"/>
      <c r="AK105" s="107"/>
      <c r="AL105" s="107"/>
      <c r="AM105" s="107"/>
      <c r="AN105" s="107"/>
      <c r="AO105" s="107"/>
      <c r="AP105" s="107"/>
      <c r="AQ105" s="107"/>
      <c r="AR105" s="107"/>
      <c r="AS105" s="107"/>
      <c r="AT105" s="107"/>
    </row>
    <row r="106" spans="1:46" s="93" customFormat="1" ht="24.95" customHeight="1" x14ac:dyDescent="0.25">
      <c r="A106" s="111" t="s">
        <v>169</v>
      </c>
      <c r="B106" s="82" t="s">
        <v>347</v>
      </c>
      <c r="C106" s="67">
        <v>8</v>
      </c>
      <c r="D106" s="21" t="s">
        <v>1</v>
      </c>
      <c r="E106" s="42">
        <v>1377</v>
      </c>
      <c r="F106" s="34">
        <v>0.21</v>
      </c>
      <c r="G106" s="39">
        <f t="shared" si="15"/>
        <v>1666.17</v>
      </c>
      <c r="H106" s="39">
        <f t="shared" si="16"/>
        <v>11016</v>
      </c>
      <c r="I106" s="39">
        <f t="shared" si="17"/>
        <v>2313.36</v>
      </c>
      <c r="J106" s="40">
        <f t="shared" si="18"/>
        <v>13329.36</v>
      </c>
      <c r="K106" s="92"/>
      <c r="L106" s="137">
        <v>11016</v>
      </c>
      <c r="M106" s="139">
        <f t="shared" si="10"/>
        <v>33048</v>
      </c>
      <c r="N106" s="124">
        <v>0.21</v>
      </c>
      <c r="O106" s="133">
        <f t="shared" si="11"/>
        <v>6940.08</v>
      </c>
      <c r="P106" s="144">
        <f t="shared" si="12"/>
        <v>39988.080000000002</v>
      </c>
      <c r="Q106" s="134">
        <v>0.2</v>
      </c>
      <c r="R106" s="135">
        <f t="shared" si="13"/>
        <v>6609.6</v>
      </c>
      <c r="S106" s="98">
        <v>11016</v>
      </c>
      <c r="T106" s="148">
        <f t="shared" si="14"/>
        <v>50673.599999999999</v>
      </c>
      <c r="U106" s="98"/>
      <c r="V106" s="108"/>
      <c r="W106" s="108"/>
      <c r="X106" s="108"/>
      <c r="Y106" s="108"/>
      <c r="Z106" s="108"/>
      <c r="AA106" s="108"/>
      <c r="AB106" s="108"/>
      <c r="AC106" s="108"/>
      <c r="AD106" s="108"/>
      <c r="AE106" s="108"/>
      <c r="AF106" s="108"/>
      <c r="AG106" s="108"/>
      <c r="AH106" s="108"/>
      <c r="AI106" s="108"/>
      <c r="AJ106" s="108"/>
      <c r="AK106" s="108"/>
      <c r="AL106" s="108"/>
      <c r="AM106" s="108"/>
      <c r="AN106" s="108"/>
      <c r="AO106" s="108"/>
      <c r="AP106" s="108"/>
      <c r="AQ106" s="108"/>
      <c r="AR106" s="108"/>
      <c r="AS106" s="108"/>
      <c r="AT106" s="108"/>
    </row>
    <row r="107" spans="1:46" s="20" customFormat="1" ht="30.75" customHeight="1" x14ac:dyDescent="0.25">
      <c r="A107" s="113" t="s">
        <v>170</v>
      </c>
      <c r="B107" s="105" t="s">
        <v>310</v>
      </c>
      <c r="C107" s="67">
        <v>2</v>
      </c>
      <c r="D107" s="21" t="s">
        <v>1</v>
      </c>
      <c r="E107" s="41">
        <v>1275</v>
      </c>
      <c r="F107" s="34">
        <v>0.21</v>
      </c>
      <c r="G107" s="39">
        <f t="shared" si="15"/>
        <v>1542.75</v>
      </c>
      <c r="H107" s="43">
        <f t="shared" si="16"/>
        <v>2550</v>
      </c>
      <c r="I107" s="39">
        <f t="shared" si="17"/>
        <v>535.5</v>
      </c>
      <c r="J107" s="40">
        <f t="shared" si="18"/>
        <v>3085.5</v>
      </c>
      <c r="K107" s="19"/>
      <c r="L107" s="136">
        <v>2550</v>
      </c>
      <c r="M107" s="139">
        <f t="shared" si="10"/>
        <v>7650</v>
      </c>
      <c r="N107" s="124">
        <v>0.21</v>
      </c>
      <c r="O107" s="133">
        <f t="shared" si="11"/>
        <v>1606.5</v>
      </c>
      <c r="P107" s="144">
        <f t="shared" si="12"/>
        <v>9256.5</v>
      </c>
      <c r="Q107" s="134">
        <v>0.2</v>
      </c>
      <c r="R107" s="135">
        <f t="shared" si="13"/>
        <v>1530</v>
      </c>
      <c r="S107" s="86">
        <v>2550</v>
      </c>
      <c r="T107" s="148">
        <f t="shared" si="14"/>
        <v>11730</v>
      </c>
      <c r="U107" s="86"/>
      <c r="V107" s="107"/>
      <c r="W107" s="107"/>
      <c r="X107" s="107"/>
      <c r="Y107" s="107"/>
      <c r="Z107" s="107"/>
      <c r="AA107" s="107"/>
      <c r="AB107" s="107"/>
      <c r="AC107" s="107"/>
      <c r="AD107" s="107"/>
      <c r="AE107" s="107"/>
      <c r="AF107" s="107"/>
      <c r="AG107" s="107"/>
      <c r="AH107" s="107"/>
      <c r="AI107" s="107"/>
      <c r="AJ107" s="107"/>
      <c r="AK107" s="107"/>
      <c r="AL107" s="107"/>
      <c r="AM107" s="107"/>
      <c r="AN107" s="107"/>
      <c r="AO107" s="107"/>
      <c r="AP107" s="107"/>
      <c r="AQ107" s="107"/>
      <c r="AR107" s="107"/>
      <c r="AS107" s="107"/>
      <c r="AT107" s="107"/>
    </row>
    <row r="108" spans="1:46" s="20" customFormat="1" ht="24.95" customHeight="1" x14ac:dyDescent="0.25">
      <c r="A108" s="113" t="s">
        <v>171</v>
      </c>
      <c r="B108" s="87" t="s">
        <v>172</v>
      </c>
      <c r="C108" s="67">
        <v>113</v>
      </c>
      <c r="D108" s="21" t="s">
        <v>1</v>
      </c>
      <c r="E108" s="41">
        <v>321</v>
      </c>
      <c r="F108" s="34">
        <v>0.21</v>
      </c>
      <c r="G108" s="39">
        <f t="shared" si="15"/>
        <v>388.40999999999997</v>
      </c>
      <c r="H108" s="43">
        <f t="shared" si="16"/>
        <v>36273</v>
      </c>
      <c r="I108" s="39">
        <f t="shared" si="17"/>
        <v>7617.33</v>
      </c>
      <c r="J108" s="40">
        <f t="shared" si="18"/>
        <v>43890.33</v>
      </c>
      <c r="K108" s="19"/>
      <c r="L108" s="136">
        <v>36273</v>
      </c>
      <c r="M108" s="139">
        <f t="shared" si="10"/>
        <v>108819</v>
      </c>
      <c r="N108" s="124">
        <v>0.21</v>
      </c>
      <c r="O108" s="133">
        <f t="shared" si="11"/>
        <v>22851.989999999998</v>
      </c>
      <c r="P108" s="144">
        <f t="shared" si="12"/>
        <v>131670.99</v>
      </c>
      <c r="Q108" s="134">
        <v>0.2</v>
      </c>
      <c r="R108" s="135">
        <f t="shared" si="13"/>
        <v>21763.800000000003</v>
      </c>
      <c r="S108" s="86">
        <v>36273</v>
      </c>
      <c r="T108" s="148">
        <f t="shared" si="14"/>
        <v>166855.79999999999</v>
      </c>
      <c r="U108" s="86"/>
      <c r="V108" s="107"/>
      <c r="W108" s="107"/>
      <c r="X108" s="107"/>
      <c r="Y108" s="107"/>
      <c r="Z108" s="107"/>
      <c r="AA108" s="107"/>
      <c r="AB108" s="107"/>
      <c r="AC108" s="107"/>
      <c r="AD108" s="107"/>
      <c r="AE108" s="107"/>
      <c r="AF108" s="107"/>
      <c r="AG108" s="107"/>
      <c r="AH108" s="107"/>
      <c r="AI108" s="107"/>
      <c r="AJ108" s="107"/>
      <c r="AK108" s="107"/>
      <c r="AL108" s="107"/>
      <c r="AM108" s="107"/>
      <c r="AN108" s="107"/>
      <c r="AO108" s="107"/>
      <c r="AP108" s="107"/>
      <c r="AQ108" s="107"/>
      <c r="AR108" s="107"/>
      <c r="AS108" s="107"/>
      <c r="AT108" s="107"/>
    </row>
    <row r="109" spans="1:46" s="20" customFormat="1" ht="24.95" customHeight="1" x14ac:dyDescent="0.25">
      <c r="A109" s="113" t="s">
        <v>173</v>
      </c>
      <c r="B109" s="87" t="s">
        <v>311</v>
      </c>
      <c r="C109" s="67">
        <v>26</v>
      </c>
      <c r="D109" s="21" t="s">
        <v>1</v>
      </c>
      <c r="E109" s="41">
        <v>238.63</v>
      </c>
      <c r="F109" s="34">
        <v>0.21</v>
      </c>
      <c r="G109" s="39">
        <f t="shared" si="15"/>
        <v>288.7423</v>
      </c>
      <c r="H109" s="43">
        <f t="shared" si="16"/>
        <v>6204.38</v>
      </c>
      <c r="I109" s="39">
        <f t="shared" si="17"/>
        <v>1302.9197999999999</v>
      </c>
      <c r="J109" s="40">
        <f t="shared" si="18"/>
        <v>7507.2997999999998</v>
      </c>
      <c r="K109" s="19"/>
      <c r="L109" s="136">
        <v>6204.38</v>
      </c>
      <c r="M109" s="139">
        <f>L109*3</f>
        <v>18613.14</v>
      </c>
      <c r="N109" s="124">
        <v>0.21</v>
      </c>
      <c r="O109" s="133">
        <f t="shared" si="11"/>
        <v>3908.7593999999999</v>
      </c>
      <c r="P109" s="144">
        <f t="shared" si="12"/>
        <v>22521.899399999998</v>
      </c>
      <c r="Q109" s="134">
        <v>0.2</v>
      </c>
      <c r="R109" s="135">
        <f t="shared" si="13"/>
        <v>3722.6280000000002</v>
      </c>
      <c r="S109" s="86">
        <v>6204.38</v>
      </c>
      <c r="T109" s="148">
        <f t="shared" si="14"/>
        <v>28540.148000000001</v>
      </c>
      <c r="U109" s="86"/>
      <c r="V109" s="107"/>
      <c r="W109" s="107"/>
      <c r="X109" s="107"/>
      <c r="Y109" s="107"/>
      <c r="Z109" s="107"/>
      <c r="AA109" s="107"/>
      <c r="AB109" s="107"/>
      <c r="AC109" s="107"/>
      <c r="AD109" s="107"/>
      <c r="AE109" s="107"/>
      <c r="AF109" s="107"/>
      <c r="AG109" s="107"/>
      <c r="AH109" s="107"/>
      <c r="AI109" s="107"/>
      <c r="AJ109" s="107"/>
      <c r="AK109" s="107"/>
      <c r="AL109" s="107"/>
      <c r="AM109" s="107"/>
      <c r="AN109" s="107"/>
      <c r="AO109" s="107"/>
      <c r="AP109" s="107"/>
      <c r="AQ109" s="107"/>
      <c r="AR109" s="107"/>
      <c r="AS109" s="107"/>
      <c r="AT109" s="107"/>
    </row>
    <row r="110" spans="1:46" s="20" customFormat="1" ht="24.95" customHeight="1" x14ac:dyDescent="0.25">
      <c r="A110" s="113" t="s">
        <v>174</v>
      </c>
      <c r="B110" s="87" t="s">
        <v>312</v>
      </c>
      <c r="C110" s="67">
        <v>48</v>
      </c>
      <c r="D110" s="21" t="s">
        <v>1</v>
      </c>
      <c r="E110" s="41">
        <v>690</v>
      </c>
      <c r="F110" s="34">
        <v>0.21</v>
      </c>
      <c r="G110" s="39">
        <f t="shared" si="15"/>
        <v>834.9</v>
      </c>
      <c r="H110" s="43">
        <f t="shared" si="16"/>
        <v>33120</v>
      </c>
      <c r="I110" s="39">
        <f t="shared" si="17"/>
        <v>6955.2</v>
      </c>
      <c r="J110" s="40">
        <f t="shared" si="18"/>
        <v>40075.199999999997</v>
      </c>
      <c r="K110" s="19"/>
      <c r="L110" s="136">
        <v>33120</v>
      </c>
      <c r="M110" s="139">
        <f t="shared" si="10"/>
        <v>99360</v>
      </c>
      <c r="N110" s="124">
        <v>0.21</v>
      </c>
      <c r="O110" s="133">
        <f t="shared" si="11"/>
        <v>20865.599999999999</v>
      </c>
      <c r="P110" s="144">
        <f t="shared" si="12"/>
        <v>120225.60000000001</v>
      </c>
      <c r="Q110" s="134">
        <v>0.2</v>
      </c>
      <c r="R110" s="135">
        <f t="shared" si="13"/>
        <v>19872</v>
      </c>
      <c r="S110" s="86">
        <v>33120</v>
      </c>
      <c r="T110" s="148">
        <f t="shared" si="14"/>
        <v>152352</v>
      </c>
      <c r="U110" s="86"/>
      <c r="V110" s="107"/>
      <c r="W110" s="107"/>
      <c r="X110" s="107"/>
      <c r="Y110" s="107"/>
      <c r="Z110" s="107"/>
      <c r="AA110" s="107"/>
      <c r="AB110" s="107"/>
      <c r="AC110" s="107"/>
      <c r="AD110" s="107"/>
      <c r="AE110" s="107"/>
      <c r="AF110" s="107"/>
      <c r="AG110" s="107"/>
      <c r="AH110" s="107"/>
      <c r="AI110" s="107"/>
      <c r="AJ110" s="107"/>
      <c r="AK110" s="107"/>
      <c r="AL110" s="107"/>
      <c r="AM110" s="107"/>
      <c r="AN110" s="107"/>
      <c r="AO110" s="107"/>
      <c r="AP110" s="107"/>
      <c r="AQ110" s="107"/>
      <c r="AR110" s="107"/>
      <c r="AS110" s="107"/>
      <c r="AT110" s="107"/>
    </row>
    <row r="111" spans="1:46" s="20" customFormat="1" ht="24.95" customHeight="1" x14ac:dyDescent="0.25">
      <c r="A111" s="113" t="s">
        <v>175</v>
      </c>
      <c r="B111" s="87" t="s">
        <v>313</v>
      </c>
      <c r="C111" s="67">
        <v>232</v>
      </c>
      <c r="D111" s="21" t="s">
        <v>1</v>
      </c>
      <c r="E111" s="41">
        <v>763.63</v>
      </c>
      <c r="F111" s="34">
        <v>0.21</v>
      </c>
      <c r="G111" s="39">
        <f t="shared" si="15"/>
        <v>923.9923</v>
      </c>
      <c r="H111" s="43">
        <f t="shared" si="16"/>
        <v>177162.16</v>
      </c>
      <c r="I111" s="39">
        <f t="shared" si="17"/>
        <v>37204.053599999999</v>
      </c>
      <c r="J111" s="40">
        <f t="shared" si="18"/>
        <v>214366.21360000002</v>
      </c>
      <c r="K111" s="19"/>
      <c r="L111" s="136">
        <v>177162.16</v>
      </c>
      <c r="M111" s="139">
        <f t="shared" si="10"/>
        <v>531486.48</v>
      </c>
      <c r="N111" s="124">
        <v>0.21</v>
      </c>
      <c r="O111" s="133">
        <f t="shared" si="11"/>
        <v>111612.1608</v>
      </c>
      <c r="P111" s="144">
        <f t="shared" si="12"/>
        <v>643098.64079999994</v>
      </c>
      <c r="Q111" s="134">
        <v>0.2</v>
      </c>
      <c r="R111" s="135">
        <f t="shared" si="13"/>
        <v>106297.296</v>
      </c>
      <c r="S111" s="86">
        <v>177162.16</v>
      </c>
      <c r="T111" s="148">
        <f t="shared" si="14"/>
        <v>814945.93599999999</v>
      </c>
      <c r="U111" s="86"/>
      <c r="V111" s="107"/>
      <c r="W111" s="107"/>
      <c r="X111" s="107"/>
      <c r="Y111" s="107"/>
      <c r="Z111" s="107"/>
      <c r="AA111" s="107"/>
      <c r="AB111" s="107"/>
      <c r="AC111" s="107"/>
      <c r="AD111" s="107"/>
      <c r="AE111" s="107"/>
      <c r="AF111" s="107"/>
      <c r="AG111" s="107"/>
      <c r="AH111" s="107"/>
      <c r="AI111" s="107"/>
      <c r="AJ111" s="107"/>
      <c r="AK111" s="107"/>
      <c r="AL111" s="107"/>
      <c r="AM111" s="107"/>
      <c r="AN111" s="107"/>
      <c r="AO111" s="107"/>
      <c r="AP111" s="107"/>
      <c r="AQ111" s="107"/>
      <c r="AR111" s="107"/>
      <c r="AS111" s="107"/>
      <c r="AT111" s="107"/>
    </row>
    <row r="112" spans="1:46" s="20" customFormat="1" ht="24.95" customHeight="1" x14ac:dyDescent="0.25">
      <c r="A112" s="113" t="s">
        <v>176</v>
      </c>
      <c r="B112" s="87" t="s">
        <v>177</v>
      </c>
      <c r="C112" s="67">
        <v>5</v>
      </c>
      <c r="D112" s="21" t="s">
        <v>1</v>
      </c>
      <c r="E112" s="41">
        <v>1222</v>
      </c>
      <c r="F112" s="34">
        <v>0.21</v>
      </c>
      <c r="G112" s="39">
        <f t="shared" si="15"/>
        <v>1478.62</v>
      </c>
      <c r="H112" s="43">
        <f t="shared" si="16"/>
        <v>6110</v>
      </c>
      <c r="I112" s="39">
        <f t="shared" si="17"/>
        <v>1283.0999999999999</v>
      </c>
      <c r="J112" s="40">
        <f t="shared" si="18"/>
        <v>7393.1</v>
      </c>
      <c r="K112" s="19"/>
      <c r="L112" s="136">
        <v>6110</v>
      </c>
      <c r="M112" s="139">
        <f t="shared" si="10"/>
        <v>18330</v>
      </c>
      <c r="N112" s="124">
        <v>0.21</v>
      </c>
      <c r="O112" s="133">
        <f t="shared" si="11"/>
        <v>3849.2999999999997</v>
      </c>
      <c r="P112" s="144">
        <f t="shared" si="12"/>
        <v>22179.3</v>
      </c>
      <c r="Q112" s="134">
        <v>0.2</v>
      </c>
      <c r="R112" s="135">
        <f t="shared" si="13"/>
        <v>3666</v>
      </c>
      <c r="S112" s="86">
        <v>6110</v>
      </c>
      <c r="T112" s="148">
        <f t="shared" si="14"/>
        <v>28106</v>
      </c>
      <c r="U112" s="86"/>
      <c r="V112" s="107"/>
      <c r="W112" s="107"/>
      <c r="X112" s="107"/>
      <c r="Y112" s="107"/>
      <c r="Z112" s="107"/>
      <c r="AA112" s="107"/>
      <c r="AB112" s="107"/>
      <c r="AC112" s="107"/>
      <c r="AD112" s="107"/>
      <c r="AE112" s="107"/>
      <c r="AF112" s="107"/>
      <c r="AG112" s="107"/>
      <c r="AH112" s="107"/>
      <c r="AI112" s="107"/>
      <c r="AJ112" s="107"/>
      <c r="AK112" s="107"/>
      <c r="AL112" s="107"/>
      <c r="AM112" s="107"/>
      <c r="AN112" s="107"/>
      <c r="AO112" s="107"/>
      <c r="AP112" s="107"/>
      <c r="AQ112" s="107"/>
      <c r="AR112" s="107"/>
      <c r="AS112" s="107"/>
      <c r="AT112" s="107"/>
    </row>
    <row r="113" spans="1:46" s="20" customFormat="1" ht="24.95" customHeight="1" x14ac:dyDescent="0.25">
      <c r="A113" s="114" t="s">
        <v>178</v>
      </c>
      <c r="B113" s="75" t="s">
        <v>179</v>
      </c>
      <c r="C113" s="67">
        <v>5</v>
      </c>
      <c r="D113" s="33" t="s">
        <v>1</v>
      </c>
      <c r="E113" s="58">
        <v>1395</v>
      </c>
      <c r="F113" s="34">
        <v>0.21</v>
      </c>
      <c r="G113" s="59">
        <f t="shared" si="15"/>
        <v>1687.95</v>
      </c>
      <c r="H113" s="60">
        <f t="shared" si="16"/>
        <v>6975</v>
      </c>
      <c r="I113" s="59">
        <f t="shared" si="17"/>
        <v>1464.75</v>
      </c>
      <c r="J113" s="61">
        <f t="shared" si="18"/>
        <v>8439.75</v>
      </c>
      <c r="K113" s="19"/>
      <c r="L113" s="136">
        <v>6975</v>
      </c>
      <c r="M113" s="139">
        <f t="shared" si="10"/>
        <v>20925</v>
      </c>
      <c r="N113" s="124">
        <v>0.21</v>
      </c>
      <c r="O113" s="133">
        <f t="shared" si="11"/>
        <v>4394.25</v>
      </c>
      <c r="P113" s="144">
        <f t="shared" si="12"/>
        <v>25319.25</v>
      </c>
      <c r="Q113" s="134">
        <v>0.2</v>
      </c>
      <c r="R113" s="135">
        <f t="shared" si="13"/>
        <v>4185</v>
      </c>
      <c r="S113" s="86">
        <v>6975</v>
      </c>
      <c r="T113" s="148">
        <f t="shared" si="14"/>
        <v>32085</v>
      </c>
      <c r="U113" s="86"/>
      <c r="V113" s="107"/>
      <c r="W113" s="107"/>
      <c r="X113" s="107"/>
      <c r="Y113" s="107"/>
      <c r="Z113" s="107"/>
      <c r="AA113" s="107"/>
      <c r="AB113" s="107"/>
      <c r="AC113" s="107"/>
      <c r="AD113" s="107"/>
      <c r="AE113" s="107"/>
      <c r="AF113" s="107"/>
      <c r="AG113" s="107"/>
      <c r="AH113" s="107"/>
      <c r="AI113" s="107"/>
      <c r="AJ113" s="107"/>
      <c r="AK113" s="107"/>
      <c r="AL113" s="107"/>
      <c r="AM113" s="107"/>
      <c r="AN113" s="107"/>
      <c r="AO113" s="107"/>
      <c r="AP113" s="107"/>
      <c r="AQ113" s="107"/>
      <c r="AR113" s="107"/>
      <c r="AS113" s="107"/>
      <c r="AT113" s="107"/>
    </row>
    <row r="114" spans="1:46" s="86" customFormat="1" ht="24.95" customHeight="1" x14ac:dyDescent="0.25">
      <c r="A114" s="113" t="s">
        <v>180</v>
      </c>
      <c r="B114" s="87" t="s">
        <v>181</v>
      </c>
      <c r="C114" s="66">
        <v>35</v>
      </c>
      <c r="D114" s="35" t="s">
        <v>1</v>
      </c>
      <c r="E114" s="41">
        <v>118</v>
      </c>
      <c r="F114" s="24">
        <v>0.1</v>
      </c>
      <c r="G114" s="42">
        <f t="shared" si="15"/>
        <v>129.80000000000001</v>
      </c>
      <c r="H114" s="85">
        <f t="shared" si="16"/>
        <v>4130</v>
      </c>
      <c r="I114" s="42">
        <f t="shared" si="17"/>
        <v>413</v>
      </c>
      <c r="J114" s="44">
        <f t="shared" si="18"/>
        <v>4543</v>
      </c>
      <c r="K114" s="109"/>
      <c r="L114" s="136">
        <v>4130</v>
      </c>
      <c r="M114" s="139">
        <f t="shared" si="10"/>
        <v>12390</v>
      </c>
      <c r="N114" s="124">
        <v>0.1</v>
      </c>
      <c r="O114" s="133">
        <f t="shared" si="11"/>
        <v>1239</v>
      </c>
      <c r="P114" s="144">
        <f t="shared" si="12"/>
        <v>13629</v>
      </c>
      <c r="Q114" s="134">
        <v>0.2</v>
      </c>
      <c r="R114" s="135">
        <f t="shared" si="13"/>
        <v>2478</v>
      </c>
      <c r="S114" s="86">
        <v>4130</v>
      </c>
      <c r="T114" s="148">
        <f t="shared" si="14"/>
        <v>18998</v>
      </c>
      <c r="V114" s="107"/>
      <c r="W114" s="107"/>
      <c r="X114" s="107"/>
      <c r="Y114" s="107"/>
      <c r="Z114" s="107"/>
      <c r="AA114" s="107"/>
      <c r="AB114" s="107"/>
      <c r="AC114" s="107"/>
      <c r="AD114" s="107"/>
      <c r="AE114" s="107"/>
      <c r="AF114" s="107"/>
      <c r="AG114" s="107"/>
      <c r="AH114" s="107"/>
      <c r="AI114" s="107"/>
      <c r="AJ114" s="107"/>
      <c r="AK114" s="107"/>
      <c r="AL114" s="107"/>
      <c r="AM114" s="107"/>
      <c r="AN114" s="107"/>
      <c r="AO114" s="107"/>
      <c r="AP114" s="107"/>
      <c r="AQ114" s="107"/>
      <c r="AR114" s="107"/>
      <c r="AS114" s="107"/>
      <c r="AT114" s="107"/>
    </row>
    <row r="115" spans="1:46" s="98" customFormat="1" ht="24.95" customHeight="1" x14ac:dyDescent="0.25">
      <c r="A115" s="112" t="s">
        <v>182</v>
      </c>
      <c r="B115" s="84" t="s">
        <v>183</v>
      </c>
      <c r="C115" s="66">
        <v>440</v>
      </c>
      <c r="D115" s="35" t="s">
        <v>1</v>
      </c>
      <c r="E115" s="42">
        <v>850</v>
      </c>
      <c r="F115" s="24">
        <v>0.1</v>
      </c>
      <c r="G115" s="42">
        <f t="shared" si="15"/>
        <v>935</v>
      </c>
      <c r="H115" s="42">
        <f t="shared" si="16"/>
        <v>374000</v>
      </c>
      <c r="I115" s="42">
        <f t="shared" si="17"/>
        <v>37400</v>
      </c>
      <c r="J115" s="44">
        <f t="shared" si="18"/>
        <v>411400</v>
      </c>
      <c r="K115" s="110"/>
      <c r="L115" s="137">
        <v>374000</v>
      </c>
      <c r="M115" s="139">
        <f t="shared" si="10"/>
        <v>1122000</v>
      </c>
      <c r="N115" s="124">
        <v>0.1</v>
      </c>
      <c r="O115" s="133">
        <f t="shared" si="11"/>
        <v>112200</v>
      </c>
      <c r="P115" s="144">
        <f t="shared" si="12"/>
        <v>1234200</v>
      </c>
      <c r="Q115" s="134">
        <v>0.2</v>
      </c>
      <c r="R115" s="135">
        <f t="shared" si="13"/>
        <v>224400</v>
      </c>
      <c r="S115" s="98">
        <v>374000</v>
      </c>
      <c r="T115" s="148">
        <f t="shared" si="14"/>
        <v>1720400</v>
      </c>
      <c r="V115" s="108"/>
      <c r="W115" s="108"/>
      <c r="X115" s="108"/>
      <c r="Y115" s="108"/>
      <c r="Z115" s="108"/>
      <c r="AA115" s="108"/>
      <c r="AB115" s="108"/>
      <c r="AC115" s="108"/>
      <c r="AD115" s="108"/>
      <c r="AE115" s="108"/>
      <c r="AF115" s="108"/>
      <c r="AG115" s="108"/>
      <c r="AH115" s="108"/>
      <c r="AI115" s="108"/>
      <c r="AJ115" s="108"/>
      <c r="AK115" s="108"/>
      <c r="AL115" s="108"/>
      <c r="AM115" s="108"/>
      <c r="AN115" s="108"/>
      <c r="AO115" s="108"/>
      <c r="AP115" s="108"/>
      <c r="AQ115" s="108"/>
      <c r="AR115" s="108"/>
      <c r="AS115" s="108"/>
      <c r="AT115" s="108"/>
    </row>
    <row r="116" spans="1:46" s="86" customFormat="1" ht="24.95" customHeight="1" x14ac:dyDescent="0.25">
      <c r="A116" s="113" t="s">
        <v>184</v>
      </c>
      <c r="B116" s="87" t="s">
        <v>185</v>
      </c>
      <c r="C116" s="66">
        <v>426</v>
      </c>
      <c r="D116" s="35" t="s">
        <v>1</v>
      </c>
      <c r="E116" s="41">
        <v>850</v>
      </c>
      <c r="F116" s="24">
        <v>0.1</v>
      </c>
      <c r="G116" s="42">
        <f t="shared" si="15"/>
        <v>935</v>
      </c>
      <c r="H116" s="85">
        <f t="shared" si="16"/>
        <v>362100</v>
      </c>
      <c r="I116" s="42">
        <f t="shared" si="17"/>
        <v>36210</v>
      </c>
      <c r="J116" s="44">
        <f t="shared" si="18"/>
        <v>398310</v>
      </c>
      <c r="K116" s="109"/>
      <c r="L116" s="136">
        <v>362100</v>
      </c>
      <c r="M116" s="139">
        <f t="shared" si="10"/>
        <v>1086300</v>
      </c>
      <c r="N116" s="124">
        <v>0.1</v>
      </c>
      <c r="O116" s="133">
        <f t="shared" si="11"/>
        <v>108630</v>
      </c>
      <c r="P116" s="144">
        <f t="shared" si="12"/>
        <v>1194930</v>
      </c>
      <c r="Q116" s="134">
        <v>0.2</v>
      </c>
      <c r="R116" s="135">
        <f t="shared" si="13"/>
        <v>217260</v>
      </c>
      <c r="S116" s="86">
        <v>362100</v>
      </c>
      <c r="T116" s="148">
        <f t="shared" si="14"/>
        <v>1665660</v>
      </c>
      <c r="V116" s="107"/>
      <c r="W116" s="107"/>
      <c r="X116" s="107"/>
      <c r="Y116" s="107"/>
      <c r="Z116" s="107"/>
      <c r="AA116" s="107"/>
      <c r="AB116" s="107"/>
      <c r="AC116" s="107"/>
      <c r="AD116" s="107"/>
      <c r="AE116" s="107"/>
      <c r="AF116" s="107"/>
      <c r="AG116" s="107"/>
      <c r="AH116" s="107"/>
      <c r="AI116" s="107"/>
      <c r="AJ116" s="107"/>
      <c r="AK116" s="107"/>
      <c r="AL116" s="107"/>
      <c r="AM116" s="107"/>
      <c r="AN116" s="107"/>
      <c r="AO116" s="107"/>
      <c r="AP116" s="107"/>
      <c r="AQ116" s="107"/>
      <c r="AR116" s="107"/>
      <c r="AS116" s="107"/>
      <c r="AT116" s="107"/>
    </row>
    <row r="117" spans="1:46" s="86" customFormat="1" ht="24.95" customHeight="1" x14ac:dyDescent="0.25">
      <c r="A117" s="113" t="s">
        <v>186</v>
      </c>
      <c r="B117" s="87" t="s">
        <v>187</v>
      </c>
      <c r="C117" s="66">
        <v>5</v>
      </c>
      <c r="D117" s="35" t="s">
        <v>1</v>
      </c>
      <c r="E117" s="41">
        <v>1600</v>
      </c>
      <c r="F117" s="24">
        <v>0.21</v>
      </c>
      <c r="G117" s="42">
        <f t="shared" si="15"/>
        <v>1936</v>
      </c>
      <c r="H117" s="85">
        <f t="shared" si="16"/>
        <v>8000</v>
      </c>
      <c r="I117" s="42">
        <f t="shared" si="17"/>
        <v>1680</v>
      </c>
      <c r="J117" s="44">
        <f t="shared" si="18"/>
        <v>9680</v>
      </c>
      <c r="K117" s="109"/>
      <c r="L117" s="136">
        <v>8000</v>
      </c>
      <c r="M117" s="139">
        <f t="shared" si="10"/>
        <v>24000</v>
      </c>
      <c r="N117" s="124">
        <v>0.21</v>
      </c>
      <c r="O117" s="133">
        <f t="shared" si="11"/>
        <v>5040</v>
      </c>
      <c r="P117" s="144">
        <f t="shared" si="12"/>
        <v>29040</v>
      </c>
      <c r="Q117" s="134">
        <v>0.2</v>
      </c>
      <c r="R117" s="135">
        <f t="shared" si="13"/>
        <v>4800</v>
      </c>
      <c r="S117" s="86">
        <v>8000</v>
      </c>
      <c r="T117" s="148">
        <f t="shared" si="14"/>
        <v>36800</v>
      </c>
      <c r="V117" s="107"/>
      <c r="W117" s="107"/>
      <c r="X117" s="107"/>
      <c r="Y117" s="107"/>
      <c r="Z117" s="107"/>
      <c r="AA117" s="107"/>
      <c r="AB117" s="107"/>
      <c r="AC117" s="107"/>
      <c r="AD117" s="107"/>
      <c r="AE117" s="107"/>
      <c r="AF117" s="107"/>
      <c r="AG117" s="107"/>
      <c r="AH117" s="107"/>
      <c r="AI117" s="107"/>
      <c r="AJ117" s="107"/>
      <c r="AK117" s="107"/>
      <c r="AL117" s="107"/>
      <c r="AM117" s="107"/>
      <c r="AN117" s="107"/>
      <c r="AO117" s="107"/>
      <c r="AP117" s="107"/>
      <c r="AQ117" s="107"/>
      <c r="AR117" s="107"/>
      <c r="AS117" s="107"/>
      <c r="AT117" s="107"/>
    </row>
    <row r="118" spans="1:46" s="20" customFormat="1" ht="24.95" customHeight="1" x14ac:dyDescent="0.25">
      <c r="A118" s="115" t="s">
        <v>188</v>
      </c>
      <c r="B118" s="76" t="s">
        <v>348</v>
      </c>
      <c r="C118" s="69">
        <v>12</v>
      </c>
      <c r="D118" s="21" t="s">
        <v>1</v>
      </c>
      <c r="E118" s="38">
        <v>138.83000000000001</v>
      </c>
      <c r="F118" s="63">
        <v>0.21</v>
      </c>
      <c r="G118" s="39">
        <f t="shared" si="15"/>
        <v>167.98430000000002</v>
      </c>
      <c r="H118" s="43">
        <f t="shared" si="16"/>
        <v>1665.96</v>
      </c>
      <c r="I118" s="39">
        <f t="shared" si="17"/>
        <v>349.85160000000002</v>
      </c>
      <c r="J118" s="40">
        <f t="shared" si="18"/>
        <v>2015.8116</v>
      </c>
      <c r="K118" s="109"/>
      <c r="L118" s="136">
        <v>1665.96</v>
      </c>
      <c r="M118" s="139">
        <f t="shared" si="10"/>
        <v>4997.88</v>
      </c>
      <c r="N118" s="124">
        <v>0.21</v>
      </c>
      <c r="O118" s="133">
        <f t="shared" si="11"/>
        <v>1049.5547999999999</v>
      </c>
      <c r="P118" s="144">
        <f t="shared" si="12"/>
        <v>6047.4348</v>
      </c>
      <c r="Q118" s="134">
        <v>0.2</v>
      </c>
      <c r="R118" s="135">
        <f t="shared" si="13"/>
        <v>999.57600000000002</v>
      </c>
      <c r="S118" s="86">
        <v>1665.96</v>
      </c>
      <c r="T118" s="148">
        <f t="shared" si="14"/>
        <v>7663.4160000000002</v>
      </c>
      <c r="U118" s="86"/>
      <c r="V118" s="107"/>
      <c r="W118" s="107"/>
      <c r="X118" s="107"/>
      <c r="Y118" s="107"/>
      <c r="Z118" s="107"/>
      <c r="AA118" s="107"/>
      <c r="AB118" s="107"/>
      <c r="AC118" s="107"/>
      <c r="AD118" s="107"/>
      <c r="AE118" s="107"/>
      <c r="AF118" s="107"/>
      <c r="AG118" s="107"/>
      <c r="AH118" s="107"/>
      <c r="AI118" s="107"/>
      <c r="AJ118" s="107"/>
      <c r="AK118" s="107"/>
      <c r="AL118" s="107"/>
      <c r="AM118" s="107"/>
      <c r="AN118" s="107"/>
      <c r="AO118" s="107"/>
      <c r="AP118" s="107"/>
      <c r="AQ118" s="107"/>
      <c r="AR118" s="107"/>
      <c r="AS118" s="107"/>
      <c r="AT118" s="107"/>
    </row>
    <row r="119" spans="1:46" s="93" customFormat="1" ht="24.95" customHeight="1" x14ac:dyDescent="0.25">
      <c r="A119" s="111" t="s">
        <v>189</v>
      </c>
      <c r="B119" s="82" t="s">
        <v>314</v>
      </c>
      <c r="C119" s="67">
        <v>1445</v>
      </c>
      <c r="D119" s="21" t="s">
        <v>1</v>
      </c>
      <c r="E119" s="42">
        <v>28.04</v>
      </c>
      <c r="F119" s="34">
        <v>0.21</v>
      </c>
      <c r="G119" s="39">
        <f t="shared" si="15"/>
        <v>33.928399999999996</v>
      </c>
      <c r="H119" s="39">
        <f t="shared" si="16"/>
        <v>40517.799999999996</v>
      </c>
      <c r="I119" s="39">
        <f t="shared" si="17"/>
        <v>8508.7379999999994</v>
      </c>
      <c r="J119" s="40">
        <f t="shared" si="18"/>
        <v>49026.537999999993</v>
      </c>
      <c r="K119" s="92"/>
      <c r="L119" s="137">
        <v>40517.799999999996</v>
      </c>
      <c r="M119" s="139">
        <f t="shared" si="10"/>
        <v>121553.4</v>
      </c>
      <c r="N119" s="124">
        <v>0.21</v>
      </c>
      <c r="O119" s="133">
        <f t="shared" si="11"/>
        <v>25526.213999999996</v>
      </c>
      <c r="P119" s="144">
        <f t="shared" si="12"/>
        <v>147079.614</v>
      </c>
      <c r="Q119" s="134">
        <v>0.2</v>
      </c>
      <c r="R119" s="135">
        <f t="shared" si="13"/>
        <v>24310.68</v>
      </c>
      <c r="S119" s="98">
        <v>40517.799999999996</v>
      </c>
      <c r="T119" s="148">
        <f t="shared" si="14"/>
        <v>186381.87999999998</v>
      </c>
      <c r="U119" s="98"/>
      <c r="V119" s="108"/>
      <c r="W119" s="108"/>
      <c r="X119" s="108"/>
      <c r="Y119" s="108"/>
      <c r="Z119" s="108"/>
      <c r="AA119" s="108"/>
      <c r="AB119" s="108"/>
      <c r="AC119" s="108"/>
      <c r="AD119" s="108"/>
      <c r="AE119" s="108"/>
      <c r="AF119" s="108"/>
      <c r="AG119" s="108"/>
      <c r="AH119" s="108"/>
      <c r="AI119" s="108"/>
      <c r="AJ119" s="108"/>
      <c r="AK119" s="108"/>
      <c r="AL119" s="108"/>
      <c r="AM119" s="108"/>
      <c r="AN119" s="108"/>
      <c r="AO119" s="108"/>
      <c r="AP119" s="108"/>
      <c r="AQ119" s="108"/>
      <c r="AR119" s="108"/>
      <c r="AS119" s="108"/>
      <c r="AT119" s="108"/>
    </row>
    <row r="120" spans="1:46" s="20" customFormat="1" ht="24.95" customHeight="1" x14ac:dyDescent="0.25">
      <c r="A120" s="177" t="s">
        <v>190</v>
      </c>
      <c r="B120" s="96" t="s">
        <v>285</v>
      </c>
      <c r="C120" s="67">
        <v>104</v>
      </c>
      <c r="D120" s="21" t="s">
        <v>1</v>
      </c>
      <c r="E120" s="41">
        <v>120</v>
      </c>
      <c r="F120" s="34">
        <v>0.21</v>
      </c>
      <c r="G120" s="39">
        <f t="shared" si="15"/>
        <v>145.19999999999999</v>
      </c>
      <c r="H120" s="43">
        <f t="shared" si="16"/>
        <v>12480</v>
      </c>
      <c r="I120" s="39">
        <f t="shared" si="17"/>
        <v>2620.7999999999997</v>
      </c>
      <c r="J120" s="40">
        <f t="shared" si="18"/>
        <v>15100.8</v>
      </c>
      <c r="K120" s="19"/>
      <c r="L120" s="136"/>
      <c r="M120" s="139">
        <f t="shared" si="10"/>
        <v>0</v>
      </c>
      <c r="N120" s="124">
        <v>0.21</v>
      </c>
      <c r="O120" s="133">
        <f t="shared" si="11"/>
        <v>0</v>
      </c>
      <c r="P120" s="144">
        <f t="shared" si="12"/>
        <v>0</v>
      </c>
      <c r="Q120" s="134">
        <v>0.2</v>
      </c>
      <c r="R120" s="135">
        <f t="shared" si="13"/>
        <v>0</v>
      </c>
      <c r="S120" s="86"/>
      <c r="T120" s="148">
        <f t="shared" si="14"/>
        <v>0</v>
      </c>
      <c r="U120" s="86"/>
      <c r="V120" s="107"/>
      <c r="W120" s="107"/>
      <c r="X120" s="107"/>
      <c r="Y120" s="107"/>
      <c r="Z120" s="107"/>
      <c r="AA120" s="107"/>
      <c r="AB120" s="107"/>
      <c r="AC120" s="107"/>
      <c r="AD120" s="107"/>
      <c r="AE120" s="107"/>
      <c r="AF120" s="107"/>
      <c r="AG120" s="107"/>
      <c r="AH120" s="107"/>
      <c r="AI120" s="107"/>
      <c r="AJ120" s="107"/>
      <c r="AK120" s="107"/>
      <c r="AL120" s="107"/>
      <c r="AM120" s="107"/>
      <c r="AN120" s="107"/>
      <c r="AO120" s="107"/>
      <c r="AP120" s="107"/>
      <c r="AQ120" s="107"/>
      <c r="AR120" s="107"/>
      <c r="AS120" s="107"/>
      <c r="AT120" s="107"/>
    </row>
    <row r="121" spans="1:46" s="20" customFormat="1" ht="24.95" customHeight="1" x14ac:dyDescent="0.25">
      <c r="A121" s="178"/>
      <c r="B121" s="96" t="s">
        <v>315</v>
      </c>
      <c r="C121" s="67">
        <v>25</v>
      </c>
      <c r="D121" s="21" t="s">
        <v>1</v>
      </c>
      <c r="E121" s="41">
        <v>145</v>
      </c>
      <c r="F121" s="34">
        <v>0.21</v>
      </c>
      <c r="G121" s="39">
        <f t="shared" si="15"/>
        <v>175.45</v>
      </c>
      <c r="H121" s="43">
        <f t="shared" si="16"/>
        <v>3625</v>
      </c>
      <c r="I121" s="39">
        <f t="shared" si="17"/>
        <v>761.25</v>
      </c>
      <c r="J121" s="40">
        <f t="shared" si="18"/>
        <v>4386.25</v>
      </c>
      <c r="K121" s="19">
        <v>105</v>
      </c>
      <c r="L121" s="136">
        <f>H120+H121</f>
        <v>16105</v>
      </c>
      <c r="M121" s="139">
        <f t="shared" si="10"/>
        <v>48315</v>
      </c>
      <c r="N121" s="124">
        <v>0.21</v>
      </c>
      <c r="O121" s="133">
        <f t="shared" si="11"/>
        <v>10146.15</v>
      </c>
      <c r="P121" s="144">
        <f t="shared" si="12"/>
        <v>58461.15</v>
      </c>
      <c r="Q121" s="134">
        <v>0.2</v>
      </c>
      <c r="R121" s="135">
        <f t="shared" si="13"/>
        <v>9663</v>
      </c>
      <c r="S121" s="86">
        <v>16105</v>
      </c>
      <c r="T121" s="148">
        <f t="shared" si="14"/>
        <v>74083</v>
      </c>
      <c r="U121" s="86"/>
      <c r="V121" s="107"/>
      <c r="W121" s="107"/>
      <c r="X121" s="107"/>
      <c r="Y121" s="107"/>
      <c r="Z121" s="107"/>
      <c r="AA121" s="107"/>
      <c r="AB121" s="107"/>
      <c r="AC121" s="107"/>
      <c r="AD121" s="107"/>
      <c r="AE121" s="107"/>
      <c r="AF121" s="107"/>
      <c r="AG121" s="107"/>
      <c r="AH121" s="107"/>
      <c r="AI121" s="107"/>
      <c r="AJ121" s="107"/>
      <c r="AK121" s="107"/>
      <c r="AL121" s="107"/>
      <c r="AM121" s="107"/>
      <c r="AN121" s="107"/>
      <c r="AO121" s="107"/>
      <c r="AP121" s="107"/>
      <c r="AQ121" s="107"/>
      <c r="AR121" s="107"/>
      <c r="AS121" s="107"/>
      <c r="AT121" s="107"/>
    </row>
    <row r="122" spans="1:46" s="20" customFormat="1" ht="24.95" customHeight="1" x14ac:dyDescent="0.25">
      <c r="A122" s="114" t="s">
        <v>191</v>
      </c>
      <c r="B122" s="75" t="s">
        <v>192</v>
      </c>
      <c r="C122" s="67">
        <v>43</v>
      </c>
      <c r="D122" s="21" t="s">
        <v>1</v>
      </c>
      <c r="E122" s="41">
        <v>145</v>
      </c>
      <c r="F122" s="34">
        <v>0.21</v>
      </c>
      <c r="G122" s="39">
        <f t="shared" si="15"/>
        <v>175.45</v>
      </c>
      <c r="H122" s="43">
        <f t="shared" si="16"/>
        <v>6235</v>
      </c>
      <c r="I122" s="39">
        <f t="shared" si="17"/>
        <v>1309.3499999999999</v>
      </c>
      <c r="J122" s="40">
        <f t="shared" si="18"/>
        <v>7544.35</v>
      </c>
      <c r="K122" s="19"/>
      <c r="L122" s="136">
        <v>6235</v>
      </c>
      <c r="M122" s="139">
        <f t="shared" si="10"/>
        <v>18705</v>
      </c>
      <c r="N122" s="124">
        <v>0.21</v>
      </c>
      <c r="O122" s="133">
        <f t="shared" si="11"/>
        <v>3928.0499999999997</v>
      </c>
      <c r="P122" s="144">
        <f t="shared" si="12"/>
        <v>22633.05</v>
      </c>
      <c r="Q122" s="134">
        <v>0.2</v>
      </c>
      <c r="R122" s="135">
        <f t="shared" si="13"/>
        <v>3741</v>
      </c>
      <c r="S122" s="86">
        <v>6235</v>
      </c>
      <c r="T122" s="148">
        <f t="shared" si="14"/>
        <v>28681</v>
      </c>
      <c r="U122" s="86"/>
      <c r="V122" s="107"/>
      <c r="W122" s="107"/>
      <c r="X122" s="107"/>
      <c r="Y122" s="107"/>
      <c r="Z122" s="107"/>
      <c r="AA122" s="107"/>
      <c r="AB122" s="107"/>
      <c r="AC122" s="107"/>
      <c r="AD122" s="107"/>
      <c r="AE122" s="107"/>
      <c r="AF122" s="107"/>
      <c r="AG122" s="107"/>
      <c r="AH122" s="107"/>
      <c r="AI122" s="107"/>
      <c r="AJ122" s="107"/>
      <c r="AK122" s="107"/>
      <c r="AL122" s="107"/>
      <c r="AM122" s="107"/>
      <c r="AN122" s="107"/>
      <c r="AO122" s="107"/>
      <c r="AP122" s="107"/>
      <c r="AQ122" s="107"/>
      <c r="AR122" s="107"/>
      <c r="AS122" s="107"/>
      <c r="AT122" s="107"/>
    </row>
    <row r="123" spans="1:46" s="93" customFormat="1" ht="24.95" customHeight="1" x14ac:dyDescent="0.25">
      <c r="A123" s="111" t="s">
        <v>193</v>
      </c>
      <c r="B123" s="82" t="s">
        <v>349</v>
      </c>
      <c r="C123" s="67">
        <v>3625</v>
      </c>
      <c r="D123" s="21" t="s">
        <v>1</v>
      </c>
      <c r="E123" s="42">
        <v>16</v>
      </c>
      <c r="F123" s="34">
        <v>0.21</v>
      </c>
      <c r="G123" s="39">
        <f t="shared" si="15"/>
        <v>19.36</v>
      </c>
      <c r="H123" s="39">
        <f t="shared" si="16"/>
        <v>58000</v>
      </c>
      <c r="I123" s="39">
        <f t="shared" si="17"/>
        <v>12180</v>
      </c>
      <c r="J123" s="40">
        <f t="shared" si="18"/>
        <v>70180</v>
      </c>
      <c r="K123" s="92"/>
      <c r="L123" s="137">
        <v>58000</v>
      </c>
      <c r="M123" s="139">
        <f t="shared" si="10"/>
        <v>174000</v>
      </c>
      <c r="N123" s="124">
        <v>0.21</v>
      </c>
      <c r="O123" s="133">
        <f t="shared" si="11"/>
        <v>36540</v>
      </c>
      <c r="P123" s="144">
        <f t="shared" si="12"/>
        <v>210540</v>
      </c>
      <c r="Q123" s="134">
        <v>0.2</v>
      </c>
      <c r="R123" s="135">
        <f t="shared" si="13"/>
        <v>34800</v>
      </c>
      <c r="S123" s="98">
        <v>58000</v>
      </c>
      <c r="T123" s="148">
        <f t="shared" si="14"/>
        <v>266800</v>
      </c>
      <c r="U123" s="98"/>
      <c r="V123" s="108"/>
      <c r="W123" s="108"/>
      <c r="X123" s="108"/>
      <c r="Y123" s="108"/>
      <c r="Z123" s="108"/>
      <c r="AA123" s="108"/>
      <c r="AB123" s="108"/>
      <c r="AC123" s="108"/>
      <c r="AD123" s="108"/>
      <c r="AE123" s="108"/>
      <c r="AF123" s="108"/>
      <c r="AG123" s="108"/>
      <c r="AH123" s="108"/>
      <c r="AI123" s="108"/>
      <c r="AJ123" s="108"/>
      <c r="AK123" s="108"/>
      <c r="AL123" s="108"/>
      <c r="AM123" s="108"/>
      <c r="AN123" s="108"/>
      <c r="AO123" s="108"/>
      <c r="AP123" s="108"/>
      <c r="AQ123" s="108"/>
      <c r="AR123" s="108"/>
      <c r="AS123" s="108"/>
      <c r="AT123" s="108"/>
    </row>
    <row r="124" spans="1:46" s="20" customFormat="1" ht="24.95" customHeight="1" x14ac:dyDescent="0.25">
      <c r="A124" s="113" t="s">
        <v>194</v>
      </c>
      <c r="B124" s="87" t="s">
        <v>350</v>
      </c>
      <c r="C124" s="67">
        <v>140</v>
      </c>
      <c r="D124" s="21" t="s">
        <v>1</v>
      </c>
      <c r="E124" s="41">
        <v>105</v>
      </c>
      <c r="F124" s="34">
        <v>0.21</v>
      </c>
      <c r="G124" s="39">
        <f t="shared" si="15"/>
        <v>127.05</v>
      </c>
      <c r="H124" s="43">
        <f t="shared" si="16"/>
        <v>14700</v>
      </c>
      <c r="I124" s="39">
        <f t="shared" si="17"/>
        <v>3087</v>
      </c>
      <c r="J124" s="40">
        <f t="shared" si="18"/>
        <v>17787</v>
      </c>
      <c r="K124" s="19"/>
      <c r="L124" s="136">
        <v>14700</v>
      </c>
      <c r="M124" s="139">
        <f t="shared" si="10"/>
        <v>44100</v>
      </c>
      <c r="N124" s="124">
        <v>0.21</v>
      </c>
      <c r="O124" s="133">
        <f t="shared" si="11"/>
        <v>9261</v>
      </c>
      <c r="P124" s="144">
        <f t="shared" si="12"/>
        <v>53361</v>
      </c>
      <c r="Q124" s="134">
        <v>0.2</v>
      </c>
      <c r="R124" s="135">
        <f t="shared" si="13"/>
        <v>8820</v>
      </c>
      <c r="S124" s="86">
        <v>14700</v>
      </c>
      <c r="T124" s="148">
        <f t="shared" si="14"/>
        <v>67620</v>
      </c>
      <c r="U124" s="86"/>
      <c r="V124" s="107"/>
      <c r="W124" s="107"/>
      <c r="X124" s="107"/>
      <c r="Y124" s="107"/>
      <c r="Z124" s="107"/>
      <c r="AA124" s="107"/>
      <c r="AB124" s="107"/>
      <c r="AC124" s="107"/>
      <c r="AD124" s="107"/>
      <c r="AE124" s="107"/>
      <c r="AF124" s="107"/>
      <c r="AG124" s="107"/>
      <c r="AH124" s="107"/>
      <c r="AI124" s="107"/>
      <c r="AJ124" s="107"/>
      <c r="AK124" s="107"/>
      <c r="AL124" s="107"/>
      <c r="AM124" s="107"/>
      <c r="AN124" s="107"/>
      <c r="AO124" s="107"/>
      <c r="AP124" s="107"/>
      <c r="AQ124" s="107"/>
      <c r="AR124" s="107"/>
      <c r="AS124" s="107"/>
      <c r="AT124" s="107"/>
    </row>
    <row r="125" spans="1:46" s="20" customFormat="1" ht="24.95" customHeight="1" x14ac:dyDescent="0.25">
      <c r="A125" s="173" t="s">
        <v>195</v>
      </c>
      <c r="B125" s="84" t="s">
        <v>316</v>
      </c>
      <c r="C125" s="67">
        <v>12</v>
      </c>
      <c r="D125" s="21" t="s">
        <v>1</v>
      </c>
      <c r="E125" s="42">
        <v>130</v>
      </c>
      <c r="F125" s="34">
        <v>0.21</v>
      </c>
      <c r="G125" s="39">
        <f t="shared" si="15"/>
        <v>157.30000000000001</v>
      </c>
      <c r="H125" s="39">
        <f t="shared" si="16"/>
        <v>1560</v>
      </c>
      <c r="I125" s="39">
        <f t="shared" si="17"/>
        <v>327.59999999999997</v>
      </c>
      <c r="J125" s="40">
        <f t="shared" si="18"/>
        <v>1887.6</v>
      </c>
      <c r="K125" s="19"/>
      <c r="L125" s="136"/>
      <c r="M125" s="139">
        <f t="shared" si="10"/>
        <v>0</v>
      </c>
      <c r="N125" s="124">
        <v>0.21</v>
      </c>
      <c r="O125" s="133">
        <f t="shared" si="11"/>
        <v>0</v>
      </c>
      <c r="P125" s="144">
        <f t="shared" si="12"/>
        <v>0</v>
      </c>
      <c r="Q125" s="134">
        <v>0.2</v>
      </c>
      <c r="R125" s="135">
        <f t="shared" si="13"/>
        <v>0</v>
      </c>
      <c r="S125" s="86"/>
      <c r="T125" s="148">
        <f t="shared" si="14"/>
        <v>0</v>
      </c>
      <c r="U125" s="86"/>
      <c r="V125" s="107"/>
      <c r="W125" s="107"/>
      <c r="X125" s="107"/>
      <c r="Y125" s="107"/>
      <c r="Z125" s="107"/>
      <c r="AA125" s="107"/>
      <c r="AB125" s="107"/>
      <c r="AC125" s="107"/>
      <c r="AD125" s="107"/>
      <c r="AE125" s="107"/>
      <c r="AF125" s="107"/>
      <c r="AG125" s="107"/>
      <c r="AH125" s="107"/>
      <c r="AI125" s="107"/>
      <c r="AJ125" s="107"/>
      <c r="AK125" s="107"/>
      <c r="AL125" s="107"/>
      <c r="AM125" s="107"/>
      <c r="AN125" s="107"/>
      <c r="AO125" s="107"/>
      <c r="AP125" s="107"/>
      <c r="AQ125" s="107"/>
      <c r="AR125" s="107"/>
      <c r="AS125" s="107"/>
      <c r="AT125" s="107"/>
    </row>
    <row r="126" spans="1:46" s="20" customFormat="1" ht="24.95" customHeight="1" x14ac:dyDescent="0.25">
      <c r="A126" s="173"/>
      <c r="B126" s="84" t="s">
        <v>317</v>
      </c>
      <c r="C126" s="67">
        <v>102</v>
      </c>
      <c r="D126" s="21" t="s">
        <v>1</v>
      </c>
      <c r="E126" s="42">
        <v>120</v>
      </c>
      <c r="F126" s="34">
        <v>0.21</v>
      </c>
      <c r="G126" s="39">
        <f t="shared" si="15"/>
        <v>145.19999999999999</v>
      </c>
      <c r="H126" s="39">
        <f t="shared" si="16"/>
        <v>12240</v>
      </c>
      <c r="I126" s="39">
        <f t="shared" si="17"/>
        <v>2570.4</v>
      </c>
      <c r="J126" s="40">
        <f t="shared" si="18"/>
        <v>14810.4</v>
      </c>
      <c r="K126" s="19"/>
      <c r="L126" s="136"/>
      <c r="M126" s="139">
        <f t="shared" si="10"/>
        <v>0</v>
      </c>
      <c r="N126" s="124">
        <v>0.21</v>
      </c>
      <c r="O126" s="133">
        <f t="shared" si="11"/>
        <v>0</v>
      </c>
      <c r="P126" s="144">
        <f t="shared" si="12"/>
        <v>0</v>
      </c>
      <c r="Q126" s="134">
        <v>0.2</v>
      </c>
      <c r="R126" s="135">
        <f t="shared" si="13"/>
        <v>0</v>
      </c>
      <c r="S126" s="86"/>
      <c r="T126" s="148">
        <f t="shared" si="14"/>
        <v>0</v>
      </c>
      <c r="U126" s="86"/>
      <c r="V126" s="107"/>
      <c r="W126" s="107"/>
      <c r="X126" s="107"/>
      <c r="Y126" s="107"/>
      <c r="Z126" s="107"/>
      <c r="AA126" s="107"/>
      <c r="AB126" s="107"/>
      <c r="AC126" s="107"/>
      <c r="AD126" s="107"/>
      <c r="AE126" s="107"/>
      <c r="AF126" s="107"/>
      <c r="AG126" s="107"/>
      <c r="AH126" s="107"/>
      <c r="AI126" s="107"/>
      <c r="AJ126" s="107"/>
      <c r="AK126" s="107"/>
      <c r="AL126" s="107"/>
      <c r="AM126" s="107"/>
      <c r="AN126" s="107"/>
      <c r="AO126" s="107"/>
      <c r="AP126" s="107"/>
      <c r="AQ126" s="107"/>
      <c r="AR126" s="107"/>
      <c r="AS126" s="107"/>
      <c r="AT126" s="107"/>
    </row>
    <row r="127" spans="1:46" s="20" customFormat="1" ht="24.95" customHeight="1" x14ac:dyDescent="0.25">
      <c r="A127" s="173"/>
      <c r="B127" s="84" t="s">
        <v>318</v>
      </c>
      <c r="C127" s="67">
        <v>62</v>
      </c>
      <c r="D127" s="21" t="s">
        <v>1</v>
      </c>
      <c r="E127" s="42">
        <v>106.5</v>
      </c>
      <c r="F127" s="34">
        <v>0.21</v>
      </c>
      <c r="G127" s="39">
        <f t="shared" si="15"/>
        <v>128.86500000000001</v>
      </c>
      <c r="H127" s="39">
        <f t="shared" si="16"/>
        <v>6603</v>
      </c>
      <c r="I127" s="39">
        <f t="shared" si="17"/>
        <v>1386.6299999999999</v>
      </c>
      <c r="J127" s="40">
        <f t="shared" si="18"/>
        <v>7989.63</v>
      </c>
      <c r="K127" s="19">
        <v>109</v>
      </c>
      <c r="L127" s="136">
        <f>H125+H126+H127</f>
        <v>20403</v>
      </c>
      <c r="M127" s="139">
        <f t="shared" si="10"/>
        <v>61209</v>
      </c>
      <c r="N127" s="124">
        <v>0.21</v>
      </c>
      <c r="O127" s="133">
        <f t="shared" si="11"/>
        <v>12853.89</v>
      </c>
      <c r="P127" s="144">
        <f>M127+O127</f>
        <v>74062.89</v>
      </c>
      <c r="Q127" s="134">
        <v>0.2</v>
      </c>
      <c r="R127" s="135">
        <f t="shared" si="13"/>
        <v>12241.800000000001</v>
      </c>
      <c r="S127" s="86">
        <v>20403</v>
      </c>
      <c r="T127" s="148">
        <f t="shared" si="14"/>
        <v>93853.8</v>
      </c>
      <c r="U127" s="86"/>
      <c r="V127" s="107"/>
      <c r="W127" s="107"/>
      <c r="X127" s="107"/>
      <c r="Y127" s="107"/>
      <c r="Z127" s="107"/>
      <c r="AA127" s="107"/>
      <c r="AB127" s="107"/>
      <c r="AC127" s="107"/>
      <c r="AD127" s="107"/>
      <c r="AE127" s="107"/>
      <c r="AF127" s="107"/>
      <c r="AG127" s="107"/>
      <c r="AH127" s="107"/>
      <c r="AI127" s="107"/>
      <c r="AJ127" s="107"/>
      <c r="AK127" s="107"/>
      <c r="AL127" s="107"/>
      <c r="AM127" s="107"/>
      <c r="AN127" s="107"/>
      <c r="AO127" s="107"/>
      <c r="AP127" s="107"/>
      <c r="AQ127" s="107"/>
      <c r="AR127" s="107"/>
      <c r="AS127" s="107"/>
      <c r="AT127" s="107"/>
    </row>
    <row r="128" spans="1:46" s="20" customFormat="1" ht="24.95" customHeight="1" x14ac:dyDescent="0.25">
      <c r="A128" s="113" t="s">
        <v>196</v>
      </c>
      <c r="B128" s="87" t="s">
        <v>197</v>
      </c>
      <c r="C128" s="67">
        <v>2</v>
      </c>
      <c r="D128" s="21" t="s">
        <v>1</v>
      </c>
      <c r="E128" s="41">
        <v>2380</v>
      </c>
      <c r="F128" s="34">
        <v>0.1</v>
      </c>
      <c r="G128" s="39">
        <f t="shared" si="15"/>
        <v>2618</v>
      </c>
      <c r="H128" s="43">
        <f t="shared" si="16"/>
        <v>4760</v>
      </c>
      <c r="I128" s="39">
        <f t="shared" si="17"/>
        <v>476</v>
      </c>
      <c r="J128" s="40">
        <f t="shared" si="18"/>
        <v>5236</v>
      </c>
      <c r="K128" s="19"/>
      <c r="L128" s="136">
        <v>4760</v>
      </c>
      <c r="M128" s="139">
        <f t="shared" si="10"/>
        <v>14280</v>
      </c>
      <c r="N128" s="124">
        <v>0.1</v>
      </c>
      <c r="O128" s="133">
        <f t="shared" si="11"/>
        <v>1428</v>
      </c>
      <c r="P128" s="144">
        <f t="shared" si="12"/>
        <v>15708</v>
      </c>
      <c r="Q128" s="134">
        <v>0.2</v>
      </c>
      <c r="R128" s="135">
        <f t="shared" si="13"/>
        <v>2856</v>
      </c>
      <c r="S128" s="86">
        <v>4760</v>
      </c>
      <c r="T128" s="148">
        <f t="shared" si="14"/>
        <v>21896</v>
      </c>
      <c r="U128" s="86"/>
      <c r="V128" s="107"/>
      <c r="W128" s="107"/>
      <c r="X128" s="107"/>
      <c r="Y128" s="107"/>
      <c r="Z128" s="107"/>
      <c r="AA128" s="107"/>
      <c r="AB128" s="107"/>
      <c r="AC128" s="107"/>
      <c r="AD128" s="107"/>
      <c r="AE128" s="107"/>
      <c r="AF128" s="107"/>
      <c r="AG128" s="107"/>
      <c r="AH128" s="107"/>
      <c r="AI128" s="107"/>
      <c r="AJ128" s="107"/>
      <c r="AK128" s="107"/>
      <c r="AL128" s="107"/>
      <c r="AM128" s="107"/>
      <c r="AN128" s="107"/>
      <c r="AO128" s="107"/>
      <c r="AP128" s="107"/>
      <c r="AQ128" s="107"/>
      <c r="AR128" s="107"/>
      <c r="AS128" s="107"/>
      <c r="AT128" s="107"/>
    </row>
    <row r="129" spans="1:46" s="20" customFormat="1" ht="24.95" customHeight="1" x14ac:dyDescent="0.25">
      <c r="A129" s="112" t="s">
        <v>198</v>
      </c>
      <c r="B129" s="73" t="s">
        <v>199</v>
      </c>
      <c r="C129" s="67">
        <v>58</v>
      </c>
      <c r="D129" s="21" t="s">
        <v>1</v>
      </c>
      <c r="E129" s="42">
        <v>110</v>
      </c>
      <c r="F129" s="34">
        <v>0.21</v>
      </c>
      <c r="G129" s="39">
        <f t="shared" si="15"/>
        <v>133.1</v>
      </c>
      <c r="H129" s="39">
        <f>(C129*E129)</f>
        <v>6380</v>
      </c>
      <c r="I129" s="39">
        <f t="shared" si="17"/>
        <v>1339.8</v>
      </c>
      <c r="J129" s="40">
        <f t="shared" si="18"/>
        <v>7719.8</v>
      </c>
      <c r="K129" s="19"/>
      <c r="L129" s="136">
        <v>6380</v>
      </c>
      <c r="M129" s="139">
        <f t="shared" si="10"/>
        <v>19140</v>
      </c>
      <c r="N129" s="124">
        <v>0.21</v>
      </c>
      <c r="O129" s="133">
        <f t="shared" si="11"/>
        <v>4019.3999999999996</v>
      </c>
      <c r="P129" s="144">
        <f t="shared" si="12"/>
        <v>23159.4</v>
      </c>
      <c r="Q129" s="134">
        <v>0.2</v>
      </c>
      <c r="R129" s="135">
        <f t="shared" si="13"/>
        <v>3828</v>
      </c>
      <c r="S129" s="86">
        <v>6380</v>
      </c>
      <c r="T129" s="148">
        <f t="shared" si="14"/>
        <v>29348</v>
      </c>
      <c r="U129" s="86"/>
      <c r="V129" s="107"/>
      <c r="W129" s="107"/>
      <c r="X129" s="107"/>
      <c r="Y129" s="107"/>
      <c r="Z129" s="107"/>
      <c r="AA129" s="107"/>
      <c r="AB129" s="107"/>
      <c r="AC129" s="107"/>
      <c r="AD129" s="107"/>
      <c r="AE129" s="107"/>
      <c r="AF129" s="107"/>
      <c r="AG129" s="107"/>
      <c r="AH129" s="107"/>
      <c r="AI129" s="107"/>
      <c r="AJ129" s="107"/>
      <c r="AK129" s="107"/>
      <c r="AL129" s="107"/>
      <c r="AM129" s="107"/>
      <c r="AN129" s="107"/>
      <c r="AO129" s="107"/>
      <c r="AP129" s="107"/>
      <c r="AQ129" s="107"/>
      <c r="AR129" s="107"/>
      <c r="AS129" s="107"/>
      <c r="AT129" s="107"/>
    </row>
    <row r="130" spans="1:46" s="20" customFormat="1" ht="24.95" customHeight="1" x14ac:dyDescent="0.25">
      <c r="A130" s="113" t="s">
        <v>200</v>
      </c>
      <c r="B130" s="87" t="s">
        <v>201</v>
      </c>
      <c r="C130" s="67">
        <v>105</v>
      </c>
      <c r="D130" s="21" t="s">
        <v>1</v>
      </c>
      <c r="E130" s="41">
        <v>65</v>
      </c>
      <c r="F130" s="34">
        <v>0.21</v>
      </c>
      <c r="G130" s="39">
        <f t="shared" si="15"/>
        <v>78.650000000000006</v>
      </c>
      <c r="H130" s="43">
        <f t="shared" si="16"/>
        <v>6825</v>
      </c>
      <c r="I130" s="39">
        <f t="shared" si="17"/>
        <v>1433.25</v>
      </c>
      <c r="J130" s="40">
        <f t="shared" si="18"/>
        <v>8258.25</v>
      </c>
      <c r="K130" s="19"/>
      <c r="L130" s="136">
        <v>6825</v>
      </c>
      <c r="M130" s="139">
        <f t="shared" si="10"/>
        <v>20475</v>
      </c>
      <c r="N130" s="124">
        <v>0.21</v>
      </c>
      <c r="O130" s="133">
        <f t="shared" si="11"/>
        <v>4299.75</v>
      </c>
      <c r="P130" s="144">
        <f t="shared" si="12"/>
        <v>24774.75</v>
      </c>
      <c r="Q130" s="134">
        <v>0.2</v>
      </c>
      <c r="R130" s="135">
        <f t="shared" si="13"/>
        <v>4095</v>
      </c>
      <c r="S130" s="86">
        <v>6825</v>
      </c>
      <c r="T130" s="148">
        <f t="shared" si="14"/>
        <v>31395</v>
      </c>
      <c r="U130" s="86"/>
      <c r="V130" s="107"/>
      <c r="W130" s="107"/>
      <c r="X130" s="107"/>
      <c r="Y130" s="107"/>
      <c r="Z130" s="107"/>
      <c r="AA130" s="107"/>
      <c r="AB130" s="107"/>
      <c r="AC130" s="107"/>
      <c r="AD130" s="107"/>
      <c r="AE130" s="107"/>
      <c r="AF130" s="107"/>
      <c r="AG130" s="107"/>
      <c r="AH130" s="107"/>
      <c r="AI130" s="107"/>
      <c r="AJ130" s="107"/>
      <c r="AK130" s="107"/>
      <c r="AL130" s="107"/>
      <c r="AM130" s="107"/>
      <c r="AN130" s="107"/>
      <c r="AO130" s="107"/>
      <c r="AP130" s="107"/>
      <c r="AQ130" s="107"/>
      <c r="AR130" s="107"/>
      <c r="AS130" s="107"/>
      <c r="AT130" s="107"/>
    </row>
    <row r="131" spans="1:46" s="20" customFormat="1" ht="24.95" customHeight="1" x14ac:dyDescent="0.25">
      <c r="A131" s="113" t="s">
        <v>202</v>
      </c>
      <c r="B131" s="87" t="s">
        <v>203</v>
      </c>
      <c r="C131" s="67">
        <v>40</v>
      </c>
      <c r="D131" s="21" t="s">
        <v>1</v>
      </c>
      <c r="E131" s="41">
        <v>110</v>
      </c>
      <c r="F131" s="34">
        <v>0.21</v>
      </c>
      <c r="G131" s="39">
        <f t="shared" si="15"/>
        <v>133.1</v>
      </c>
      <c r="H131" s="43">
        <f t="shared" si="16"/>
        <v>4400</v>
      </c>
      <c r="I131" s="39">
        <f t="shared" si="17"/>
        <v>924</v>
      </c>
      <c r="J131" s="40">
        <f t="shared" si="18"/>
        <v>5324</v>
      </c>
      <c r="K131" s="19"/>
      <c r="L131" s="136">
        <v>4400</v>
      </c>
      <c r="M131" s="139">
        <f t="shared" si="10"/>
        <v>13200</v>
      </c>
      <c r="N131" s="124">
        <v>0.21</v>
      </c>
      <c r="O131" s="133">
        <f t="shared" si="11"/>
        <v>2772</v>
      </c>
      <c r="P131" s="144">
        <f t="shared" si="12"/>
        <v>15972</v>
      </c>
      <c r="Q131" s="134">
        <v>0.2</v>
      </c>
      <c r="R131" s="135">
        <f t="shared" si="13"/>
        <v>2640</v>
      </c>
      <c r="S131" s="86">
        <v>4400</v>
      </c>
      <c r="T131" s="148">
        <f t="shared" si="14"/>
        <v>20240</v>
      </c>
      <c r="U131" s="86"/>
      <c r="V131" s="107"/>
      <c r="W131" s="107"/>
      <c r="X131" s="107"/>
      <c r="Y131" s="107"/>
      <c r="Z131" s="107"/>
      <c r="AA131" s="107"/>
      <c r="AB131" s="107"/>
      <c r="AC131" s="107"/>
      <c r="AD131" s="107"/>
      <c r="AE131" s="107"/>
      <c r="AF131" s="107"/>
      <c r="AG131" s="107"/>
      <c r="AH131" s="107"/>
      <c r="AI131" s="107"/>
      <c r="AJ131" s="107"/>
      <c r="AK131" s="107"/>
      <c r="AL131" s="107"/>
      <c r="AM131" s="107"/>
      <c r="AN131" s="107"/>
      <c r="AO131" s="107"/>
      <c r="AP131" s="107"/>
      <c r="AQ131" s="107"/>
      <c r="AR131" s="107"/>
      <c r="AS131" s="107"/>
      <c r="AT131" s="107"/>
    </row>
    <row r="132" spans="1:46" s="20" customFormat="1" ht="24.95" customHeight="1" x14ac:dyDescent="0.25">
      <c r="A132" s="113" t="s">
        <v>204</v>
      </c>
      <c r="B132" s="87" t="s">
        <v>205</v>
      </c>
      <c r="C132" s="67">
        <v>13</v>
      </c>
      <c r="D132" s="21" t="s">
        <v>1</v>
      </c>
      <c r="E132" s="41">
        <v>1176.79</v>
      </c>
      <c r="F132" s="34">
        <v>0.1</v>
      </c>
      <c r="G132" s="39">
        <f t="shared" si="15"/>
        <v>1294.4690000000001</v>
      </c>
      <c r="H132" s="43">
        <f t="shared" si="16"/>
        <v>15298.27</v>
      </c>
      <c r="I132" s="39">
        <f t="shared" si="17"/>
        <v>1529.8270000000002</v>
      </c>
      <c r="J132" s="40">
        <f t="shared" si="18"/>
        <v>16828.097000000002</v>
      </c>
      <c r="K132" s="19"/>
      <c r="L132" s="136">
        <v>15298.27</v>
      </c>
      <c r="M132" s="139">
        <f t="shared" si="10"/>
        <v>45894.81</v>
      </c>
      <c r="N132" s="124">
        <v>0.1</v>
      </c>
      <c r="O132" s="133">
        <f t="shared" si="11"/>
        <v>4589.4809999999998</v>
      </c>
      <c r="P132" s="144">
        <f t="shared" si="12"/>
        <v>50484.290999999997</v>
      </c>
      <c r="Q132" s="134">
        <v>0.2</v>
      </c>
      <c r="R132" s="135">
        <f t="shared" si="13"/>
        <v>9178.9619999999995</v>
      </c>
      <c r="S132" s="86">
        <v>15298.27</v>
      </c>
      <c r="T132" s="148">
        <f t="shared" si="14"/>
        <v>70372.042000000001</v>
      </c>
      <c r="U132" s="86"/>
      <c r="V132" s="107"/>
      <c r="W132" s="107"/>
      <c r="X132" s="107"/>
      <c r="Y132" s="107"/>
      <c r="Z132" s="107"/>
      <c r="AA132" s="107"/>
      <c r="AB132" s="107"/>
      <c r="AC132" s="107"/>
      <c r="AD132" s="107"/>
      <c r="AE132" s="107"/>
      <c r="AF132" s="107"/>
      <c r="AG132" s="107"/>
      <c r="AH132" s="107"/>
      <c r="AI132" s="107"/>
      <c r="AJ132" s="107"/>
      <c r="AK132" s="107"/>
      <c r="AL132" s="107"/>
      <c r="AM132" s="107"/>
      <c r="AN132" s="107"/>
      <c r="AO132" s="107"/>
      <c r="AP132" s="107"/>
      <c r="AQ132" s="107"/>
      <c r="AR132" s="107"/>
      <c r="AS132" s="107"/>
      <c r="AT132" s="107"/>
    </row>
    <row r="133" spans="1:46" s="20" customFormat="1" ht="24.95" customHeight="1" x14ac:dyDescent="0.25">
      <c r="A133" s="112" t="s">
        <v>206</v>
      </c>
      <c r="B133" s="73" t="s">
        <v>207</v>
      </c>
      <c r="C133" s="67">
        <v>78</v>
      </c>
      <c r="D133" s="21" t="s">
        <v>1</v>
      </c>
      <c r="E133" s="42">
        <v>320.55</v>
      </c>
      <c r="F133" s="34">
        <v>0.21</v>
      </c>
      <c r="G133" s="39">
        <f t="shared" si="15"/>
        <v>387.8655</v>
      </c>
      <c r="H133" s="39">
        <f t="shared" si="16"/>
        <v>25002.9</v>
      </c>
      <c r="I133" s="39">
        <f t="shared" si="17"/>
        <v>5250.6090000000004</v>
      </c>
      <c r="J133" s="40">
        <f t="shared" si="18"/>
        <v>30253.509000000002</v>
      </c>
      <c r="K133" s="19"/>
      <c r="L133" s="136">
        <v>25002.9</v>
      </c>
      <c r="M133" s="139">
        <f t="shared" si="10"/>
        <v>75008.700000000012</v>
      </c>
      <c r="N133" s="124">
        <v>0.21</v>
      </c>
      <c r="O133" s="133">
        <f t="shared" si="11"/>
        <v>15751.827000000001</v>
      </c>
      <c r="P133" s="144">
        <f t="shared" si="12"/>
        <v>90760.527000000016</v>
      </c>
      <c r="Q133" s="134">
        <v>0.2</v>
      </c>
      <c r="R133" s="135">
        <f t="shared" si="13"/>
        <v>15001.740000000003</v>
      </c>
      <c r="S133" s="86">
        <v>25002.9</v>
      </c>
      <c r="T133" s="148">
        <f t="shared" si="14"/>
        <v>115013.34000000003</v>
      </c>
      <c r="U133" s="86"/>
      <c r="V133" s="107"/>
      <c r="W133" s="107"/>
      <c r="X133" s="107"/>
      <c r="Y133" s="107"/>
      <c r="Z133" s="107"/>
      <c r="AA133" s="107"/>
      <c r="AB133" s="107"/>
      <c r="AC133" s="107"/>
      <c r="AD133" s="107"/>
      <c r="AE133" s="107"/>
      <c r="AF133" s="107"/>
      <c r="AG133" s="107"/>
      <c r="AH133" s="107"/>
      <c r="AI133" s="107"/>
      <c r="AJ133" s="107"/>
      <c r="AK133" s="107"/>
      <c r="AL133" s="107"/>
      <c r="AM133" s="107"/>
      <c r="AN133" s="107"/>
      <c r="AO133" s="107"/>
      <c r="AP133" s="107"/>
      <c r="AQ133" s="107"/>
      <c r="AR133" s="107"/>
      <c r="AS133" s="107"/>
      <c r="AT133" s="107"/>
    </row>
    <row r="134" spans="1:46" s="20" customFormat="1" ht="24.95" customHeight="1" x14ac:dyDescent="0.25">
      <c r="A134" s="113" t="s">
        <v>208</v>
      </c>
      <c r="B134" s="87" t="s">
        <v>209</v>
      </c>
      <c r="C134" s="67">
        <v>21</v>
      </c>
      <c r="D134" s="21" t="s">
        <v>1</v>
      </c>
      <c r="E134" s="41">
        <v>1093</v>
      </c>
      <c r="F134" s="34">
        <v>0.21</v>
      </c>
      <c r="G134" s="39">
        <f t="shared" si="15"/>
        <v>1322.53</v>
      </c>
      <c r="H134" s="43">
        <f t="shared" si="16"/>
        <v>22953</v>
      </c>
      <c r="I134" s="39">
        <f t="shared" si="17"/>
        <v>4820.13</v>
      </c>
      <c r="J134" s="40">
        <f t="shared" si="18"/>
        <v>27773.13</v>
      </c>
      <c r="K134" s="19"/>
      <c r="L134" s="136">
        <v>22953</v>
      </c>
      <c r="M134" s="139">
        <f t="shared" si="10"/>
        <v>68859</v>
      </c>
      <c r="N134" s="124">
        <v>0.21</v>
      </c>
      <c r="O134" s="133">
        <f t="shared" si="11"/>
        <v>14460.39</v>
      </c>
      <c r="P134" s="144">
        <f t="shared" si="12"/>
        <v>83319.39</v>
      </c>
      <c r="Q134" s="134">
        <v>0.2</v>
      </c>
      <c r="R134" s="135">
        <f t="shared" si="13"/>
        <v>13771.800000000001</v>
      </c>
      <c r="S134" s="86">
        <v>22953</v>
      </c>
      <c r="T134" s="148">
        <f t="shared" si="14"/>
        <v>105583.8</v>
      </c>
      <c r="U134" s="86"/>
      <c r="V134" s="107"/>
      <c r="W134" s="107"/>
      <c r="X134" s="107"/>
      <c r="Y134" s="107"/>
      <c r="Z134" s="107"/>
      <c r="AA134" s="107"/>
      <c r="AB134" s="107"/>
      <c r="AC134" s="107"/>
      <c r="AD134" s="107"/>
      <c r="AE134" s="107"/>
      <c r="AF134" s="107"/>
      <c r="AG134" s="107"/>
      <c r="AH134" s="107"/>
      <c r="AI134" s="107"/>
      <c r="AJ134" s="107"/>
      <c r="AK134" s="107"/>
      <c r="AL134" s="107"/>
      <c r="AM134" s="107"/>
      <c r="AN134" s="107"/>
      <c r="AO134" s="107"/>
      <c r="AP134" s="107"/>
      <c r="AQ134" s="107"/>
      <c r="AR134" s="107"/>
      <c r="AS134" s="107"/>
      <c r="AT134" s="107"/>
    </row>
    <row r="135" spans="1:46" s="20" customFormat="1" ht="24.95" customHeight="1" x14ac:dyDescent="0.25">
      <c r="A135" s="113" t="s">
        <v>210</v>
      </c>
      <c r="B135" s="87" t="s">
        <v>211</v>
      </c>
      <c r="C135" s="67">
        <v>10</v>
      </c>
      <c r="D135" s="21" t="s">
        <v>1</v>
      </c>
      <c r="E135" s="41">
        <v>55</v>
      </c>
      <c r="F135" s="34">
        <v>0.21</v>
      </c>
      <c r="G135" s="39">
        <f t="shared" si="15"/>
        <v>66.55</v>
      </c>
      <c r="H135" s="43">
        <f t="shared" si="16"/>
        <v>550</v>
      </c>
      <c r="I135" s="39">
        <f t="shared" si="17"/>
        <v>115.5</v>
      </c>
      <c r="J135" s="40">
        <f t="shared" si="18"/>
        <v>665.5</v>
      </c>
      <c r="K135" s="19"/>
      <c r="L135" s="136">
        <v>550</v>
      </c>
      <c r="M135" s="139">
        <f t="shared" si="10"/>
        <v>1650</v>
      </c>
      <c r="N135" s="124">
        <v>0.21</v>
      </c>
      <c r="O135" s="133">
        <f t="shared" si="11"/>
        <v>346.5</v>
      </c>
      <c r="P135" s="144">
        <f t="shared" si="12"/>
        <v>1996.5</v>
      </c>
      <c r="Q135" s="134">
        <v>0.2</v>
      </c>
      <c r="R135" s="135">
        <f t="shared" si="13"/>
        <v>330</v>
      </c>
      <c r="S135" s="86">
        <v>550</v>
      </c>
      <c r="T135" s="148">
        <f t="shared" si="14"/>
        <v>2530</v>
      </c>
      <c r="U135" s="86"/>
      <c r="V135" s="107"/>
      <c r="W135" s="107"/>
      <c r="X135" s="107"/>
      <c r="Y135" s="107"/>
      <c r="Z135" s="107"/>
      <c r="AA135" s="107"/>
      <c r="AB135" s="107"/>
      <c r="AC135" s="107"/>
      <c r="AD135" s="107"/>
      <c r="AE135" s="107"/>
      <c r="AF135" s="107"/>
      <c r="AG135" s="107"/>
      <c r="AH135" s="107"/>
      <c r="AI135" s="107"/>
      <c r="AJ135" s="107"/>
      <c r="AK135" s="107"/>
      <c r="AL135" s="107"/>
      <c r="AM135" s="107"/>
      <c r="AN135" s="107"/>
      <c r="AO135" s="107"/>
      <c r="AP135" s="107"/>
      <c r="AQ135" s="107"/>
      <c r="AR135" s="107"/>
      <c r="AS135" s="107"/>
      <c r="AT135" s="107"/>
    </row>
    <row r="136" spans="1:46" s="20" customFormat="1" ht="24.95" customHeight="1" x14ac:dyDescent="0.25">
      <c r="A136" s="113" t="s">
        <v>212</v>
      </c>
      <c r="B136" s="87" t="s">
        <v>213</v>
      </c>
      <c r="C136" s="67">
        <v>1588</v>
      </c>
      <c r="D136" s="21" t="s">
        <v>1</v>
      </c>
      <c r="E136" s="41">
        <v>29</v>
      </c>
      <c r="F136" s="34">
        <v>0.21</v>
      </c>
      <c r="G136" s="39">
        <f t="shared" si="15"/>
        <v>35.090000000000003</v>
      </c>
      <c r="H136" s="43">
        <f t="shared" si="16"/>
        <v>46052</v>
      </c>
      <c r="I136" s="39">
        <f t="shared" si="17"/>
        <v>9670.92</v>
      </c>
      <c r="J136" s="40">
        <f t="shared" si="18"/>
        <v>55722.92</v>
      </c>
      <c r="K136" s="19"/>
      <c r="L136" s="136">
        <v>46052</v>
      </c>
      <c r="M136" s="139">
        <f t="shared" si="10"/>
        <v>138156</v>
      </c>
      <c r="N136" s="124">
        <v>0.21</v>
      </c>
      <c r="O136" s="133">
        <f t="shared" si="11"/>
        <v>29012.76</v>
      </c>
      <c r="P136" s="144">
        <f t="shared" si="12"/>
        <v>167168.76</v>
      </c>
      <c r="Q136" s="134">
        <v>0.2</v>
      </c>
      <c r="R136" s="135">
        <f t="shared" si="13"/>
        <v>27631.200000000001</v>
      </c>
      <c r="S136" s="86">
        <v>46052</v>
      </c>
      <c r="T136" s="148">
        <f t="shared" si="14"/>
        <v>211839.2</v>
      </c>
      <c r="U136" s="86"/>
      <c r="V136" s="107"/>
      <c r="W136" s="107"/>
      <c r="X136" s="107"/>
      <c r="Y136" s="107"/>
      <c r="Z136" s="107"/>
      <c r="AA136" s="107"/>
      <c r="AB136" s="107"/>
      <c r="AC136" s="107"/>
      <c r="AD136" s="107"/>
      <c r="AE136" s="107"/>
      <c r="AF136" s="107"/>
      <c r="AG136" s="107"/>
      <c r="AH136" s="107"/>
      <c r="AI136" s="107"/>
      <c r="AJ136" s="107"/>
      <c r="AK136" s="107"/>
      <c r="AL136" s="107"/>
      <c r="AM136" s="107"/>
      <c r="AN136" s="107"/>
      <c r="AO136" s="107"/>
      <c r="AP136" s="107"/>
      <c r="AQ136" s="107"/>
      <c r="AR136" s="107"/>
      <c r="AS136" s="107"/>
      <c r="AT136" s="107"/>
    </row>
    <row r="137" spans="1:46" s="20" customFormat="1" ht="24.95" customHeight="1" x14ac:dyDescent="0.25">
      <c r="A137" s="113" t="s">
        <v>214</v>
      </c>
      <c r="B137" s="87" t="s">
        <v>215</v>
      </c>
      <c r="C137" s="67">
        <v>1965</v>
      </c>
      <c r="D137" s="21" t="s">
        <v>1</v>
      </c>
      <c r="E137" s="41">
        <v>12.1</v>
      </c>
      <c r="F137" s="34">
        <v>0.21</v>
      </c>
      <c r="G137" s="39">
        <f t="shared" si="15"/>
        <v>14.641</v>
      </c>
      <c r="H137" s="43">
        <f t="shared" si="16"/>
        <v>23776.5</v>
      </c>
      <c r="I137" s="39">
        <f t="shared" si="17"/>
        <v>4993.0649999999996</v>
      </c>
      <c r="J137" s="40">
        <f t="shared" si="18"/>
        <v>28769.564999999999</v>
      </c>
      <c r="K137" s="19"/>
      <c r="L137" s="136">
        <v>23776.5</v>
      </c>
      <c r="M137" s="139">
        <f t="shared" si="10"/>
        <v>71329.5</v>
      </c>
      <c r="N137" s="124">
        <v>0.21</v>
      </c>
      <c r="O137" s="133">
        <f t="shared" si="11"/>
        <v>14979.195</v>
      </c>
      <c r="P137" s="144">
        <f t="shared" si="12"/>
        <v>86308.695000000007</v>
      </c>
      <c r="Q137" s="134">
        <v>0.2</v>
      </c>
      <c r="R137" s="135">
        <f t="shared" si="13"/>
        <v>14265.900000000001</v>
      </c>
      <c r="S137" s="86">
        <v>23776.5</v>
      </c>
      <c r="T137" s="148">
        <f t="shared" si="14"/>
        <v>109371.9</v>
      </c>
      <c r="U137" s="86"/>
      <c r="V137" s="107"/>
      <c r="W137" s="107"/>
      <c r="X137" s="107"/>
      <c r="Y137" s="107"/>
      <c r="Z137" s="107"/>
      <c r="AA137" s="107"/>
      <c r="AB137" s="107"/>
      <c r="AC137" s="107"/>
      <c r="AD137" s="107"/>
      <c r="AE137" s="107"/>
      <c r="AF137" s="107"/>
      <c r="AG137" s="107"/>
      <c r="AH137" s="107"/>
      <c r="AI137" s="107"/>
      <c r="AJ137" s="107"/>
      <c r="AK137" s="107"/>
      <c r="AL137" s="107"/>
      <c r="AM137" s="107"/>
      <c r="AN137" s="107"/>
      <c r="AO137" s="107"/>
      <c r="AP137" s="107"/>
      <c r="AQ137" s="107"/>
      <c r="AR137" s="107"/>
      <c r="AS137" s="107"/>
      <c r="AT137" s="107"/>
    </row>
    <row r="138" spans="1:46" s="20" customFormat="1" ht="24.95" customHeight="1" x14ac:dyDescent="0.25">
      <c r="A138" s="113" t="s">
        <v>216</v>
      </c>
      <c r="B138" s="87" t="s">
        <v>217</v>
      </c>
      <c r="C138" s="67">
        <v>10</v>
      </c>
      <c r="D138" s="21" t="s">
        <v>1</v>
      </c>
      <c r="E138" s="41">
        <v>1990</v>
      </c>
      <c r="F138" s="34">
        <v>0.21</v>
      </c>
      <c r="G138" s="39">
        <f t="shared" si="15"/>
        <v>2407.9</v>
      </c>
      <c r="H138" s="43">
        <f t="shared" si="16"/>
        <v>19900</v>
      </c>
      <c r="I138" s="39">
        <f t="shared" si="17"/>
        <v>4179</v>
      </c>
      <c r="J138" s="40">
        <f t="shared" si="18"/>
        <v>24079</v>
      </c>
      <c r="K138" s="19"/>
      <c r="L138" s="136">
        <v>19900</v>
      </c>
      <c r="M138" s="139">
        <f t="shared" si="10"/>
        <v>59700</v>
      </c>
      <c r="N138" s="124">
        <v>0.21</v>
      </c>
      <c r="O138" s="133">
        <f t="shared" si="11"/>
        <v>12537</v>
      </c>
      <c r="P138" s="144">
        <f t="shared" si="12"/>
        <v>72237</v>
      </c>
      <c r="Q138" s="134">
        <v>0.2</v>
      </c>
      <c r="R138" s="135">
        <f t="shared" si="13"/>
        <v>11940</v>
      </c>
      <c r="S138" s="86">
        <v>19900</v>
      </c>
      <c r="T138" s="148">
        <f t="shared" si="14"/>
        <v>91540</v>
      </c>
      <c r="U138" s="86"/>
      <c r="V138" s="107"/>
      <c r="W138" s="107"/>
      <c r="X138" s="107"/>
      <c r="Y138" s="107"/>
      <c r="Z138" s="107"/>
      <c r="AA138" s="107"/>
      <c r="AB138" s="107"/>
      <c r="AC138" s="107"/>
      <c r="AD138" s="107"/>
      <c r="AE138" s="107"/>
      <c r="AF138" s="107"/>
      <c r="AG138" s="107"/>
      <c r="AH138" s="107"/>
      <c r="AI138" s="107"/>
      <c r="AJ138" s="107"/>
      <c r="AK138" s="107"/>
      <c r="AL138" s="107"/>
      <c r="AM138" s="107"/>
      <c r="AN138" s="107"/>
      <c r="AO138" s="107"/>
      <c r="AP138" s="107"/>
      <c r="AQ138" s="107"/>
      <c r="AR138" s="107"/>
      <c r="AS138" s="107"/>
      <c r="AT138" s="107"/>
    </row>
    <row r="139" spans="1:46" s="20" customFormat="1" ht="24.95" customHeight="1" x14ac:dyDescent="0.25">
      <c r="A139" s="113" t="s">
        <v>218</v>
      </c>
      <c r="B139" s="87" t="s">
        <v>219</v>
      </c>
      <c r="C139" s="67">
        <v>12</v>
      </c>
      <c r="D139" s="21" t="s">
        <v>1</v>
      </c>
      <c r="E139" s="41">
        <v>1020</v>
      </c>
      <c r="F139" s="34">
        <v>0.21</v>
      </c>
      <c r="G139" s="39">
        <f t="shared" si="15"/>
        <v>1234.2</v>
      </c>
      <c r="H139" s="43">
        <f t="shared" si="16"/>
        <v>12240</v>
      </c>
      <c r="I139" s="39">
        <f t="shared" si="17"/>
        <v>2570.4</v>
      </c>
      <c r="J139" s="40">
        <f t="shared" si="18"/>
        <v>14810.4</v>
      </c>
      <c r="K139" s="19"/>
      <c r="L139" s="136">
        <v>12240</v>
      </c>
      <c r="M139" s="139">
        <f t="shared" si="10"/>
        <v>36720</v>
      </c>
      <c r="N139" s="124">
        <v>0.21</v>
      </c>
      <c r="O139" s="133">
        <f t="shared" si="11"/>
        <v>7711.2</v>
      </c>
      <c r="P139" s="144">
        <f t="shared" si="12"/>
        <v>44431.199999999997</v>
      </c>
      <c r="Q139" s="134">
        <v>0.2</v>
      </c>
      <c r="R139" s="135">
        <f t="shared" si="13"/>
        <v>7344</v>
      </c>
      <c r="S139" s="86">
        <v>12240</v>
      </c>
      <c r="T139" s="148">
        <f t="shared" si="14"/>
        <v>56304</v>
      </c>
      <c r="U139" s="86"/>
      <c r="V139" s="107"/>
      <c r="W139" s="107"/>
      <c r="X139" s="107"/>
      <c r="Y139" s="107"/>
      <c r="Z139" s="107"/>
      <c r="AA139" s="107"/>
      <c r="AB139" s="107"/>
      <c r="AC139" s="107"/>
      <c r="AD139" s="107"/>
      <c r="AE139" s="107"/>
      <c r="AF139" s="107"/>
      <c r="AG139" s="107"/>
      <c r="AH139" s="107"/>
      <c r="AI139" s="107"/>
      <c r="AJ139" s="107"/>
      <c r="AK139" s="107"/>
      <c r="AL139" s="107"/>
      <c r="AM139" s="107"/>
      <c r="AN139" s="107"/>
      <c r="AO139" s="107"/>
      <c r="AP139" s="107"/>
      <c r="AQ139" s="107"/>
      <c r="AR139" s="107"/>
      <c r="AS139" s="107"/>
      <c r="AT139" s="107"/>
    </row>
    <row r="140" spans="1:46" s="20" customFormat="1" ht="24.95" customHeight="1" x14ac:dyDescent="0.25">
      <c r="A140" s="113" t="s">
        <v>220</v>
      </c>
      <c r="B140" s="87" t="s">
        <v>221</v>
      </c>
      <c r="C140" s="67">
        <v>4</v>
      </c>
      <c r="D140" s="21" t="s">
        <v>1</v>
      </c>
      <c r="E140" s="41">
        <v>635</v>
      </c>
      <c r="F140" s="34">
        <v>0.21</v>
      </c>
      <c r="G140" s="39">
        <f t="shared" si="15"/>
        <v>768.35</v>
      </c>
      <c r="H140" s="43">
        <f t="shared" si="16"/>
        <v>2540</v>
      </c>
      <c r="I140" s="39">
        <f t="shared" si="17"/>
        <v>533.4</v>
      </c>
      <c r="J140" s="40">
        <f t="shared" si="18"/>
        <v>3073.4</v>
      </c>
      <c r="K140" s="19"/>
      <c r="L140" s="136">
        <v>2540</v>
      </c>
      <c r="M140" s="139">
        <f t="shared" si="10"/>
        <v>7620</v>
      </c>
      <c r="N140" s="124">
        <v>0.21</v>
      </c>
      <c r="O140" s="133">
        <f t="shared" si="11"/>
        <v>1600.2</v>
      </c>
      <c r="P140" s="144">
        <f t="shared" si="12"/>
        <v>9220.2000000000007</v>
      </c>
      <c r="Q140" s="134">
        <v>0.2</v>
      </c>
      <c r="R140" s="135">
        <f t="shared" si="13"/>
        <v>1524</v>
      </c>
      <c r="S140" s="86">
        <v>2540</v>
      </c>
      <c r="T140" s="148">
        <f t="shared" si="14"/>
        <v>11684</v>
      </c>
      <c r="U140" s="86"/>
      <c r="V140" s="107"/>
      <c r="W140" s="107"/>
      <c r="X140" s="107"/>
      <c r="Y140" s="107"/>
      <c r="Z140" s="107"/>
      <c r="AA140" s="107"/>
      <c r="AB140" s="107"/>
      <c r="AC140" s="107"/>
      <c r="AD140" s="107"/>
      <c r="AE140" s="107"/>
      <c r="AF140" s="107"/>
      <c r="AG140" s="107"/>
      <c r="AH140" s="107"/>
      <c r="AI140" s="107"/>
      <c r="AJ140" s="107"/>
      <c r="AK140" s="107"/>
      <c r="AL140" s="107"/>
      <c r="AM140" s="107"/>
      <c r="AN140" s="107"/>
      <c r="AO140" s="107"/>
      <c r="AP140" s="107"/>
      <c r="AQ140" s="107"/>
      <c r="AR140" s="107"/>
      <c r="AS140" s="107"/>
      <c r="AT140" s="107"/>
    </row>
    <row r="141" spans="1:46" s="20" customFormat="1" ht="24.95" customHeight="1" x14ac:dyDescent="0.25">
      <c r="A141" s="113" t="s">
        <v>222</v>
      </c>
      <c r="B141" s="87" t="s">
        <v>223</v>
      </c>
      <c r="C141" s="67">
        <v>34</v>
      </c>
      <c r="D141" s="21" t="s">
        <v>1</v>
      </c>
      <c r="E141" s="41">
        <v>595</v>
      </c>
      <c r="F141" s="34">
        <v>0.21</v>
      </c>
      <c r="G141" s="39">
        <f t="shared" si="15"/>
        <v>719.95</v>
      </c>
      <c r="H141" s="43">
        <f t="shared" si="16"/>
        <v>20230</v>
      </c>
      <c r="I141" s="39">
        <f t="shared" si="17"/>
        <v>4248.3</v>
      </c>
      <c r="J141" s="40">
        <f t="shared" si="18"/>
        <v>24478.3</v>
      </c>
      <c r="K141" s="19"/>
      <c r="L141" s="136">
        <v>20230</v>
      </c>
      <c r="M141" s="139">
        <f t="shared" ref="M141:M193" si="19">L141*3</f>
        <v>60690</v>
      </c>
      <c r="N141" s="124">
        <v>0.21</v>
      </c>
      <c r="O141" s="133">
        <f t="shared" ref="O141:O193" si="20">M141*N141</f>
        <v>12744.9</v>
      </c>
      <c r="P141" s="144">
        <f t="shared" ref="P141:P193" si="21">M141+O141</f>
        <v>73434.899999999994</v>
      </c>
      <c r="Q141" s="134">
        <v>0.2</v>
      </c>
      <c r="R141" s="135">
        <f t="shared" ref="R141:R193" si="22">M141*Q141</f>
        <v>12138</v>
      </c>
      <c r="S141" s="86">
        <v>20230</v>
      </c>
      <c r="T141" s="148">
        <f t="shared" ref="T141:T193" si="23">M141+R141+S141</f>
        <v>93058</v>
      </c>
      <c r="U141" s="86"/>
      <c r="V141" s="107"/>
      <c r="W141" s="107"/>
      <c r="X141" s="107"/>
      <c r="Y141" s="107"/>
      <c r="Z141" s="107"/>
      <c r="AA141" s="107"/>
      <c r="AB141" s="107"/>
      <c r="AC141" s="107"/>
      <c r="AD141" s="107"/>
      <c r="AE141" s="107"/>
      <c r="AF141" s="107"/>
      <c r="AG141" s="107"/>
      <c r="AH141" s="107"/>
      <c r="AI141" s="107"/>
      <c r="AJ141" s="107"/>
      <c r="AK141" s="107"/>
      <c r="AL141" s="107"/>
      <c r="AM141" s="107"/>
      <c r="AN141" s="107"/>
      <c r="AO141" s="107"/>
      <c r="AP141" s="107"/>
      <c r="AQ141" s="107"/>
      <c r="AR141" s="107"/>
      <c r="AS141" s="107"/>
      <c r="AT141" s="107"/>
    </row>
    <row r="142" spans="1:46" s="20" customFormat="1" ht="24.95" customHeight="1" x14ac:dyDescent="0.25">
      <c r="A142" s="113" t="s">
        <v>224</v>
      </c>
      <c r="B142" s="87" t="s">
        <v>225</v>
      </c>
      <c r="C142" s="67">
        <v>10</v>
      </c>
      <c r="D142" s="21" t="s">
        <v>1</v>
      </c>
      <c r="E142" s="41">
        <v>10</v>
      </c>
      <c r="F142" s="34">
        <v>0.21</v>
      </c>
      <c r="G142" s="39">
        <f t="shared" si="15"/>
        <v>12.1</v>
      </c>
      <c r="H142" s="43">
        <f t="shared" si="16"/>
        <v>100</v>
      </c>
      <c r="I142" s="39">
        <f t="shared" si="17"/>
        <v>21</v>
      </c>
      <c r="J142" s="40">
        <f t="shared" si="18"/>
        <v>121</v>
      </c>
      <c r="K142" s="19"/>
      <c r="L142" s="136">
        <v>100</v>
      </c>
      <c r="M142" s="139">
        <f t="shared" si="19"/>
        <v>300</v>
      </c>
      <c r="N142" s="124">
        <v>0.21</v>
      </c>
      <c r="O142" s="133">
        <f t="shared" si="20"/>
        <v>63</v>
      </c>
      <c r="P142" s="144">
        <f t="shared" si="21"/>
        <v>363</v>
      </c>
      <c r="Q142" s="134">
        <v>0.2</v>
      </c>
      <c r="R142" s="135">
        <f t="shared" si="22"/>
        <v>60</v>
      </c>
      <c r="S142" s="86">
        <v>100</v>
      </c>
      <c r="T142" s="148">
        <f t="shared" si="23"/>
        <v>460</v>
      </c>
      <c r="U142" s="86"/>
      <c r="V142" s="107"/>
      <c r="W142" s="107"/>
      <c r="X142" s="107"/>
      <c r="Y142" s="107"/>
      <c r="Z142" s="107"/>
      <c r="AA142" s="107"/>
      <c r="AB142" s="107"/>
      <c r="AC142" s="107"/>
      <c r="AD142" s="107"/>
      <c r="AE142" s="107"/>
      <c r="AF142" s="107"/>
      <c r="AG142" s="107"/>
      <c r="AH142" s="107"/>
      <c r="AI142" s="107"/>
      <c r="AJ142" s="107"/>
      <c r="AK142" s="107"/>
      <c r="AL142" s="107"/>
      <c r="AM142" s="107"/>
      <c r="AN142" s="107"/>
      <c r="AO142" s="107"/>
      <c r="AP142" s="107"/>
      <c r="AQ142" s="107"/>
      <c r="AR142" s="107"/>
      <c r="AS142" s="107"/>
      <c r="AT142" s="107"/>
    </row>
    <row r="143" spans="1:46" s="20" customFormat="1" ht="24.95" customHeight="1" x14ac:dyDescent="0.25">
      <c r="A143" s="113" t="s">
        <v>226</v>
      </c>
      <c r="B143" s="87" t="s">
        <v>227</v>
      </c>
      <c r="C143" s="67">
        <v>160</v>
      </c>
      <c r="D143" s="21" t="s">
        <v>1</v>
      </c>
      <c r="E143" s="41">
        <v>12</v>
      </c>
      <c r="F143" s="34">
        <v>0.21</v>
      </c>
      <c r="G143" s="39">
        <f t="shared" si="15"/>
        <v>14.52</v>
      </c>
      <c r="H143" s="43">
        <f t="shared" si="16"/>
        <v>1920</v>
      </c>
      <c r="I143" s="39">
        <f t="shared" si="17"/>
        <v>403.2</v>
      </c>
      <c r="J143" s="40">
        <f t="shared" si="18"/>
        <v>2323.1999999999998</v>
      </c>
      <c r="K143" s="19"/>
      <c r="L143" s="136">
        <v>1920</v>
      </c>
      <c r="M143" s="139">
        <f t="shared" si="19"/>
        <v>5760</v>
      </c>
      <c r="N143" s="124">
        <v>0.21</v>
      </c>
      <c r="O143" s="133">
        <f t="shared" si="20"/>
        <v>1209.5999999999999</v>
      </c>
      <c r="P143" s="144">
        <f t="shared" si="21"/>
        <v>6969.6</v>
      </c>
      <c r="Q143" s="134">
        <v>0.2</v>
      </c>
      <c r="R143" s="135">
        <f t="shared" si="22"/>
        <v>1152</v>
      </c>
      <c r="S143" s="86">
        <v>1920</v>
      </c>
      <c r="T143" s="148">
        <f t="shared" si="23"/>
        <v>8832</v>
      </c>
      <c r="U143" s="86"/>
      <c r="V143" s="107"/>
      <c r="W143" s="107"/>
      <c r="X143" s="107"/>
      <c r="Y143" s="107"/>
      <c r="Z143" s="107"/>
      <c r="AA143" s="107"/>
      <c r="AB143" s="107"/>
      <c r="AC143" s="107"/>
      <c r="AD143" s="107"/>
      <c r="AE143" s="107"/>
      <c r="AF143" s="107"/>
      <c r="AG143" s="107"/>
      <c r="AH143" s="107"/>
      <c r="AI143" s="107"/>
      <c r="AJ143" s="107"/>
      <c r="AK143" s="107"/>
      <c r="AL143" s="107"/>
      <c r="AM143" s="107"/>
      <c r="AN143" s="107"/>
      <c r="AO143" s="107"/>
      <c r="AP143" s="107"/>
      <c r="AQ143" s="107"/>
      <c r="AR143" s="107"/>
      <c r="AS143" s="107"/>
      <c r="AT143" s="107"/>
    </row>
    <row r="144" spans="1:46" s="93" customFormat="1" ht="24.95" customHeight="1" x14ac:dyDescent="0.25">
      <c r="A144" s="111" t="s">
        <v>228</v>
      </c>
      <c r="B144" s="82" t="s">
        <v>351</v>
      </c>
      <c r="C144" s="67">
        <v>40</v>
      </c>
      <c r="D144" s="21" t="s">
        <v>1</v>
      </c>
      <c r="E144" s="42">
        <v>461</v>
      </c>
      <c r="F144" s="34">
        <v>0.21</v>
      </c>
      <c r="G144" s="39">
        <f t="shared" si="15"/>
        <v>557.80999999999995</v>
      </c>
      <c r="H144" s="39">
        <f t="shared" si="16"/>
        <v>18440</v>
      </c>
      <c r="I144" s="39">
        <f t="shared" si="17"/>
        <v>3872.3999999999996</v>
      </c>
      <c r="J144" s="40">
        <f t="shared" si="18"/>
        <v>22312.400000000001</v>
      </c>
      <c r="K144" s="92"/>
      <c r="L144" s="137">
        <v>18440</v>
      </c>
      <c r="M144" s="139">
        <f t="shared" si="19"/>
        <v>55320</v>
      </c>
      <c r="N144" s="124">
        <v>0.21</v>
      </c>
      <c r="O144" s="133">
        <f t="shared" si="20"/>
        <v>11617.199999999999</v>
      </c>
      <c r="P144" s="144">
        <f t="shared" si="21"/>
        <v>66937.2</v>
      </c>
      <c r="Q144" s="134">
        <v>0.2</v>
      </c>
      <c r="R144" s="135">
        <f t="shared" si="22"/>
        <v>11064</v>
      </c>
      <c r="S144" s="98">
        <v>18440</v>
      </c>
      <c r="T144" s="148">
        <f t="shared" si="23"/>
        <v>84824</v>
      </c>
      <c r="U144" s="98"/>
      <c r="V144" s="108"/>
      <c r="W144" s="108"/>
      <c r="X144" s="108"/>
      <c r="Y144" s="108"/>
      <c r="Z144" s="108"/>
      <c r="AA144" s="108"/>
      <c r="AB144" s="108"/>
      <c r="AC144" s="108"/>
      <c r="AD144" s="108"/>
      <c r="AE144" s="108"/>
      <c r="AF144" s="108"/>
      <c r="AG144" s="108"/>
      <c r="AH144" s="108"/>
      <c r="AI144" s="108"/>
      <c r="AJ144" s="108"/>
      <c r="AK144" s="108"/>
      <c r="AL144" s="108"/>
      <c r="AM144" s="108"/>
      <c r="AN144" s="108"/>
      <c r="AO144" s="108"/>
      <c r="AP144" s="108"/>
      <c r="AQ144" s="108"/>
      <c r="AR144" s="108"/>
      <c r="AS144" s="108"/>
      <c r="AT144" s="108"/>
    </row>
    <row r="145" spans="1:46" s="20" customFormat="1" ht="24.95" customHeight="1" x14ac:dyDescent="0.25">
      <c r="A145" s="113" t="s">
        <v>229</v>
      </c>
      <c r="B145" s="87" t="s">
        <v>352</v>
      </c>
      <c r="C145" s="67">
        <v>50</v>
      </c>
      <c r="D145" s="21" t="s">
        <v>1</v>
      </c>
      <c r="E145" s="41">
        <v>150</v>
      </c>
      <c r="F145" s="34">
        <v>0.21</v>
      </c>
      <c r="G145" s="39">
        <f t="shared" si="15"/>
        <v>181.5</v>
      </c>
      <c r="H145" s="43">
        <f t="shared" si="16"/>
        <v>7500</v>
      </c>
      <c r="I145" s="39">
        <f t="shared" si="17"/>
        <v>1575</v>
      </c>
      <c r="J145" s="40">
        <f t="shared" si="18"/>
        <v>9075</v>
      </c>
      <c r="K145" s="19"/>
      <c r="L145" s="136">
        <v>7500</v>
      </c>
      <c r="M145" s="139">
        <f t="shared" si="19"/>
        <v>22500</v>
      </c>
      <c r="N145" s="124">
        <v>0.21</v>
      </c>
      <c r="O145" s="133">
        <f t="shared" si="20"/>
        <v>4725</v>
      </c>
      <c r="P145" s="144">
        <f t="shared" si="21"/>
        <v>27225</v>
      </c>
      <c r="Q145" s="134">
        <v>0.2</v>
      </c>
      <c r="R145" s="135">
        <f t="shared" si="22"/>
        <v>4500</v>
      </c>
      <c r="S145" s="86">
        <v>7500</v>
      </c>
      <c r="T145" s="148">
        <f t="shared" si="23"/>
        <v>34500</v>
      </c>
      <c r="U145" s="86"/>
      <c r="V145" s="107"/>
      <c r="W145" s="107"/>
      <c r="X145" s="107"/>
      <c r="Y145" s="107"/>
      <c r="Z145" s="107"/>
      <c r="AA145" s="107"/>
      <c r="AB145" s="107"/>
      <c r="AC145" s="107"/>
      <c r="AD145" s="107"/>
      <c r="AE145" s="107"/>
      <c r="AF145" s="107"/>
      <c r="AG145" s="107"/>
      <c r="AH145" s="107"/>
      <c r="AI145" s="107"/>
      <c r="AJ145" s="107"/>
      <c r="AK145" s="107"/>
      <c r="AL145" s="107"/>
      <c r="AM145" s="107"/>
      <c r="AN145" s="107"/>
      <c r="AO145" s="107"/>
      <c r="AP145" s="107"/>
      <c r="AQ145" s="107"/>
      <c r="AR145" s="107"/>
      <c r="AS145" s="107"/>
      <c r="AT145" s="107"/>
    </row>
    <row r="146" spans="1:46" s="20" customFormat="1" ht="24.95" customHeight="1" x14ac:dyDescent="0.25">
      <c r="A146" s="177" t="s">
        <v>230</v>
      </c>
      <c r="B146" s="87" t="s">
        <v>302</v>
      </c>
      <c r="C146" s="67">
        <v>35</v>
      </c>
      <c r="D146" s="21" t="s">
        <v>1</v>
      </c>
      <c r="E146" s="41">
        <v>141</v>
      </c>
      <c r="F146" s="34">
        <v>0.21</v>
      </c>
      <c r="G146" s="39">
        <f t="shared" si="15"/>
        <v>170.61</v>
      </c>
      <c r="H146" s="43">
        <f t="shared" si="16"/>
        <v>4935</v>
      </c>
      <c r="I146" s="39">
        <f t="shared" si="17"/>
        <v>1036.3499999999999</v>
      </c>
      <c r="J146" s="40">
        <f t="shared" si="18"/>
        <v>5971.35</v>
      </c>
      <c r="K146" s="19"/>
      <c r="L146" s="136"/>
      <c r="M146" s="139">
        <f t="shared" si="19"/>
        <v>0</v>
      </c>
      <c r="N146" s="124">
        <v>0.21</v>
      </c>
      <c r="O146" s="133">
        <f t="shared" si="20"/>
        <v>0</v>
      </c>
      <c r="P146" s="144">
        <f t="shared" si="21"/>
        <v>0</v>
      </c>
      <c r="Q146" s="134">
        <v>0.2</v>
      </c>
      <c r="R146" s="135">
        <f t="shared" si="22"/>
        <v>0</v>
      </c>
      <c r="S146" s="86"/>
      <c r="T146" s="148">
        <f t="shared" si="23"/>
        <v>0</v>
      </c>
      <c r="U146" s="86"/>
      <c r="V146" s="107"/>
      <c r="W146" s="107"/>
      <c r="X146" s="107"/>
      <c r="Y146" s="107"/>
      <c r="Z146" s="107"/>
      <c r="AA146" s="107"/>
      <c r="AB146" s="107"/>
      <c r="AC146" s="107"/>
      <c r="AD146" s="107"/>
      <c r="AE146" s="107"/>
      <c r="AF146" s="107"/>
      <c r="AG146" s="107"/>
      <c r="AH146" s="107"/>
      <c r="AI146" s="107"/>
      <c r="AJ146" s="107"/>
      <c r="AK146" s="107"/>
      <c r="AL146" s="107"/>
      <c r="AM146" s="107"/>
      <c r="AN146" s="107"/>
      <c r="AO146" s="107"/>
      <c r="AP146" s="107"/>
      <c r="AQ146" s="107"/>
      <c r="AR146" s="107"/>
      <c r="AS146" s="107"/>
      <c r="AT146" s="107"/>
    </row>
    <row r="147" spans="1:46" s="20" customFormat="1" ht="39" customHeight="1" x14ac:dyDescent="0.25">
      <c r="A147" s="179"/>
      <c r="B147" s="105" t="s">
        <v>303</v>
      </c>
      <c r="C147" s="67">
        <v>25</v>
      </c>
      <c r="D147" s="21" t="s">
        <v>1</v>
      </c>
      <c r="E147" s="41">
        <v>141</v>
      </c>
      <c r="F147" s="34">
        <v>0.21</v>
      </c>
      <c r="G147" s="39">
        <f t="shared" si="15"/>
        <v>170.61</v>
      </c>
      <c r="H147" s="43">
        <f t="shared" si="16"/>
        <v>3525</v>
      </c>
      <c r="I147" s="39">
        <f t="shared" si="17"/>
        <v>740.25</v>
      </c>
      <c r="J147" s="40">
        <f t="shared" si="18"/>
        <v>4265.25</v>
      </c>
      <c r="K147" s="19"/>
      <c r="L147" s="136"/>
      <c r="M147" s="139">
        <f t="shared" si="19"/>
        <v>0</v>
      </c>
      <c r="N147" s="124">
        <v>0.21</v>
      </c>
      <c r="O147" s="133">
        <f t="shared" si="20"/>
        <v>0</v>
      </c>
      <c r="P147" s="144">
        <f t="shared" si="21"/>
        <v>0</v>
      </c>
      <c r="Q147" s="134">
        <v>0.2</v>
      </c>
      <c r="R147" s="135">
        <f t="shared" si="22"/>
        <v>0</v>
      </c>
      <c r="S147" s="86"/>
      <c r="T147" s="148">
        <f t="shared" si="23"/>
        <v>0</v>
      </c>
      <c r="U147" s="86"/>
      <c r="V147" s="107"/>
      <c r="W147" s="107"/>
      <c r="X147" s="107"/>
      <c r="Y147" s="107"/>
      <c r="Z147" s="107"/>
      <c r="AA147" s="107"/>
      <c r="AB147" s="107"/>
      <c r="AC147" s="107"/>
      <c r="AD147" s="107"/>
      <c r="AE147" s="107"/>
      <c r="AF147" s="107"/>
      <c r="AG147" s="107"/>
      <c r="AH147" s="107"/>
      <c r="AI147" s="107"/>
      <c r="AJ147" s="107"/>
      <c r="AK147" s="107"/>
      <c r="AL147" s="107"/>
      <c r="AM147" s="107"/>
      <c r="AN147" s="107"/>
      <c r="AO147" s="107"/>
      <c r="AP147" s="107"/>
      <c r="AQ147" s="107"/>
      <c r="AR147" s="107"/>
      <c r="AS147" s="107"/>
      <c r="AT147" s="107"/>
    </row>
    <row r="148" spans="1:46" s="20" customFormat="1" ht="24.95" customHeight="1" x14ac:dyDescent="0.25">
      <c r="A148" s="179"/>
      <c r="B148" s="87" t="s">
        <v>304</v>
      </c>
      <c r="C148" s="67">
        <v>55</v>
      </c>
      <c r="D148" s="21" t="s">
        <v>1</v>
      </c>
      <c r="E148" s="41">
        <v>141</v>
      </c>
      <c r="F148" s="34">
        <v>0.21</v>
      </c>
      <c r="G148" s="39">
        <f t="shared" si="15"/>
        <v>170.61</v>
      </c>
      <c r="H148" s="43">
        <f t="shared" si="16"/>
        <v>7755</v>
      </c>
      <c r="I148" s="39">
        <f t="shared" si="17"/>
        <v>1628.55</v>
      </c>
      <c r="J148" s="40">
        <f t="shared" si="18"/>
        <v>9383.5499999999993</v>
      </c>
      <c r="K148" s="19"/>
      <c r="L148" s="136"/>
      <c r="M148" s="139">
        <f t="shared" si="19"/>
        <v>0</v>
      </c>
      <c r="N148" s="124">
        <v>0.21</v>
      </c>
      <c r="O148" s="133">
        <f t="shared" si="20"/>
        <v>0</v>
      </c>
      <c r="P148" s="144">
        <f t="shared" si="21"/>
        <v>0</v>
      </c>
      <c r="Q148" s="134">
        <v>0.2</v>
      </c>
      <c r="R148" s="135">
        <f t="shared" si="22"/>
        <v>0</v>
      </c>
      <c r="S148" s="86"/>
      <c r="T148" s="148">
        <f t="shared" si="23"/>
        <v>0</v>
      </c>
      <c r="U148" s="86"/>
      <c r="V148" s="107"/>
      <c r="W148" s="107"/>
      <c r="X148" s="107"/>
      <c r="Y148" s="107"/>
      <c r="Z148" s="107"/>
      <c r="AA148" s="107"/>
      <c r="AB148" s="107"/>
      <c r="AC148" s="107"/>
      <c r="AD148" s="107"/>
      <c r="AE148" s="107"/>
      <c r="AF148" s="107"/>
      <c r="AG148" s="107"/>
      <c r="AH148" s="107"/>
      <c r="AI148" s="107"/>
      <c r="AJ148" s="107"/>
      <c r="AK148" s="107"/>
      <c r="AL148" s="107"/>
      <c r="AM148" s="107"/>
      <c r="AN148" s="107"/>
      <c r="AO148" s="107"/>
      <c r="AP148" s="107"/>
      <c r="AQ148" s="107"/>
      <c r="AR148" s="107"/>
      <c r="AS148" s="107"/>
      <c r="AT148" s="107"/>
    </row>
    <row r="149" spans="1:46" s="20" customFormat="1" ht="24.95" customHeight="1" x14ac:dyDescent="0.25">
      <c r="A149" s="179"/>
      <c r="B149" s="105" t="s">
        <v>305</v>
      </c>
      <c r="C149" s="67">
        <v>10</v>
      </c>
      <c r="D149" s="21" t="s">
        <v>1</v>
      </c>
      <c r="E149" s="41">
        <v>141</v>
      </c>
      <c r="F149" s="34">
        <v>0.21</v>
      </c>
      <c r="G149" s="39">
        <f t="shared" si="15"/>
        <v>170.61</v>
      </c>
      <c r="H149" s="43">
        <f t="shared" si="16"/>
        <v>1410</v>
      </c>
      <c r="I149" s="39">
        <f t="shared" si="17"/>
        <v>296.09999999999997</v>
      </c>
      <c r="J149" s="40">
        <f t="shared" si="18"/>
        <v>1706.1</v>
      </c>
      <c r="K149" s="19"/>
      <c r="L149" s="136"/>
      <c r="M149" s="139">
        <f t="shared" si="19"/>
        <v>0</v>
      </c>
      <c r="N149" s="124">
        <v>0.21</v>
      </c>
      <c r="O149" s="133">
        <f t="shared" si="20"/>
        <v>0</v>
      </c>
      <c r="P149" s="144">
        <f t="shared" si="21"/>
        <v>0</v>
      </c>
      <c r="Q149" s="134">
        <v>0.2</v>
      </c>
      <c r="R149" s="135">
        <f t="shared" si="22"/>
        <v>0</v>
      </c>
      <c r="S149" s="86"/>
      <c r="T149" s="148">
        <f t="shared" si="23"/>
        <v>0</v>
      </c>
      <c r="U149" s="86"/>
      <c r="V149" s="107"/>
      <c r="W149" s="107"/>
      <c r="X149" s="107"/>
      <c r="Y149" s="107"/>
      <c r="Z149" s="107"/>
      <c r="AA149" s="107"/>
      <c r="AB149" s="107"/>
      <c r="AC149" s="107"/>
      <c r="AD149" s="107"/>
      <c r="AE149" s="107"/>
      <c r="AF149" s="107"/>
      <c r="AG149" s="107"/>
      <c r="AH149" s="107"/>
      <c r="AI149" s="107"/>
      <c r="AJ149" s="107"/>
      <c r="AK149" s="107"/>
      <c r="AL149" s="107"/>
      <c r="AM149" s="107"/>
      <c r="AN149" s="107"/>
      <c r="AO149" s="107"/>
      <c r="AP149" s="107"/>
      <c r="AQ149" s="107"/>
      <c r="AR149" s="107"/>
      <c r="AS149" s="107"/>
      <c r="AT149" s="107"/>
    </row>
    <row r="150" spans="1:46" s="20" customFormat="1" ht="24.95" customHeight="1" x14ac:dyDescent="0.25">
      <c r="A150" s="179"/>
      <c r="B150" s="87" t="s">
        <v>306</v>
      </c>
      <c r="C150" s="67">
        <v>10</v>
      </c>
      <c r="D150" s="21" t="s">
        <v>1</v>
      </c>
      <c r="E150" s="41">
        <v>141</v>
      </c>
      <c r="F150" s="34">
        <v>0.21</v>
      </c>
      <c r="G150" s="39">
        <f t="shared" si="15"/>
        <v>170.61</v>
      </c>
      <c r="H150" s="43">
        <f t="shared" si="16"/>
        <v>1410</v>
      </c>
      <c r="I150" s="39">
        <f t="shared" si="17"/>
        <v>296.09999999999997</v>
      </c>
      <c r="J150" s="40">
        <f t="shared" si="18"/>
        <v>1706.1</v>
      </c>
      <c r="K150" s="19"/>
      <c r="L150" s="136"/>
      <c r="M150" s="139">
        <f t="shared" si="19"/>
        <v>0</v>
      </c>
      <c r="N150" s="124">
        <v>0.21</v>
      </c>
      <c r="O150" s="133">
        <f t="shared" si="20"/>
        <v>0</v>
      </c>
      <c r="P150" s="144">
        <f t="shared" si="21"/>
        <v>0</v>
      </c>
      <c r="Q150" s="134">
        <v>0.2</v>
      </c>
      <c r="R150" s="135">
        <f t="shared" si="22"/>
        <v>0</v>
      </c>
      <c r="S150" s="86"/>
      <c r="T150" s="148">
        <f t="shared" si="23"/>
        <v>0</v>
      </c>
      <c r="U150" s="86"/>
      <c r="V150" s="107"/>
      <c r="W150" s="107"/>
      <c r="X150" s="107"/>
      <c r="Y150" s="107"/>
      <c r="Z150" s="107"/>
      <c r="AA150" s="107"/>
      <c r="AB150" s="107"/>
      <c r="AC150" s="107"/>
      <c r="AD150" s="107"/>
      <c r="AE150" s="107"/>
      <c r="AF150" s="107"/>
      <c r="AG150" s="107"/>
      <c r="AH150" s="107"/>
      <c r="AI150" s="107"/>
      <c r="AJ150" s="107"/>
      <c r="AK150" s="107"/>
      <c r="AL150" s="107"/>
      <c r="AM150" s="107"/>
      <c r="AN150" s="107"/>
      <c r="AO150" s="107"/>
      <c r="AP150" s="107"/>
      <c r="AQ150" s="107"/>
      <c r="AR150" s="107"/>
      <c r="AS150" s="107"/>
      <c r="AT150" s="107"/>
    </row>
    <row r="151" spans="1:46" s="20" customFormat="1" ht="24.95" customHeight="1" x14ac:dyDescent="0.25">
      <c r="A151" s="179"/>
      <c r="B151" s="87" t="s">
        <v>307</v>
      </c>
      <c r="C151" s="67">
        <v>10</v>
      </c>
      <c r="D151" s="21" t="s">
        <v>1</v>
      </c>
      <c r="E151" s="41">
        <v>141</v>
      </c>
      <c r="F151" s="34">
        <v>0.21</v>
      </c>
      <c r="G151" s="39">
        <f t="shared" si="15"/>
        <v>170.61</v>
      </c>
      <c r="H151" s="43">
        <f t="shared" si="16"/>
        <v>1410</v>
      </c>
      <c r="I151" s="39">
        <f t="shared" si="17"/>
        <v>296.09999999999997</v>
      </c>
      <c r="J151" s="40">
        <f t="shared" si="18"/>
        <v>1706.1</v>
      </c>
      <c r="K151" s="19"/>
      <c r="L151" s="136"/>
      <c r="M151" s="139">
        <f t="shared" si="19"/>
        <v>0</v>
      </c>
      <c r="N151" s="124">
        <v>0.21</v>
      </c>
      <c r="O151" s="133">
        <f t="shared" si="20"/>
        <v>0</v>
      </c>
      <c r="P151" s="144">
        <f t="shared" si="21"/>
        <v>0</v>
      </c>
      <c r="Q151" s="134">
        <v>0.2</v>
      </c>
      <c r="R151" s="135">
        <f t="shared" si="22"/>
        <v>0</v>
      </c>
      <c r="S151" s="86"/>
      <c r="T151" s="148">
        <f t="shared" si="23"/>
        <v>0</v>
      </c>
      <c r="U151" s="86"/>
      <c r="V151" s="107"/>
      <c r="W151" s="107"/>
      <c r="X151" s="107"/>
      <c r="Y151" s="107"/>
      <c r="Z151" s="107"/>
      <c r="AA151" s="107"/>
      <c r="AB151" s="107"/>
      <c r="AC151" s="107"/>
      <c r="AD151" s="107"/>
      <c r="AE151" s="107"/>
      <c r="AF151" s="107"/>
      <c r="AG151" s="107"/>
      <c r="AH151" s="107"/>
      <c r="AI151" s="107"/>
      <c r="AJ151" s="107"/>
      <c r="AK151" s="107"/>
      <c r="AL151" s="107"/>
      <c r="AM151" s="107"/>
      <c r="AN151" s="107"/>
      <c r="AO151" s="107"/>
      <c r="AP151" s="107"/>
      <c r="AQ151" s="107"/>
      <c r="AR151" s="107"/>
      <c r="AS151" s="107"/>
      <c r="AT151" s="107"/>
    </row>
    <row r="152" spans="1:46" s="20" customFormat="1" ht="24.95" customHeight="1" x14ac:dyDescent="0.25">
      <c r="A152" s="178"/>
      <c r="B152" s="87" t="s">
        <v>308</v>
      </c>
      <c r="C152" s="67">
        <v>15</v>
      </c>
      <c r="D152" s="21" t="s">
        <v>1</v>
      </c>
      <c r="E152" s="41">
        <v>141</v>
      </c>
      <c r="F152" s="34">
        <v>0.21</v>
      </c>
      <c r="G152" s="39">
        <f t="shared" si="15"/>
        <v>170.61</v>
      </c>
      <c r="H152" s="43">
        <f t="shared" si="16"/>
        <v>2115</v>
      </c>
      <c r="I152" s="39">
        <f t="shared" si="17"/>
        <v>444.15</v>
      </c>
      <c r="J152" s="40">
        <f t="shared" si="18"/>
        <v>2559.15</v>
      </c>
      <c r="K152" s="19">
        <v>128</v>
      </c>
      <c r="L152" s="136">
        <f>SUM(H146:H152)</f>
        <v>22560</v>
      </c>
      <c r="M152" s="139">
        <f t="shared" si="19"/>
        <v>67680</v>
      </c>
      <c r="N152" s="124">
        <v>0.21</v>
      </c>
      <c r="O152" s="133">
        <f t="shared" si="20"/>
        <v>14212.8</v>
      </c>
      <c r="P152" s="144">
        <f t="shared" si="21"/>
        <v>81892.800000000003</v>
      </c>
      <c r="Q152" s="134">
        <v>0.2</v>
      </c>
      <c r="R152" s="135">
        <f t="shared" si="22"/>
        <v>13536</v>
      </c>
      <c r="S152" s="86">
        <v>22560</v>
      </c>
      <c r="T152" s="148">
        <f t="shared" si="23"/>
        <v>103776</v>
      </c>
      <c r="U152" s="86"/>
      <c r="V152" s="107"/>
      <c r="W152" s="107"/>
      <c r="X152" s="107"/>
      <c r="Y152" s="107"/>
      <c r="Z152" s="107"/>
      <c r="AA152" s="107"/>
      <c r="AB152" s="107"/>
      <c r="AC152" s="107"/>
      <c r="AD152" s="107"/>
      <c r="AE152" s="107"/>
      <c r="AF152" s="107"/>
      <c r="AG152" s="107"/>
      <c r="AH152" s="107"/>
      <c r="AI152" s="107"/>
      <c r="AJ152" s="107"/>
      <c r="AK152" s="107"/>
      <c r="AL152" s="107"/>
      <c r="AM152" s="107"/>
      <c r="AN152" s="107"/>
      <c r="AO152" s="107"/>
      <c r="AP152" s="107"/>
      <c r="AQ152" s="107"/>
      <c r="AR152" s="107"/>
      <c r="AS152" s="107"/>
      <c r="AT152" s="107"/>
    </row>
    <row r="153" spans="1:46" s="20" customFormat="1" ht="24.95" customHeight="1" x14ac:dyDescent="0.25">
      <c r="A153" s="177" t="s">
        <v>231</v>
      </c>
      <c r="B153" s="87" t="s">
        <v>299</v>
      </c>
      <c r="C153" s="67">
        <v>92</v>
      </c>
      <c r="D153" s="21" t="s">
        <v>1</v>
      </c>
      <c r="E153" s="41">
        <v>290</v>
      </c>
      <c r="F153" s="34">
        <v>0.21</v>
      </c>
      <c r="G153" s="39">
        <f t="shared" si="15"/>
        <v>350.9</v>
      </c>
      <c r="H153" s="43">
        <f t="shared" si="16"/>
        <v>26680</v>
      </c>
      <c r="I153" s="39">
        <f t="shared" si="17"/>
        <v>5602.8</v>
      </c>
      <c r="J153" s="40">
        <f t="shared" si="18"/>
        <v>32282.799999999999</v>
      </c>
      <c r="K153" s="19"/>
      <c r="L153" s="136"/>
      <c r="M153" s="139">
        <f t="shared" si="19"/>
        <v>0</v>
      </c>
      <c r="N153" s="124">
        <v>0.21</v>
      </c>
      <c r="O153" s="133">
        <f t="shared" si="20"/>
        <v>0</v>
      </c>
      <c r="P153" s="144">
        <f t="shared" si="21"/>
        <v>0</v>
      </c>
      <c r="Q153" s="134">
        <v>0.2</v>
      </c>
      <c r="R153" s="135">
        <f t="shared" si="22"/>
        <v>0</v>
      </c>
      <c r="S153" s="86"/>
      <c r="T153" s="148">
        <f t="shared" si="23"/>
        <v>0</v>
      </c>
      <c r="U153" s="86"/>
      <c r="V153" s="107"/>
      <c r="W153" s="107"/>
      <c r="X153" s="107"/>
      <c r="Y153" s="107"/>
      <c r="Z153" s="107"/>
      <c r="AA153" s="107"/>
      <c r="AB153" s="107"/>
      <c r="AC153" s="107"/>
      <c r="AD153" s="107"/>
      <c r="AE153" s="107"/>
      <c r="AF153" s="107"/>
      <c r="AG153" s="107"/>
      <c r="AH153" s="107"/>
      <c r="AI153" s="107"/>
      <c r="AJ153" s="107"/>
      <c r="AK153" s="107"/>
      <c r="AL153" s="107"/>
      <c r="AM153" s="107"/>
      <c r="AN153" s="107"/>
      <c r="AO153" s="107"/>
      <c r="AP153" s="107"/>
      <c r="AQ153" s="107"/>
      <c r="AR153" s="107"/>
      <c r="AS153" s="107"/>
      <c r="AT153" s="107"/>
    </row>
    <row r="154" spans="1:46" s="20" customFormat="1" ht="24.95" customHeight="1" x14ac:dyDescent="0.25">
      <c r="A154" s="179"/>
      <c r="B154" s="87" t="s">
        <v>300</v>
      </c>
      <c r="C154" s="67">
        <v>119</v>
      </c>
      <c r="D154" s="21" t="s">
        <v>1</v>
      </c>
      <c r="E154" s="41">
        <v>290</v>
      </c>
      <c r="F154" s="34">
        <v>0.21</v>
      </c>
      <c r="G154" s="39">
        <f t="shared" si="15"/>
        <v>350.9</v>
      </c>
      <c r="H154" s="43">
        <f t="shared" si="16"/>
        <v>34510</v>
      </c>
      <c r="I154" s="39">
        <f t="shared" si="17"/>
        <v>7247.0999999999995</v>
      </c>
      <c r="J154" s="40">
        <f t="shared" si="18"/>
        <v>41757.1</v>
      </c>
      <c r="K154" s="19"/>
      <c r="L154" s="136"/>
      <c r="M154" s="139">
        <f t="shared" si="19"/>
        <v>0</v>
      </c>
      <c r="N154" s="124">
        <v>0.21</v>
      </c>
      <c r="O154" s="133">
        <f t="shared" si="20"/>
        <v>0</v>
      </c>
      <c r="P154" s="144">
        <f t="shared" si="21"/>
        <v>0</v>
      </c>
      <c r="Q154" s="134">
        <v>0.2</v>
      </c>
      <c r="R154" s="135">
        <f t="shared" si="22"/>
        <v>0</v>
      </c>
      <c r="S154" s="86"/>
      <c r="T154" s="148">
        <f t="shared" si="23"/>
        <v>0</v>
      </c>
      <c r="U154" s="86"/>
      <c r="V154" s="107"/>
      <c r="W154" s="107"/>
      <c r="X154" s="107"/>
      <c r="Y154" s="107"/>
      <c r="Z154" s="107"/>
      <c r="AA154" s="107"/>
      <c r="AB154" s="107"/>
      <c r="AC154" s="107"/>
      <c r="AD154" s="107"/>
      <c r="AE154" s="107"/>
      <c r="AF154" s="107"/>
      <c r="AG154" s="107"/>
      <c r="AH154" s="107"/>
      <c r="AI154" s="107"/>
      <c r="AJ154" s="107"/>
      <c r="AK154" s="107"/>
      <c r="AL154" s="107"/>
      <c r="AM154" s="107"/>
      <c r="AN154" s="107"/>
      <c r="AO154" s="107"/>
      <c r="AP154" s="107"/>
      <c r="AQ154" s="107"/>
      <c r="AR154" s="107"/>
      <c r="AS154" s="107"/>
      <c r="AT154" s="107"/>
    </row>
    <row r="155" spans="1:46" s="20" customFormat="1" ht="24.95" customHeight="1" x14ac:dyDescent="0.25">
      <c r="A155" s="178"/>
      <c r="B155" s="87" t="s">
        <v>301</v>
      </c>
      <c r="C155" s="67">
        <v>65</v>
      </c>
      <c r="D155" s="21" t="s">
        <v>1</v>
      </c>
      <c r="E155" s="41">
        <v>290</v>
      </c>
      <c r="F155" s="34">
        <v>0.21</v>
      </c>
      <c r="G155" s="39">
        <f t="shared" si="15"/>
        <v>350.9</v>
      </c>
      <c r="H155" s="43">
        <f t="shared" si="16"/>
        <v>18850</v>
      </c>
      <c r="I155" s="39">
        <f t="shared" si="17"/>
        <v>3958.5</v>
      </c>
      <c r="J155" s="40">
        <f t="shared" si="18"/>
        <v>22808.5</v>
      </c>
      <c r="K155" s="19">
        <v>129</v>
      </c>
      <c r="L155" s="136">
        <f>H153+H154+H155</f>
        <v>80040</v>
      </c>
      <c r="M155" s="139">
        <f t="shared" si="19"/>
        <v>240120</v>
      </c>
      <c r="N155" s="124">
        <v>0.21</v>
      </c>
      <c r="O155" s="133">
        <f t="shared" si="20"/>
        <v>50425.2</v>
      </c>
      <c r="P155" s="144">
        <f t="shared" si="21"/>
        <v>290545.2</v>
      </c>
      <c r="Q155" s="134">
        <v>0.2</v>
      </c>
      <c r="R155" s="135">
        <f t="shared" si="22"/>
        <v>48024</v>
      </c>
      <c r="S155" s="86">
        <v>80040</v>
      </c>
      <c r="T155" s="148">
        <f t="shared" si="23"/>
        <v>368184</v>
      </c>
      <c r="U155" s="86"/>
      <c r="V155" s="107"/>
      <c r="W155" s="107"/>
      <c r="X155" s="107"/>
      <c r="Y155" s="107"/>
      <c r="Z155" s="107"/>
      <c r="AA155" s="107"/>
      <c r="AB155" s="107"/>
      <c r="AC155" s="107"/>
      <c r="AD155" s="107"/>
      <c r="AE155" s="107"/>
      <c r="AF155" s="107"/>
      <c r="AG155" s="107"/>
      <c r="AH155" s="107"/>
      <c r="AI155" s="107"/>
      <c r="AJ155" s="107"/>
      <c r="AK155" s="107"/>
      <c r="AL155" s="107"/>
      <c r="AM155" s="107"/>
      <c r="AN155" s="107"/>
      <c r="AO155" s="107"/>
      <c r="AP155" s="107"/>
      <c r="AQ155" s="107"/>
      <c r="AR155" s="107"/>
      <c r="AS155" s="107"/>
      <c r="AT155" s="107"/>
    </row>
    <row r="156" spans="1:46" s="20" customFormat="1" ht="24.95" customHeight="1" x14ac:dyDescent="0.25">
      <c r="A156" s="113" t="s">
        <v>232</v>
      </c>
      <c r="B156" s="87" t="s">
        <v>233</v>
      </c>
      <c r="C156" s="67">
        <v>60</v>
      </c>
      <c r="D156" s="21" t="s">
        <v>1</v>
      </c>
      <c r="E156" s="41">
        <v>150</v>
      </c>
      <c r="F156" s="34">
        <v>0.21</v>
      </c>
      <c r="G156" s="39">
        <f t="shared" si="15"/>
        <v>181.5</v>
      </c>
      <c r="H156" s="43">
        <f t="shared" si="16"/>
        <v>9000</v>
      </c>
      <c r="I156" s="39">
        <f t="shared" si="17"/>
        <v>1890</v>
      </c>
      <c r="J156" s="40">
        <f t="shared" si="18"/>
        <v>10890</v>
      </c>
      <c r="K156" s="19"/>
      <c r="L156" s="136">
        <v>9000</v>
      </c>
      <c r="M156" s="139">
        <f t="shared" si="19"/>
        <v>27000</v>
      </c>
      <c r="N156" s="124">
        <v>0.21</v>
      </c>
      <c r="O156" s="133">
        <f t="shared" si="20"/>
        <v>5670</v>
      </c>
      <c r="P156" s="144">
        <f t="shared" si="21"/>
        <v>32670</v>
      </c>
      <c r="Q156" s="134">
        <v>0.2</v>
      </c>
      <c r="R156" s="135">
        <f t="shared" si="22"/>
        <v>5400</v>
      </c>
      <c r="S156" s="86">
        <v>9000</v>
      </c>
      <c r="T156" s="148">
        <f t="shared" si="23"/>
        <v>41400</v>
      </c>
      <c r="U156" s="86"/>
      <c r="V156" s="107"/>
      <c r="W156" s="107"/>
      <c r="X156" s="107"/>
      <c r="Y156" s="107"/>
      <c r="Z156" s="107"/>
      <c r="AA156" s="107"/>
      <c r="AB156" s="107"/>
      <c r="AC156" s="107"/>
      <c r="AD156" s="107"/>
      <c r="AE156" s="107"/>
      <c r="AF156" s="107"/>
      <c r="AG156" s="107"/>
      <c r="AH156" s="107"/>
      <c r="AI156" s="107"/>
      <c r="AJ156" s="107"/>
      <c r="AK156" s="107"/>
      <c r="AL156" s="107"/>
      <c r="AM156" s="107"/>
      <c r="AN156" s="107"/>
      <c r="AO156" s="107"/>
      <c r="AP156" s="107"/>
      <c r="AQ156" s="107"/>
      <c r="AR156" s="107"/>
      <c r="AS156" s="107"/>
      <c r="AT156" s="107"/>
    </row>
    <row r="157" spans="1:46" s="20" customFormat="1" ht="24.95" customHeight="1" x14ac:dyDescent="0.25">
      <c r="A157" s="177" t="s">
        <v>234</v>
      </c>
      <c r="B157" s="94" t="s">
        <v>293</v>
      </c>
      <c r="C157" s="67">
        <v>39</v>
      </c>
      <c r="D157" s="21" t="s">
        <v>1</v>
      </c>
      <c r="E157" s="41">
        <v>330</v>
      </c>
      <c r="F157" s="34">
        <v>0.21</v>
      </c>
      <c r="G157" s="39">
        <f t="shared" si="15"/>
        <v>399.3</v>
      </c>
      <c r="H157" s="43">
        <f t="shared" si="16"/>
        <v>12870</v>
      </c>
      <c r="I157" s="39">
        <f t="shared" si="17"/>
        <v>2702.7</v>
      </c>
      <c r="J157" s="40">
        <f t="shared" si="18"/>
        <v>15572.7</v>
      </c>
      <c r="K157" s="19"/>
      <c r="L157" s="136"/>
      <c r="M157" s="139">
        <f t="shared" si="19"/>
        <v>0</v>
      </c>
      <c r="N157" s="124">
        <v>0.21</v>
      </c>
      <c r="O157" s="133">
        <f t="shared" si="20"/>
        <v>0</v>
      </c>
      <c r="P157" s="144">
        <f t="shared" si="21"/>
        <v>0</v>
      </c>
      <c r="Q157" s="134">
        <v>0.2</v>
      </c>
      <c r="R157" s="135">
        <f t="shared" si="22"/>
        <v>0</v>
      </c>
      <c r="S157" s="86"/>
      <c r="T157" s="148">
        <f t="shared" si="23"/>
        <v>0</v>
      </c>
      <c r="U157" s="86"/>
      <c r="V157" s="107"/>
      <c r="W157" s="107"/>
      <c r="X157" s="107"/>
      <c r="Y157" s="107"/>
      <c r="Z157" s="107"/>
      <c r="AA157" s="107"/>
      <c r="AB157" s="107"/>
      <c r="AC157" s="107"/>
      <c r="AD157" s="107"/>
      <c r="AE157" s="107"/>
      <c r="AF157" s="107"/>
      <c r="AG157" s="107"/>
      <c r="AH157" s="107"/>
      <c r="AI157" s="107"/>
      <c r="AJ157" s="107"/>
      <c r="AK157" s="107"/>
      <c r="AL157" s="107"/>
      <c r="AM157" s="107"/>
      <c r="AN157" s="107"/>
      <c r="AO157" s="107"/>
      <c r="AP157" s="107"/>
      <c r="AQ157" s="107"/>
      <c r="AR157" s="107"/>
      <c r="AS157" s="107"/>
      <c r="AT157" s="107"/>
    </row>
    <row r="158" spans="1:46" s="20" customFormat="1" ht="24.95" customHeight="1" x14ac:dyDescent="0.25">
      <c r="A158" s="179"/>
      <c r="B158" s="96" t="s">
        <v>294</v>
      </c>
      <c r="C158" s="67">
        <v>16</v>
      </c>
      <c r="D158" s="21" t="s">
        <v>1</v>
      </c>
      <c r="E158" s="41">
        <v>330</v>
      </c>
      <c r="F158" s="34">
        <v>0.21</v>
      </c>
      <c r="G158" s="39">
        <f t="shared" si="15"/>
        <v>399.3</v>
      </c>
      <c r="H158" s="43">
        <f t="shared" si="16"/>
        <v>5280</v>
      </c>
      <c r="I158" s="39">
        <f t="shared" si="17"/>
        <v>1108.8</v>
      </c>
      <c r="J158" s="40">
        <f t="shared" si="18"/>
        <v>6388.8</v>
      </c>
      <c r="K158" s="19"/>
      <c r="L158" s="136"/>
      <c r="M158" s="139">
        <f t="shared" si="19"/>
        <v>0</v>
      </c>
      <c r="N158" s="124">
        <v>0.21</v>
      </c>
      <c r="O158" s="133">
        <f t="shared" si="20"/>
        <v>0</v>
      </c>
      <c r="P158" s="144">
        <f t="shared" si="21"/>
        <v>0</v>
      </c>
      <c r="Q158" s="134">
        <v>0.2</v>
      </c>
      <c r="R158" s="135">
        <f t="shared" si="22"/>
        <v>0</v>
      </c>
      <c r="S158" s="86"/>
      <c r="T158" s="148">
        <f t="shared" si="23"/>
        <v>0</v>
      </c>
      <c r="U158" s="86"/>
      <c r="V158" s="107"/>
      <c r="W158" s="107"/>
      <c r="X158" s="107"/>
      <c r="Y158" s="107"/>
      <c r="Z158" s="107"/>
      <c r="AA158" s="107"/>
      <c r="AB158" s="107"/>
      <c r="AC158" s="107"/>
      <c r="AD158" s="107"/>
      <c r="AE158" s="107"/>
      <c r="AF158" s="107"/>
      <c r="AG158" s="107"/>
      <c r="AH158" s="107"/>
      <c r="AI158" s="107"/>
      <c r="AJ158" s="107"/>
      <c r="AK158" s="107"/>
      <c r="AL158" s="107"/>
      <c r="AM158" s="107"/>
      <c r="AN158" s="107"/>
      <c r="AO158" s="107"/>
      <c r="AP158" s="107"/>
      <c r="AQ158" s="107"/>
      <c r="AR158" s="107"/>
      <c r="AS158" s="107"/>
      <c r="AT158" s="107"/>
    </row>
    <row r="159" spans="1:46" s="20" customFormat="1" ht="24.95" customHeight="1" x14ac:dyDescent="0.25">
      <c r="A159" s="178"/>
      <c r="B159" s="95" t="s">
        <v>295</v>
      </c>
      <c r="C159" s="67">
        <v>10</v>
      </c>
      <c r="D159" s="21" t="s">
        <v>1</v>
      </c>
      <c r="E159" s="41">
        <v>260</v>
      </c>
      <c r="F159" s="34">
        <v>0.21</v>
      </c>
      <c r="G159" s="39">
        <f t="shared" si="15"/>
        <v>314.60000000000002</v>
      </c>
      <c r="H159" s="43">
        <f t="shared" si="16"/>
        <v>2600</v>
      </c>
      <c r="I159" s="39">
        <f t="shared" si="17"/>
        <v>546</v>
      </c>
      <c r="J159" s="40">
        <f t="shared" si="18"/>
        <v>3146</v>
      </c>
      <c r="K159" s="19">
        <v>131</v>
      </c>
      <c r="L159" s="136">
        <f>H157+H158+H159</f>
        <v>20750</v>
      </c>
      <c r="M159" s="139">
        <f t="shared" si="19"/>
        <v>62250</v>
      </c>
      <c r="N159" s="124">
        <v>0.21</v>
      </c>
      <c r="O159" s="133">
        <f t="shared" si="20"/>
        <v>13072.5</v>
      </c>
      <c r="P159" s="144">
        <f t="shared" si="21"/>
        <v>75322.5</v>
      </c>
      <c r="Q159" s="134">
        <v>0.2</v>
      </c>
      <c r="R159" s="135">
        <f t="shared" si="22"/>
        <v>12450</v>
      </c>
      <c r="S159" s="86">
        <v>20750</v>
      </c>
      <c r="T159" s="148">
        <f t="shared" si="23"/>
        <v>95450</v>
      </c>
      <c r="U159" s="86"/>
      <c r="V159" s="107"/>
      <c r="W159" s="107"/>
      <c r="X159" s="107"/>
      <c r="Y159" s="107"/>
      <c r="Z159" s="107"/>
      <c r="AA159" s="107"/>
      <c r="AB159" s="107"/>
      <c r="AC159" s="107"/>
      <c r="AD159" s="107"/>
      <c r="AE159" s="107"/>
      <c r="AF159" s="107"/>
      <c r="AG159" s="107"/>
      <c r="AH159" s="107"/>
      <c r="AI159" s="107"/>
      <c r="AJ159" s="107"/>
      <c r="AK159" s="107"/>
      <c r="AL159" s="107"/>
      <c r="AM159" s="107"/>
      <c r="AN159" s="107"/>
      <c r="AO159" s="107"/>
      <c r="AP159" s="107"/>
      <c r="AQ159" s="107"/>
      <c r="AR159" s="107"/>
      <c r="AS159" s="107"/>
      <c r="AT159" s="107"/>
    </row>
    <row r="160" spans="1:46" s="20" customFormat="1" ht="24.95" customHeight="1" x14ac:dyDescent="0.25">
      <c r="A160" s="111" t="s">
        <v>235</v>
      </c>
      <c r="B160" s="82" t="s">
        <v>353</v>
      </c>
      <c r="C160" s="67">
        <v>185</v>
      </c>
      <c r="D160" s="21" t="s">
        <v>1</v>
      </c>
      <c r="E160" s="42">
        <v>133</v>
      </c>
      <c r="F160" s="34">
        <v>0.21</v>
      </c>
      <c r="G160" s="39">
        <f t="shared" si="15"/>
        <v>160.93</v>
      </c>
      <c r="H160" s="39">
        <f t="shared" si="16"/>
        <v>24605</v>
      </c>
      <c r="I160" s="39">
        <f t="shared" si="17"/>
        <v>5167.05</v>
      </c>
      <c r="J160" s="40">
        <f t="shared" si="18"/>
        <v>29772.05</v>
      </c>
      <c r="K160" s="19"/>
      <c r="L160" s="136">
        <v>24605</v>
      </c>
      <c r="M160" s="139">
        <f t="shared" si="19"/>
        <v>73815</v>
      </c>
      <c r="N160" s="124">
        <v>0.21</v>
      </c>
      <c r="O160" s="133">
        <f t="shared" si="20"/>
        <v>15501.15</v>
      </c>
      <c r="P160" s="144">
        <f t="shared" si="21"/>
        <v>89316.15</v>
      </c>
      <c r="Q160" s="134">
        <v>0.2</v>
      </c>
      <c r="R160" s="135">
        <f t="shared" si="22"/>
        <v>14763</v>
      </c>
      <c r="S160" s="86">
        <v>24605</v>
      </c>
      <c r="T160" s="148">
        <f t="shared" si="23"/>
        <v>113183</v>
      </c>
      <c r="U160" s="86"/>
      <c r="V160" s="107"/>
      <c r="W160" s="107"/>
      <c r="X160" s="107"/>
      <c r="Y160" s="107"/>
      <c r="Z160" s="107"/>
      <c r="AA160" s="107"/>
      <c r="AB160" s="107"/>
      <c r="AC160" s="107"/>
      <c r="AD160" s="107"/>
      <c r="AE160" s="107"/>
      <c r="AF160" s="107"/>
      <c r="AG160" s="107"/>
      <c r="AH160" s="107"/>
      <c r="AI160" s="107"/>
      <c r="AJ160" s="107"/>
      <c r="AK160" s="107"/>
      <c r="AL160" s="107"/>
      <c r="AM160" s="107"/>
      <c r="AN160" s="107"/>
      <c r="AO160" s="107"/>
      <c r="AP160" s="107"/>
      <c r="AQ160" s="107"/>
      <c r="AR160" s="107"/>
      <c r="AS160" s="107"/>
      <c r="AT160" s="107"/>
    </row>
    <row r="161" spans="1:46" s="20" customFormat="1" ht="24.95" customHeight="1" x14ac:dyDescent="0.25">
      <c r="A161" s="113" t="s">
        <v>236</v>
      </c>
      <c r="B161" s="87" t="s">
        <v>237</v>
      </c>
      <c r="C161" s="67">
        <v>280</v>
      </c>
      <c r="D161" s="21" t="s">
        <v>1</v>
      </c>
      <c r="E161" s="41">
        <v>101.1</v>
      </c>
      <c r="F161" s="34">
        <v>0.21</v>
      </c>
      <c r="G161" s="39">
        <f t="shared" si="15"/>
        <v>122.33099999999999</v>
      </c>
      <c r="H161" s="43">
        <f t="shared" si="16"/>
        <v>28308</v>
      </c>
      <c r="I161" s="39">
        <f t="shared" si="17"/>
        <v>5944.6799999999994</v>
      </c>
      <c r="J161" s="40">
        <f t="shared" si="18"/>
        <v>34252.68</v>
      </c>
      <c r="K161" s="19"/>
      <c r="L161" s="136">
        <v>28308</v>
      </c>
      <c r="M161" s="139">
        <f t="shared" si="19"/>
        <v>84924</v>
      </c>
      <c r="N161" s="124">
        <v>0.21</v>
      </c>
      <c r="O161" s="133">
        <f t="shared" si="20"/>
        <v>17834.04</v>
      </c>
      <c r="P161" s="144">
        <f t="shared" si="21"/>
        <v>102758.04000000001</v>
      </c>
      <c r="Q161" s="134">
        <v>0.2</v>
      </c>
      <c r="R161" s="135">
        <f t="shared" si="22"/>
        <v>16984.8</v>
      </c>
      <c r="S161" s="86">
        <v>28308</v>
      </c>
      <c r="T161" s="148">
        <f t="shared" si="23"/>
        <v>130216.8</v>
      </c>
      <c r="U161" s="86"/>
      <c r="V161" s="107"/>
      <c r="W161" s="107"/>
      <c r="X161" s="107"/>
      <c r="Y161" s="107"/>
      <c r="Z161" s="107"/>
      <c r="AA161" s="107"/>
      <c r="AB161" s="107"/>
      <c r="AC161" s="107"/>
      <c r="AD161" s="107"/>
      <c r="AE161" s="107"/>
      <c r="AF161" s="107"/>
      <c r="AG161" s="107"/>
      <c r="AH161" s="107"/>
      <c r="AI161" s="107"/>
      <c r="AJ161" s="107"/>
      <c r="AK161" s="107"/>
      <c r="AL161" s="107"/>
      <c r="AM161" s="107"/>
      <c r="AN161" s="107"/>
      <c r="AO161" s="107"/>
      <c r="AP161" s="107"/>
      <c r="AQ161" s="107"/>
      <c r="AR161" s="107"/>
      <c r="AS161" s="107"/>
      <c r="AT161" s="107"/>
    </row>
    <row r="162" spans="1:46" s="20" customFormat="1" ht="24.95" customHeight="1" x14ac:dyDescent="0.25">
      <c r="A162" s="174" t="s">
        <v>238</v>
      </c>
      <c r="B162" s="83" t="s">
        <v>296</v>
      </c>
      <c r="C162" s="67">
        <v>150</v>
      </c>
      <c r="D162" s="21" t="s">
        <v>1</v>
      </c>
      <c r="E162" s="42">
        <v>67.400000000000006</v>
      </c>
      <c r="F162" s="34">
        <v>0.21</v>
      </c>
      <c r="G162" s="39">
        <f t="shared" si="15"/>
        <v>81.554000000000002</v>
      </c>
      <c r="H162" s="39">
        <f t="shared" si="16"/>
        <v>10110</v>
      </c>
      <c r="I162" s="39">
        <f t="shared" si="17"/>
        <v>2123.1</v>
      </c>
      <c r="J162" s="40">
        <f t="shared" si="18"/>
        <v>12233.1</v>
      </c>
      <c r="K162" s="19"/>
      <c r="L162" s="136"/>
      <c r="M162" s="139">
        <f t="shared" si="19"/>
        <v>0</v>
      </c>
      <c r="N162" s="124">
        <v>0.21</v>
      </c>
      <c r="O162" s="133">
        <f t="shared" si="20"/>
        <v>0</v>
      </c>
      <c r="P162" s="144">
        <f t="shared" si="21"/>
        <v>0</v>
      </c>
      <c r="Q162" s="134">
        <v>0.2</v>
      </c>
      <c r="R162" s="135">
        <f t="shared" si="22"/>
        <v>0</v>
      </c>
      <c r="S162" s="86"/>
      <c r="T162" s="148">
        <f t="shared" si="23"/>
        <v>0</v>
      </c>
      <c r="U162" s="86"/>
      <c r="V162" s="107"/>
      <c r="W162" s="107"/>
      <c r="X162" s="107"/>
      <c r="Y162" s="107"/>
      <c r="Z162" s="107"/>
      <c r="AA162" s="107"/>
      <c r="AB162" s="107"/>
      <c r="AC162" s="107"/>
      <c r="AD162" s="107"/>
      <c r="AE162" s="107"/>
      <c r="AF162" s="107"/>
      <c r="AG162" s="107"/>
      <c r="AH162" s="107"/>
      <c r="AI162" s="107"/>
      <c r="AJ162" s="107"/>
      <c r="AK162" s="107"/>
      <c r="AL162" s="107"/>
      <c r="AM162" s="107"/>
      <c r="AN162" s="107"/>
      <c r="AO162" s="107"/>
      <c r="AP162" s="107"/>
      <c r="AQ162" s="107"/>
      <c r="AR162" s="107"/>
      <c r="AS162" s="107"/>
      <c r="AT162" s="107"/>
    </row>
    <row r="163" spans="1:46" s="20" customFormat="1" ht="24.95" customHeight="1" x14ac:dyDescent="0.25">
      <c r="A163" s="180"/>
      <c r="B163" s="83" t="s">
        <v>297</v>
      </c>
      <c r="C163" s="67">
        <v>50</v>
      </c>
      <c r="D163" s="21" t="s">
        <v>1</v>
      </c>
      <c r="E163" s="42">
        <v>56.17</v>
      </c>
      <c r="F163" s="34">
        <v>0.21</v>
      </c>
      <c r="G163" s="39">
        <f t="shared" ref="G163:G193" si="24">(E163*F163)+E163</f>
        <v>67.965699999999998</v>
      </c>
      <c r="H163" s="39">
        <f t="shared" si="16"/>
        <v>2808.5</v>
      </c>
      <c r="I163" s="39">
        <f t="shared" si="17"/>
        <v>589.78499999999997</v>
      </c>
      <c r="J163" s="40">
        <f t="shared" si="18"/>
        <v>3398.2849999999999</v>
      </c>
      <c r="K163" s="19">
        <v>134</v>
      </c>
      <c r="L163" s="136">
        <f>H162+H163</f>
        <v>12918.5</v>
      </c>
      <c r="M163" s="139">
        <f t="shared" si="19"/>
        <v>38755.5</v>
      </c>
      <c r="N163" s="124">
        <v>0.21</v>
      </c>
      <c r="O163" s="133">
        <f t="shared" si="20"/>
        <v>8138.6549999999997</v>
      </c>
      <c r="P163" s="144">
        <f t="shared" si="21"/>
        <v>46894.154999999999</v>
      </c>
      <c r="Q163" s="134">
        <v>0.2</v>
      </c>
      <c r="R163" s="135">
        <f t="shared" si="22"/>
        <v>7751.1</v>
      </c>
      <c r="S163" s="86">
        <v>12918.5</v>
      </c>
      <c r="T163" s="148">
        <f t="shared" si="23"/>
        <v>59425.1</v>
      </c>
      <c r="U163" s="86"/>
      <c r="V163" s="107"/>
      <c r="W163" s="107"/>
      <c r="X163" s="107"/>
      <c r="Y163" s="107"/>
      <c r="Z163" s="107"/>
      <c r="AA163" s="107"/>
      <c r="AB163" s="107"/>
      <c r="AC163" s="107"/>
      <c r="AD163" s="107"/>
      <c r="AE163" s="107"/>
      <c r="AF163" s="107"/>
      <c r="AG163" s="107"/>
      <c r="AH163" s="107"/>
      <c r="AI163" s="107"/>
      <c r="AJ163" s="107"/>
      <c r="AK163" s="107"/>
      <c r="AL163" s="107"/>
      <c r="AM163" s="107"/>
      <c r="AN163" s="107"/>
      <c r="AO163" s="107"/>
      <c r="AP163" s="107"/>
      <c r="AQ163" s="107"/>
      <c r="AR163" s="107"/>
      <c r="AS163" s="107"/>
      <c r="AT163" s="107"/>
    </row>
    <row r="164" spans="1:46" s="20" customFormat="1" ht="24.95" customHeight="1" x14ac:dyDescent="0.25">
      <c r="A164" s="113" t="s">
        <v>239</v>
      </c>
      <c r="B164" s="87" t="s">
        <v>354</v>
      </c>
      <c r="C164" s="67">
        <v>132</v>
      </c>
      <c r="D164" s="21" t="s">
        <v>1</v>
      </c>
      <c r="E164" s="41">
        <v>336</v>
      </c>
      <c r="F164" s="34">
        <v>0.21</v>
      </c>
      <c r="G164" s="39">
        <f t="shared" si="24"/>
        <v>406.56</v>
      </c>
      <c r="H164" s="43">
        <f t="shared" si="16"/>
        <v>44352</v>
      </c>
      <c r="I164" s="39">
        <f t="shared" si="17"/>
        <v>9313.92</v>
      </c>
      <c r="J164" s="40">
        <f t="shared" si="18"/>
        <v>53665.919999999998</v>
      </c>
      <c r="K164" s="19"/>
      <c r="L164" s="136">
        <v>44352</v>
      </c>
      <c r="M164" s="139">
        <f t="shared" si="19"/>
        <v>133056</v>
      </c>
      <c r="N164" s="124">
        <v>0.21</v>
      </c>
      <c r="O164" s="133">
        <f t="shared" si="20"/>
        <v>27941.759999999998</v>
      </c>
      <c r="P164" s="144">
        <f t="shared" si="21"/>
        <v>160997.76000000001</v>
      </c>
      <c r="Q164" s="134">
        <v>0.2</v>
      </c>
      <c r="R164" s="135">
        <f t="shared" si="22"/>
        <v>26611.200000000001</v>
      </c>
      <c r="S164" s="86">
        <v>44352</v>
      </c>
      <c r="T164" s="148">
        <f t="shared" si="23"/>
        <v>204019.20000000001</v>
      </c>
      <c r="U164" s="86"/>
      <c r="V164" s="107"/>
      <c r="W164" s="107"/>
      <c r="X164" s="107"/>
      <c r="Y164" s="107"/>
      <c r="Z164" s="107"/>
      <c r="AA164" s="107"/>
      <c r="AB164" s="107"/>
      <c r="AC164" s="107"/>
      <c r="AD164" s="107"/>
      <c r="AE164" s="107"/>
      <c r="AF164" s="107"/>
      <c r="AG164" s="107"/>
      <c r="AH164" s="107"/>
      <c r="AI164" s="107"/>
      <c r="AJ164" s="107"/>
      <c r="AK164" s="107"/>
      <c r="AL164" s="107"/>
      <c r="AM164" s="107"/>
      <c r="AN164" s="107"/>
      <c r="AO164" s="107"/>
      <c r="AP164" s="107"/>
      <c r="AQ164" s="107"/>
      <c r="AR164" s="107"/>
      <c r="AS164" s="107"/>
      <c r="AT164" s="107"/>
    </row>
    <row r="165" spans="1:46" s="20" customFormat="1" ht="24.95" customHeight="1" x14ac:dyDescent="0.25">
      <c r="A165" s="113" t="s">
        <v>240</v>
      </c>
      <c r="B165" s="87" t="s">
        <v>319</v>
      </c>
      <c r="C165" s="67">
        <v>13</v>
      </c>
      <c r="D165" s="21" t="s">
        <v>1</v>
      </c>
      <c r="E165" s="41">
        <v>336</v>
      </c>
      <c r="F165" s="34">
        <v>0.21</v>
      </c>
      <c r="G165" s="39">
        <f t="shared" si="24"/>
        <v>406.56</v>
      </c>
      <c r="H165" s="43">
        <f t="shared" si="16"/>
        <v>4368</v>
      </c>
      <c r="I165" s="39">
        <f t="shared" si="17"/>
        <v>917.28</v>
      </c>
      <c r="J165" s="40">
        <f t="shared" si="18"/>
        <v>5285.28</v>
      </c>
      <c r="K165" s="19"/>
      <c r="L165" s="136">
        <v>4368</v>
      </c>
      <c r="M165" s="139">
        <f t="shared" si="19"/>
        <v>13104</v>
      </c>
      <c r="N165" s="124">
        <v>0.21</v>
      </c>
      <c r="O165" s="133">
        <f t="shared" si="20"/>
        <v>2751.8399999999997</v>
      </c>
      <c r="P165" s="144">
        <f t="shared" si="21"/>
        <v>15855.84</v>
      </c>
      <c r="Q165" s="134">
        <v>0.2</v>
      </c>
      <c r="R165" s="135">
        <f t="shared" si="22"/>
        <v>2620.8000000000002</v>
      </c>
      <c r="S165" s="86">
        <v>4368</v>
      </c>
      <c r="T165" s="148">
        <f t="shared" si="23"/>
        <v>20092.8</v>
      </c>
      <c r="U165" s="86"/>
      <c r="V165" s="107"/>
      <c r="W165" s="107"/>
      <c r="X165" s="107"/>
      <c r="Y165" s="107"/>
      <c r="Z165" s="107"/>
      <c r="AA165" s="107"/>
      <c r="AB165" s="107"/>
      <c r="AC165" s="107"/>
      <c r="AD165" s="107"/>
      <c r="AE165" s="107"/>
      <c r="AF165" s="107"/>
      <c r="AG165" s="107"/>
      <c r="AH165" s="107"/>
      <c r="AI165" s="107"/>
      <c r="AJ165" s="107"/>
      <c r="AK165" s="107"/>
      <c r="AL165" s="107"/>
      <c r="AM165" s="107"/>
      <c r="AN165" s="107"/>
      <c r="AO165" s="107"/>
      <c r="AP165" s="107"/>
      <c r="AQ165" s="107"/>
      <c r="AR165" s="107"/>
      <c r="AS165" s="107"/>
      <c r="AT165" s="107"/>
    </row>
    <row r="166" spans="1:46" s="20" customFormat="1" ht="24.95" customHeight="1" x14ac:dyDescent="0.25">
      <c r="A166" s="174" t="s">
        <v>241</v>
      </c>
      <c r="B166" s="83" t="s">
        <v>290</v>
      </c>
      <c r="C166" s="67">
        <v>45</v>
      </c>
      <c r="D166" s="21" t="s">
        <v>1</v>
      </c>
      <c r="E166" s="42">
        <v>71.17</v>
      </c>
      <c r="F166" s="34">
        <v>0.21</v>
      </c>
      <c r="G166" s="39">
        <f t="shared" si="24"/>
        <v>86.115700000000004</v>
      </c>
      <c r="H166" s="39">
        <f t="shared" si="16"/>
        <v>3202.65</v>
      </c>
      <c r="I166" s="39">
        <f t="shared" si="17"/>
        <v>672.55650000000003</v>
      </c>
      <c r="J166" s="40">
        <f t="shared" si="18"/>
        <v>3875.2065000000002</v>
      </c>
      <c r="K166" s="19"/>
      <c r="L166" s="136"/>
      <c r="M166" s="139">
        <f t="shared" si="19"/>
        <v>0</v>
      </c>
      <c r="N166" s="124">
        <v>0.21</v>
      </c>
      <c r="O166" s="133">
        <f t="shared" si="20"/>
        <v>0</v>
      </c>
      <c r="P166" s="144">
        <f t="shared" si="21"/>
        <v>0</v>
      </c>
      <c r="Q166" s="134">
        <v>0.2</v>
      </c>
      <c r="R166" s="135">
        <f t="shared" si="22"/>
        <v>0</v>
      </c>
      <c r="S166" s="86"/>
      <c r="T166" s="148">
        <f t="shared" si="23"/>
        <v>0</v>
      </c>
      <c r="U166" s="86"/>
      <c r="V166" s="107"/>
      <c r="W166" s="107"/>
      <c r="X166" s="107"/>
      <c r="Y166" s="107"/>
      <c r="Z166" s="107"/>
      <c r="AA166" s="107"/>
      <c r="AB166" s="107"/>
      <c r="AC166" s="107"/>
      <c r="AD166" s="107"/>
      <c r="AE166" s="107"/>
      <c r="AF166" s="107"/>
      <c r="AG166" s="107"/>
      <c r="AH166" s="107"/>
      <c r="AI166" s="107"/>
      <c r="AJ166" s="107"/>
      <c r="AK166" s="107"/>
      <c r="AL166" s="107"/>
      <c r="AM166" s="107"/>
      <c r="AN166" s="107"/>
      <c r="AO166" s="107"/>
      <c r="AP166" s="107"/>
      <c r="AQ166" s="107"/>
      <c r="AR166" s="107"/>
      <c r="AS166" s="107"/>
      <c r="AT166" s="107"/>
    </row>
    <row r="167" spans="1:46" s="20" customFormat="1" ht="24.95" customHeight="1" x14ac:dyDescent="0.25">
      <c r="A167" s="175"/>
      <c r="B167" s="83" t="s">
        <v>291</v>
      </c>
      <c r="C167" s="67">
        <v>885</v>
      </c>
      <c r="D167" s="21" t="s">
        <v>1</v>
      </c>
      <c r="E167" s="42">
        <v>33.81</v>
      </c>
      <c r="F167" s="34">
        <v>0.21</v>
      </c>
      <c r="G167" s="39">
        <f t="shared" si="24"/>
        <v>40.9101</v>
      </c>
      <c r="H167" s="39">
        <f t="shared" si="16"/>
        <v>29921.850000000002</v>
      </c>
      <c r="I167" s="39">
        <f t="shared" si="17"/>
        <v>6283.5884999999998</v>
      </c>
      <c r="J167" s="40">
        <f t="shared" si="18"/>
        <v>36205.438500000004</v>
      </c>
      <c r="K167" s="19"/>
      <c r="L167" s="136"/>
      <c r="M167" s="139">
        <f t="shared" si="19"/>
        <v>0</v>
      </c>
      <c r="N167" s="124">
        <v>0.21</v>
      </c>
      <c r="O167" s="133">
        <f t="shared" si="20"/>
        <v>0</v>
      </c>
      <c r="P167" s="144">
        <f t="shared" si="21"/>
        <v>0</v>
      </c>
      <c r="Q167" s="134">
        <v>0.2</v>
      </c>
      <c r="R167" s="135">
        <f t="shared" si="22"/>
        <v>0</v>
      </c>
      <c r="S167" s="86"/>
      <c r="T167" s="148">
        <f t="shared" si="23"/>
        <v>0</v>
      </c>
      <c r="U167" s="86"/>
      <c r="V167" s="107"/>
      <c r="W167" s="107"/>
      <c r="X167" s="107"/>
      <c r="Y167" s="107"/>
      <c r="Z167" s="107"/>
      <c r="AA167" s="107"/>
      <c r="AB167" s="107"/>
      <c r="AC167" s="107"/>
      <c r="AD167" s="107"/>
      <c r="AE167" s="107"/>
      <c r="AF167" s="107"/>
      <c r="AG167" s="107"/>
      <c r="AH167" s="107"/>
      <c r="AI167" s="107"/>
      <c r="AJ167" s="107"/>
      <c r="AK167" s="107"/>
      <c r="AL167" s="107"/>
      <c r="AM167" s="107"/>
      <c r="AN167" s="107"/>
      <c r="AO167" s="107"/>
      <c r="AP167" s="107"/>
      <c r="AQ167" s="107"/>
      <c r="AR167" s="107"/>
      <c r="AS167" s="107"/>
      <c r="AT167" s="107"/>
    </row>
    <row r="168" spans="1:46" s="20" customFormat="1" ht="24.95" customHeight="1" x14ac:dyDescent="0.25">
      <c r="A168" s="175"/>
      <c r="B168" s="82" t="s">
        <v>292</v>
      </c>
      <c r="C168" s="67">
        <v>325</v>
      </c>
      <c r="D168" s="21" t="s">
        <v>1</v>
      </c>
      <c r="E168" s="42">
        <v>55.89</v>
      </c>
      <c r="F168" s="34">
        <v>0.21</v>
      </c>
      <c r="G168" s="39">
        <f t="shared" si="24"/>
        <v>67.626900000000006</v>
      </c>
      <c r="H168" s="39">
        <f t="shared" si="16"/>
        <v>18164.25</v>
      </c>
      <c r="I168" s="39">
        <f t="shared" si="17"/>
        <v>3814.4924999999998</v>
      </c>
      <c r="J168" s="40">
        <f t="shared" si="18"/>
        <v>21978.7425</v>
      </c>
      <c r="K168" s="19">
        <v>137</v>
      </c>
      <c r="L168" s="136">
        <f>H166+H167+H168</f>
        <v>51288.75</v>
      </c>
      <c r="M168" s="139">
        <f t="shared" si="19"/>
        <v>153866.25</v>
      </c>
      <c r="N168" s="124">
        <v>0.21</v>
      </c>
      <c r="O168" s="133">
        <f t="shared" si="20"/>
        <v>32311.912499999999</v>
      </c>
      <c r="P168" s="144">
        <f t="shared" si="21"/>
        <v>186178.16250000001</v>
      </c>
      <c r="Q168" s="134">
        <v>0.2</v>
      </c>
      <c r="R168" s="135">
        <f t="shared" si="22"/>
        <v>30773.25</v>
      </c>
      <c r="S168" s="86">
        <v>51288.75</v>
      </c>
      <c r="T168" s="148">
        <f t="shared" si="23"/>
        <v>235928.25</v>
      </c>
      <c r="U168" s="86"/>
      <c r="V168" s="107"/>
      <c r="W168" s="107"/>
      <c r="X168" s="107"/>
      <c r="Y168" s="107"/>
      <c r="Z168" s="107"/>
      <c r="AA168" s="107"/>
      <c r="AB168" s="107"/>
      <c r="AC168" s="107"/>
      <c r="AD168" s="107"/>
      <c r="AE168" s="107"/>
      <c r="AF168" s="107"/>
      <c r="AG168" s="107"/>
      <c r="AH168" s="107"/>
      <c r="AI168" s="107"/>
      <c r="AJ168" s="107"/>
      <c r="AK168" s="107"/>
      <c r="AL168" s="107"/>
      <c r="AM168" s="107"/>
      <c r="AN168" s="107"/>
      <c r="AO168" s="107"/>
      <c r="AP168" s="107"/>
      <c r="AQ168" s="107"/>
      <c r="AR168" s="107"/>
      <c r="AS168" s="107"/>
      <c r="AT168" s="107"/>
    </row>
    <row r="169" spans="1:46" s="20" customFormat="1" ht="24.95" customHeight="1" x14ac:dyDescent="0.25">
      <c r="A169" s="113" t="s">
        <v>242</v>
      </c>
      <c r="B169" s="96" t="s">
        <v>320</v>
      </c>
      <c r="C169" s="67">
        <v>654</v>
      </c>
      <c r="D169" s="21" t="s">
        <v>1</v>
      </c>
      <c r="E169" s="41">
        <v>150</v>
      </c>
      <c r="F169" s="34">
        <v>0.21</v>
      </c>
      <c r="G169" s="39">
        <f t="shared" si="24"/>
        <v>181.5</v>
      </c>
      <c r="H169" s="43">
        <f t="shared" si="16"/>
        <v>98100</v>
      </c>
      <c r="I169" s="39">
        <f t="shared" si="17"/>
        <v>20601</v>
      </c>
      <c r="J169" s="40">
        <f t="shared" si="18"/>
        <v>118701</v>
      </c>
      <c r="K169" s="19"/>
      <c r="L169" s="136">
        <v>98100</v>
      </c>
      <c r="M169" s="139">
        <f t="shared" si="19"/>
        <v>294300</v>
      </c>
      <c r="N169" s="124">
        <v>0.21</v>
      </c>
      <c r="O169" s="133">
        <f t="shared" si="20"/>
        <v>61803</v>
      </c>
      <c r="P169" s="144">
        <f t="shared" si="21"/>
        <v>356103</v>
      </c>
      <c r="Q169" s="134">
        <v>0.2</v>
      </c>
      <c r="R169" s="135">
        <f t="shared" si="22"/>
        <v>58860</v>
      </c>
      <c r="S169" s="86">
        <v>98100</v>
      </c>
      <c r="T169" s="148">
        <f t="shared" si="23"/>
        <v>451260</v>
      </c>
      <c r="U169" s="86"/>
      <c r="V169" s="107"/>
      <c r="W169" s="107"/>
      <c r="X169" s="107"/>
      <c r="Y169" s="107"/>
      <c r="Z169" s="107"/>
      <c r="AA169" s="107"/>
      <c r="AB169" s="107"/>
      <c r="AC169" s="107"/>
      <c r="AD169" s="107"/>
      <c r="AE169" s="107"/>
      <c r="AF169" s="107"/>
      <c r="AG169" s="107"/>
      <c r="AH169" s="107"/>
      <c r="AI169" s="107"/>
      <c r="AJ169" s="107"/>
      <c r="AK169" s="107"/>
      <c r="AL169" s="107"/>
      <c r="AM169" s="107"/>
      <c r="AN169" s="107"/>
      <c r="AO169" s="107"/>
      <c r="AP169" s="107"/>
      <c r="AQ169" s="107"/>
      <c r="AR169" s="107"/>
      <c r="AS169" s="107"/>
      <c r="AT169" s="107"/>
    </row>
    <row r="170" spans="1:46" s="20" customFormat="1" ht="24.95" customHeight="1" x14ac:dyDescent="0.25">
      <c r="A170" s="113" t="s">
        <v>243</v>
      </c>
      <c r="B170" s="87" t="s">
        <v>244</v>
      </c>
      <c r="C170" s="67">
        <v>26</v>
      </c>
      <c r="D170" s="21" t="s">
        <v>1</v>
      </c>
      <c r="E170" s="41">
        <v>837.26</v>
      </c>
      <c r="F170" s="34">
        <v>0.21</v>
      </c>
      <c r="G170" s="39">
        <f t="shared" si="24"/>
        <v>1013.0846</v>
      </c>
      <c r="H170" s="43">
        <f t="shared" si="16"/>
        <v>21768.76</v>
      </c>
      <c r="I170" s="39">
        <f t="shared" si="17"/>
        <v>4571.4395999999997</v>
      </c>
      <c r="J170" s="40">
        <f t="shared" si="18"/>
        <v>26340.1996</v>
      </c>
      <c r="K170" s="19"/>
      <c r="L170" s="136">
        <v>21768.76</v>
      </c>
      <c r="M170" s="139">
        <f t="shared" si="19"/>
        <v>65306.28</v>
      </c>
      <c r="N170" s="124">
        <v>0.21</v>
      </c>
      <c r="O170" s="133">
        <f t="shared" si="20"/>
        <v>13714.318799999999</v>
      </c>
      <c r="P170" s="144">
        <f t="shared" si="21"/>
        <v>79020.598799999992</v>
      </c>
      <c r="Q170" s="134">
        <v>0.2</v>
      </c>
      <c r="R170" s="135">
        <f t="shared" si="22"/>
        <v>13061.256000000001</v>
      </c>
      <c r="S170" s="86">
        <v>21768.76</v>
      </c>
      <c r="T170" s="148">
        <f t="shared" si="23"/>
        <v>100136.29599999999</v>
      </c>
      <c r="U170" s="86"/>
      <c r="V170" s="107"/>
      <c r="W170" s="107"/>
      <c r="X170" s="107"/>
      <c r="Y170" s="107"/>
      <c r="Z170" s="107"/>
      <c r="AA170" s="107"/>
      <c r="AB170" s="107"/>
      <c r="AC170" s="107"/>
      <c r="AD170" s="107"/>
      <c r="AE170" s="107"/>
      <c r="AF170" s="107"/>
      <c r="AG170" s="107"/>
      <c r="AH170" s="107"/>
      <c r="AI170" s="107"/>
      <c r="AJ170" s="107"/>
      <c r="AK170" s="107"/>
      <c r="AL170" s="107"/>
      <c r="AM170" s="107"/>
      <c r="AN170" s="107"/>
      <c r="AO170" s="107"/>
      <c r="AP170" s="107"/>
      <c r="AQ170" s="107"/>
      <c r="AR170" s="107"/>
      <c r="AS170" s="107"/>
      <c r="AT170" s="107"/>
    </row>
    <row r="171" spans="1:46" s="20" customFormat="1" ht="24.95" customHeight="1" x14ac:dyDescent="0.25">
      <c r="A171" s="116" t="s">
        <v>245</v>
      </c>
      <c r="B171" s="76" t="s">
        <v>355</v>
      </c>
      <c r="C171" s="67">
        <v>32</v>
      </c>
      <c r="D171" s="21" t="s">
        <v>1</v>
      </c>
      <c r="E171" s="41">
        <v>4370</v>
      </c>
      <c r="F171" s="34">
        <v>0.1</v>
      </c>
      <c r="G171" s="39">
        <f t="shared" si="24"/>
        <v>4807</v>
      </c>
      <c r="H171" s="43">
        <f t="shared" si="16"/>
        <v>139840</v>
      </c>
      <c r="I171" s="39">
        <f t="shared" si="17"/>
        <v>13984</v>
      </c>
      <c r="J171" s="40">
        <f t="shared" si="18"/>
        <v>153824</v>
      </c>
      <c r="K171" s="19"/>
      <c r="L171" s="136">
        <v>139840</v>
      </c>
      <c r="M171" s="139">
        <f t="shared" si="19"/>
        <v>419520</v>
      </c>
      <c r="N171" s="124">
        <v>0.1</v>
      </c>
      <c r="O171" s="133">
        <f t="shared" si="20"/>
        <v>41952</v>
      </c>
      <c r="P171" s="144">
        <f t="shared" si="21"/>
        <v>461472</v>
      </c>
      <c r="Q171" s="134">
        <v>0.2</v>
      </c>
      <c r="R171" s="135">
        <f t="shared" si="22"/>
        <v>83904</v>
      </c>
      <c r="S171" s="86">
        <v>139840</v>
      </c>
      <c r="T171" s="148">
        <f t="shared" si="23"/>
        <v>643264</v>
      </c>
      <c r="U171" s="86"/>
      <c r="V171" s="107"/>
      <c r="W171" s="107"/>
      <c r="X171" s="107"/>
      <c r="Y171" s="107"/>
      <c r="Z171" s="107"/>
      <c r="AA171" s="107"/>
      <c r="AB171" s="107"/>
      <c r="AC171" s="107"/>
      <c r="AD171" s="107"/>
      <c r="AE171" s="107"/>
      <c r="AF171" s="107"/>
      <c r="AG171" s="107"/>
      <c r="AH171" s="107"/>
      <c r="AI171" s="107"/>
      <c r="AJ171" s="107"/>
      <c r="AK171" s="107"/>
      <c r="AL171" s="107"/>
      <c r="AM171" s="107"/>
      <c r="AN171" s="107"/>
      <c r="AO171" s="107"/>
      <c r="AP171" s="107"/>
      <c r="AQ171" s="107"/>
      <c r="AR171" s="107"/>
      <c r="AS171" s="107"/>
      <c r="AT171" s="107"/>
    </row>
    <row r="172" spans="1:46" s="20" customFormat="1" ht="24.95" customHeight="1" x14ac:dyDescent="0.25">
      <c r="A172" s="113" t="s">
        <v>246</v>
      </c>
      <c r="B172" s="87" t="s">
        <v>356</v>
      </c>
      <c r="C172" s="67">
        <v>71</v>
      </c>
      <c r="D172" s="21" t="s">
        <v>1</v>
      </c>
      <c r="E172" s="41">
        <v>3300</v>
      </c>
      <c r="F172" s="34">
        <v>0.21</v>
      </c>
      <c r="G172" s="39">
        <f t="shared" si="24"/>
        <v>3993</v>
      </c>
      <c r="H172" s="43">
        <f t="shared" si="16"/>
        <v>234300</v>
      </c>
      <c r="I172" s="39">
        <f t="shared" si="17"/>
        <v>49203</v>
      </c>
      <c r="J172" s="40">
        <f t="shared" si="18"/>
        <v>283503</v>
      </c>
      <c r="K172" s="19"/>
      <c r="L172" s="136">
        <v>234300</v>
      </c>
      <c r="M172" s="139">
        <f t="shared" si="19"/>
        <v>702900</v>
      </c>
      <c r="N172" s="124">
        <v>0.21</v>
      </c>
      <c r="O172" s="133">
        <f t="shared" si="20"/>
        <v>147609</v>
      </c>
      <c r="P172" s="144">
        <f t="shared" si="21"/>
        <v>850509</v>
      </c>
      <c r="Q172" s="134">
        <v>0.2</v>
      </c>
      <c r="R172" s="135">
        <f t="shared" si="22"/>
        <v>140580</v>
      </c>
      <c r="S172" s="86">
        <v>234300</v>
      </c>
      <c r="T172" s="148">
        <f t="shared" si="23"/>
        <v>1077780</v>
      </c>
      <c r="U172" s="86"/>
      <c r="V172" s="107"/>
      <c r="W172" s="107"/>
      <c r="X172" s="107"/>
      <c r="Y172" s="107"/>
      <c r="Z172" s="107"/>
      <c r="AA172" s="107"/>
      <c r="AB172" s="107"/>
      <c r="AC172" s="107"/>
      <c r="AD172" s="107"/>
      <c r="AE172" s="107"/>
      <c r="AF172" s="107"/>
      <c r="AG172" s="107"/>
      <c r="AH172" s="107"/>
      <c r="AI172" s="107"/>
      <c r="AJ172" s="107"/>
      <c r="AK172" s="107"/>
      <c r="AL172" s="107"/>
      <c r="AM172" s="107"/>
      <c r="AN172" s="107"/>
      <c r="AO172" s="107"/>
      <c r="AP172" s="107"/>
      <c r="AQ172" s="107"/>
      <c r="AR172" s="107"/>
      <c r="AS172" s="107"/>
      <c r="AT172" s="107"/>
    </row>
    <row r="173" spans="1:46" s="93" customFormat="1" ht="24.95" customHeight="1" x14ac:dyDescent="0.25">
      <c r="A173" s="111" t="s">
        <v>247</v>
      </c>
      <c r="B173" s="82" t="s">
        <v>248</v>
      </c>
      <c r="C173" s="67">
        <v>81</v>
      </c>
      <c r="D173" s="21" t="s">
        <v>1</v>
      </c>
      <c r="E173" s="42">
        <v>3000</v>
      </c>
      <c r="F173" s="34">
        <v>0.21</v>
      </c>
      <c r="G173" s="39">
        <f t="shared" si="24"/>
        <v>3630</v>
      </c>
      <c r="H173" s="39">
        <f t="shared" si="16"/>
        <v>243000</v>
      </c>
      <c r="I173" s="39">
        <f t="shared" si="17"/>
        <v>51030</v>
      </c>
      <c r="J173" s="40">
        <f t="shared" si="18"/>
        <v>294030</v>
      </c>
      <c r="K173" s="92"/>
      <c r="L173" s="137">
        <v>243000</v>
      </c>
      <c r="M173" s="139">
        <f t="shared" si="19"/>
        <v>729000</v>
      </c>
      <c r="N173" s="124">
        <v>0.21</v>
      </c>
      <c r="O173" s="133">
        <f t="shared" si="20"/>
        <v>153090</v>
      </c>
      <c r="P173" s="144">
        <f t="shared" si="21"/>
        <v>882090</v>
      </c>
      <c r="Q173" s="134">
        <v>0.2</v>
      </c>
      <c r="R173" s="135">
        <f t="shared" si="22"/>
        <v>145800</v>
      </c>
      <c r="S173" s="98">
        <v>243000</v>
      </c>
      <c r="T173" s="148">
        <f t="shared" si="23"/>
        <v>1117800</v>
      </c>
      <c r="U173" s="98"/>
      <c r="V173" s="108"/>
      <c r="W173" s="108"/>
      <c r="X173" s="108"/>
      <c r="Y173" s="108"/>
      <c r="Z173" s="108"/>
      <c r="AA173" s="108"/>
      <c r="AB173" s="108"/>
      <c r="AC173" s="108"/>
      <c r="AD173" s="108"/>
      <c r="AE173" s="108"/>
      <c r="AF173" s="108"/>
      <c r="AG173" s="108"/>
      <c r="AH173" s="108"/>
      <c r="AI173" s="108"/>
      <c r="AJ173" s="108"/>
      <c r="AK173" s="108"/>
      <c r="AL173" s="108"/>
      <c r="AM173" s="108"/>
      <c r="AN173" s="108"/>
      <c r="AO173" s="108"/>
      <c r="AP173" s="108"/>
      <c r="AQ173" s="108"/>
      <c r="AR173" s="108"/>
      <c r="AS173" s="108"/>
      <c r="AT173" s="108"/>
    </row>
    <row r="174" spans="1:46" s="20" customFormat="1" ht="24.95" customHeight="1" x14ac:dyDescent="0.25">
      <c r="A174" s="186" t="s">
        <v>249</v>
      </c>
      <c r="B174" s="84" t="s">
        <v>357</v>
      </c>
      <c r="C174" s="67">
        <v>23</v>
      </c>
      <c r="D174" s="21" t="s">
        <v>1</v>
      </c>
      <c r="E174" s="41">
        <v>2150</v>
      </c>
      <c r="F174" s="34">
        <v>0.21</v>
      </c>
      <c r="G174" s="39">
        <f t="shared" si="24"/>
        <v>2601.5</v>
      </c>
      <c r="H174" s="43">
        <f t="shared" si="16"/>
        <v>49450</v>
      </c>
      <c r="I174" s="39">
        <f t="shared" si="17"/>
        <v>10384.5</v>
      </c>
      <c r="J174" s="40">
        <f t="shared" si="18"/>
        <v>59834.5</v>
      </c>
      <c r="K174" s="19"/>
      <c r="L174" s="136"/>
      <c r="M174" s="139">
        <f t="shared" si="19"/>
        <v>0</v>
      </c>
      <c r="N174" s="124">
        <v>0.21</v>
      </c>
      <c r="O174" s="133">
        <f t="shared" si="20"/>
        <v>0</v>
      </c>
      <c r="P174" s="144">
        <f t="shared" si="21"/>
        <v>0</v>
      </c>
      <c r="Q174" s="134">
        <v>0.2</v>
      </c>
      <c r="R174" s="135">
        <f t="shared" si="22"/>
        <v>0</v>
      </c>
      <c r="S174" s="86"/>
      <c r="T174" s="148">
        <f t="shared" si="23"/>
        <v>0</v>
      </c>
      <c r="U174" s="86"/>
      <c r="V174" s="107"/>
      <c r="W174" s="107"/>
      <c r="X174" s="107"/>
      <c r="Y174" s="107"/>
      <c r="Z174" s="107"/>
      <c r="AA174" s="107"/>
      <c r="AB174" s="107"/>
      <c r="AC174" s="107"/>
      <c r="AD174" s="107"/>
      <c r="AE174" s="107"/>
      <c r="AF174" s="107"/>
      <c r="AG174" s="107"/>
      <c r="AH174" s="107"/>
      <c r="AI174" s="107"/>
      <c r="AJ174" s="107"/>
      <c r="AK174" s="107"/>
      <c r="AL174" s="107"/>
      <c r="AM174" s="107"/>
      <c r="AN174" s="107"/>
      <c r="AO174" s="107"/>
      <c r="AP174" s="107"/>
      <c r="AQ174" s="107"/>
      <c r="AR174" s="107"/>
      <c r="AS174" s="107"/>
      <c r="AT174" s="107"/>
    </row>
    <row r="175" spans="1:46" s="20" customFormat="1" ht="24.95" customHeight="1" x14ac:dyDescent="0.25">
      <c r="A175" s="186"/>
      <c r="B175" s="84" t="s">
        <v>298</v>
      </c>
      <c r="C175" s="67">
        <v>54</v>
      </c>
      <c r="D175" s="21" t="s">
        <v>1</v>
      </c>
      <c r="E175" s="41">
        <v>150</v>
      </c>
      <c r="F175" s="34">
        <v>0.21</v>
      </c>
      <c r="G175" s="39">
        <f t="shared" si="24"/>
        <v>181.5</v>
      </c>
      <c r="H175" s="43">
        <f t="shared" si="16"/>
        <v>8100</v>
      </c>
      <c r="I175" s="39">
        <f t="shared" si="17"/>
        <v>1701</v>
      </c>
      <c r="J175" s="40">
        <f t="shared" si="18"/>
        <v>9801</v>
      </c>
      <c r="K175" s="19"/>
      <c r="L175" s="136"/>
      <c r="M175" s="139">
        <f t="shared" si="19"/>
        <v>0</v>
      </c>
      <c r="N175" s="124">
        <v>0.21</v>
      </c>
      <c r="O175" s="133">
        <f t="shared" si="20"/>
        <v>0</v>
      </c>
      <c r="P175" s="144">
        <f t="shared" si="21"/>
        <v>0</v>
      </c>
      <c r="Q175" s="134">
        <v>0.2</v>
      </c>
      <c r="R175" s="135">
        <f t="shared" si="22"/>
        <v>0</v>
      </c>
      <c r="S175" s="86"/>
      <c r="T175" s="148">
        <f t="shared" si="23"/>
        <v>0</v>
      </c>
      <c r="U175" s="86"/>
      <c r="V175" s="107"/>
      <c r="W175" s="107"/>
      <c r="X175" s="107"/>
      <c r="Y175" s="107"/>
      <c r="Z175" s="107"/>
      <c r="AA175" s="107"/>
      <c r="AB175" s="107"/>
      <c r="AC175" s="107"/>
      <c r="AD175" s="107"/>
      <c r="AE175" s="107"/>
      <c r="AF175" s="107"/>
      <c r="AG175" s="107"/>
      <c r="AH175" s="107"/>
      <c r="AI175" s="107"/>
      <c r="AJ175" s="107"/>
      <c r="AK175" s="107"/>
      <c r="AL175" s="107"/>
      <c r="AM175" s="107"/>
      <c r="AN175" s="107"/>
      <c r="AO175" s="107"/>
      <c r="AP175" s="107"/>
      <c r="AQ175" s="107"/>
      <c r="AR175" s="107"/>
      <c r="AS175" s="107"/>
      <c r="AT175" s="107"/>
    </row>
    <row r="176" spans="1:46" s="20" customFormat="1" ht="24.95" customHeight="1" x14ac:dyDescent="0.25">
      <c r="A176" s="186"/>
      <c r="B176" s="84" t="s">
        <v>358</v>
      </c>
      <c r="C176" s="67">
        <v>33</v>
      </c>
      <c r="D176" s="21" t="s">
        <v>1</v>
      </c>
      <c r="E176" s="41">
        <v>190</v>
      </c>
      <c r="F176" s="34">
        <v>0.21</v>
      </c>
      <c r="G176" s="39">
        <f t="shared" si="24"/>
        <v>229.9</v>
      </c>
      <c r="H176" s="43">
        <f t="shared" si="16"/>
        <v>6270</v>
      </c>
      <c r="I176" s="39">
        <f t="shared" si="17"/>
        <v>1316.7</v>
      </c>
      <c r="J176" s="40">
        <f t="shared" si="18"/>
        <v>7586.7</v>
      </c>
      <c r="K176" s="19">
        <v>143</v>
      </c>
      <c r="L176" s="136">
        <f>H174+H175+H176</f>
        <v>63820</v>
      </c>
      <c r="M176" s="139">
        <f t="shared" si="19"/>
        <v>191460</v>
      </c>
      <c r="N176" s="124">
        <v>0.21</v>
      </c>
      <c r="O176" s="133">
        <f t="shared" si="20"/>
        <v>40206.6</v>
      </c>
      <c r="P176" s="144">
        <f t="shared" si="21"/>
        <v>231666.6</v>
      </c>
      <c r="Q176" s="134">
        <v>0.2</v>
      </c>
      <c r="R176" s="135">
        <f t="shared" si="22"/>
        <v>38292</v>
      </c>
      <c r="S176" s="86">
        <v>63820</v>
      </c>
      <c r="T176" s="148">
        <f t="shared" si="23"/>
        <v>293572</v>
      </c>
      <c r="U176" s="86"/>
      <c r="V176" s="107"/>
      <c r="W176" s="107"/>
      <c r="X176" s="107"/>
      <c r="Y176" s="107"/>
      <c r="Z176" s="107"/>
      <c r="AA176" s="107"/>
      <c r="AB176" s="107"/>
      <c r="AC176" s="107"/>
      <c r="AD176" s="107"/>
      <c r="AE176" s="107"/>
      <c r="AF176" s="107"/>
      <c r="AG176" s="107"/>
      <c r="AH176" s="107"/>
      <c r="AI176" s="107"/>
      <c r="AJ176" s="107"/>
      <c r="AK176" s="107"/>
      <c r="AL176" s="107"/>
      <c r="AM176" s="107"/>
      <c r="AN176" s="107"/>
      <c r="AO176" s="107"/>
      <c r="AP176" s="107"/>
      <c r="AQ176" s="107"/>
      <c r="AR176" s="107"/>
      <c r="AS176" s="107"/>
      <c r="AT176" s="107"/>
    </row>
    <row r="177" spans="1:46" s="20" customFormat="1" ht="24.95" customHeight="1" x14ac:dyDescent="0.25">
      <c r="A177" s="113" t="s">
        <v>250</v>
      </c>
      <c r="B177" s="87" t="s">
        <v>251</v>
      </c>
      <c r="C177" s="67">
        <v>1150</v>
      </c>
      <c r="D177" s="21" t="s">
        <v>1</v>
      </c>
      <c r="E177" s="41">
        <v>186.92</v>
      </c>
      <c r="F177" s="34">
        <v>0.1</v>
      </c>
      <c r="G177" s="39">
        <f t="shared" si="24"/>
        <v>205.61199999999999</v>
      </c>
      <c r="H177" s="43">
        <f t="shared" si="16"/>
        <v>214958</v>
      </c>
      <c r="I177" s="39">
        <f t="shared" si="17"/>
        <v>21495.800000000003</v>
      </c>
      <c r="J177" s="40">
        <f t="shared" si="18"/>
        <v>236453.8</v>
      </c>
      <c r="K177" s="19"/>
      <c r="L177" s="136">
        <v>214958</v>
      </c>
      <c r="M177" s="139">
        <f t="shared" si="19"/>
        <v>644874</v>
      </c>
      <c r="N177" s="124">
        <v>0.1</v>
      </c>
      <c r="O177" s="133">
        <f t="shared" si="20"/>
        <v>64487.4</v>
      </c>
      <c r="P177" s="144">
        <f t="shared" si="21"/>
        <v>709361.4</v>
      </c>
      <c r="Q177" s="134">
        <v>0.2</v>
      </c>
      <c r="R177" s="135">
        <f t="shared" si="22"/>
        <v>128974.8</v>
      </c>
      <c r="S177" s="86">
        <v>214958</v>
      </c>
      <c r="T177" s="148">
        <f t="shared" si="23"/>
        <v>988806.8</v>
      </c>
      <c r="U177" s="86"/>
      <c r="V177" s="107"/>
      <c r="W177" s="107"/>
      <c r="X177" s="107"/>
      <c r="Y177" s="107"/>
      <c r="Z177" s="107"/>
      <c r="AA177" s="107"/>
      <c r="AB177" s="107"/>
      <c r="AC177" s="107"/>
      <c r="AD177" s="107"/>
      <c r="AE177" s="107"/>
      <c r="AF177" s="107"/>
      <c r="AG177" s="107"/>
      <c r="AH177" s="107"/>
      <c r="AI177" s="107"/>
      <c r="AJ177" s="107"/>
      <c r="AK177" s="107"/>
      <c r="AL177" s="107"/>
      <c r="AM177" s="107"/>
      <c r="AN177" s="107"/>
      <c r="AO177" s="107"/>
      <c r="AP177" s="107"/>
      <c r="AQ177" s="107"/>
      <c r="AR177" s="107"/>
      <c r="AS177" s="107"/>
      <c r="AT177" s="107"/>
    </row>
    <row r="178" spans="1:46" s="20" customFormat="1" ht="24.95" customHeight="1" x14ac:dyDescent="0.25">
      <c r="A178" s="113" t="s">
        <v>252</v>
      </c>
      <c r="B178" s="87" t="s">
        <v>253</v>
      </c>
      <c r="C178" s="67">
        <v>140</v>
      </c>
      <c r="D178" s="21" t="s">
        <v>1</v>
      </c>
      <c r="E178" s="41">
        <v>177.57</v>
      </c>
      <c r="F178" s="34">
        <v>0.1</v>
      </c>
      <c r="G178" s="39">
        <f t="shared" si="24"/>
        <v>195.327</v>
      </c>
      <c r="H178" s="43">
        <f t="shared" si="16"/>
        <v>24859.8</v>
      </c>
      <c r="I178" s="39">
        <f t="shared" si="17"/>
        <v>2485.98</v>
      </c>
      <c r="J178" s="40">
        <f t="shared" si="18"/>
        <v>27345.78</v>
      </c>
      <c r="K178" s="19"/>
      <c r="L178" s="136">
        <v>24859.8</v>
      </c>
      <c r="M178" s="139">
        <f t="shared" si="19"/>
        <v>74579.399999999994</v>
      </c>
      <c r="N178" s="124">
        <v>0.1</v>
      </c>
      <c r="O178" s="133">
        <f t="shared" si="20"/>
        <v>7457.94</v>
      </c>
      <c r="P178" s="144">
        <f t="shared" si="21"/>
        <v>82037.34</v>
      </c>
      <c r="Q178" s="134">
        <v>0.2</v>
      </c>
      <c r="R178" s="135">
        <f t="shared" si="22"/>
        <v>14915.88</v>
      </c>
      <c r="S178" s="86">
        <v>24859.8</v>
      </c>
      <c r="T178" s="148">
        <f t="shared" si="23"/>
        <v>114355.08</v>
      </c>
      <c r="U178" s="86"/>
      <c r="V178" s="107"/>
      <c r="W178" s="107"/>
      <c r="X178" s="107"/>
      <c r="Y178" s="107"/>
      <c r="Z178" s="107"/>
      <c r="AA178" s="107"/>
      <c r="AB178" s="107"/>
      <c r="AC178" s="107"/>
      <c r="AD178" s="107"/>
      <c r="AE178" s="107"/>
      <c r="AF178" s="107"/>
      <c r="AG178" s="107"/>
      <c r="AH178" s="107"/>
      <c r="AI178" s="107"/>
      <c r="AJ178" s="107"/>
      <c r="AK178" s="107"/>
      <c r="AL178" s="107"/>
      <c r="AM178" s="107"/>
      <c r="AN178" s="107"/>
      <c r="AO178" s="107"/>
      <c r="AP178" s="107"/>
      <c r="AQ178" s="107"/>
      <c r="AR178" s="107"/>
      <c r="AS178" s="107"/>
      <c r="AT178" s="107"/>
    </row>
    <row r="179" spans="1:46" s="20" customFormat="1" ht="24.95" customHeight="1" x14ac:dyDescent="0.25">
      <c r="A179" s="113" t="s">
        <v>254</v>
      </c>
      <c r="B179" s="87" t="s">
        <v>255</v>
      </c>
      <c r="C179" s="67">
        <v>48</v>
      </c>
      <c r="D179" s="21" t="s">
        <v>1</v>
      </c>
      <c r="E179" s="41">
        <v>250</v>
      </c>
      <c r="F179" s="34">
        <v>0.21</v>
      </c>
      <c r="G179" s="39">
        <f t="shared" si="24"/>
        <v>302.5</v>
      </c>
      <c r="H179" s="43">
        <f t="shared" si="16"/>
        <v>12000</v>
      </c>
      <c r="I179" s="39">
        <f t="shared" si="17"/>
        <v>2520</v>
      </c>
      <c r="J179" s="40">
        <f t="shared" si="18"/>
        <v>14520</v>
      </c>
      <c r="K179" s="19"/>
      <c r="L179" s="136">
        <v>12000</v>
      </c>
      <c r="M179" s="139">
        <f t="shared" si="19"/>
        <v>36000</v>
      </c>
      <c r="N179" s="124">
        <v>0.21</v>
      </c>
      <c r="O179" s="133">
        <f t="shared" si="20"/>
        <v>7560</v>
      </c>
      <c r="P179" s="144">
        <f t="shared" si="21"/>
        <v>43560</v>
      </c>
      <c r="Q179" s="134">
        <v>0.2</v>
      </c>
      <c r="R179" s="135">
        <f t="shared" si="22"/>
        <v>7200</v>
      </c>
      <c r="S179" s="86">
        <v>12000</v>
      </c>
      <c r="T179" s="148">
        <f t="shared" si="23"/>
        <v>55200</v>
      </c>
      <c r="U179" s="86"/>
      <c r="V179" s="107"/>
      <c r="W179" s="107"/>
      <c r="X179" s="107"/>
      <c r="Y179" s="107"/>
      <c r="Z179" s="107"/>
      <c r="AA179" s="107"/>
      <c r="AB179" s="107"/>
      <c r="AC179" s="107"/>
      <c r="AD179" s="107"/>
      <c r="AE179" s="107"/>
      <c r="AF179" s="107"/>
      <c r="AG179" s="107"/>
      <c r="AH179" s="107"/>
      <c r="AI179" s="107"/>
      <c r="AJ179" s="107"/>
      <c r="AK179" s="107"/>
      <c r="AL179" s="107"/>
      <c r="AM179" s="107"/>
      <c r="AN179" s="107"/>
      <c r="AO179" s="107"/>
      <c r="AP179" s="107"/>
      <c r="AQ179" s="107"/>
      <c r="AR179" s="107"/>
      <c r="AS179" s="107"/>
      <c r="AT179" s="107"/>
    </row>
    <row r="180" spans="1:46" s="20" customFormat="1" ht="24.95" customHeight="1" x14ac:dyDescent="0.25">
      <c r="A180" s="113" t="s">
        <v>256</v>
      </c>
      <c r="B180" s="87" t="s">
        <v>257</v>
      </c>
      <c r="C180" s="67">
        <v>20</v>
      </c>
      <c r="D180" s="21" t="s">
        <v>1</v>
      </c>
      <c r="E180" s="41">
        <v>50</v>
      </c>
      <c r="F180" s="34">
        <v>0.1</v>
      </c>
      <c r="G180" s="39">
        <f t="shared" si="24"/>
        <v>55</v>
      </c>
      <c r="H180" s="43">
        <f t="shared" si="16"/>
        <v>1000</v>
      </c>
      <c r="I180" s="39">
        <f t="shared" si="17"/>
        <v>100</v>
      </c>
      <c r="J180" s="40">
        <f t="shared" si="18"/>
        <v>1100</v>
      </c>
      <c r="K180" s="19"/>
      <c r="L180" s="136">
        <v>1000</v>
      </c>
      <c r="M180" s="139">
        <f t="shared" si="19"/>
        <v>3000</v>
      </c>
      <c r="N180" s="124">
        <v>0.1</v>
      </c>
      <c r="O180" s="133">
        <f t="shared" si="20"/>
        <v>300</v>
      </c>
      <c r="P180" s="144">
        <f t="shared" si="21"/>
        <v>3300</v>
      </c>
      <c r="Q180" s="134">
        <v>0.2</v>
      </c>
      <c r="R180" s="135">
        <f t="shared" si="22"/>
        <v>600</v>
      </c>
      <c r="S180" s="86">
        <v>1000</v>
      </c>
      <c r="T180" s="148">
        <f t="shared" si="23"/>
        <v>4600</v>
      </c>
      <c r="U180" s="86"/>
      <c r="V180" s="107"/>
      <c r="W180" s="107"/>
      <c r="X180" s="107"/>
      <c r="Y180" s="107"/>
      <c r="Z180" s="107"/>
      <c r="AA180" s="107"/>
      <c r="AB180" s="107"/>
      <c r="AC180" s="107"/>
      <c r="AD180" s="107"/>
      <c r="AE180" s="107"/>
      <c r="AF180" s="107"/>
      <c r="AG180" s="107"/>
      <c r="AH180" s="107"/>
      <c r="AI180" s="107"/>
      <c r="AJ180" s="107"/>
      <c r="AK180" s="107"/>
      <c r="AL180" s="107"/>
      <c r="AM180" s="107"/>
      <c r="AN180" s="107"/>
      <c r="AO180" s="107"/>
      <c r="AP180" s="107"/>
      <c r="AQ180" s="107"/>
      <c r="AR180" s="107"/>
      <c r="AS180" s="107"/>
      <c r="AT180" s="107"/>
    </row>
    <row r="181" spans="1:46" s="20" customFormat="1" ht="24.95" customHeight="1" x14ac:dyDescent="0.25">
      <c r="A181" s="113" t="s">
        <v>258</v>
      </c>
      <c r="B181" s="87" t="s">
        <v>259</v>
      </c>
      <c r="C181" s="67">
        <v>5</v>
      </c>
      <c r="D181" s="21" t="s">
        <v>1</v>
      </c>
      <c r="E181" s="41">
        <v>350</v>
      </c>
      <c r="F181" s="34">
        <v>0.1</v>
      </c>
      <c r="G181" s="39">
        <f t="shared" si="24"/>
        <v>385</v>
      </c>
      <c r="H181" s="43">
        <f t="shared" si="16"/>
        <v>1750</v>
      </c>
      <c r="I181" s="39">
        <f t="shared" si="17"/>
        <v>175</v>
      </c>
      <c r="J181" s="40">
        <f t="shared" si="18"/>
        <v>1925</v>
      </c>
      <c r="K181" s="19"/>
      <c r="L181" s="136">
        <v>1750</v>
      </c>
      <c r="M181" s="139">
        <f>L181*3</f>
        <v>5250</v>
      </c>
      <c r="N181" s="124">
        <v>0.1</v>
      </c>
      <c r="O181" s="133">
        <f t="shared" si="20"/>
        <v>525</v>
      </c>
      <c r="P181" s="144">
        <f t="shared" si="21"/>
        <v>5775</v>
      </c>
      <c r="Q181" s="134">
        <v>0.2</v>
      </c>
      <c r="R181" s="135">
        <f t="shared" si="22"/>
        <v>1050</v>
      </c>
      <c r="S181" s="86">
        <v>1750</v>
      </c>
      <c r="T181" s="148">
        <f t="shared" si="23"/>
        <v>8050</v>
      </c>
      <c r="U181" s="86"/>
      <c r="V181" s="107"/>
      <c r="W181" s="107"/>
      <c r="X181" s="107"/>
      <c r="Y181" s="107"/>
      <c r="Z181" s="107"/>
      <c r="AA181" s="107"/>
      <c r="AB181" s="107"/>
      <c r="AC181" s="107"/>
      <c r="AD181" s="107"/>
      <c r="AE181" s="107"/>
      <c r="AF181" s="107"/>
      <c r="AG181" s="107"/>
      <c r="AH181" s="107"/>
      <c r="AI181" s="107"/>
      <c r="AJ181" s="107"/>
      <c r="AK181" s="107"/>
      <c r="AL181" s="107"/>
      <c r="AM181" s="107"/>
      <c r="AN181" s="107"/>
      <c r="AO181" s="107"/>
      <c r="AP181" s="107"/>
      <c r="AQ181" s="107"/>
      <c r="AR181" s="107"/>
      <c r="AS181" s="107"/>
      <c r="AT181" s="107"/>
    </row>
    <row r="182" spans="1:46" s="20" customFormat="1" ht="24.95" customHeight="1" x14ac:dyDescent="0.25">
      <c r="A182" s="113" t="s">
        <v>260</v>
      </c>
      <c r="B182" s="87" t="s">
        <v>261</v>
      </c>
      <c r="C182" s="67">
        <v>4</v>
      </c>
      <c r="D182" s="21" t="s">
        <v>1</v>
      </c>
      <c r="E182" s="41">
        <v>407</v>
      </c>
      <c r="F182" s="34">
        <v>0.1</v>
      </c>
      <c r="G182" s="39">
        <f t="shared" si="24"/>
        <v>447.7</v>
      </c>
      <c r="H182" s="43">
        <f t="shared" si="16"/>
        <v>1628</v>
      </c>
      <c r="I182" s="39">
        <f t="shared" si="17"/>
        <v>162.80000000000001</v>
      </c>
      <c r="J182" s="40">
        <f t="shared" si="18"/>
        <v>1790.8</v>
      </c>
      <c r="K182" s="19"/>
      <c r="L182" s="136">
        <v>1628</v>
      </c>
      <c r="M182" s="139">
        <f t="shared" si="19"/>
        <v>4884</v>
      </c>
      <c r="N182" s="124">
        <v>0.1</v>
      </c>
      <c r="O182" s="133">
        <f t="shared" si="20"/>
        <v>488.40000000000003</v>
      </c>
      <c r="P182" s="144">
        <f t="shared" si="21"/>
        <v>5372.4</v>
      </c>
      <c r="Q182" s="134">
        <v>0.2</v>
      </c>
      <c r="R182" s="135">
        <f t="shared" si="22"/>
        <v>976.80000000000007</v>
      </c>
      <c r="S182" s="86">
        <v>1628</v>
      </c>
      <c r="T182" s="148">
        <f t="shared" si="23"/>
        <v>7488.8</v>
      </c>
      <c r="U182" s="86"/>
      <c r="V182" s="107"/>
      <c r="W182" s="107"/>
      <c r="X182" s="107"/>
      <c r="Y182" s="107"/>
      <c r="Z182" s="107"/>
      <c r="AA182" s="107"/>
      <c r="AB182" s="107"/>
      <c r="AC182" s="107"/>
      <c r="AD182" s="107"/>
      <c r="AE182" s="107"/>
      <c r="AF182" s="107"/>
      <c r="AG182" s="107"/>
      <c r="AH182" s="107"/>
      <c r="AI182" s="107"/>
      <c r="AJ182" s="107"/>
      <c r="AK182" s="107"/>
      <c r="AL182" s="107"/>
      <c r="AM182" s="107"/>
      <c r="AN182" s="107"/>
      <c r="AO182" s="107"/>
      <c r="AP182" s="107"/>
      <c r="AQ182" s="107"/>
      <c r="AR182" s="107"/>
      <c r="AS182" s="107"/>
      <c r="AT182" s="107"/>
    </row>
    <row r="183" spans="1:46" s="93" customFormat="1" ht="24.95" customHeight="1" x14ac:dyDescent="0.25">
      <c r="A183" s="173" t="s">
        <v>262</v>
      </c>
      <c r="B183" s="84" t="s">
        <v>288</v>
      </c>
      <c r="C183" s="67">
        <v>121</v>
      </c>
      <c r="D183" s="21" t="s">
        <v>1</v>
      </c>
      <c r="E183" s="42">
        <v>263.83</v>
      </c>
      <c r="F183" s="34">
        <v>0.1</v>
      </c>
      <c r="G183" s="39">
        <f t="shared" si="24"/>
        <v>290.21299999999997</v>
      </c>
      <c r="H183" s="39">
        <f t="shared" si="16"/>
        <v>31923.429999999997</v>
      </c>
      <c r="I183" s="39">
        <f t="shared" si="17"/>
        <v>3192.3429999999998</v>
      </c>
      <c r="J183" s="40">
        <f t="shared" si="18"/>
        <v>35115.772999999994</v>
      </c>
      <c r="K183" s="92"/>
      <c r="L183" s="137"/>
      <c r="M183" s="139">
        <f t="shared" si="19"/>
        <v>0</v>
      </c>
      <c r="N183" s="124">
        <v>0.1</v>
      </c>
      <c r="O183" s="133">
        <f t="shared" si="20"/>
        <v>0</v>
      </c>
      <c r="P183" s="144">
        <f t="shared" si="21"/>
        <v>0</v>
      </c>
      <c r="Q183" s="134">
        <v>0.2</v>
      </c>
      <c r="R183" s="135">
        <f t="shared" si="22"/>
        <v>0</v>
      </c>
      <c r="S183" s="98"/>
      <c r="T183" s="148">
        <f t="shared" si="23"/>
        <v>0</v>
      </c>
      <c r="U183" s="98"/>
      <c r="V183" s="108"/>
      <c r="W183" s="108"/>
      <c r="X183" s="108"/>
      <c r="Y183" s="108"/>
      <c r="Z183" s="108"/>
      <c r="AA183" s="108"/>
      <c r="AB183" s="108"/>
      <c r="AC183" s="108"/>
      <c r="AD183" s="108"/>
      <c r="AE183" s="108"/>
      <c r="AF183" s="108"/>
      <c r="AG183" s="108"/>
      <c r="AH183" s="108"/>
      <c r="AI183" s="108"/>
      <c r="AJ183" s="108"/>
      <c r="AK183" s="108"/>
      <c r="AL183" s="108"/>
      <c r="AM183" s="108"/>
      <c r="AN183" s="108"/>
      <c r="AO183" s="108"/>
      <c r="AP183" s="108"/>
      <c r="AQ183" s="108"/>
      <c r="AR183" s="108"/>
      <c r="AS183" s="108"/>
      <c r="AT183" s="108"/>
    </row>
    <row r="184" spans="1:46" s="93" customFormat="1" ht="24.95" customHeight="1" x14ac:dyDescent="0.25">
      <c r="A184" s="173"/>
      <c r="B184" s="84" t="s">
        <v>289</v>
      </c>
      <c r="C184" s="67">
        <v>150</v>
      </c>
      <c r="D184" s="21" t="s">
        <v>1</v>
      </c>
      <c r="E184" s="42">
        <v>195</v>
      </c>
      <c r="F184" s="34">
        <v>0.1</v>
      </c>
      <c r="G184" s="39">
        <f t="shared" si="24"/>
        <v>214.5</v>
      </c>
      <c r="H184" s="39">
        <f>(C184*E184)</f>
        <v>29250</v>
      </c>
      <c r="I184" s="39">
        <f t="shared" si="17"/>
        <v>2925</v>
      </c>
      <c r="J184" s="40">
        <f t="shared" si="18"/>
        <v>32175</v>
      </c>
      <c r="K184" s="92">
        <v>150</v>
      </c>
      <c r="L184" s="137">
        <f>H183+H184</f>
        <v>61173.429999999993</v>
      </c>
      <c r="M184" s="139">
        <f t="shared" si="19"/>
        <v>183520.28999999998</v>
      </c>
      <c r="N184" s="124">
        <v>0.1</v>
      </c>
      <c r="O184" s="133">
        <f t="shared" si="20"/>
        <v>18352.028999999999</v>
      </c>
      <c r="P184" s="144">
        <f t="shared" si="21"/>
        <v>201872.31899999999</v>
      </c>
      <c r="Q184" s="134">
        <v>0.2</v>
      </c>
      <c r="R184" s="135">
        <f t="shared" si="22"/>
        <v>36704.057999999997</v>
      </c>
      <c r="S184" s="98">
        <v>61173.429999999993</v>
      </c>
      <c r="T184" s="148">
        <f t="shared" si="23"/>
        <v>281397.77799999993</v>
      </c>
      <c r="U184" s="98"/>
      <c r="V184" s="108"/>
      <c r="W184" s="108"/>
      <c r="X184" s="108"/>
      <c r="Y184" s="108"/>
      <c r="Z184" s="108"/>
      <c r="AA184" s="108"/>
      <c r="AB184" s="108"/>
      <c r="AC184" s="108"/>
      <c r="AD184" s="108"/>
      <c r="AE184" s="108"/>
      <c r="AF184" s="108"/>
      <c r="AG184" s="108"/>
      <c r="AH184" s="108"/>
      <c r="AI184" s="108"/>
      <c r="AJ184" s="108"/>
      <c r="AK184" s="108"/>
      <c r="AL184" s="108"/>
      <c r="AM184" s="108"/>
      <c r="AN184" s="108"/>
      <c r="AO184" s="108"/>
      <c r="AP184" s="108"/>
      <c r="AQ184" s="108"/>
      <c r="AR184" s="108"/>
      <c r="AS184" s="108"/>
      <c r="AT184" s="108"/>
    </row>
    <row r="185" spans="1:46" s="20" customFormat="1" ht="24.95" customHeight="1" x14ac:dyDescent="0.25">
      <c r="A185" s="113" t="s">
        <v>263</v>
      </c>
      <c r="B185" s="87" t="s">
        <v>264</v>
      </c>
      <c r="C185" s="67">
        <v>1</v>
      </c>
      <c r="D185" s="21" t="s">
        <v>1</v>
      </c>
      <c r="E185" s="41">
        <v>220</v>
      </c>
      <c r="F185" s="34">
        <v>0.1</v>
      </c>
      <c r="G185" s="39">
        <f t="shared" si="24"/>
        <v>242</v>
      </c>
      <c r="H185" s="43">
        <f t="shared" si="16"/>
        <v>220</v>
      </c>
      <c r="I185" s="39">
        <f t="shared" si="17"/>
        <v>22</v>
      </c>
      <c r="J185" s="40">
        <f t="shared" si="18"/>
        <v>242</v>
      </c>
      <c r="K185" s="19"/>
      <c r="L185" s="136">
        <v>220</v>
      </c>
      <c r="M185" s="139">
        <f t="shared" si="19"/>
        <v>660</v>
      </c>
      <c r="N185" s="124">
        <v>0.1</v>
      </c>
      <c r="O185" s="133">
        <f t="shared" si="20"/>
        <v>66</v>
      </c>
      <c r="P185" s="144">
        <f t="shared" si="21"/>
        <v>726</v>
      </c>
      <c r="Q185" s="134">
        <v>0.2</v>
      </c>
      <c r="R185" s="135">
        <f t="shared" si="22"/>
        <v>132</v>
      </c>
      <c r="S185" s="86">
        <v>220</v>
      </c>
      <c r="T185" s="148">
        <f t="shared" si="23"/>
        <v>1012</v>
      </c>
      <c r="U185" s="86"/>
      <c r="V185" s="107"/>
      <c r="W185" s="107"/>
      <c r="X185" s="107"/>
      <c r="Y185" s="107"/>
      <c r="Z185" s="107"/>
      <c r="AA185" s="107"/>
      <c r="AB185" s="107"/>
      <c r="AC185" s="107"/>
      <c r="AD185" s="107"/>
      <c r="AE185" s="107"/>
      <c r="AF185" s="107"/>
      <c r="AG185" s="107"/>
      <c r="AH185" s="107"/>
      <c r="AI185" s="107"/>
      <c r="AJ185" s="107"/>
      <c r="AK185" s="107"/>
      <c r="AL185" s="107"/>
      <c r="AM185" s="107"/>
      <c r="AN185" s="107"/>
      <c r="AO185" s="107"/>
      <c r="AP185" s="107"/>
      <c r="AQ185" s="107"/>
      <c r="AR185" s="107"/>
      <c r="AS185" s="107"/>
      <c r="AT185" s="107"/>
    </row>
    <row r="186" spans="1:46" s="20" customFormat="1" ht="24.95" customHeight="1" x14ac:dyDescent="0.25">
      <c r="A186" s="113" t="s">
        <v>265</v>
      </c>
      <c r="B186" s="87" t="s">
        <v>266</v>
      </c>
      <c r="C186" s="67">
        <v>167</v>
      </c>
      <c r="D186" s="21" t="s">
        <v>1</v>
      </c>
      <c r="E186" s="41">
        <v>304</v>
      </c>
      <c r="F186" s="34">
        <v>0.1</v>
      </c>
      <c r="G186" s="39">
        <f t="shared" si="24"/>
        <v>334.4</v>
      </c>
      <c r="H186" s="43">
        <f t="shared" si="16"/>
        <v>50768</v>
      </c>
      <c r="I186" s="39">
        <f t="shared" si="17"/>
        <v>5076.8</v>
      </c>
      <c r="J186" s="40">
        <f t="shared" si="18"/>
        <v>55844.800000000003</v>
      </c>
      <c r="K186" s="19"/>
      <c r="L186" s="136">
        <v>50768</v>
      </c>
      <c r="M186" s="139">
        <f t="shared" si="19"/>
        <v>152304</v>
      </c>
      <c r="N186" s="124">
        <v>0.1</v>
      </c>
      <c r="O186" s="133">
        <f t="shared" si="20"/>
        <v>15230.400000000001</v>
      </c>
      <c r="P186" s="144">
        <f t="shared" si="21"/>
        <v>167534.39999999999</v>
      </c>
      <c r="Q186" s="134">
        <v>0.2</v>
      </c>
      <c r="R186" s="135">
        <f t="shared" si="22"/>
        <v>30460.800000000003</v>
      </c>
      <c r="S186" s="86">
        <v>50768</v>
      </c>
      <c r="T186" s="148">
        <f t="shared" si="23"/>
        <v>233532.79999999999</v>
      </c>
      <c r="U186" s="86"/>
      <c r="V186" s="107"/>
      <c r="W186" s="107"/>
      <c r="X186" s="107"/>
      <c r="Y186" s="107"/>
      <c r="Z186" s="107"/>
      <c r="AA186" s="107"/>
      <c r="AB186" s="107"/>
      <c r="AC186" s="107"/>
      <c r="AD186" s="107"/>
      <c r="AE186" s="107"/>
      <c r="AF186" s="107"/>
      <c r="AG186" s="107"/>
      <c r="AH186" s="107"/>
      <c r="AI186" s="107"/>
      <c r="AJ186" s="107"/>
      <c r="AK186" s="107"/>
      <c r="AL186" s="107"/>
      <c r="AM186" s="107"/>
      <c r="AN186" s="107"/>
      <c r="AO186" s="107"/>
      <c r="AP186" s="107"/>
      <c r="AQ186" s="107"/>
      <c r="AR186" s="107"/>
      <c r="AS186" s="107"/>
      <c r="AT186" s="107"/>
    </row>
    <row r="187" spans="1:46" s="20" customFormat="1" ht="24.95" customHeight="1" x14ac:dyDescent="0.25">
      <c r="A187" s="113" t="s">
        <v>267</v>
      </c>
      <c r="B187" s="87" t="s">
        <v>268</v>
      </c>
      <c r="C187" s="67">
        <v>5</v>
      </c>
      <c r="D187" s="21" t="s">
        <v>1</v>
      </c>
      <c r="E187" s="41">
        <v>186.1</v>
      </c>
      <c r="F187" s="34">
        <v>0.21</v>
      </c>
      <c r="G187" s="39">
        <f t="shared" si="24"/>
        <v>225.18099999999998</v>
      </c>
      <c r="H187" s="43">
        <f t="shared" si="16"/>
        <v>930.5</v>
      </c>
      <c r="I187" s="39">
        <f t="shared" si="17"/>
        <v>195.405</v>
      </c>
      <c r="J187" s="40">
        <f t="shared" si="18"/>
        <v>1125.905</v>
      </c>
      <c r="K187" s="19"/>
      <c r="L187" s="136">
        <v>930.5</v>
      </c>
      <c r="M187" s="139">
        <f t="shared" si="19"/>
        <v>2791.5</v>
      </c>
      <c r="N187" s="124">
        <v>0.21</v>
      </c>
      <c r="O187" s="133">
        <f t="shared" si="20"/>
        <v>586.21500000000003</v>
      </c>
      <c r="P187" s="144">
        <f t="shared" si="21"/>
        <v>3377.7150000000001</v>
      </c>
      <c r="Q187" s="134">
        <v>0.2</v>
      </c>
      <c r="R187" s="135">
        <f t="shared" si="22"/>
        <v>558.30000000000007</v>
      </c>
      <c r="S187" s="86">
        <v>930.5</v>
      </c>
      <c r="T187" s="148">
        <f t="shared" si="23"/>
        <v>4280.3</v>
      </c>
      <c r="U187" s="86"/>
      <c r="V187" s="107"/>
      <c r="W187" s="107"/>
      <c r="X187" s="107"/>
      <c r="Y187" s="107"/>
      <c r="Z187" s="107"/>
      <c r="AA187" s="107"/>
      <c r="AB187" s="107"/>
      <c r="AC187" s="107"/>
      <c r="AD187" s="107"/>
      <c r="AE187" s="107"/>
      <c r="AF187" s="107"/>
      <c r="AG187" s="107"/>
      <c r="AH187" s="107"/>
      <c r="AI187" s="107"/>
      <c r="AJ187" s="107"/>
      <c r="AK187" s="107"/>
      <c r="AL187" s="107"/>
      <c r="AM187" s="107"/>
      <c r="AN187" s="107"/>
      <c r="AO187" s="107"/>
      <c r="AP187" s="107"/>
      <c r="AQ187" s="107"/>
      <c r="AR187" s="107"/>
      <c r="AS187" s="107"/>
      <c r="AT187" s="107"/>
    </row>
    <row r="188" spans="1:46" s="20" customFormat="1" ht="24.95" customHeight="1" x14ac:dyDescent="0.25">
      <c r="A188" s="114" t="s">
        <v>269</v>
      </c>
      <c r="B188" s="75" t="s">
        <v>321</v>
      </c>
      <c r="C188" s="67">
        <v>10</v>
      </c>
      <c r="D188" s="33" t="s">
        <v>1</v>
      </c>
      <c r="E188" s="58">
        <v>205</v>
      </c>
      <c r="F188" s="34">
        <v>0.1</v>
      </c>
      <c r="G188" s="59">
        <f t="shared" si="24"/>
        <v>225.5</v>
      </c>
      <c r="H188" s="60">
        <f t="shared" si="16"/>
        <v>2050</v>
      </c>
      <c r="I188" s="59">
        <f t="shared" si="17"/>
        <v>205</v>
      </c>
      <c r="J188" s="61">
        <f t="shared" si="18"/>
        <v>2255</v>
      </c>
      <c r="K188" s="19"/>
      <c r="L188" s="136">
        <v>2050</v>
      </c>
      <c r="M188" s="139">
        <f t="shared" si="19"/>
        <v>6150</v>
      </c>
      <c r="N188" s="124">
        <v>0.1</v>
      </c>
      <c r="O188" s="133">
        <f t="shared" si="20"/>
        <v>615</v>
      </c>
      <c r="P188" s="144">
        <f t="shared" si="21"/>
        <v>6765</v>
      </c>
      <c r="Q188" s="134">
        <v>0.2</v>
      </c>
      <c r="R188" s="135">
        <f t="shared" si="22"/>
        <v>1230</v>
      </c>
      <c r="S188" s="86">
        <v>2050</v>
      </c>
      <c r="T188" s="148">
        <f t="shared" si="23"/>
        <v>9430</v>
      </c>
      <c r="U188" s="86"/>
      <c r="V188" s="107"/>
      <c r="W188" s="107"/>
      <c r="X188" s="107"/>
      <c r="Y188" s="107"/>
      <c r="Z188" s="107"/>
      <c r="AA188" s="107"/>
      <c r="AB188" s="107"/>
      <c r="AC188" s="107"/>
      <c r="AD188" s="107"/>
      <c r="AE188" s="107"/>
      <c r="AF188" s="107"/>
      <c r="AG188" s="107"/>
      <c r="AH188" s="107"/>
      <c r="AI188" s="107"/>
      <c r="AJ188" s="107"/>
      <c r="AK188" s="107"/>
      <c r="AL188" s="107"/>
      <c r="AM188" s="107"/>
      <c r="AN188" s="107"/>
      <c r="AO188" s="107"/>
      <c r="AP188" s="107"/>
      <c r="AQ188" s="107"/>
      <c r="AR188" s="107"/>
      <c r="AS188" s="107"/>
      <c r="AT188" s="107"/>
    </row>
    <row r="189" spans="1:46" s="93" customFormat="1" ht="24.95" customHeight="1" x14ac:dyDescent="0.25">
      <c r="A189" s="174" t="s">
        <v>270</v>
      </c>
      <c r="B189" s="83" t="s">
        <v>286</v>
      </c>
      <c r="C189" s="67">
        <v>15</v>
      </c>
      <c r="D189" s="35" t="s">
        <v>1</v>
      </c>
      <c r="E189" s="42">
        <v>865</v>
      </c>
      <c r="F189" s="34">
        <v>0.1</v>
      </c>
      <c r="G189" s="42">
        <f t="shared" si="24"/>
        <v>951.5</v>
      </c>
      <c r="H189" s="42">
        <f t="shared" si="16"/>
        <v>12975</v>
      </c>
      <c r="I189" s="42">
        <f t="shared" si="17"/>
        <v>1297.5</v>
      </c>
      <c r="J189" s="44">
        <f t="shared" si="18"/>
        <v>14272.5</v>
      </c>
      <c r="K189" s="92"/>
      <c r="L189" s="137"/>
      <c r="M189" s="139">
        <f t="shared" si="19"/>
        <v>0</v>
      </c>
      <c r="N189" s="124">
        <v>0.1</v>
      </c>
      <c r="O189" s="133">
        <f t="shared" si="20"/>
        <v>0</v>
      </c>
      <c r="P189" s="144">
        <f t="shared" si="21"/>
        <v>0</v>
      </c>
      <c r="Q189" s="134">
        <v>0.2</v>
      </c>
      <c r="R189" s="135">
        <f t="shared" si="22"/>
        <v>0</v>
      </c>
      <c r="S189" s="98"/>
      <c r="T189" s="148">
        <f t="shared" si="23"/>
        <v>0</v>
      </c>
      <c r="U189" s="98"/>
      <c r="V189" s="108"/>
      <c r="W189" s="108"/>
      <c r="X189" s="108"/>
      <c r="Y189" s="108"/>
      <c r="Z189" s="108"/>
      <c r="AA189" s="108"/>
      <c r="AB189" s="108"/>
      <c r="AC189" s="108"/>
      <c r="AD189" s="108"/>
      <c r="AE189" s="108"/>
      <c r="AF189" s="108"/>
      <c r="AG189" s="108"/>
      <c r="AH189" s="108"/>
      <c r="AI189" s="108"/>
      <c r="AJ189" s="108"/>
      <c r="AK189" s="108"/>
      <c r="AL189" s="108"/>
      <c r="AM189" s="108"/>
      <c r="AN189" s="108"/>
      <c r="AO189" s="108"/>
      <c r="AP189" s="108"/>
      <c r="AQ189" s="108"/>
      <c r="AR189" s="108"/>
      <c r="AS189" s="108"/>
      <c r="AT189" s="108"/>
    </row>
    <row r="190" spans="1:46" s="93" customFormat="1" ht="24.95" customHeight="1" x14ac:dyDescent="0.25">
      <c r="A190" s="175"/>
      <c r="B190" s="83" t="s">
        <v>287</v>
      </c>
      <c r="C190" s="67">
        <v>17</v>
      </c>
      <c r="D190" s="21" t="s">
        <v>1</v>
      </c>
      <c r="E190" s="42">
        <v>800</v>
      </c>
      <c r="F190" s="34">
        <v>0.1</v>
      </c>
      <c r="G190" s="39">
        <f t="shared" si="24"/>
        <v>880</v>
      </c>
      <c r="H190" s="39">
        <f t="shared" si="16"/>
        <v>13600</v>
      </c>
      <c r="I190" s="39">
        <f t="shared" si="17"/>
        <v>1360</v>
      </c>
      <c r="J190" s="40">
        <f t="shared" si="18"/>
        <v>14960</v>
      </c>
      <c r="K190" s="92">
        <v>155</v>
      </c>
      <c r="L190" s="137">
        <f>H189+H190</f>
        <v>26575</v>
      </c>
      <c r="M190" s="139">
        <f t="shared" si="19"/>
        <v>79725</v>
      </c>
      <c r="N190" s="124">
        <v>0.1</v>
      </c>
      <c r="O190" s="133">
        <f t="shared" si="20"/>
        <v>7972.5</v>
      </c>
      <c r="P190" s="144">
        <f t="shared" si="21"/>
        <v>87697.5</v>
      </c>
      <c r="Q190" s="134">
        <v>0.2</v>
      </c>
      <c r="R190" s="135">
        <f t="shared" si="22"/>
        <v>15945</v>
      </c>
      <c r="S190" s="98">
        <v>26575</v>
      </c>
      <c r="T190" s="148">
        <f t="shared" si="23"/>
        <v>122245</v>
      </c>
      <c r="U190" s="98"/>
      <c r="V190" s="108"/>
      <c r="W190" s="108"/>
      <c r="X190" s="108"/>
      <c r="Y190" s="108"/>
      <c r="Z190" s="108"/>
      <c r="AA190" s="108"/>
      <c r="AB190" s="108"/>
      <c r="AC190" s="108"/>
      <c r="AD190" s="108"/>
      <c r="AE190" s="108"/>
      <c r="AF190" s="108"/>
      <c r="AG190" s="108"/>
      <c r="AH190" s="108"/>
      <c r="AI190" s="108"/>
      <c r="AJ190" s="108"/>
      <c r="AK190" s="108"/>
      <c r="AL190" s="108"/>
      <c r="AM190" s="108"/>
      <c r="AN190" s="108"/>
      <c r="AO190" s="108"/>
      <c r="AP190" s="108"/>
      <c r="AQ190" s="108"/>
      <c r="AR190" s="108"/>
      <c r="AS190" s="108"/>
      <c r="AT190" s="108"/>
    </row>
    <row r="191" spans="1:46" s="20" customFormat="1" ht="24.95" customHeight="1" x14ac:dyDescent="0.25">
      <c r="A191" s="113" t="s">
        <v>271</v>
      </c>
      <c r="B191" s="87" t="s">
        <v>272</v>
      </c>
      <c r="C191" s="67">
        <v>15</v>
      </c>
      <c r="D191" s="21" t="s">
        <v>1</v>
      </c>
      <c r="E191" s="41">
        <v>1200</v>
      </c>
      <c r="F191" s="34">
        <v>0.1</v>
      </c>
      <c r="G191" s="39">
        <f t="shared" si="24"/>
        <v>1320</v>
      </c>
      <c r="H191" s="43">
        <f t="shared" si="16"/>
        <v>18000</v>
      </c>
      <c r="I191" s="39">
        <f t="shared" si="17"/>
        <v>1800</v>
      </c>
      <c r="J191" s="40">
        <f t="shared" si="18"/>
        <v>19800</v>
      </c>
      <c r="K191" s="19"/>
      <c r="L191" s="136">
        <v>18000</v>
      </c>
      <c r="M191" s="139">
        <f t="shared" si="19"/>
        <v>54000</v>
      </c>
      <c r="N191" s="124">
        <v>0.1</v>
      </c>
      <c r="O191" s="133">
        <f t="shared" si="20"/>
        <v>5400</v>
      </c>
      <c r="P191" s="144">
        <f t="shared" si="21"/>
        <v>59400</v>
      </c>
      <c r="Q191" s="134">
        <v>0.2</v>
      </c>
      <c r="R191" s="135">
        <f t="shared" si="22"/>
        <v>10800</v>
      </c>
      <c r="S191" s="86">
        <v>18000</v>
      </c>
      <c r="T191" s="148">
        <f t="shared" si="23"/>
        <v>82800</v>
      </c>
      <c r="U191" s="86"/>
      <c r="V191" s="107"/>
      <c r="W191" s="107"/>
      <c r="X191" s="107"/>
      <c r="Y191" s="107"/>
      <c r="Z191" s="107"/>
      <c r="AA191" s="107"/>
      <c r="AB191" s="107"/>
      <c r="AC191" s="107"/>
      <c r="AD191" s="107"/>
      <c r="AE191" s="107"/>
      <c r="AF191" s="107"/>
      <c r="AG191" s="107"/>
      <c r="AH191" s="107"/>
      <c r="AI191" s="107"/>
      <c r="AJ191" s="107"/>
      <c r="AK191" s="107"/>
      <c r="AL191" s="107"/>
      <c r="AM191" s="107"/>
      <c r="AN191" s="107"/>
      <c r="AO191" s="107"/>
      <c r="AP191" s="107"/>
      <c r="AQ191" s="107"/>
      <c r="AR191" s="107"/>
      <c r="AS191" s="107"/>
      <c r="AT191" s="107"/>
    </row>
    <row r="192" spans="1:46" s="20" customFormat="1" ht="24.95" customHeight="1" x14ac:dyDescent="0.25">
      <c r="A192" s="113" t="s">
        <v>273</v>
      </c>
      <c r="B192" s="87" t="s">
        <v>274</v>
      </c>
      <c r="C192" s="67">
        <v>50</v>
      </c>
      <c r="D192" s="21" t="s">
        <v>1</v>
      </c>
      <c r="E192" s="41">
        <v>84.26</v>
      </c>
      <c r="F192" s="34">
        <v>0.1</v>
      </c>
      <c r="G192" s="39">
        <f t="shared" si="24"/>
        <v>92.686000000000007</v>
      </c>
      <c r="H192" s="43">
        <f t="shared" si="16"/>
        <v>4213</v>
      </c>
      <c r="I192" s="39">
        <f t="shared" si="17"/>
        <v>421.3</v>
      </c>
      <c r="J192" s="40">
        <f t="shared" si="18"/>
        <v>4634.3</v>
      </c>
      <c r="K192" s="19"/>
      <c r="L192" s="136">
        <v>4213</v>
      </c>
      <c r="M192" s="139">
        <f t="shared" si="19"/>
        <v>12639</v>
      </c>
      <c r="N192" s="124">
        <v>0.1</v>
      </c>
      <c r="O192" s="133">
        <f t="shared" si="20"/>
        <v>1263.9000000000001</v>
      </c>
      <c r="P192" s="144">
        <f t="shared" si="21"/>
        <v>13902.9</v>
      </c>
      <c r="Q192" s="134">
        <v>0.2</v>
      </c>
      <c r="R192" s="135">
        <f t="shared" si="22"/>
        <v>2527.8000000000002</v>
      </c>
      <c r="S192" s="86">
        <v>4213</v>
      </c>
      <c r="T192" s="148">
        <f t="shared" si="23"/>
        <v>19379.8</v>
      </c>
      <c r="U192" s="86"/>
      <c r="V192" s="107"/>
      <c r="W192" s="107"/>
      <c r="X192" s="107"/>
      <c r="Y192" s="107"/>
      <c r="Z192" s="107"/>
      <c r="AA192" s="107"/>
      <c r="AB192" s="107"/>
      <c r="AC192" s="107"/>
      <c r="AD192" s="107"/>
      <c r="AE192" s="107"/>
      <c r="AF192" s="107"/>
      <c r="AG192" s="107"/>
      <c r="AH192" s="107"/>
      <c r="AI192" s="107"/>
      <c r="AJ192" s="107"/>
      <c r="AK192" s="107"/>
      <c r="AL192" s="107"/>
      <c r="AM192" s="107"/>
      <c r="AN192" s="107"/>
      <c r="AO192" s="107"/>
      <c r="AP192" s="107"/>
      <c r="AQ192" s="107"/>
      <c r="AR192" s="107"/>
      <c r="AS192" s="107"/>
      <c r="AT192" s="107"/>
    </row>
    <row r="193" spans="1:46" s="20" customFormat="1" ht="24.95" customHeight="1" thickBot="1" x14ac:dyDescent="0.3">
      <c r="A193" s="74" t="s">
        <v>275</v>
      </c>
      <c r="B193" s="77" t="s">
        <v>276</v>
      </c>
      <c r="C193" s="68">
        <v>81</v>
      </c>
      <c r="D193" s="25" t="s">
        <v>1</v>
      </c>
      <c r="E193" s="45">
        <v>242.35</v>
      </c>
      <c r="F193" s="23">
        <v>0.1</v>
      </c>
      <c r="G193" s="46">
        <f t="shared" si="24"/>
        <v>266.58499999999998</v>
      </c>
      <c r="H193" s="64">
        <f t="shared" si="16"/>
        <v>19630.349999999999</v>
      </c>
      <c r="I193" s="46">
        <f t="shared" si="17"/>
        <v>1963.0349999999999</v>
      </c>
      <c r="J193" s="47">
        <f t="shared" si="18"/>
        <v>21593.384999999998</v>
      </c>
      <c r="K193" s="19"/>
      <c r="L193" s="136">
        <v>19630.349999999999</v>
      </c>
      <c r="M193" s="139">
        <f t="shared" si="19"/>
        <v>58891.049999999996</v>
      </c>
      <c r="N193" s="124">
        <v>0.1</v>
      </c>
      <c r="O193" s="133">
        <f t="shared" si="20"/>
        <v>5889.1049999999996</v>
      </c>
      <c r="P193" s="144">
        <f t="shared" si="21"/>
        <v>64780.154999999999</v>
      </c>
      <c r="Q193" s="134">
        <v>0.2</v>
      </c>
      <c r="R193" s="135">
        <f t="shared" si="22"/>
        <v>11778.21</v>
      </c>
      <c r="S193" s="86">
        <v>19630.349999999999</v>
      </c>
      <c r="T193" s="148">
        <f t="shared" si="23"/>
        <v>90299.609999999986</v>
      </c>
      <c r="U193" s="86"/>
      <c r="V193" s="107"/>
      <c r="W193" s="107"/>
      <c r="X193" s="107"/>
      <c r="Y193" s="107"/>
      <c r="Z193" s="107"/>
      <c r="AA193" s="107"/>
      <c r="AB193" s="107"/>
      <c r="AC193" s="107"/>
      <c r="AD193" s="107"/>
      <c r="AE193" s="107"/>
      <c r="AF193" s="107"/>
      <c r="AG193" s="107"/>
      <c r="AH193" s="107"/>
      <c r="AI193" s="107"/>
      <c r="AJ193" s="107"/>
      <c r="AK193" s="107"/>
      <c r="AL193" s="107"/>
      <c r="AM193" s="107"/>
      <c r="AN193" s="107"/>
      <c r="AO193" s="107"/>
      <c r="AP193" s="107"/>
      <c r="AQ193" s="107"/>
      <c r="AR193" s="107"/>
      <c r="AS193" s="107"/>
      <c r="AT193" s="107"/>
    </row>
    <row r="194" spans="1:46" ht="15.75" x14ac:dyDescent="0.25">
      <c r="A194" s="31"/>
      <c r="B194" s="10"/>
      <c r="C194" s="11"/>
      <c r="D194" s="12"/>
      <c r="E194" s="1"/>
      <c r="F194" s="13"/>
      <c r="G194" s="14"/>
      <c r="H194" s="15"/>
      <c r="I194" s="15"/>
      <c r="J194" s="15"/>
      <c r="K194" s="1"/>
      <c r="N194" s="125"/>
      <c r="O194" s="130"/>
      <c r="P194" s="145"/>
    </row>
    <row r="195" spans="1:46" ht="15.75" x14ac:dyDescent="0.25">
      <c r="A195" s="29"/>
      <c r="B195" s="1"/>
      <c r="C195" s="1"/>
      <c r="D195" s="1"/>
      <c r="E195" s="1"/>
      <c r="F195" s="1"/>
      <c r="G195" s="55" t="s">
        <v>14</v>
      </c>
      <c r="H195" s="53">
        <f>SUM(H12:H193)</f>
        <v>4640255.6899999985</v>
      </c>
      <c r="I195" s="53">
        <f>SUM(I12:I193)</f>
        <v>765851.30420000025</v>
      </c>
      <c r="J195" s="53">
        <f>SUM(J12:J193)</f>
        <v>5406106.9941999996</v>
      </c>
      <c r="K195" s="1"/>
      <c r="L195" s="119">
        <f>SUM(L12:L193)</f>
        <v>4640255.6899999985</v>
      </c>
      <c r="M195" s="140">
        <f>SUM(M12:M194)</f>
        <v>13920767.069999998</v>
      </c>
      <c r="N195" s="121"/>
      <c r="O195" s="128"/>
      <c r="P195" s="141">
        <f>SUM(P12:P194)</f>
        <v>16218320.982599998</v>
      </c>
      <c r="R195" s="120">
        <f>SUM(R12:R194)</f>
        <v>2784153.4139999989</v>
      </c>
      <c r="T195" s="142">
        <f>SUM(T12:T194)</f>
        <v>21345176.174000002</v>
      </c>
    </row>
    <row r="196" spans="1:46" x14ac:dyDescent="0.25">
      <c r="A196" s="29"/>
      <c r="B196" s="1"/>
      <c r="C196" s="1"/>
      <c r="D196" s="1"/>
      <c r="E196" s="1"/>
      <c r="F196" s="1"/>
      <c r="G196" s="1"/>
      <c r="H196" s="1"/>
      <c r="I196" s="1"/>
      <c r="J196" s="1"/>
      <c r="K196" s="1"/>
      <c r="N196" s="121"/>
      <c r="O196" s="128"/>
      <c r="P196" s="141"/>
    </row>
    <row r="197" spans="1:46" x14ac:dyDescent="0.25">
      <c r="A197" s="29"/>
      <c r="B197" s="1"/>
      <c r="C197" s="1"/>
      <c r="D197" s="1"/>
      <c r="E197" s="1"/>
      <c r="F197" s="1"/>
      <c r="G197" s="1"/>
      <c r="H197" s="1"/>
      <c r="I197" s="1"/>
      <c r="J197" s="1"/>
      <c r="K197" s="1"/>
      <c r="N197" s="121"/>
      <c r="O197" s="128"/>
      <c r="P197" s="141"/>
    </row>
    <row r="198" spans="1:46" ht="15.75" x14ac:dyDescent="0.25">
      <c r="A198" s="29"/>
      <c r="B198" s="1"/>
      <c r="C198" s="1"/>
      <c r="D198" s="1"/>
      <c r="E198" s="1"/>
      <c r="F198" s="18"/>
      <c r="G198" s="17"/>
      <c r="H198" s="16"/>
      <c r="I198" s="16"/>
      <c r="J198" s="16"/>
      <c r="K198" s="1"/>
      <c r="N198" s="126"/>
      <c r="O198" s="131"/>
      <c r="P198" s="146"/>
    </row>
    <row r="200" spans="1:46" ht="15.75" x14ac:dyDescent="0.25">
      <c r="B200" s="37"/>
      <c r="C200" s="36"/>
      <c r="G200" s="54" t="s">
        <v>28</v>
      </c>
      <c r="H200" s="56">
        <f>H195*3</f>
        <v>13920767.069999997</v>
      </c>
      <c r="I200" s="56">
        <f>I195*3</f>
        <v>2297553.9126000009</v>
      </c>
      <c r="J200" s="56">
        <f>H200+I200</f>
        <v>16218320.982599998</v>
      </c>
    </row>
    <row r="201" spans="1:46" ht="15.75" x14ac:dyDescent="0.25">
      <c r="B201" s="28"/>
      <c r="C201" s="27"/>
      <c r="G201" s="54" t="s">
        <v>29</v>
      </c>
      <c r="H201" s="56">
        <f>H200*0.2</f>
        <v>2784153.4139999994</v>
      </c>
      <c r="I201" s="56">
        <f>I200*0.2</f>
        <v>459510.78252000018</v>
      </c>
      <c r="J201" s="56">
        <f>J200*0.2</f>
        <v>3243664.1965199998</v>
      </c>
    </row>
    <row r="202" spans="1:46" ht="15.75" x14ac:dyDescent="0.25">
      <c r="G202" s="54" t="s">
        <v>30</v>
      </c>
      <c r="H202" s="56">
        <f>H195</f>
        <v>4640255.6899999985</v>
      </c>
      <c r="I202" s="56">
        <f>I195</f>
        <v>765851.30420000025</v>
      </c>
      <c r="J202" s="56">
        <f t="shared" ref="J202" si="25">J195</f>
        <v>5406106.9941999996</v>
      </c>
    </row>
    <row r="203" spans="1:46" ht="15.75" x14ac:dyDescent="0.25">
      <c r="G203" s="54" t="s">
        <v>31</v>
      </c>
      <c r="H203" s="56">
        <f>SUM(H200:H202)</f>
        <v>21345176.173999995</v>
      </c>
      <c r="I203" s="56">
        <f>SUM(I200:I202)</f>
        <v>3522915.9993200013</v>
      </c>
      <c r="J203" s="56">
        <f t="shared" ref="J203" si="26">SUM(J200:J202)</f>
        <v>24868092.173319995</v>
      </c>
    </row>
  </sheetData>
  <autoFilter ref="A11:K11" xr:uid="{6FA3A710-6661-4724-8962-481AC669540B}"/>
  <mergeCells count="17">
    <mergeCell ref="A162:A163"/>
    <mergeCell ref="A166:A168"/>
    <mergeCell ref="A174:A176"/>
    <mergeCell ref="A183:A184"/>
    <mergeCell ref="A189:A190"/>
    <mergeCell ref="A157:A159"/>
    <mergeCell ref="A7:J7"/>
    <mergeCell ref="B8:J8"/>
    <mergeCell ref="B9:J9"/>
    <mergeCell ref="A31:A32"/>
    <mergeCell ref="A45:A46"/>
    <mergeCell ref="A77:A78"/>
    <mergeCell ref="A92:A93"/>
    <mergeCell ref="A120:A121"/>
    <mergeCell ref="A125:A127"/>
    <mergeCell ref="A146:A152"/>
    <mergeCell ref="A153:A155"/>
  </mergeCells>
  <pageMargins left="0.7" right="0.7" top="0.75" bottom="0.75" header="0.3" footer="0.3"/>
  <pageSetup paperSize="8" scale="43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2</vt:i4>
      </vt:variant>
    </vt:vector>
  </HeadingPairs>
  <TitlesOfParts>
    <vt:vector size="2" baseType="lpstr">
      <vt:lpstr>Distribució articles i lots</vt:lpstr>
      <vt:lpstr>CÀLCULS VEC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Garrido Pitarque</dc:creator>
  <cp:lastModifiedBy>Andreu Mollet Argemi</cp:lastModifiedBy>
  <cp:lastPrinted>2023-09-06T06:06:39Z</cp:lastPrinted>
  <dcterms:created xsi:type="dcterms:W3CDTF">2017-04-25T08:15:41Z</dcterms:created>
  <dcterms:modified xsi:type="dcterms:W3CDTF">2023-10-02T10:23:33Z</dcterms:modified>
</cp:coreProperties>
</file>