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CONTRACTACIÓ PÚBLICA\CONTRACTES_\CONTRACTES 2025\CONCESSIO SERVEIS\Bar camp de futbol Ribes\"/>
    </mc:Choice>
  </mc:AlternateContent>
  <bookViews>
    <workbookView xWindow="-105" yWindow="-105" windowWidth="23250" windowHeight="12450"/>
  </bookViews>
  <sheets>
    <sheet name="Model oferta licitadores" sheetId="1" r:id="rId1"/>
    <sheet name="Hoja2" sheetId="2" r:id="rId2"/>
    <sheet name="Hoja3" sheetId="3" r:id="rId3"/>
    <sheet name="Hoja4" sheetId="4" r:id="rId4"/>
    <sheet name="Hoja5" sheetId="5" r:id="rId5"/>
    <sheet name="Hoja6" sheetId="6" r:id="rId6"/>
    <sheet name="Hoja7" sheetId="7" r:id="rId7"/>
    <sheet name="Hoja8" sheetId="8" r:id="rId8"/>
    <sheet name="Hoja9" sheetId="9" r:id="rId9"/>
    <sheet name="Hoja10" sheetId="10" r:id="rId10"/>
    <sheet name="Hoja11" sheetId="11" r:id="rId11"/>
    <sheet name="Hoja12" sheetId="12" r:id="rId12"/>
    <sheet name="Hoja13" sheetId="13" r:id="rId13"/>
    <sheet name="Hoja14" sheetId="14" r:id="rId14"/>
    <sheet name="Hoja15" sheetId="15" r:id="rId15"/>
    <sheet name="Hoja16"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1" l="1"/>
  <c r="H114" i="1" s="1"/>
  <c r="E115" i="1"/>
  <c r="H115" i="1" s="1"/>
  <c r="E113" i="1"/>
  <c r="D113" i="1" s="1"/>
  <c r="G58" i="1"/>
  <c r="G59" i="1"/>
  <c r="G57" i="1"/>
  <c r="G114" i="1" l="1"/>
  <c r="G113" i="1"/>
  <c r="G115" i="1"/>
  <c r="H113" i="1"/>
  <c r="D118" i="1" l="1"/>
  <c r="G25" i="1"/>
  <c r="D25" i="1"/>
  <c r="G53" i="1" l="1"/>
  <c r="D53" i="1"/>
  <c r="G43" i="1"/>
  <c r="D43" i="1"/>
  <c r="D44" i="1"/>
  <c r="G44" i="1"/>
  <c r="G91" i="1"/>
  <c r="G93" i="1" s="1"/>
  <c r="D91" i="1"/>
  <c r="D93" i="1" s="1"/>
  <c r="D95" i="1" s="1"/>
  <c r="G55" i="1"/>
  <c r="D55" i="1"/>
  <c r="G47" i="1"/>
  <c r="D47" i="1"/>
  <c r="G42" i="1"/>
  <c r="G79" i="1" s="1"/>
  <c r="D42" i="1"/>
  <c r="D79" i="1" s="1"/>
  <c r="G45" i="1"/>
  <c r="D45" i="1"/>
  <c r="G49" i="1"/>
  <c r="G48" i="1"/>
  <c r="G46" i="1"/>
  <c r="G51" i="1"/>
  <c r="G50" i="1"/>
  <c r="G52" i="1"/>
  <c r="G54" i="1"/>
  <c r="G56" i="1"/>
  <c r="D49" i="1"/>
  <c r="D48" i="1"/>
  <c r="D46" i="1"/>
  <c r="D51" i="1"/>
  <c r="D50" i="1"/>
  <c r="D52" i="1"/>
  <c r="D54" i="1"/>
  <c r="D56" i="1"/>
  <c r="D97" i="1" l="1"/>
  <c r="D80" i="1"/>
  <c r="D81" i="1" s="1"/>
  <c r="G80" i="1"/>
  <c r="G81" i="1" s="1"/>
  <c r="G95" i="1"/>
  <c r="G97" i="1" s="1"/>
  <c r="G60" i="1"/>
  <c r="G62" i="1" s="1"/>
  <c r="D60" i="1"/>
  <c r="D62" i="1" s="1"/>
  <c r="G69" i="1" l="1"/>
  <c r="D68" i="1"/>
  <c r="D69" i="1"/>
  <c r="G68" i="1" l="1"/>
  <c r="G71" i="1" s="1"/>
  <c r="G77" i="1" s="1"/>
  <c r="G83" i="1" s="1"/>
  <c r="G101" i="1" s="1"/>
  <c r="D71" i="1"/>
  <c r="D77" i="1" s="1"/>
  <c r="G100" i="1" l="1"/>
  <c r="D100" i="1"/>
  <c r="D83" i="1"/>
  <c r="D101" i="1" s="1"/>
</calcChain>
</file>

<file path=xl/sharedStrings.xml><?xml version="1.0" encoding="utf-8"?>
<sst xmlns="http://schemas.openxmlformats.org/spreadsheetml/2006/main" count="163" uniqueCount="131">
  <si>
    <t>Descripció</t>
  </si>
  <si>
    <t>Codi</t>
  </si>
  <si>
    <t>2.1</t>
  </si>
  <si>
    <t>2.2</t>
  </si>
  <si>
    <t>PROPOSTA</t>
  </si>
  <si>
    <t>€ / mes</t>
  </si>
  <si>
    <t>€ / any</t>
  </si>
  <si>
    <t>1.1.1</t>
  </si>
  <si>
    <t>1.1.2</t>
  </si>
  <si>
    <t>1.1.3</t>
  </si>
  <si>
    <t>1.2.1</t>
  </si>
  <si>
    <t>1.2.2</t>
  </si>
  <si>
    <t>1.2.3</t>
  </si>
  <si>
    <t>1.2.4</t>
  </si>
  <si>
    <t>1.2.5</t>
  </si>
  <si>
    <t>1.2.6</t>
  </si>
  <si>
    <t>1.2.7</t>
  </si>
  <si>
    <t>1.2.8</t>
  </si>
  <si>
    <t>1.2.9</t>
  </si>
  <si>
    <t>1.2.10</t>
  </si>
  <si>
    <t>1.2.11</t>
  </si>
  <si>
    <t>1.2.12</t>
  </si>
  <si>
    <t>1.2.13</t>
  </si>
  <si>
    <t>1.2.14</t>
  </si>
  <si>
    <t>1.2.15</t>
  </si>
  <si>
    <t>1.2.16</t>
  </si>
  <si>
    <t>1.2.17</t>
  </si>
  <si>
    <t xml:space="preserve"> Suscripcions premsa</t>
  </si>
  <si>
    <t xml:space="preserve"> Telèfon, internet, televisió</t>
  </si>
  <si>
    <t xml:space="preserve"> Assegurances</t>
  </si>
  <si>
    <t xml:space="preserve"> Despeses gestoria</t>
  </si>
  <si>
    <t xml:space="preserve"> Proveidors bar</t>
  </si>
  <si>
    <t xml:space="preserve"> Prevenció riscos laborals</t>
  </si>
  <si>
    <t xml:space="preserve"> Formació de personal</t>
  </si>
  <si>
    <t>1.1</t>
  </si>
  <si>
    <t xml:space="preserve"> Neteja bar</t>
  </si>
  <si>
    <t xml:space="preserve"> IVA 10% sobre els ingressos del servei bar</t>
  </si>
  <si>
    <t xml:space="preserve"> INGRESSOS - DESPESES DEL SERVEI (amb IVA)</t>
  </si>
  <si>
    <t xml:space="preserve"> Caldrà disposar i presentar si s'escau el justificant de les despeses, factures i rebuts de pagament, així com els comprovants dels ingressos.</t>
  </si>
  <si>
    <t xml:space="preserve"> La diferència entre els ingressos i les despeses amb o sense IVA resulta de la recaptació i liquidació de l'impost segons la normativa d'aplicació. </t>
  </si>
  <si>
    <t xml:space="preserve"> Impostos, taxes i tributs varis</t>
  </si>
  <si>
    <t>1.1.4</t>
  </si>
  <si>
    <t>1.1.5</t>
  </si>
  <si>
    <t>1.1.6</t>
  </si>
  <si>
    <r>
      <t xml:space="preserve">Indicar % </t>
    </r>
    <r>
      <rPr>
        <b/>
        <sz val="9"/>
        <color indexed="10"/>
        <rFont val="Calibri"/>
        <family val="2"/>
      </rPr>
      <t>↑</t>
    </r>
  </si>
  <si>
    <t>Percentatge %</t>
  </si>
  <si>
    <r>
      <t xml:space="preserve">Indicar import </t>
    </r>
    <r>
      <rPr>
        <b/>
        <sz val="9"/>
        <color indexed="10"/>
        <rFont val="Calibri"/>
        <family val="2"/>
      </rPr>
      <t>↑</t>
    </r>
  </si>
  <si>
    <t xml:space="preserve"> Quan les licitadores indiquin els preus mensuals dels conceptes, ja quedarà multiplicat automàticament per 12 per conèixer l'import total anual.</t>
  </si>
  <si>
    <t xml:space="preserve"> L'objectiu del present estudi és garantir la viabilitat econòmica de l'activitat, pel que el resultat d'explotació (ingressos menys despeses) ha de ser positiu. </t>
  </si>
  <si>
    <t xml:space="preserve">      En cas que hi hagi persones contractades, per aquestes s'inclourà el salari previst i seguretat social, segons dedicacions i complint el vigent conveni col·lectiu sectorial.</t>
  </si>
  <si>
    <r>
      <t xml:space="preserve">      En els càlculs de la licitadora, </t>
    </r>
    <r>
      <rPr>
        <u/>
        <sz val="9"/>
        <rFont val="Arial"/>
        <family val="2"/>
      </rPr>
      <t>podrà proposar el número de treballadors i dedicacions que cregui oportú</t>
    </r>
    <r>
      <rPr>
        <sz val="9"/>
        <rFont val="Arial"/>
        <family val="2"/>
      </rPr>
      <t>, sempre que cobreixin almenys les hores anuals mínimes previstes en el PPTP.</t>
    </r>
  </si>
  <si>
    <t xml:space="preserve"> Amortitzacions</t>
  </si>
  <si>
    <t xml:space="preserve"> Altres despeses corrents</t>
  </si>
  <si>
    <t>1.2.18</t>
  </si>
  <si>
    <t xml:space="preserve"> Desinfecció, desratització i desinsectació</t>
  </si>
  <si>
    <t xml:space="preserve"> Eines i vestuari</t>
  </si>
  <si>
    <t xml:space="preserve"> En el cànon, reparacions i conservació, i les inversions a assumir per l'adjudicatària, les licitadores ja indicaran directament l'import total anual.</t>
  </si>
  <si>
    <r>
      <t xml:space="preserve">Indicar imports </t>
    </r>
    <r>
      <rPr>
        <b/>
        <sz val="9"/>
        <color indexed="10"/>
        <rFont val="Calibri"/>
        <family val="2"/>
      </rPr>
      <t xml:space="preserve">↑ </t>
    </r>
  </si>
  <si>
    <t xml:space="preserve"> **  L'import proposat de les despeses generals serà aquell que consideri la licitadora, i pot ser inferior o superior al 5% previst.</t>
  </si>
  <si>
    <t xml:space="preserve"> **  L'import proposat del benefici industrial serà aquell que consideri la licitadora, i pot ser inferior o superior al 6% previst.</t>
  </si>
  <si>
    <t xml:space="preserve"> Previsió dels ingressos per l'explotació del servei de bar (mitjana mensual)</t>
  </si>
  <si>
    <r>
      <t xml:space="preserve">       Ha de ser positiu </t>
    </r>
    <r>
      <rPr>
        <b/>
        <sz val="10"/>
        <color indexed="10"/>
        <rFont val="Calibri"/>
        <family val="2"/>
      </rPr>
      <t>→</t>
    </r>
  </si>
  <si>
    <t xml:space="preserve"> El servei és viable d'acord amb l'estudi d'equilibri econòmic realitzat, i la concessionària assumirà el seu risc operacional en la prestació del servei.</t>
  </si>
  <si>
    <t xml:space="preserve"> És obligació de la concessionària del servei realitzar la corresponent recaptació i liquidació de l'IVA amb les administracions públiques. </t>
  </si>
  <si>
    <r>
      <t xml:space="preserve">Garantia definitiva pels 2 anys de contracte  </t>
    </r>
    <r>
      <rPr>
        <sz val="9"/>
        <rFont val="Calibri"/>
        <family val="2"/>
      </rPr>
      <t>→</t>
    </r>
  </si>
  <si>
    <t xml:space="preserve"> Subministres (electricitat, aigua, gas)</t>
  </si>
  <si>
    <t xml:space="preserve"> Alarma seguretat i incendis</t>
  </si>
  <si>
    <r>
      <t xml:space="preserve">Cada licitadora només ha d'indicar les seves propostes de preus en €/mes en els requadres de color   </t>
    </r>
    <r>
      <rPr>
        <b/>
        <sz val="9"/>
        <rFont val="Calibri"/>
        <family val="2"/>
      </rPr>
      <t>→</t>
    </r>
  </si>
  <si>
    <r>
      <t xml:space="preserve">i canviaran els de color   </t>
    </r>
    <r>
      <rPr>
        <b/>
        <sz val="9"/>
        <rFont val="Calibri"/>
        <family val="2"/>
      </rPr>
      <t>→</t>
    </r>
  </si>
  <si>
    <r>
      <rPr>
        <sz val="9"/>
        <rFont val="Arial"/>
        <family val="2"/>
      </rPr>
      <t xml:space="preserve"> </t>
    </r>
    <r>
      <rPr>
        <b/>
        <u/>
        <sz val="9"/>
        <rFont val="Arial"/>
        <family val="2"/>
      </rPr>
      <t xml:space="preserve">LICITACIÓ DEL CONTRACTE DE CONCESSIÓ DE SERVEIS DE L’EXPLOTACIÓ I DINAMITZACIÓ DEL BAR DEL CAMP MUNICIPAL DE FUTBOL DE RIBES. </t>
    </r>
  </si>
  <si>
    <r>
      <rPr>
        <sz val="9"/>
        <rFont val="Arial"/>
        <family val="2"/>
      </rPr>
      <t xml:space="preserve"> </t>
    </r>
    <r>
      <rPr>
        <b/>
        <u/>
        <sz val="9"/>
        <rFont val="Arial"/>
        <family val="2"/>
      </rPr>
      <t xml:space="preserve">ESTUDI D'EQUILIBRI ECONÒMIC FINANCER DEL SERVEI. </t>
    </r>
  </si>
  <si>
    <r>
      <t xml:space="preserve">Indicar imports </t>
    </r>
    <r>
      <rPr>
        <b/>
        <sz val="9"/>
        <color rgb="FFFF0000"/>
        <rFont val="Calibri"/>
        <family val="2"/>
      </rPr>
      <t>→</t>
    </r>
  </si>
  <si>
    <t>Indicar dedicació setmanal i termini (tot l'any o mesos)</t>
  </si>
  <si>
    <t>La suma de les hores anuals del personal ha de cobrir almenys les hores anuals mínimes d'obertura previstes en el PPTP.</t>
  </si>
  <si>
    <t xml:space="preserve">      En cas que la concessionària sigui finalment una persona autònoma, en la persona 1 s'inclourà el sou previst per a ella més les seves quotes d'autònom.</t>
  </si>
  <si>
    <r>
      <t xml:space="preserve">      En els càlculs de la licitació, </t>
    </r>
    <r>
      <rPr>
        <u/>
        <sz val="9"/>
        <rFont val="Arial"/>
        <family val="2"/>
      </rPr>
      <t>s'ha estimat que hi haurà varis treballadors amb diferents dedicacions i personal temporal de reforç</t>
    </r>
    <r>
      <rPr>
        <sz val="9"/>
        <rFont val="Arial"/>
        <family val="2"/>
      </rPr>
      <t>, cobrint les hores anuals mínimes previstes en el PPTP.</t>
    </r>
  </si>
  <si>
    <t xml:space="preserve"> Salari brut i seguretat social persona 1 (es preveu dedicació completa setmanaL durant tot l'any)</t>
  </si>
  <si>
    <t xml:space="preserve"> Salari brut i seguretat social persona 2 (es preveu dedicació completa setmanal durant tot l'any)</t>
  </si>
  <si>
    <r>
      <t xml:space="preserve">Indicar dedicacions previstes i períodes per cada persona </t>
    </r>
    <r>
      <rPr>
        <b/>
        <sz val="9"/>
        <color rgb="FFFF0000"/>
        <rFont val="Calibri"/>
        <family val="2"/>
      </rPr>
      <t>↓</t>
    </r>
  </si>
  <si>
    <t xml:space="preserve"> Salari brut i seguretat social persona 3 (es preveu dedicació parcial setmanal durant tot l'any)</t>
  </si>
  <si>
    <t xml:space="preserve"> Salari brut i seguretat social persona 4 (es preveu dedicació parcial setmanal durant tot l'any)</t>
  </si>
  <si>
    <t xml:space="preserve"> Salari brut i seguretat social personal reforç (es preveu dedicació parcial setmanal durant uns mesos)</t>
  </si>
  <si>
    <t xml:space="preserve"> Previsió despeses de cobertures i absentisme</t>
  </si>
  <si>
    <t xml:space="preserve">  *   En les despeses de personal, es considera el cas d'una societat i els seus empleats, amb el salari brut i la seguretat social per cadascuna de les persones.</t>
  </si>
  <si>
    <r>
      <rPr>
        <b/>
        <sz val="12"/>
        <color rgb="FFFF0000"/>
        <rFont val="Calibri"/>
        <family val="2"/>
      </rPr>
      <t xml:space="preserve"> ←</t>
    </r>
    <r>
      <rPr>
        <b/>
        <sz val="9"/>
        <color rgb="FFFF0000"/>
        <rFont val="Arial"/>
        <family val="2"/>
      </rPr>
      <t xml:space="preserve">  indicar €/any (proposta criteri 1 automàtic)</t>
    </r>
  </si>
  <si>
    <r>
      <rPr>
        <b/>
        <sz val="12"/>
        <color rgb="FFFF0000"/>
        <rFont val="Calibri"/>
        <family val="2"/>
      </rPr>
      <t xml:space="preserve"> ←</t>
    </r>
    <r>
      <rPr>
        <b/>
        <sz val="9"/>
        <color rgb="FFFF0000"/>
        <rFont val="Arial"/>
        <family val="2"/>
      </rPr>
      <t xml:space="preserve">  indicar €/any (proposta criteri 2 automàtic)</t>
    </r>
  </si>
  <si>
    <r>
      <rPr>
        <b/>
        <sz val="12"/>
        <color rgb="FFFF0000"/>
        <rFont val="Calibri"/>
        <family val="2"/>
      </rPr>
      <t xml:space="preserve"> ←</t>
    </r>
    <r>
      <rPr>
        <b/>
        <sz val="9"/>
        <color rgb="FFFF0000"/>
        <rFont val="Arial"/>
        <family val="2"/>
      </rPr>
      <t xml:space="preserve">  indicar €/any (proposta criteri 3 automàtic)</t>
    </r>
  </si>
  <si>
    <t xml:space="preserve">  **   El valor d'aquests tres conceptes anuals ha de coincidir amb els imports de la proposta presentada per la licitadora en la seva oferta econòmica, indicats en els  criteris  d'adjudicació avaluables de forma automàtica de la licitació.</t>
  </si>
  <si>
    <t>** El valor d'aquests tres conceptes anuals coincidirà amb els imports proposats per la licitadora, i també coincidiran amb els imports de la seva oferta econòmica, en els criteris d'adjudicació avaluables de forma automàtica.</t>
  </si>
  <si>
    <t xml:space="preserve"> Cànon a pagar a l'Ajuntament ** (entre 3000 i 6000 €/any)</t>
  </si>
  <si>
    <t xml:space="preserve"> Reparacions i conservació a assumir concessionària ** (1000 a 2000 €/any)</t>
  </si>
  <si>
    <t>TOTAL CAPÍTOL 1.1 Despeses anuals de personal</t>
  </si>
  <si>
    <t xml:space="preserve"> 1. COSTOS DIRECTES ANUALS</t>
  </si>
  <si>
    <t xml:space="preserve"> 1.1. Despeses anuals de personal *</t>
  </si>
  <si>
    <t xml:space="preserve"> 1.2. Despeses corrents anuals</t>
  </si>
  <si>
    <t xml:space="preserve"> TOTAL CAPÍTOL 1.2. Despeses corrents anuals</t>
  </si>
  <si>
    <t xml:space="preserve"> TOTAL CAPÍTOL 1. COSTOS DIRECTES ANUALS</t>
  </si>
  <si>
    <t xml:space="preserve"> 2. COSTOS INDIRECTES ANUALS</t>
  </si>
  <si>
    <t xml:space="preserve"> TOTAL CAPÍTOL 2. COSTOS INDIRECTES</t>
  </si>
  <si>
    <t xml:space="preserve"> Despeses generals *** (% dels costos directes)</t>
  </si>
  <si>
    <t xml:space="preserve"> Benefici industrial *** (% dels costos directes)</t>
  </si>
  <si>
    <t xml:space="preserve"> *** En els càlculs de la licitació, es considera un 5% de despeses generals, i un 6% de benefici industrial en l'activitat.</t>
  </si>
  <si>
    <t xml:space="preserve">      En els càlculs de la licitadora, podrà proposar el percentatge de despeses generals i el benefici industrial que cregui oportú, sempre que es justifiqui l'equilibri econòmic del servei.</t>
  </si>
  <si>
    <t xml:space="preserve"> IVA 21% sobre resta de despeses corrents</t>
  </si>
  <si>
    <t xml:space="preserve"> TOTAL DESPESES ANUALS DEL SERVEI (sense IVA)</t>
  </si>
  <si>
    <t xml:space="preserve"> TOTAL DESPESES IVA ANUAL DEL SERVEI</t>
  </si>
  <si>
    <t xml:space="preserve"> TOTAL DESPESES ANUALS DEL SERVEI (amb IVA)</t>
  </si>
  <si>
    <t xml:space="preserve"> En cas de modificació de normativa o qualsevol altre tema legal, si correspongués la tributació de l'IVA, aquesta seria assumida per la contractista.</t>
  </si>
  <si>
    <t xml:space="preserve"> IMPORTS A ASSUMIR LA CONCESSIONÀRIA :</t>
  </si>
  <si>
    <t xml:space="preserve"> DESPESES ANUALS DEL SERVEI :</t>
  </si>
  <si>
    <r>
      <t xml:space="preserve"> Cànon a pagar la concessionària a l'Ajuntament    </t>
    </r>
    <r>
      <rPr>
        <sz val="9"/>
        <rFont val="Calibri"/>
        <family val="2"/>
      </rPr>
      <t>→</t>
    </r>
  </si>
  <si>
    <t xml:space="preserve">   (5% de la suma del cànon, inversions i reparacions dels dos anys de contracte)</t>
  </si>
  <si>
    <t>mensual</t>
  </si>
  <si>
    <t>anual</t>
  </si>
  <si>
    <r>
      <t xml:space="preserve">  Inversions (sense IVA) a efectuar la concessionària   </t>
    </r>
    <r>
      <rPr>
        <sz val="9"/>
        <rFont val="Calibri"/>
        <family val="2"/>
      </rPr>
      <t>→</t>
    </r>
  </si>
  <si>
    <r>
      <t xml:space="preserve"> Reparacions i conservació (sense IVA) a efectuar la concessionària    </t>
    </r>
    <r>
      <rPr>
        <sz val="9"/>
        <rFont val="Calibri"/>
        <family val="2"/>
      </rPr>
      <t>→</t>
    </r>
  </si>
  <si>
    <t xml:space="preserve">  (ha de ser positiu per tal de justificar la viabilitat econòmica)</t>
  </si>
  <si>
    <t>1.1.7</t>
  </si>
  <si>
    <t xml:space="preserve"> Inversions a assumir la concessionària ** (3000 o  més €/any)</t>
  </si>
  <si>
    <t xml:space="preserve"> IVA 10% mitjana de la partida proveïdors bar</t>
  </si>
  <si>
    <t>3 anys contracte</t>
  </si>
  <si>
    <t>3 anys + pròrroga</t>
  </si>
  <si>
    <t xml:space="preserve"> INGRESSOS ANUALS DEL SERVEI :</t>
  </si>
  <si>
    <t xml:space="preserve"> 1. INGRESSOS ANUALS DEL SERVEI</t>
  </si>
  <si>
    <t xml:space="preserve"> TOTAL INGRESSOS ANUALS DEL SERVEI (sense IVA)</t>
  </si>
  <si>
    <t xml:space="preserve"> TOTAL INGRESSOS ANUALS DEL SERVEI (amb IVA)</t>
  </si>
  <si>
    <t xml:space="preserve"> INGRESSOS ANUALS - DESPESES ANUALS DEL SERVEI (sense IVA)</t>
  </si>
  <si>
    <r>
      <t xml:space="preserve">Criteris automàtics </t>
    </r>
    <r>
      <rPr>
        <b/>
        <sz val="9"/>
        <color indexed="10"/>
        <rFont val="Calibri"/>
        <family val="2"/>
      </rPr>
      <t xml:space="preserve">↑ </t>
    </r>
  </si>
  <si>
    <r>
      <t xml:space="preserve"> </t>
    </r>
    <r>
      <rPr>
        <b/>
        <u/>
        <sz val="9"/>
        <rFont val="Arial"/>
        <family val="2"/>
      </rPr>
      <t>Cànon ANUAL</t>
    </r>
    <r>
      <rPr>
        <sz val="9"/>
        <rFont val="Arial"/>
        <family val="2"/>
      </rPr>
      <t xml:space="preserve"> a pagar a l'Ajuntament (l'import pot ser entre 3.000 i 6.000 €/any) **    </t>
    </r>
    <r>
      <rPr>
        <sz val="9"/>
        <rFont val="Calibri"/>
        <family val="2"/>
      </rPr>
      <t>→</t>
    </r>
  </si>
  <si>
    <r>
      <t xml:space="preserve"> </t>
    </r>
    <r>
      <rPr>
        <b/>
        <sz val="9"/>
        <rFont val="Arial"/>
        <family val="2"/>
      </rPr>
      <t xml:space="preserve"> </t>
    </r>
    <r>
      <rPr>
        <b/>
        <u/>
        <sz val="9"/>
        <rFont val="Arial"/>
        <family val="2"/>
      </rPr>
      <t>Inversions ANUALS</t>
    </r>
    <r>
      <rPr>
        <sz val="9"/>
        <rFont val="Arial"/>
        <family val="2"/>
      </rPr>
      <t xml:space="preserve"> a assumir la concessionària (l'import pot ser de 3.000 €/any o més) **   </t>
    </r>
    <r>
      <rPr>
        <sz val="9"/>
        <rFont val="Calibri"/>
        <family val="2"/>
      </rPr>
      <t>→</t>
    </r>
  </si>
  <si>
    <r>
      <t xml:space="preserve"> </t>
    </r>
    <r>
      <rPr>
        <b/>
        <u/>
        <sz val="9"/>
        <rFont val="Arial"/>
        <family val="2"/>
      </rPr>
      <t>Reparacions ANUALS</t>
    </r>
    <r>
      <rPr>
        <sz val="9"/>
        <rFont val="Arial"/>
        <family val="2"/>
      </rPr>
      <t xml:space="preserve"> a assumir la concessionària (l'import pot ser entre 1.000 i 2.000 €/any) **    </t>
    </r>
    <r>
      <rPr>
        <sz val="9"/>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</si>
</sst>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 &quot;€&quot;"/>
    <numFmt numFmtId="165" formatCode="#,##0.00_ ;[Red]\-#,##0.00\ "/>
    <numFmt numFmtId="166" formatCode="_-* #,##0.00\ [$€]_-;\-* #,##0.00\ [$€]_-;_-* &quot;-&quot;??\ [$€]_-;_-@_-"/>
  </numFmts>
  <fonts count="15" x14ac:knownFonts="1">
    <font>
      <sz val="10"/>
      <name val="Arial"/>
    </font>
    <font>
      <sz val="10"/>
      <name val="Arial"/>
      <family val="2"/>
    </font>
    <font>
      <sz val="9"/>
      <name val="Arial"/>
      <family val="2"/>
    </font>
    <font>
      <b/>
      <sz val="9"/>
      <name val="Arial"/>
      <family val="2"/>
    </font>
    <font>
      <b/>
      <u/>
      <sz val="9"/>
      <name val="Arial"/>
      <family val="2"/>
    </font>
    <font>
      <b/>
      <sz val="9"/>
      <name val="Calibri"/>
      <family val="2"/>
    </font>
    <font>
      <sz val="10"/>
      <name val="Arial"/>
    </font>
    <font>
      <u/>
      <sz val="9"/>
      <name val="Arial"/>
      <family val="2"/>
    </font>
    <font>
      <b/>
      <sz val="9"/>
      <color indexed="10"/>
      <name val="Calibri"/>
      <family val="2"/>
    </font>
    <font>
      <b/>
      <sz val="10"/>
      <color indexed="10"/>
      <name val="Calibri"/>
      <family val="2"/>
    </font>
    <font>
      <b/>
      <sz val="9"/>
      <color indexed="10"/>
      <name val="Arial"/>
      <family val="2"/>
    </font>
    <font>
      <sz val="9"/>
      <name val="Calibri"/>
      <family val="2"/>
    </font>
    <font>
      <b/>
      <sz val="9"/>
      <color rgb="FFFF0000"/>
      <name val="Arial"/>
      <family val="2"/>
    </font>
    <font>
      <b/>
      <sz val="9"/>
      <color rgb="FFFF0000"/>
      <name val="Calibri"/>
      <family val="2"/>
    </font>
    <font>
      <b/>
      <sz val="12"/>
      <color rgb="FFFF0000"/>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CCFF66"/>
        <bgColor indexed="64"/>
      </patternFill>
    </fill>
    <fill>
      <patternFill patternType="solid">
        <fgColor rgb="FF00FF00"/>
        <bgColor indexed="64"/>
      </patternFill>
    </fill>
    <fill>
      <patternFill patternType="solid">
        <fgColor theme="8" tint="0.59999389629810485"/>
        <bgColor indexed="64"/>
      </patternFill>
    </fill>
    <fill>
      <patternFill patternType="solid">
        <fgColor rgb="FFCCFFCC"/>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166" fontId="6"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4" fontId="2" fillId="0" borderId="0" xfId="0" applyNumberFormat="1" applyFont="1" applyAlignment="1">
      <alignment horizontal="center"/>
    </xf>
    <xf numFmtId="4" fontId="3" fillId="0" borderId="0" xfId="0" applyNumberFormat="1" applyFont="1" applyAlignment="1">
      <alignment horizontal="center"/>
    </xf>
    <xf numFmtId="165" fontId="2" fillId="0" borderId="0" xfId="0" applyNumberFormat="1" applyFont="1"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10" fontId="2" fillId="0" borderId="1" xfId="2" applyNumberFormat="1" applyFont="1" applyBorder="1" applyAlignment="1" applyProtection="1">
      <alignment horizontal="center" vertical="center"/>
    </xf>
    <xf numFmtId="164" fontId="3" fillId="10" borderId="1" xfId="0" applyNumberFormat="1" applyFont="1" applyFill="1" applyBorder="1" applyAlignment="1" applyProtection="1">
      <alignment horizontal="center" vertical="center"/>
      <protection locked="0"/>
    </xf>
    <xf numFmtId="0" fontId="2" fillId="0" borderId="0" xfId="0" applyFont="1" applyAlignment="1">
      <alignment vertical="center"/>
    </xf>
    <xf numFmtId="0" fontId="2" fillId="0" borderId="0" xfId="0" applyFont="1" applyAlignment="1">
      <alignment horizontal="center" vertical="center"/>
    </xf>
    <xf numFmtId="165" fontId="2" fillId="10" borderId="1" xfId="0" applyNumberFormat="1" applyFont="1" applyFill="1" applyBorder="1" applyAlignment="1">
      <alignment horizontal="center" vertical="center"/>
    </xf>
    <xf numFmtId="4" fontId="2" fillId="3" borderId="1" xfId="0" applyNumberFormat="1" applyFont="1" applyFill="1" applyBorder="1" applyAlignment="1">
      <alignment vertical="center"/>
    </xf>
    <xf numFmtId="165" fontId="2" fillId="0" borderId="0" xfId="0" applyNumberFormat="1" applyFont="1" applyAlignment="1">
      <alignment horizontal="center" vertical="center"/>
    </xf>
    <xf numFmtId="4" fontId="2" fillId="0" borderId="0" xfId="0" applyNumberFormat="1" applyFont="1" applyAlignment="1">
      <alignment horizontal="center" vertical="center"/>
    </xf>
    <xf numFmtId="0" fontId="2" fillId="0" borderId="0" xfId="0" applyFont="1"/>
    <xf numFmtId="0" fontId="3" fillId="0" borderId="0" xfId="0" applyFont="1" applyAlignment="1">
      <alignment horizontal="center" vertical="center"/>
    </xf>
    <xf numFmtId="4" fontId="3" fillId="0" borderId="0" xfId="0" applyNumberFormat="1" applyFont="1" applyAlignment="1">
      <alignment vertical="center"/>
    </xf>
    <xf numFmtId="4" fontId="3" fillId="9" borderId="2" xfId="0" applyNumberFormat="1" applyFont="1" applyFill="1" applyBorder="1" applyAlignment="1">
      <alignment horizontal="center" vertical="center"/>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4" fontId="2" fillId="9" borderId="1" xfId="0" applyNumberFormat="1" applyFont="1" applyFill="1" applyBorder="1" applyAlignment="1">
      <alignment horizontal="center" vertical="center"/>
    </xf>
    <xf numFmtId="4" fontId="3" fillId="0" borderId="0" xfId="0" applyNumberFormat="1" applyFont="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4" fontId="12" fillId="0" borderId="0" xfId="0" applyNumberFormat="1" applyFont="1" applyAlignment="1">
      <alignment horizontal="center" vertical="center"/>
    </xf>
    <xf numFmtId="165" fontId="2" fillId="9"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0" borderId="1" xfId="0" applyNumberFormat="1" applyFont="1" applyBorder="1" applyAlignment="1">
      <alignment horizontal="center" vertical="center"/>
    </xf>
    <xf numFmtId="164" fontId="3" fillId="3" borderId="1"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3" fillId="2"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164" fontId="2" fillId="0" borderId="3"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4" borderId="1" xfId="0" applyFont="1" applyFill="1" applyBorder="1" applyAlignment="1">
      <alignment horizontal="center" vertical="center"/>
    </xf>
    <xf numFmtId="165" fontId="2" fillId="4" borderId="1"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3" fillId="5" borderId="2" xfId="0" applyNumberFormat="1" applyFont="1" applyFill="1" applyBorder="1" applyAlignment="1">
      <alignment horizontal="center" vertical="center"/>
    </xf>
    <xf numFmtId="0" fontId="0" fillId="0" borderId="0" xfId="0" applyAlignment="1">
      <alignment vertical="center"/>
    </xf>
    <xf numFmtId="165" fontId="3" fillId="0" borderId="0" xfId="0" applyNumberFormat="1" applyFont="1" applyAlignment="1">
      <alignment horizontal="center" vertical="center"/>
    </xf>
    <xf numFmtId="8" fontId="3" fillId="3" borderId="2" xfId="0" applyNumberFormat="1" applyFont="1" applyFill="1" applyBorder="1" applyAlignment="1">
      <alignment horizontal="center" vertical="center"/>
    </xf>
    <xf numFmtId="8" fontId="3" fillId="10" borderId="2" xfId="0" applyNumberFormat="1" applyFont="1" applyFill="1" applyBorder="1" applyAlignment="1" applyProtection="1">
      <alignment horizontal="center" vertical="center"/>
      <protection locked="0"/>
    </xf>
    <xf numFmtId="10" fontId="3" fillId="10" borderId="1" xfId="2" applyNumberFormat="1"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left" vertical="center"/>
    </xf>
    <xf numFmtId="0" fontId="2" fillId="0" borderId="5" xfId="0" applyFont="1" applyBorder="1" applyAlignment="1">
      <alignment horizontal="center"/>
    </xf>
    <xf numFmtId="165" fontId="12" fillId="0" borderId="15" xfId="0" applyNumberFormat="1" applyFont="1" applyBorder="1" applyAlignment="1">
      <alignment horizontal="center" vertical="center"/>
    </xf>
    <xf numFmtId="165" fontId="12" fillId="0" borderId="0" xfId="0" applyNumberFormat="1" applyFont="1" applyAlignment="1">
      <alignment horizontal="center" vertical="center"/>
    </xf>
    <xf numFmtId="0" fontId="2" fillId="0" borderId="9" xfId="0" applyFont="1" applyBorder="1" applyAlignment="1">
      <alignment horizontal="left" vertical="center" wrapText="1"/>
    </xf>
    <xf numFmtId="0" fontId="2" fillId="0" borderId="17" xfId="0" applyFont="1" applyBorder="1" applyAlignment="1">
      <alignment horizontal="left" vertical="center" wrapText="1"/>
    </xf>
    <xf numFmtId="165" fontId="2" fillId="10" borderId="9" xfId="0" applyNumberFormat="1" applyFont="1" applyFill="1" applyBorder="1" applyAlignment="1" applyProtection="1">
      <alignment horizontal="center" vertical="center"/>
      <protection locked="0"/>
    </xf>
    <xf numFmtId="165" fontId="2" fillId="10" borderId="18" xfId="0" applyNumberFormat="1" applyFont="1" applyFill="1" applyBorder="1" applyAlignment="1" applyProtection="1">
      <alignment horizontal="center" vertical="center"/>
      <protection locked="0"/>
    </xf>
    <xf numFmtId="165" fontId="2" fillId="10" borderId="17" xfId="0" applyNumberFormat="1" applyFont="1" applyFill="1" applyBorder="1" applyAlignment="1" applyProtection="1">
      <alignment horizontal="center" vertical="center"/>
      <protection locked="0"/>
    </xf>
    <xf numFmtId="0" fontId="3" fillId="6" borderId="4" xfId="0" applyFont="1" applyFill="1" applyBorder="1" applyAlignment="1">
      <alignment horizontal="left" vertical="center"/>
    </xf>
    <xf numFmtId="0" fontId="3" fillId="6" borderId="5" xfId="0" applyFont="1" applyFill="1" applyBorder="1" applyAlignment="1">
      <alignment horizontal="left" vertical="center"/>
    </xf>
    <xf numFmtId="0" fontId="3" fillId="6" borderId="6" xfId="0" applyFont="1" applyFill="1" applyBorder="1" applyAlignment="1">
      <alignment horizontal="left" vertical="center"/>
    </xf>
    <xf numFmtId="0" fontId="2" fillId="0" borderId="13" xfId="0" applyFont="1" applyBorder="1" applyAlignment="1">
      <alignment horizontal="center"/>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165" fontId="2" fillId="0" borderId="7" xfId="0" applyNumberFormat="1" applyFont="1" applyBorder="1" applyAlignment="1">
      <alignment horizontal="center"/>
    </xf>
    <xf numFmtId="165" fontId="2" fillId="0" borderId="0" xfId="0" applyNumberFormat="1" applyFont="1" applyAlignment="1">
      <alignment horizontal="center"/>
    </xf>
    <xf numFmtId="0" fontId="3" fillId="0" borderId="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165" fontId="2" fillId="0" borderId="15"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0" fillId="0" borderId="15"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4" fontId="3" fillId="9" borderId="4" xfId="0" applyNumberFormat="1" applyFont="1" applyFill="1" applyBorder="1" applyAlignment="1">
      <alignment horizontal="center" vertical="center"/>
    </xf>
    <xf numFmtId="4" fontId="3" fillId="9" borderId="6" xfId="0" applyNumberFormat="1" applyFont="1" applyFill="1" applyBorder="1" applyAlignment="1">
      <alignment horizontal="center" vertical="center"/>
    </xf>
    <xf numFmtId="165" fontId="12" fillId="0" borderId="7" xfId="0" applyNumberFormat="1" applyFont="1" applyBorder="1" applyAlignment="1">
      <alignment horizontal="left" vertical="center"/>
    </xf>
    <xf numFmtId="165" fontId="12" fillId="0" borderId="0" xfId="0" applyNumberFormat="1" applyFont="1" applyAlignment="1">
      <alignment horizontal="lef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165" fontId="2" fillId="0" borderId="19"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7" xfId="0" applyNumberFormat="1" applyFont="1" applyBorder="1" applyAlignment="1">
      <alignment horizontal="center" vertical="center"/>
    </xf>
    <xf numFmtId="165" fontId="2" fillId="0" borderId="14" xfId="0" applyNumberFormat="1" applyFont="1" applyBorder="1" applyAlignment="1">
      <alignment horizontal="center" vertical="center"/>
    </xf>
    <xf numFmtId="0" fontId="3" fillId="8" borderId="4" xfId="0" applyFont="1" applyFill="1" applyBorder="1" applyAlignment="1">
      <alignment horizontal="left" vertical="center"/>
    </xf>
    <xf numFmtId="0" fontId="3" fillId="8" borderId="5" xfId="0" applyFont="1" applyFill="1" applyBorder="1" applyAlignment="1">
      <alignment horizontal="left" vertical="center"/>
    </xf>
    <xf numFmtId="0" fontId="3" fillId="8" borderId="6" xfId="0" applyFont="1" applyFill="1" applyBorder="1" applyAlignment="1">
      <alignment horizontal="left" vertical="center"/>
    </xf>
    <xf numFmtId="0" fontId="2" fillId="0" borderId="16" xfId="0" applyFont="1" applyBorder="1" applyAlignment="1">
      <alignment horizontal="center" vertical="center"/>
    </xf>
    <xf numFmtId="165" fontId="2" fillId="0" borderId="0" xfId="0" applyNumberFormat="1" applyFont="1" applyAlignment="1">
      <alignment horizontal="center" vertical="center"/>
    </xf>
    <xf numFmtId="4" fontId="12" fillId="0" borderId="7" xfId="0" applyNumberFormat="1" applyFont="1" applyBorder="1" applyAlignment="1">
      <alignment horizontal="center" vertical="center"/>
    </xf>
    <xf numFmtId="4" fontId="12" fillId="0" borderId="14" xfId="0" applyNumberFormat="1" applyFont="1" applyBorder="1" applyAlignment="1">
      <alignment horizontal="center" vertical="center"/>
    </xf>
    <xf numFmtId="0" fontId="2" fillId="0" borderId="11" xfId="0" applyFont="1" applyBorder="1" applyAlignment="1">
      <alignment horizontal="center"/>
    </xf>
    <xf numFmtId="165" fontId="2" fillId="0" borderId="15" xfId="0" applyNumberFormat="1" applyFont="1" applyBorder="1" applyAlignment="1">
      <alignment horizontal="center" vertical="center"/>
    </xf>
    <xf numFmtId="165" fontId="2" fillId="0" borderId="10" xfId="0" applyNumberFormat="1" applyFont="1" applyBorder="1" applyAlignment="1">
      <alignment horizontal="center" vertical="center"/>
    </xf>
    <xf numFmtId="0" fontId="2" fillId="0" borderId="8" xfId="0" applyFont="1" applyBorder="1" applyAlignment="1">
      <alignment horizont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0" borderId="9"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4" fontId="12" fillId="0" borderId="12" xfId="0" applyNumberFormat="1" applyFont="1" applyBorder="1" applyAlignment="1">
      <alignment horizontal="center" vertical="center"/>
    </xf>
    <xf numFmtId="165" fontId="2" fillId="0" borderId="7" xfId="0" applyNumberFormat="1" applyFont="1" applyBorder="1" applyAlignment="1">
      <alignment horizontal="left" vertical="center"/>
    </xf>
    <xf numFmtId="165" fontId="2" fillId="0" borderId="0" xfId="0" applyNumberFormat="1" applyFont="1" applyAlignment="1">
      <alignment horizontal="left" vertical="center"/>
    </xf>
    <xf numFmtId="164" fontId="12" fillId="3" borderId="1" xfId="0" applyNumberFormat="1" applyFont="1" applyFill="1" applyBorder="1" applyAlignment="1">
      <alignment horizontal="center"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2" fillId="0" borderId="11" xfId="0" applyFont="1" applyBorder="1" applyAlignment="1">
      <alignment horizontal="center" vertical="center"/>
    </xf>
    <xf numFmtId="0" fontId="0" fillId="0" borderId="0" xfId="0" applyAlignment="1">
      <alignment horizontal="center" vertical="center"/>
    </xf>
  </cellXfs>
  <cellStyles count="3">
    <cellStyle name="Euro" xfId="1"/>
    <cellStyle name="Normal" xfId="0" builtinId="0"/>
    <cellStyle name="Percentat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tabSelected="1" topLeftCell="A26" zoomScaleNormal="100" workbookViewId="0">
      <selection activeCell="A37" sqref="A37:D37"/>
    </sheetView>
  </sheetViews>
  <sheetFormatPr defaultColWidth="9.140625" defaultRowHeight="12.75" x14ac:dyDescent="0.2"/>
  <cols>
    <col min="1" max="1" width="8.140625" customWidth="1"/>
    <col min="2" max="2" width="58.28515625" style="5" customWidth="1"/>
    <col min="3" max="3" width="16.7109375" style="3" customWidth="1"/>
    <col min="4" max="4" width="18.28515625" style="3" customWidth="1"/>
    <col min="5" max="5" width="4.5703125" style="3" customWidth="1"/>
    <col min="6" max="6" width="16.28515625" style="4" customWidth="1"/>
    <col min="7" max="7" width="19" style="1" customWidth="1"/>
    <col min="8" max="8" width="19.140625" style="3" customWidth="1"/>
    <col min="9" max="9" width="14.7109375" style="3" customWidth="1"/>
    <col min="10" max="10" width="14.5703125" style="1" customWidth="1"/>
    <col min="11" max="11" width="10.42578125" style="2" customWidth="1"/>
    <col min="12" max="12" width="12.42578125" customWidth="1"/>
    <col min="13" max="13" width="11.85546875" customWidth="1"/>
    <col min="14" max="14" width="8.7109375" customWidth="1"/>
    <col min="15" max="15" width="8.5703125" customWidth="1"/>
    <col min="16" max="16" width="19.28515625" customWidth="1"/>
    <col min="17" max="17" width="8.7109375" customWidth="1"/>
    <col min="18" max="18" width="2.7109375" customWidth="1"/>
    <col min="19" max="19" width="19.7109375" customWidth="1"/>
    <col min="20" max="20" width="8.7109375" customWidth="1"/>
  </cols>
  <sheetData>
    <row r="1" spans="1:18" s="8" customFormat="1" ht="21" customHeight="1" thickBot="1" x14ac:dyDescent="0.25">
      <c r="A1" s="60" t="s">
        <v>69</v>
      </c>
      <c r="B1" s="61"/>
      <c r="C1" s="61"/>
      <c r="D1" s="61"/>
      <c r="E1" s="61"/>
      <c r="F1" s="61"/>
      <c r="G1" s="62"/>
    </row>
    <row r="2" spans="1:18" s="8" customFormat="1" ht="21" customHeight="1" thickBot="1" x14ac:dyDescent="0.25">
      <c r="A2" s="60" t="s">
        <v>70</v>
      </c>
      <c r="B2" s="61"/>
      <c r="C2" s="61"/>
      <c r="D2" s="61"/>
      <c r="E2" s="61"/>
      <c r="F2" s="61"/>
      <c r="G2" s="62"/>
    </row>
    <row r="3" spans="1:18" s="8" customFormat="1" ht="14.1" customHeight="1" x14ac:dyDescent="0.2">
      <c r="A3" s="67"/>
      <c r="B3" s="67"/>
      <c r="C3" s="67"/>
      <c r="D3" s="67"/>
      <c r="E3" s="67"/>
      <c r="F3" s="67"/>
      <c r="G3" s="67"/>
    </row>
    <row r="4" spans="1:18" s="9" customFormat="1" ht="14.1" customHeight="1" x14ac:dyDescent="0.2">
      <c r="A4" s="67"/>
      <c r="B4" s="67"/>
      <c r="C4" s="67"/>
      <c r="D4" s="67"/>
      <c r="E4" s="67"/>
      <c r="F4" s="67"/>
      <c r="G4" s="67"/>
    </row>
    <row r="5" spans="1:18" s="8" customFormat="1" ht="14.1" customHeight="1" x14ac:dyDescent="0.2">
      <c r="A5" s="67" t="s">
        <v>67</v>
      </c>
      <c r="B5" s="67"/>
      <c r="C5" s="68"/>
      <c r="D5" s="10"/>
      <c r="E5" s="67" t="s">
        <v>68</v>
      </c>
      <c r="F5" s="67"/>
      <c r="G5" s="11"/>
      <c r="H5" s="12"/>
      <c r="I5" s="13"/>
      <c r="J5" s="13"/>
      <c r="K5" s="9"/>
      <c r="L5" s="9"/>
      <c r="M5" s="9"/>
      <c r="N5" s="9"/>
      <c r="O5" s="9"/>
      <c r="P5" s="9"/>
      <c r="Q5" s="9"/>
      <c r="R5" s="9"/>
    </row>
    <row r="6" spans="1:18" s="8" customFormat="1" ht="14.1" customHeight="1" x14ac:dyDescent="0.2">
      <c r="A6" s="67"/>
      <c r="B6" s="67"/>
      <c r="C6" s="67"/>
      <c r="D6" s="67"/>
      <c r="E6" s="67"/>
      <c r="F6" s="67"/>
      <c r="G6" s="67"/>
      <c r="H6" s="12"/>
      <c r="I6" s="13"/>
      <c r="J6" s="13"/>
      <c r="K6" s="9"/>
      <c r="L6" s="9"/>
      <c r="M6" s="9"/>
      <c r="N6" s="9"/>
      <c r="O6" s="9"/>
      <c r="P6" s="9"/>
      <c r="Q6" s="9"/>
      <c r="R6" s="9"/>
    </row>
    <row r="7" spans="1:18" s="8" customFormat="1" ht="14.1" customHeight="1" x14ac:dyDescent="0.2">
      <c r="A7" s="45" t="s">
        <v>47</v>
      </c>
      <c r="B7" s="45"/>
      <c r="C7" s="45"/>
      <c r="D7" s="45"/>
      <c r="E7" s="45"/>
      <c r="F7" s="45"/>
      <c r="G7" s="45"/>
      <c r="H7" s="12"/>
      <c r="I7" s="13"/>
      <c r="J7" s="13"/>
      <c r="K7" s="9"/>
      <c r="L7" s="9"/>
      <c r="M7" s="9"/>
      <c r="N7" s="9"/>
      <c r="O7" s="9"/>
      <c r="P7" s="9"/>
      <c r="Q7" s="9"/>
      <c r="R7" s="9"/>
    </row>
    <row r="8" spans="1:18" s="8" customFormat="1" ht="14.1" customHeight="1" x14ac:dyDescent="0.2">
      <c r="A8" s="45" t="s">
        <v>56</v>
      </c>
      <c r="B8" s="45"/>
      <c r="C8" s="45"/>
      <c r="D8" s="45"/>
      <c r="E8" s="45"/>
      <c r="F8" s="45"/>
      <c r="G8" s="45"/>
      <c r="H8" s="12"/>
      <c r="I8" s="13"/>
      <c r="J8" s="13"/>
      <c r="K8" s="9"/>
      <c r="L8" s="9"/>
      <c r="M8" s="9"/>
      <c r="N8" s="9"/>
      <c r="O8" s="9"/>
      <c r="P8" s="9"/>
      <c r="Q8" s="9"/>
      <c r="R8" s="9"/>
    </row>
    <row r="9" spans="1:18" s="8" customFormat="1" ht="14.1" customHeight="1" x14ac:dyDescent="0.2">
      <c r="A9" s="45" t="s">
        <v>48</v>
      </c>
      <c r="B9" s="45"/>
      <c r="C9" s="45"/>
      <c r="D9" s="45"/>
      <c r="E9" s="45"/>
      <c r="F9" s="45"/>
      <c r="G9" s="45"/>
      <c r="H9" s="12"/>
      <c r="I9" s="13"/>
      <c r="J9" s="13"/>
      <c r="K9" s="9"/>
      <c r="L9" s="9"/>
      <c r="M9" s="9"/>
      <c r="N9" s="9"/>
      <c r="O9" s="9"/>
      <c r="P9" s="9"/>
      <c r="Q9" s="9"/>
      <c r="R9" s="9"/>
    </row>
    <row r="10" spans="1:18" s="8" customFormat="1" ht="14.1" customHeight="1" thickBot="1" x14ac:dyDescent="0.25">
      <c r="A10" s="67"/>
      <c r="B10" s="67"/>
      <c r="C10" s="67"/>
      <c r="D10" s="67"/>
      <c r="E10" s="67"/>
      <c r="F10" s="67"/>
      <c r="G10" s="67"/>
      <c r="H10" s="12"/>
      <c r="I10" s="13"/>
      <c r="J10" s="13"/>
      <c r="K10" s="9"/>
      <c r="L10" s="9"/>
      <c r="M10" s="9"/>
      <c r="N10" s="9"/>
      <c r="O10" s="9"/>
      <c r="P10" s="9"/>
      <c r="Q10" s="9"/>
      <c r="R10" s="9"/>
    </row>
    <row r="11" spans="1:18" s="14" customFormat="1" ht="15" customHeight="1" thickBot="1" x14ac:dyDescent="0.25">
      <c r="A11" s="54" t="s">
        <v>109</v>
      </c>
      <c r="B11" s="55"/>
      <c r="C11" s="55"/>
      <c r="D11" s="56"/>
      <c r="E11" s="63"/>
      <c r="F11" s="64"/>
      <c r="G11" s="64"/>
      <c r="H11" s="3"/>
      <c r="I11" s="3"/>
      <c r="J11" s="1"/>
      <c r="K11" s="2"/>
    </row>
    <row r="12" spans="1:18" s="14" customFormat="1" ht="14.1" customHeight="1" thickBot="1" x14ac:dyDescent="0.25">
      <c r="A12" s="65"/>
      <c r="B12" s="65"/>
      <c r="C12" s="65"/>
      <c r="D12" s="65"/>
      <c r="E12" s="66"/>
      <c r="F12" s="66"/>
      <c r="G12" s="66"/>
      <c r="H12" s="3"/>
      <c r="I12" s="3"/>
      <c r="J12" s="1"/>
      <c r="K12" s="2"/>
    </row>
    <row r="13" spans="1:18" s="14" customFormat="1" ht="15" customHeight="1" thickBot="1" x14ac:dyDescent="0.25">
      <c r="A13" s="54" t="s">
        <v>92</v>
      </c>
      <c r="B13" s="55"/>
      <c r="C13" s="55"/>
      <c r="D13" s="56"/>
      <c r="E13" s="63"/>
      <c r="F13" s="64"/>
      <c r="G13" s="64"/>
      <c r="H13" s="3"/>
      <c r="I13" s="3"/>
      <c r="J13" s="1"/>
      <c r="K13" s="2"/>
    </row>
    <row r="14" spans="1:18" s="14" customFormat="1" ht="14.1" customHeight="1" thickBot="1" x14ac:dyDescent="0.25">
      <c r="A14" s="46"/>
      <c r="B14" s="46"/>
      <c r="C14" s="46"/>
      <c r="D14" s="46"/>
      <c r="E14" s="44"/>
      <c r="F14" s="44"/>
      <c r="G14" s="44"/>
      <c r="H14" s="3"/>
      <c r="I14" s="3"/>
      <c r="J14" s="1"/>
      <c r="K14" s="2"/>
    </row>
    <row r="15" spans="1:18" s="14" customFormat="1" ht="15" customHeight="1" thickBot="1" x14ac:dyDescent="0.25">
      <c r="A15" s="54" t="s">
        <v>93</v>
      </c>
      <c r="B15" s="55"/>
      <c r="C15" s="55"/>
      <c r="D15" s="56"/>
      <c r="E15" s="3"/>
      <c r="F15" s="16"/>
      <c r="G15" s="17" t="s">
        <v>4</v>
      </c>
      <c r="H15" s="3"/>
      <c r="I15" s="3"/>
      <c r="J15" s="1"/>
      <c r="K15" s="2"/>
    </row>
    <row r="16" spans="1:18" s="14" customFormat="1" ht="12" customHeight="1" x14ac:dyDescent="0.2">
      <c r="A16" s="57"/>
      <c r="B16" s="57"/>
      <c r="C16" s="57"/>
      <c r="D16" s="57"/>
      <c r="E16" s="44"/>
      <c r="F16" s="44"/>
      <c r="G16" s="44"/>
      <c r="H16" s="3"/>
      <c r="I16" s="3"/>
      <c r="J16" s="1"/>
      <c r="K16" s="2"/>
    </row>
    <row r="17" spans="1:11" s="8" customFormat="1" ht="15" customHeight="1" x14ac:dyDescent="0.2">
      <c r="A17" s="18" t="s">
        <v>1</v>
      </c>
      <c r="B17" s="58" t="s">
        <v>0</v>
      </c>
      <c r="C17" s="59"/>
      <c r="D17" s="19" t="s">
        <v>6</v>
      </c>
      <c r="E17" s="12"/>
      <c r="F17" s="12"/>
      <c r="G17" s="20" t="s">
        <v>6</v>
      </c>
      <c r="H17" s="47" t="s">
        <v>78</v>
      </c>
      <c r="I17" s="48"/>
      <c r="J17" s="48"/>
      <c r="K17" s="21"/>
    </row>
    <row r="18" spans="1:11" s="14" customFormat="1" ht="24.95" customHeight="1" x14ac:dyDescent="0.2">
      <c r="A18" s="22" t="s">
        <v>7</v>
      </c>
      <c r="B18" s="49" t="s">
        <v>76</v>
      </c>
      <c r="C18" s="50"/>
      <c r="D18" s="23">
        <v>32000</v>
      </c>
      <c r="E18" s="3"/>
      <c r="F18" s="24" t="s">
        <v>71</v>
      </c>
      <c r="G18" s="7">
        <v>32000</v>
      </c>
      <c r="H18" s="51" t="s">
        <v>72</v>
      </c>
      <c r="I18" s="52"/>
      <c r="J18" s="53"/>
      <c r="K18" s="2"/>
    </row>
    <row r="19" spans="1:11" s="14" customFormat="1" ht="24.95" customHeight="1" x14ac:dyDescent="0.2">
      <c r="A19" s="22" t="s">
        <v>8</v>
      </c>
      <c r="B19" s="49" t="s">
        <v>77</v>
      </c>
      <c r="C19" s="50"/>
      <c r="D19" s="23">
        <v>32000</v>
      </c>
      <c r="E19" s="3"/>
      <c r="F19" s="24" t="s">
        <v>71</v>
      </c>
      <c r="G19" s="7">
        <v>32000</v>
      </c>
      <c r="H19" s="51" t="s">
        <v>72</v>
      </c>
      <c r="I19" s="52"/>
      <c r="J19" s="53"/>
      <c r="K19" s="2"/>
    </row>
    <row r="20" spans="1:11" s="14" customFormat="1" ht="24.95" customHeight="1" x14ac:dyDescent="0.2">
      <c r="A20" s="22" t="s">
        <v>9</v>
      </c>
      <c r="B20" s="49" t="s">
        <v>79</v>
      </c>
      <c r="C20" s="50"/>
      <c r="D20" s="23">
        <v>14000</v>
      </c>
      <c r="E20" s="3"/>
      <c r="F20" s="24" t="s">
        <v>71</v>
      </c>
      <c r="G20" s="7">
        <v>14000</v>
      </c>
      <c r="H20" s="51" t="s">
        <v>72</v>
      </c>
      <c r="I20" s="52"/>
      <c r="J20" s="53"/>
      <c r="K20" s="2"/>
    </row>
    <row r="21" spans="1:11" s="14" customFormat="1" ht="24.95" customHeight="1" x14ac:dyDescent="0.2">
      <c r="A21" s="22" t="s">
        <v>41</v>
      </c>
      <c r="B21" s="49" t="s">
        <v>80</v>
      </c>
      <c r="C21" s="50"/>
      <c r="D21" s="23">
        <v>10000</v>
      </c>
      <c r="E21" s="3"/>
      <c r="F21" s="24" t="s">
        <v>71</v>
      </c>
      <c r="G21" s="7">
        <v>10000</v>
      </c>
      <c r="H21" s="51" t="s">
        <v>72</v>
      </c>
      <c r="I21" s="52"/>
      <c r="J21" s="53"/>
      <c r="K21" s="1"/>
    </row>
    <row r="22" spans="1:11" s="14" customFormat="1" ht="24.95" customHeight="1" x14ac:dyDescent="0.2">
      <c r="A22" s="22" t="s">
        <v>42</v>
      </c>
      <c r="B22" s="49" t="s">
        <v>81</v>
      </c>
      <c r="C22" s="50"/>
      <c r="D22" s="23">
        <v>4000</v>
      </c>
      <c r="E22" s="3"/>
      <c r="F22" s="24" t="s">
        <v>71</v>
      </c>
      <c r="G22" s="7">
        <v>4000</v>
      </c>
      <c r="H22" s="51" t="s">
        <v>72</v>
      </c>
      <c r="I22" s="52"/>
      <c r="J22" s="53"/>
      <c r="K22" s="2"/>
    </row>
    <row r="23" spans="1:11" s="14" customFormat="1" ht="24.95" customHeight="1" x14ac:dyDescent="0.2">
      <c r="A23" s="22" t="s">
        <v>43</v>
      </c>
      <c r="B23" s="49" t="s">
        <v>81</v>
      </c>
      <c r="C23" s="50"/>
      <c r="D23" s="23">
        <v>4000</v>
      </c>
      <c r="E23" s="3"/>
      <c r="F23" s="24" t="s">
        <v>71</v>
      </c>
      <c r="G23" s="7">
        <v>4000</v>
      </c>
      <c r="H23" s="51" t="s">
        <v>72</v>
      </c>
      <c r="I23" s="52"/>
      <c r="J23" s="53"/>
      <c r="K23" s="2"/>
    </row>
    <row r="24" spans="1:11" s="14" customFormat="1" ht="24.95" customHeight="1" x14ac:dyDescent="0.2">
      <c r="A24" s="22" t="s">
        <v>117</v>
      </c>
      <c r="B24" s="49" t="s">
        <v>82</v>
      </c>
      <c r="C24" s="50"/>
      <c r="D24" s="23">
        <v>1500</v>
      </c>
      <c r="E24" s="3"/>
      <c r="F24" s="24" t="s">
        <v>71</v>
      </c>
      <c r="G24" s="7">
        <v>1500</v>
      </c>
      <c r="H24" s="79" t="s">
        <v>73</v>
      </c>
      <c r="I24" s="80"/>
      <c r="J24" s="80"/>
      <c r="K24" s="2"/>
    </row>
    <row r="25" spans="1:11" s="8" customFormat="1" ht="18.95" customHeight="1" x14ac:dyDescent="0.2">
      <c r="B25" s="43" t="s">
        <v>91</v>
      </c>
      <c r="C25" s="43"/>
      <c r="D25" s="23">
        <f>SUM(D18:D24)</f>
        <v>97500</v>
      </c>
      <c r="E25" s="12"/>
      <c r="F25" s="24"/>
      <c r="G25" s="23">
        <f>SUM(G18:G24)</f>
        <v>97500</v>
      </c>
      <c r="H25" s="69"/>
      <c r="I25" s="72"/>
      <c r="J25" s="72"/>
      <c r="K25" s="21"/>
    </row>
    <row r="26" spans="1:11" s="14" customFormat="1" ht="12" x14ac:dyDescent="0.2">
      <c r="A26" s="44"/>
      <c r="B26" s="44"/>
      <c r="C26" s="44"/>
      <c r="D26" s="44"/>
      <c r="E26" s="44"/>
      <c r="F26" s="44"/>
      <c r="G26" s="44"/>
      <c r="H26" s="3"/>
      <c r="I26" s="3"/>
      <c r="J26" s="1"/>
      <c r="K26" s="2"/>
    </row>
    <row r="27" spans="1:11" s="14" customFormat="1" ht="15" customHeight="1" x14ac:dyDescent="0.2">
      <c r="A27" s="45" t="s">
        <v>83</v>
      </c>
      <c r="B27" s="45"/>
      <c r="C27" s="45"/>
      <c r="D27" s="45"/>
      <c r="E27" s="45"/>
      <c r="F27" s="45"/>
      <c r="G27" s="45"/>
      <c r="H27" s="3"/>
      <c r="I27" s="3"/>
      <c r="J27" s="1"/>
      <c r="K27" s="2"/>
    </row>
    <row r="28" spans="1:11" s="14" customFormat="1" ht="15" customHeight="1" x14ac:dyDescent="0.2">
      <c r="A28" s="45" t="s">
        <v>74</v>
      </c>
      <c r="B28" s="45"/>
      <c r="C28" s="45"/>
      <c r="D28" s="45"/>
      <c r="E28" s="45"/>
      <c r="F28" s="45"/>
      <c r="G28" s="45"/>
      <c r="H28" s="3"/>
      <c r="I28" s="3"/>
      <c r="J28" s="1"/>
      <c r="K28" s="2"/>
    </row>
    <row r="29" spans="1:11" s="14" customFormat="1" ht="15" customHeight="1" x14ac:dyDescent="0.2">
      <c r="A29" s="45" t="s">
        <v>49</v>
      </c>
      <c r="B29" s="45"/>
      <c r="C29" s="45"/>
      <c r="D29" s="45"/>
      <c r="E29" s="45"/>
      <c r="F29" s="45"/>
      <c r="G29" s="45"/>
      <c r="H29" s="3"/>
      <c r="I29" s="3"/>
      <c r="J29" s="1"/>
      <c r="K29" s="2"/>
    </row>
    <row r="30" spans="1:11" s="14" customFormat="1" ht="15" customHeight="1" x14ac:dyDescent="0.2">
      <c r="A30" s="45" t="s">
        <v>75</v>
      </c>
      <c r="B30" s="45"/>
      <c r="C30" s="45"/>
      <c r="D30" s="45"/>
      <c r="E30" s="45"/>
      <c r="F30" s="45"/>
      <c r="G30" s="45"/>
      <c r="H30" s="3"/>
      <c r="I30" s="3"/>
      <c r="J30" s="1"/>
      <c r="K30" s="2"/>
    </row>
    <row r="31" spans="1:11" s="14" customFormat="1" ht="15" customHeight="1" x14ac:dyDescent="0.2">
      <c r="A31" s="45" t="s">
        <v>50</v>
      </c>
      <c r="B31" s="45"/>
      <c r="C31" s="45"/>
      <c r="D31" s="45"/>
      <c r="E31" s="45"/>
      <c r="F31" s="45"/>
      <c r="G31" s="45"/>
      <c r="H31" s="3"/>
      <c r="I31" s="3"/>
      <c r="J31" s="1"/>
      <c r="K31" s="2"/>
    </row>
    <row r="32" spans="1:11" s="14" customFormat="1" ht="12" x14ac:dyDescent="0.2">
      <c r="A32" s="44"/>
      <c r="B32" s="44"/>
      <c r="C32" s="44"/>
      <c r="D32" s="44"/>
      <c r="E32" s="44"/>
      <c r="F32" s="44"/>
      <c r="G32" s="44"/>
      <c r="H32" s="3"/>
      <c r="I32" s="3"/>
      <c r="J32" s="1"/>
      <c r="K32" s="2"/>
    </row>
    <row r="33" spans="1:11" s="14" customFormat="1" thickBot="1" x14ac:dyDescent="0.25">
      <c r="A33" s="44"/>
      <c r="B33" s="44"/>
      <c r="C33" s="44"/>
      <c r="D33" s="44"/>
      <c r="E33" s="44"/>
      <c r="F33" s="44"/>
      <c r="G33" s="44"/>
      <c r="H33" s="3"/>
      <c r="I33" s="3"/>
      <c r="J33" s="1"/>
      <c r="K33" s="2"/>
    </row>
    <row r="34" spans="1:11" s="8" customFormat="1" ht="20.100000000000001" customHeight="1" thickBot="1" x14ac:dyDescent="0.25">
      <c r="B34" s="77" t="s">
        <v>128</v>
      </c>
      <c r="C34" s="78"/>
      <c r="D34" s="41">
        <v>3000</v>
      </c>
      <c r="E34" s="75" t="s">
        <v>84</v>
      </c>
      <c r="F34" s="76"/>
      <c r="G34" s="76"/>
      <c r="H34" s="72" t="s">
        <v>87</v>
      </c>
      <c r="I34" s="70"/>
      <c r="J34" s="70"/>
      <c r="K34" s="21"/>
    </row>
    <row r="35" spans="1:11" s="8" customFormat="1" ht="20.100000000000001" customHeight="1" thickBot="1" x14ac:dyDescent="0.25">
      <c r="B35" s="77" t="s">
        <v>129</v>
      </c>
      <c r="C35" s="78"/>
      <c r="D35" s="41">
        <v>3000</v>
      </c>
      <c r="E35" s="75" t="s">
        <v>85</v>
      </c>
      <c r="F35" s="76"/>
      <c r="G35" s="76"/>
      <c r="H35" s="70"/>
      <c r="I35" s="70"/>
      <c r="J35" s="70"/>
      <c r="K35" s="21"/>
    </row>
    <row r="36" spans="1:11" s="8" customFormat="1" ht="20.100000000000001" customHeight="1" thickBot="1" x14ac:dyDescent="0.25">
      <c r="B36" s="77" t="s">
        <v>130</v>
      </c>
      <c r="C36" s="78"/>
      <c r="D36" s="41">
        <v>1000</v>
      </c>
      <c r="E36" s="75" t="s">
        <v>86</v>
      </c>
      <c r="F36" s="76"/>
      <c r="G36" s="76"/>
      <c r="H36" s="70"/>
      <c r="I36" s="70"/>
      <c r="J36" s="70"/>
      <c r="K36" s="21"/>
    </row>
    <row r="37" spans="1:11" s="14" customFormat="1" ht="12" x14ac:dyDescent="0.2">
      <c r="A37" s="44"/>
      <c r="B37" s="44"/>
      <c r="C37" s="44"/>
      <c r="D37" s="44"/>
      <c r="E37" s="44"/>
      <c r="F37" s="44"/>
      <c r="G37" s="44"/>
      <c r="H37" s="3"/>
      <c r="I37" s="3"/>
      <c r="J37" s="1"/>
      <c r="K37" s="2"/>
    </row>
    <row r="38" spans="1:11" s="14" customFormat="1" thickBot="1" x14ac:dyDescent="0.25">
      <c r="A38" s="93"/>
      <c r="B38" s="93"/>
      <c r="C38" s="93"/>
      <c r="D38" s="93"/>
      <c r="E38" s="44"/>
      <c r="F38" s="44"/>
      <c r="G38" s="44"/>
      <c r="H38" s="3"/>
      <c r="I38" s="3"/>
      <c r="J38" s="1"/>
      <c r="K38" s="2"/>
    </row>
    <row r="39" spans="1:11" s="14" customFormat="1" ht="15" customHeight="1" thickBot="1" x14ac:dyDescent="0.25">
      <c r="A39" s="54" t="s">
        <v>94</v>
      </c>
      <c r="B39" s="55"/>
      <c r="C39" s="55"/>
      <c r="D39" s="56"/>
      <c r="E39" s="3"/>
      <c r="F39" s="73" t="s">
        <v>4</v>
      </c>
      <c r="G39" s="74"/>
      <c r="H39" s="3"/>
      <c r="I39" s="3"/>
      <c r="J39" s="1"/>
      <c r="K39" s="2"/>
    </row>
    <row r="40" spans="1:11" s="14" customFormat="1" ht="14.1" customHeight="1" x14ac:dyDescent="0.2">
      <c r="A40" s="57"/>
      <c r="B40" s="57"/>
      <c r="C40" s="57"/>
      <c r="D40" s="57"/>
      <c r="E40" s="44"/>
      <c r="F40" s="44"/>
      <c r="G40" s="44"/>
      <c r="H40" s="3"/>
      <c r="I40" s="3"/>
      <c r="J40" s="1"/>
      <c r="K40" s="2"/>
    </row>
    <row r="41" spans="1:11" s="8" customFormat="1" ht="15" customHeight="1" x14ac:dyDescent="0.2">
      <c r="A41" s="18" t="s">
        <v>1</v>
      </c>
      <c r="B41" s="18" t="s">
        <v>0</v>
      </c>
      <c r="C41" s="19" t="s">
        <v>5</v>
      </c>
      <c r="D41" s="19" t="s">
        <v>6</v>
      </c>
      <c r="E41" s="12"/>
      <c r="F41" s="25" t="s">
        <v>5</v>
      </c>
      <c r="G41" s="20" t="s">
        <v>6</v>
      </c>
      <c r="H41" s="12"/>
      <c r="I41" s="12"/>
      <c r="J41" s="13"/>
      <c r="K41" s="21"/>
    </row>
    <row r="42" spans="1:11" s="14" customFormat="1" ht="24.95" customHeight="1" x14ac:dyDescent="0.2">
      <c r="A42" s="22" t="s">
        <v>10</v>
      </c>
      <c r="B42" s="26" t="s">
        <v>31</v>
      </c>
      <c r="C42" s="23">
        <v>6000</v>
      </c>
      <c r="D42" s="23">
        <f t="shared" ref="D42:D56" si="0">C42*12</f>
        <v>72000</v>
      </c>
      <c r="E42" s="3"/>
      <c r="F42" s="7">
        <v>6000</v>
      </c>
      <c r="G42" s="23">
        <f t="shared" ref="G42:G56" si="1">F42*12</f>
        <v>72000</v>
      </c>
      <c r="H42" s="3"/>
      <c r="I42" s="3"/>
      <c r="J42" s="1"/>
      <c r="K42" s="2"/>
    </row>
    <row r="43" spans="1:11" s="14" customFormat="1" ht="24.95" customHeight="1" x14ac:dyDescent="0.2">
      <c r="A43" s="22" t="s">
        <v>11</v>
      </c>
      <c r="B43" s="26" t="s">
        <v>65</v>
      </c>
      <c r="C43" s="23">
        <v>900</v>
      </c>
      <c r="D43" s="23">
        <f t="shared" si="0"/>
        <v>10800</v>
      </c>
      <c r="E43" s="3"/>
      <c r="F43" s="7">
        <v>900</v>
      </c>
      <c r="G43" s="23">
        <f t="shared" si="1"/>
        <v>10800</v>
      </c>
      <c r="H43" s="3"/>
      <c r="I43" s="3"/>
      <c r="J43" s="1"/>
      <c r="K43" s="2"/>
    </row>
    <row r="44" spans="1:11" s="14" customFormat="1" ht="24.95" customHeight="1" x14ac:dyDescent="0.2">
      <c r="A44" s="22" t="s">
        <v>12</v>
      </c>
      <c r="B44" s="26" t="s">
        <v>35</v>
      </c>
      <c r="C44" s="23">
        <v>100</v>
      </c>
      <c r="D44" s="23">
        <f t="shared" si="0"/>
        <v>1200</v>
      </c>
      <c r="E44" s="3"/>
      <c r="F44" s="7">
        <v>100</v>
      </c>
      <c r="G44" s="23">
        <f t="shared" si="1"/>
        <v>1200</v>
      </c>
      <c r="H44" s="3"/>
      <c r="I44" s="3"/>
      <c r="J44" s="1"/>
      <c r="K44" s="2"/>
    </row>
    <row r="45" spans="1:11" s="14" customFormat="1" ht="24.95" customHeight="1" x14ac:dyDescent="0.2">
      <c r="A45" s="22" t="s">
        <v>13</v>
      </c>
      <c r="B45" s="26" t="s">
        <v>30</v>
      </c>
      <c r="C45" s="23">
        <v>150</v>
      </c>
      <c r="D45" s="23">
        <f t="shared" si="0"/>
        <v>1800</v>
      </c>
      <c r="E45" s="3"/>
      <c r="F45" s="7">
        <v>150</v>
      </c>
      <c r="G45" s="23">
        <f t="shared" si="1"/>
        <v>1800</v>
      </c>
      <c r="H45" s="3"/>
      <c r="I45" s="3"/>
      <c r="J45" s="1"/>
      <c r="K45" s="2"/>
    </row>
    <row r="46" spans="1:11" s="14" customFormat="1" ht="24.95" customHeight="1" x14ac:dyDescent="0.2">
      <c r="A46" s="22" t="s">
        <v>14</v>
      </c>
      <c r="B46" s="26" t="s">
        <v>29</v>
      </c>
      <c r="C46" s="23">
        <v>60</v>
      </c>
      <c r="D46" s="23">
        <f t="shared" si="0"/>
        <v>720</v>
      </c>
      <c r="E46" s="3"/>
      <c r="F46" s="7">
        <v>60</v>
      </c>
      <c r="G46" s="23">
        <f t="shared" si="1"/>
        <v>720</v>
      </c>
      <c r="H46" s="3"/>
      <c r="I46" s="3"/>
      <c r="J46" s="1"/>
      <c r="K46" s="2"/>
    </row>
    <row r="47" spans="1:11" s="14" customFormat="1" ht="24.95" customHeight="1" x14ac:dyDescent="0.2">
      <c r="A47" s="22" t="s">
        <v>15</v>
      </c>
      <c r="B47" s="26" t="s">
        <v>40</v>
      </c>
      <c r="C47" s="23">
        <v>130</v>
      </c>
      <c r="D47" s="23">
        <f t="shared" si="0"/>
        <v>1560</v>
      </c>
      <c r="E47" s="3"/>
      <c r="F47" s="7">
        <v>130</v>
      </c>
      <c r="G47" s="23">
        <f t="shared" si="1"/>
        <v>1560</v>
      </c>
      <c r="H47" s="3"/>
      <c r="I47" s="3"/>
      <c r="J47" s="1"/>
      <c r="K47" s="2"/>
    </row>
    <row r="48" spans="1:11" s="14" customFormat="1" ht="24.95" customHeight="1" x14ac:dyDescent="0.2">
      <c r="A48" s="22" t="s">
        <v>16</v>
      </c>
      <c r="B48" s="26" t="s">
        <v>28</v>
      </c>
      <c r="C48" s="23">
        <v>90</v>
      </c>
      <c r="D48" s="23">
        <f t="shared" si="0"/>
        <v>1080</v>
      </c>
      <c r="E48" s="3"/>
      <c r="F48" s="7">
        <v>90</v>
      </c>
      <c r="G48" s="23">
        <f t="shared" si="1"/>
        <v>1080</v>
      </c>
      <c r="H48" s="3"/>
      <c r="I48" s="3"/>
      <c r="J48" s="1"/>
      <c r="K48" s="2"/>
    </row>
    <row r="49" spans="1:11" s="14" customFormat="1" ht="24.95" customHeight="1" x14ac:dyDescent="0.2">
      <c r="A49" s="22" t="s">
        <v>17</v>
      </c>
      <c r="B49" s="26" t="s">
        <v>27</v>
      </c>
      <c r="C49" s="23">
        <v>50</v>
      </c>
      <c r="D49" s="23">
        <f t="shared" si="0"/>
        <v>600</v>
      </c>
      <c r="E49" s="3"/>
      <c r="F49" s="7">
        <v>50</v>
      </c>
      <c r="G49" s="23">
        <f t="shared" si="1"/>
        <v>600</v>
      </c>
      <c r="H49" s="3"/>
      <c r="I49" s="3"/>
      <c r="J49" s="1"/>
      <c r="K49" s="2"/>
    </row>
    <row r="50" spans="1:11" s="14" customFormat="1" ht="24.95" customHeight="1" x14ac:dyDescent="0.2">
      <c r="A50" s="22" t="s">
        <v>18</v>
      </c>
      <c r="B50" s="26" t="s">
        <v>66</v>
      </c>
      <c r="C50" s="23">
        <v>60</v>
      </c>
      <c r="D50" s="23">
        <f t="shared" si="0"/>
        <v>720</v>
      </c>
      <c r="E50" s="3"/>
      <c r="F50" s="7">
        <v>60</v>
      </c>
      <c r="G50" s="23">
        <f t="shared" si="1"/>
        <v>720</v>
      </c>
      <c r="H50" s="3"/>
      <c r="I50" s="3"/>
      <c r="J50" s="1"/>
      <c r="K50" s="2"/>
    </row>
    <row r="51" spans="1:11" s="14" customFormat="1" ht="24.95" customHeight="1" x14ac:dyDescent="0.2">
      <c r="A51" s="22" t="s">
        <v>19</v>
      </c>
      <c r="B51" s="26" t="s">
        <v>54</v>
      </c>
      <c r="C51" s="23">
        <v>25</v>
      </c>
      <c r="D51" s="23">
        <f t="shared" si="0"/>
        <v>300</v>
      </c>
      <c r="E51" s="3"/>
      <c r="F51" s="7">
        <v>25</v>
      </c>
      <c r="G51" s="23">
        <f t="shared" si="1"/>
        <v>300</v>
      </c>
      <c r="H51" s="3"/>
      <c r="I51" s="3"/>
      <c r="J51" s="1"/>
      <c r="K51" s="2"/>
    </row>
    <row r="52" spans="1:11" s="14" customFormat="1" ht="24.95" customHeight="1" x14ac:dyDescent="0.2">
      <c r="A52" s="22" t="s">
        <v>20</v>
      </c>
      <c r="B52" s="26" t="s">
        <v>32</v>
      </c>
      <c r="C52" s="23">
        <v>20</v>
      </c>
      <c r="D52" s="23">
        <f t="shared" si="0"/>
        <v>240</v>
      </c>
      <c r="E52" s="3"/>
      <c r="F52" s="7">
        <v>20</v>
      </c>
      <c r="G52" s="23">
        <f t="shared" si="1"/>
        <v>240</v>
      </c>
      <c r="H52" s="3"/>
      <c r="I52" s="3"/>
      <c r="J52" s="1"/>
      <c r="K52" s="2"/>
    </row>
    <row r="53" spans="1:11" s="14" customFormat="1" ht="24.95" customHeight="1" x14ac:dyDescent="0.2">
      <c r="A53" s="22" t="s">
        <v>21</v>
      </c>
      <c r="B53" s="26" t="s">
        <v>55</v>
      </c>
      <c r="C53" s="23">
        <v>25</v>
      </c>
      <c r="D53" s="23">
        <f t="shared" si="0"/>
        <v>300</v>
      </c>
      <c r="E53" s="3"/>
      <c r="F53" s="7">
        <v>25</v>
      </c>
      <c r="G53" s="23">
        <f t="shared" si="1"/>
        <v>300</v>
      </c>
      <c r="H53" s="3"/>
      <c r="I53" s="3"/>
      <c r="J53" s="1"/>
      <c r="K53" s="2"/>
    </row>
    <row r="54" spans="1:11" s="14" customFormat="1" ht="24.95" customHeight="1" x14ac:dyDescent="0.2">
      <c r="A54" s="22" t="s">
        <v>22</v>
      </c>
      <c r="B54" s="26" t="s">
        <v>33</v>
      </c>
      <c r="C54" s="23">
        <v>20</v>
      </c>
      <c r="D54" s="23">
        <f t="shared" si="0"/>
        <v>240</v>
      </c>
      <c r="E54" s="3"/>
      <c r="F54" s="7">
        <v>20</v>
      </c>
      <c r="G54" s="23">
        <f t="shared" si="1"/>
        <v>240</v>
      </c>
      <c r="H54" s="3"/>
      <c r="I54" s="3"/>
      <c r="J54" s="1"/>
      <c r="K54" s="2"/>
    </row>
    <row r="55" spans="1:11" s="14" customFormat="1" ht="24.95" customHeight="1" x14ac:dyDescent="0.2">
      <c r="A55" s="22" t="s">
        <v>23</v>
      </c>
      <c r="B55" s="26" t="s">
        <v>51</v>
      </c>
      <c r="C55" s="23">
        <v>70</v>
      </c>
      <c r="D55" s="23">
        <f t="shared" si="0"/>
        <v>840</v>
      </c>
      <c r="E55" s="3"/>
      <c r="F55" s="7">
        <v>70</v>
      </c>
      <c r="G55" s="23">
        <f t="shared" si="1"/>
        <v>840</v>
      </c>
      <c r="H55" s="3"/>
      <c r="I55" s="3"/>
      <c r="J55" s="1"/>
      <c r="K55" s="2"/>
    </row>
    <row r="56" spans="1:11" s="14" customFormat="1" ht="24.95" customHeight="1" x14ac:dyDescent="0.2">
      <c r="A56" s="22" t="s">
        <v>24</v>
      </c>
      <c r="B56" s="26" t="s">
        <v>52</v>
      </c>
      <c r="C56" s="23">
        <v>25</v>
      </c>
      <c r="D56" s="23">
        <f t="shared" si="0"/>
        <v>300</v>
      </c>
      <c r="E56" s="3"/>
      <c r="F56" s="7">
        <v>25</v>
      </c>
      <c r="G56" s="23">
        <f t="shared" si="1"/>
        <v>300</v>
      </c>
      <c r="H56" s="3"/>
      <c r="I56" s="3"/>
      <c r="J56" s="1"/>
      <c r="K56" s="2"/>
    </row>
    <row r="57" spans="1:11" s="14" customFormat="1" ht="24.95" customHeight="1" x14ac:dyDescent="0.2">
      <c r="A57" s="22" t="s">
        <v>25</v>
      </c>
      <c r="B57" s="26" t="s">
        <v>89</v>
      </c>
      <c r="C57" s="23"/>
      <c r="D57" s="23">
        <v>3000</v>
      </c>
      <c r="E57" s="3"/>
      <c r="F57" s="27"/>
      <c r="G57" s="28">
        <f>D34</f>
        <v>3000</v>
      </c>
      <c r="H57" s="69" t="s">
        <v>88</v>
      </c>
      <c r="I57" s="70"/>
      <c r="J57" s="70"/>
      <c r="K57" s="2"/>
    </row>
    <row r="58" spans="1:11" s="14" customFormat="1" ht="24.95" customHeight="1" x14ac:dyDescent="0.2">
      <c r="A58" s="22" t="s">
        <v>26</v>
      </c>
      <c r="B58" s="26" t="s">
        <v>118</v>
      </c>
      <c r="C58" s="23"/>
      <c r="D58" s="23">
        <v>3000</v>
      </c>
      <c r="E58" s="3"/>
      <c r="F58" s="27"/>
      <c r="G58" s="28">
        <f t="shared" ref="G58:G59" si="2">D35</f>
        <v>3000</v>
      </c>
      <c r="H58" s="71"/>
      <c r="I58" s="70"/>
      <c r="J58" s="70"/>
      <c r="K58" s="2"/>
    </row>
    <row r="59" spans="1:11" s="14" customFormat="1" ht="24.95" customHeight="1" x14ac:dyDescent="0.2">
      <c r="A59" s="22" t="s">
        <v>53</v>
      </c>
      <c r="B59" s="26" t="s">
        <v>90</v>
      </c>
      <c r="C59" s="23"/>
      <c r="D59" s="23">
        <v>1000</v>
      </c>
      <c r="E59" s="3"/>
      <c r="F59" s="27"/>
      <c r="G59" s="28">
        <f t="shared" si="2"/>
        <v>1000</v>
      </c>
      <c r="H59" s="71"/>
      <c r="I59" s="70"/>
      <c r="J59" s="70"/>
      <c r="K59" s="2"/>
    </row>
    <row r="60" spans="1:11" s="9" customFormat="1" ht="18.95" customHeight="1" x14ac:dyDescent="0.2">
      <c r="B60" s="43" t="s">
        <v>95</v>
      </c>
      <c r="C60" s="43"/>
      <c r="D60" s="23">
        <f>SUM(D42:D59)</f>
        <v>99700</v>
      </c>
      <c r="E60" s="12"/>
      <c r="F60" s="24" t="s">
        <v>57</v>
      </c>
      <c r="G60" s="23">
        <f>SUM(G42:G59)</f>
        <v>99700</v>
      </c>
      <c r="H60" s="12"/>
      <c r="I60" s="12"/>
      <c r="J60" s="13"/>
      <c r="K60" s="21"/>
    </row>
    <row r="61" spans="1:11" s="14" customFormat="1" ht="14.1" customHeight="1" thickBot="1" x14ac:dyDescent="0.25">
      <c r="A61" s="44"/>
      <c r="B61" s="44"/>
      <c r="C61" s="44"/>
      <c r="D61" s="44"/>
      <c r="E61" s="44"/>
      <c r="F61" s="44"/>
      <c r="G61" s="44"/>
      <c r="H61" s="3"/>
      <c r="I61" s="3"/>
      <c r="J61" s="1"/>
      <c r="K61" s="2"/>
    </row>
    <row r="62" spans="1:11" s="9" customFormat="1" ht="18.95" customHeight="1" thickBot="1" x14ac:dyDescent="0.25">
      <c r="B62" s="98" t="s">
        <v>96</v>
      </c>
      <c r="C62" s="99"/>
      <c r="D62" s="29">
        <f>D25+D60</f>
        <v>197200</v>
      </c>
      <c r="E62" s="81"/>
      <c r="F62" s="82"/>
      <c r="G62" s="29">
        <f>G25+G60</f>
        <v>197200</v>
      </c>
      <c r="H62" s="12"/>
      <c r="I62" s="12"/>
      <c r="J62" s="13"/>
      <c r="K62" s="21"/>
    </row>
    <row r="63" spans="1:11" s="14" customFormat="1" ht="14.1" customHeight="1" x14ac:dyDescent="0.2">
      <c r="A63" s="44"/>
      <c r="B63" s="44"/>
      <c r="C63" s="44"/>
      <c r="D63" s="44"/>
      <c r="E63" s="44"/>
      <c r="F63" s="44"/>
      <c r="G63" s="44"/>
      <c r="H63" s="3"/>
      <c r="I63" s="3"/>
      <c r="J63" s="1"/>
      <c r="K63" s="2"/>
    </row>
    <row r="64" spans="1:11" s="14" customFormat="1" ht="14.1" customHeight="1" thickBot="1" x14ac:dyDescent="0.25">
      <c r="A64" s="93"/>
      <c r="B64" s="93"/>
      <c r="C64" s="93"/>
      <c r="D64" s="93"/>
      <c r="E64" s="44"/>
      <c r="F64" s="44"/>
      <c r="G64" s="44"/>
      <c r="H64" s="3"/>
      <c r="I64" s="3"/>
      <c r="J64" s="1"/>
      <c r="K64" s="2"/>
    </row>
    <row r="65" spans="1:11" s="14" customFormat="1" ht="15" customHeight="1" thickBot="1" x14ac:dyDescent="0.25">
      <c r="A65" s="54" t="s">
        <v>97</v>
      </c>
      <c r="B65" s="55"/>
      <c r="C65" s="55"/>
      <c r="D65" s="56"/>
      <c r="E65" s="3"/>
      <c r="F65" s="73" t="s">
        <v>4</v>
      </c>
      <c r="G65" s="74"/>
      <c r="H65" s="3"/>
      <c r="I65" s="3"/>
      <c r="J65" s="1"/>
      <c r="K65" s="2"/>
    </row>
    <row r="66" spans="1:11" s="14" customFormat="1" ht="13.15" customHeight="1" x14ac:dyDescent="0.2">
      <c r="A66" s="57"/>
      <c r="B66" s="57"/>
      <c r="C66" s="57"/>
      <c r="D66" s="57"/>
      <c r="E66" s="44"/>
      <c r="F66" s="44"/>
      <c r="G66" s="44"/>
      <c r="H66" s="3"/>
      <c r="I66" s="3"/>
      <c r="J66" s="1"/>
      <c r="K66" s="2"/>
    </row>
    <row r="67" spans="1:11" s="8" customFormat="1" ht="15" customHeight="1" x14ac:dyDescent="0.2">
      <c r="A67" s="18" t="s">
        <v>1</v>
      </c>
      <c r="B67" s="18" t="s">
        <v>0</v>
      </c>
      <c r="C67" s="19" t="s">
        <v>45</v>
      </c>
      <c r="D67" s="19" t="s">
        <v>6</v>
      </c>
      <c r="E67" s="12"/>
      <c r="F67" s="25" t="s">
        <v>45</v>
      </c>
      <c r="G67" s="20" t="s">
        <v>6</v>
      </c>
      <c r="H67" s="12"/>
      <c r="I67" s="12"/>
      <c r="J67" s="13"/>
      <c r="K67" s="21"/>
    </row>
    <row r="68" spans="1:11" s="14" customFormat="1" ht="26.45" customHeight="1" x14ac:dyDescent="0.2">
      <c r="A68" s="22" t="s">
        <v>2</v>
      </c>
      <c r="B68" s="26" t="s">
        <v>99</v>
      </c>
      <c r="C68" s="6">
        <v>0.05</v>
      </c>
      <c r="D68" s="23">
        <f>D62*C68</f>
        <v>9860</v>
      </c>
      <c r="E68" s="3"/>
      <c r="F68" s="42">
        <v>0.05</v>
      </c>
      <c r="G68" s="23">
        <f>G62*F68</f>
        <v>9860</v>
      </c>
      <c r="H68" s="69" t="s">
        <v>58</v>
      </c>
      <c r="I68" s="72"/>
      <c r="J68" s="72"/>
      <c r="K68" s="72"/>
    </row>
    <row r="69" spans="1:11" s="14" customFormat="1" ht="27.6" customHeight="1" x14ac:dyDescent="0.2">
      <c r="A69" s="22" t="s">
        <v>3</v>
      </c>
      <c r="B69" s="26" t="s">
        <v>100</v>
      </c>
      <c r="C69" s="6">
        <v>0.06</v>
      </c>
      <c r="D69" s="23">
        <f>D62*C69</f>
        <v>11832</v>
      </c>
      <c r="E69" s="3"/>
      <c r="F69" s="42">
        <v>0.06</v>
      </c>
      <c r="G69" s="23">
        <f>G62*F69</f>
        <v>11832</v>
      </c>
      <c r="H69" s="69" t="s">
        <v>59</v>
      </c>
      <c r="I69" s="72"/>
      <c r="J69" s="72"/>
      <c r="K69" s="72"/>
    </row>
    <row r="70" spans="1:11" s="14" customFormat="1" ht="15.6" customHeight="1" thickBot="1" x14ac:dyDescent="0.25">
      <c r="A70" s="9"/>
      <c r="B70" s="101"/>
      <c r="C70" s="101"/>
      <c r="D70" s="101"/>
      <c r="E70" s="3"/>
      <c r="F70" s="24" t="s">
        <v>44</v>
      </c>
      <c r="G70" s="13"/>
      <c r="H70" s="3"/>
      <c r="I70" s="3"/>
      <c r="J70" s="1"/>
      <c r="K70" s="2"/>
    </row>
    <row r="71" spans="1:11" s="9" customFormat="1" ht="18.95" customHeight="1" thickBot="1" x14ac:dyDescent="0.25">
      <c r="B71" s="98" t="s">
        <v>98</v>
      </c>
      <c r="C71" s="99"/>
      <c r="D71" s="29">
        <f>SUM(D68:D69)</f>
        <v>21692</v>
      </c>
      <c r="E71" s="81"/>
      <c r="F71" s="82"/>
      <c r="G71" s="29">
        <f>SUM(G68:G69)</f>
        <v>21692</v>
      </c>
      <c r="H71" s="12"/>
      <c r="I71" s="12"/>
      <c r="J71" s="13"/>
      <c r="K71" s="21"/>
    </row>
    <row r="72" spans="1:11" s="14" customFormat="1" ht="14.1" customHeight="1" x14ac:dyDescent="0.2">
      <c r="A72" s="44"/>
      <c r="B72" s="44"/>
      <c r="C72" s="44"/>
      <c r="D72" s="44"/>
      <c r="E72" s="44"/>
      <c r="F72" s="44"/>
      <c r="G72" s="44"/>
      <c r="H72" s="3"/>
      <c r="I72" s="3"/>
      <c r="J72" s="1"/>
      <c r="K72" s="2"/>
    </row>
    <row r="73" spans="1:11" s="14" customFormat="1" ht="15" customHeight="1" x14ac:dyDescent="0.2">
      <c r="A73" s="45" t="s">
        <v>101</v>
      </c>
      <c r="B73" s="45"/>
      <c r="C73" s="45"/>
      <c r="D73" s="45"/>
      <c r="E73" s="45"/>
      <c r="F73" s="45"/>
      <c r="G73" s="45"/>
      <c r="H73" s="3"/>
      <c r="I73" s="3"/>
      <c r="J73" s="1"/>
      <c r="K73" s="2"/>
    </row>
    <row r="74" spans="1:11" s="14" customFormat="1" ht="15" customHeight="1" x14ac:dyDescent="0.2">
      <c r="A74" s="45" t="s">
        <v>102</v>
      </c>
      <c r="B74" s="45"/>
      <c r="C74" s="45"/>
      <c r="D74" s="45"/>
      <c r="E74" s="45"/>
      <c r="F74" s="45"/>
      <c r="G74" s="45"/>
      <c r="H74" s="3"/>
      <c r="I74" s="3"/>
      <c r="J74" s="1"/>
      <c r="K74" s="2"/>
    </row>
    <row r="75" spans="1:11" s="14" customFormat="1" ht="14.1" customHeight="1" x14ac:dyDescent="0.2">
      <c r="A75" s="44"/>
      <c r="B75" s="44"/>
      <c r="C75" s="44"/>
      <c r="D75" s="44"/>
      <c r="E75" s="44"/>
      <c r="F75" s="44"/>
      <c r="G75" s="44"/>
      <c r="H75" s="3"/>
      <c r="I75" s="3"/>
      <c r="J75" s="1"/>
      <c r="K75" s="2"/>
    </row>
    <row r="76" spans="1:11" s="14" customFormat="1" ht="14.1" customHeight="1" thickBot="1" x14ac:dyDescent="0.25">
      <c r="A76" s="44"/>
      <c r="B76" s="44"/>
      <c r="C76" s="44"/>
      <c r="D76" s="44"/>
      <c r="E76" s="44"/>
      <c r="F76" s="44"/>
      <c r="G76" s="44"/>
      <c r="H76" s="3"/>
      <c r="I76" s="3"/>
      <c r="J76" s="1"/>
      <c r="K76" s="2"/>
    </row>
    <row r="77" spans="1:11" s="9" customFormat="1" ht="18.95" customHeight="1" thickBot="1" x14ac:dyDescent="0.25">
      <c r="B77" s="98" t="s">
        <v>104</v>
      </c>
      <c r="C77" s="99"/>
      <c r="D77" s="30">
        <f>D62+D71</f>
        <v>218892</v>
      </c>
      <c r="E77" s="81"/>
      <c r="F77" s="82"/>
      <c r="G77" s="31">
        <f>G62+G71</f>
        <v>218892</v>
      </c>
      <c r="H77" s="12"/>
      <c r="I77" s="12"/>
      <c r="J77" s="13"/>
      <c r="K77" s="21"/>
    </row>
    <row r="78" spans="1:11" s="14" customFormat="1" ht="14.1" customHeight="1" x14ac:dyDescent="0.2">
      <c r="B78" s="90"/>
      <c r="C78" s="90"/>
      <c r="D78" s="90"/>
      <c r="E78" s="44"/>
      <c r="F78" s="44"/>
      <c r="G78" s="44"/>
      <c r="H78" s="3"/>
      <c r="I78" s="3"/>
      <c r="J78" s="1"/>
      <c r="K78" s="2"/>
    </row>
    <row r="79" spans="1:11" s="8" customFormat="1" ht="15" customHeight="1" x14ac:dyDescent="0.2">
      <c r="B79" s="43" t="s">
        <v>119</v>
      </c>
      <c r="C79" s="43"/>
      <c r="D79" s="23">
        <f>D42*0.1</f>
        <v>7200</v>
      </c>
      <c r="E79" s="91"/>
      <c r="F79" s="92"/>
      <c r="G79" s="23">
        <f>G42*0.1</f>
        <v>7200</v>
      </c>
      <c r="H79" s="12"/>
      <c r="I79" s="12"/>
      <c r="J79" s="13"/>
      <c r="K79" s="21"/>
    </row>
    <row r="80" spans="1:11" s="9" customFormat="1" ht="15" customHeight="1" thickBot="1" x14ac:dyDescent="0.25">
      <c r="B80" s="43" t="s">
        <v>103</v>
      </c>
      <c r="C80" s="43"/>
      <c r="D80" s="32">
        <f>SUM(D43:D59)*0.21</f>
        <v>5817</v>
      </c>
      <c r="E80" s="91"/>
      <c r="F80" s="92"/>
      <c r="G80" s="32">
        <f>SUM(G43:G59)*0.21</f>
        <v>5817</v>
      </c>
      <c r="H80" s="12"/>
      <c r="I80" s="12"/>
      <c r="J80" s="13"/>
      <c r="K80" s="21"/>
    </row>
    <row r="81" spans="1:11" s="9" customFormat="1" ht="15" customHeight="1" thickBot="1" x14ac:dyDescent="0.25">
      <c r="B81" s="43" t="s">
        <v>105</v>
      </c>
      <c r="C81" s="97"/>
      <c r="D81" s="33">
        <f>SUM(D79:D80)</f>
        <v>13017</v>
      </c>
      <c r="E81" s="81"/>
      <c r="F81" s="82"/>
      <c r="G81" s="33">
        <f>SUM(G79:G80)</f>
        <v>13017</v>
      </c>
      <c r="H81" s="12"/>
      <c r="I81" s="12"/>
      <c r="J81" s="13"/>
      <c r="K81" s="21"/>
    </row>
    <row r="82" spans="1:11" s="14" customFormat="1" ht="15" customHeight="1" thickBot="1" x14ac:dyDescent="0.25">
      <c r="B82" s="44"/>
      <c r="C82" s="44"/>
      <c r="D82" s="44"/>
      <c r="E82" s="44"/>
      <c r="F82" s="44"/>
      <c r="G82" s="44"/>
      <c r="H82" s="3"/>
      <c r="I82" s="3"/>
      <c r="J82" s="1"/>
      <c r="K82" s="2"/>
    </row>
    <row r="83" spans="1:11" s="9" customFormat="1" ht="18.95" customHeight="1" thickBot="1" x14ac:dyDescent="0.25">
      <c r="B83" s="98" t="s">
        <v>106</v>
      </c>
      <c r="C83" s="99"/>
      <c r="D83" s="33">
        <f>D77+D81</f>
        <v>231909</v>
      </c>
      <c r="E83" s="81"/>
      <c r="F83" s="82"/>
      <c r="G83" s="33">
        <f>G77+G81</f>
        <v>231909</v>
      </c>
      <c r="H83" s="12"/>
      <c r="I83" s="12"/>
      <c r="J83" s="13"/>
      <c r="K83" s="21"/>
    </row>
    <row r="84" spans="1:11" s="14" customFormat="1" ht="15" customHeight="1" x14ac:dyDescent="0.2">
      <c r="A84" s="44"/>
      <c r="B84" s="44"/>
      <c r="C84" s="44"/>
      <c r="D84" s="44"/>
      <c r="E84" s="44"/>
      <c r="F84" s="44"/>
      <c r="G84" s="44"/>
      <c r="H84" s="3"/>
      <c r="I84" s="3"/>
      <c r="J84" s="1"/>
      <c r="K84" s="2"/>
    </row>
    <row r="85" spans="1:11" s="14" customFormat="1" ht="15" customHeight="1" thickBot="1" x14ac:dyDescent="0.25">
      <c r="A85" s="93"/>
      <c r="B85" s="93"/>
      <c r="C85" s="93"/>
      <c r="D85" s="93"/>
      <c r="E85" s="44"/>
      <c r="F85" s="44"/>
      <c r="G85" s="44"/>
      <c r="H85" s="3"/>
      <c r="I85" s="3"/>
      <c r="J85" s="1"/>
      <c r="K85" s="2"/>
    </row>
    <row r="86" spans="1:11" s="14" customFormat="1" ht="15" customHeight="1" thickBot="1" x14ac:dyDescent="0.25">
      <c r="A86" s="83" t="s">
        <v>122</v>
      </c>
      <c r="B86" s="84"/>
      <c r="C86" s="84"/>
      <c r="D86" s="85"/>
      <c r="E86" s="63"/>
      <c r="F86" s="64"/>
      <c r="G86" s="64"/>
      <c r="H86" s="3"/>
      <c r="I86" s="3"/>
      <c r="J86" s="1"/>
      <c r="K86" s="2"/>
    </row>
    <row r="87" spans="1:11" s="14" customFormat="1" ht="15" customHeight="1" thickBot="1" x14ac:dyDescent="0.25">
      <c r="A87" s="46"/>
      <c r="B87" s="46"/>
      <c r="C87" s="46"/>
      <c r="D87" s="46"/>
      <c r="E87" s="44"/>
      <c r="F87" s="44"/>
      <c r="G87" s="44"/>
      <c r="H87" s="3"/>
      <c r="I87" s="3"/>
      <c r="J87" s="1"/>
      <c r="K87" s="2"/>
    </row>
    <row r="88" spans="1:11" s="14" customFormat="1" ht="15" customHeight="1" thickBot="1" x14ac:dyDescent="0.25">
      <c r="A88" s="94" t="s">
        <v>123</v>
      </c>
      <c r="B88" s="95"/>
      <c r="C88" s="95"/>
      <c r="D88" s="96"/>
      <c r="E88" s="3"/>
      <c r="F88" s="73" t="s">
        <v>4</v>
      </c>
      <c r="G88" s="74"/>
      <c r="H88" s="3"/>
      <c r="I88" s="3"/>
      <c r="J88" s="1"/>
      <c r="K88" s="2"/>
    </row>
    <row r="89" spans="1:11" s="14" customFormat="1" ht="14.1" customHeight="1" x14ac:dyDescent="0.2">
      <c r="A89" s="57"/>
      <c r="B89" s="57"/>
      <c r="C89" s="57"/>
      <c r="D89" s="57"/>
      <c r="E89" s="44"/>
      <c r="F89" s="44"/>
      <c r="G89" s="44"/>
      <c r="H89" s="3"/>
      <c r="I89" s="3"/>
      <c r="J89" s="1"/>
      <c r="K89" s="2"/>
    </row>
    <row r="90" spans="1:11" s="8" customFormat="1" ht="15" customHeight="1" x14ac:dyDescent="0.2">
      <c r="A90" s="34" t="s">
        <v>1</v>
      </c>
      <c r="B90" s="34" t="s">
        <v>0</v>
      </c>
      <c r="C90" s="35" t="s">
        <v>5</v>
      </c>
      <c r="D90" s="35" t="s">
        <v>6</v>
      </c>
      <c r="E90" s="12"/>
      <c r="F90" s="25" t="s">
        <v>5</v>
      </c>
      <c r="G90" s="20" t="s">
        <v>6</v>
      </c>
      <c r="H90" s="12"/>
      <c r="I90" s="12"/>
      <c r="J90" s="13"/>
      <c r="K90" s="21"/>
    </row>
    <row r="91" spans="1:11" s="14" customFormat="1" ht="30" customHeight="1" x14ac:dyDescent="0.2">
      <c r="A91" s="22" t="s">
        <v>34</v>
      </c>
      <c r="B91" s="26" t="s">
        <v>60</v>
      </c>
      <c r="C91" s="23">
        <v>18250</v>
      </c>
      <c r="D91" s="23">
        <f>C91*12</f>
        <v>219000</v>
      </c>
      <c r="E91" s="3"/>
      <c r="F91" s="7">
        <v>18250</v>
      </c>
      <c r="G91" s="23">
        <f>F91*12</f>
        <v>219000</v>
      </c>
      <c r="H91" s="3"/>
      <c r="I91" s="3"/>
      <c r="J91" s="1"/>
      <c r="K91" s="2"/>
    </row>
    <row r="92" spans="1:11" s="14" customFormat="1" ht="14.25" customHeight="1" thickBot="1" x14ac:dyDescent="0.25">
      <c r="A92" s="100"/>
      <c r="B92" s="100"/>
      <c r="C92" s="100"/>
      <c r="D92" s="100"/>
      <c r="E92" s="3"/>
      <c r="F92" s="24" t="s">
        <v>46</v>
      </c>
      <c r="G92" s="13"/>
      <c r="H92" s="3"/>
      <c r="I92" s="3"/>
      <c r="J92" s="1"/>
      <c r="K92" s="2"/>
    </row>
    <row r="93" spans="1:11" s="9" customFormat="1" ht="18.95" customHeight="1" thickBot="1" x14ac:dyDescent="0.25">
      <c r="B93" s="98" t="s">
        <v>124</v>
      </c>
      <c r="C93" s="99"/>
      <c r="D93" s="36">
        <f>D91</f>
        <v>219000</v>
      </c>
      <c r="E93" s="81"/>
      <c r="F93" s="82"/>
      <c r="G93" s="31">
        <f>G91</f>
        <v>219000</v>
      </c>
      <c r="H93" s="12"/>
      <c r="I93" s="12"/>
      <c r="J93" s="13"/>
      <c r="K93" s="21"/>
    </row>
    <row r="94" spans="1:11" s="14" customFormat="1" ht="11.25" customHeight="1" x14ac:dyDescent="0.2">
      <c r="A94" s="44"/>
      <c r="B94" s="44"/>
      <c r="C94" s="44"/>
      <c r="D94" s="44"/>
      <c r="E94" s="44"/>
      <c r="F94" s="44"/>
      <c r="G94" s="44"/>
      <c r="H94" s="3"/>
      <c r="I94" s="3"/>
      <c r="J94" s="1"/>
      <c r="K94" s="2"/>
    </row>
    <row r="95" spans="1:11" s="8" customFormat="1" ht="15" customHeight="1" x14ac:dyDescent="0.2">
      <c r="B95" s="43" t="s">
        <v>36</v>
      </c>
      <c r="C95" s="43"/>
      <c r="D95" s="23">
        <f>D93*0.1</f>
        <v>21900</v>
      </c>
      <c r="E95" s="91"/>
      <c r="F95" s="92"/>
      <c r="G95" s="23">
        <f>G93*0.1</f>
        <v>21900</v>
      </c>
      <c r="H95" s="12"/>
      <c r="I95" s="12"/>
      <c r="J95" s="13"/>
      <c r="K95" s="21"/>
    </row>
    <row r="96" spans="1:11" s="14" customFormat="1" ht="12.75" customHeight="1" thickBot="1" x14ac:dyDescent="0.25">
      <c r="A96" s="44"/>
      <c r="B96" s="44"/>
      <c r="C96" s="44"/>
      <c r="D96" s="44"/>
      <c r="E96" s="44"/>
      <c r="F96" s="44"/>
      <c r="G96" s="44"/>
      <c r="H96" s="3"/>
      <c r="I96" s="3"/>
      <c r="J96" s="1"/>
      <c r="K96" s="2"/>
    </row>
    <row r="97" spans="1:11" s="9" customFormat="1" ht="18.95" customHeight="1" thickBot="1" x14ac:dyDescent="0.25">
      <c r="B97" s="98" t="s">
        <v>125</v>
      </c>
      <c r="C97" s="99"/>
      <c r="D97" s="33">
        <f>D93+D95</f>
        <v>240900</v>
      </c>
      <c r="E97" s="81"/>
      <c r="F97" s="82"/>
      <c r="G97" s="33">
        <f>G93+G95</f>
        <v>240900</v>
      </c>
      <c r="H97" s="12"/>
      <c r="I97" s="12"/>
      <c r="J97" s="13"/>
      <c r="K97" s="21"/>
    </row>
    <row r="98" spans="1:11" s="8" customFormat="1" ht="14.1" customHeight="1" x14ac:dyDescent="0.2">
      <c r="A98" s="67"/>
      <c r="B98" s="67"/>
      <c r="C98" s="67"/>
      <c r="D98" s="67"/>
      <c r="E98" s="87"/>
      <c r="F98" s="87"/>
      <c r="G98" s="87"/>
      <c r="H98" s="12"/>
      <c r="I98" s="12"/>
      <c r="J98" s="13"/>
      <c r="K98" s="21"/>
    </row>
    <row r="99" spans="1:11" s="8" customFormat="1" ht="14.1" customHeight="1" thickBot="1" x14ac:dyDescent="0.25">
      <c r="A99" s="67"/>
      <c r="B99" s="67"/>
      <c r="C99" s="67"/>
      <c r="D99" s="67"/>
      <c r="E99" s="87"/>
      <c r="F99" s="87"/>
      <c r="G99" s="87"/>
      <c r="H99" s="12"/>
      <c r="I99" s="12"/>
      <c r="J99" s="13"/>
      <c r="K99" s="21"/>
    </row>
    <row r="100" spans="1:11" s="9" customFormat="1" ht="18.95" customHeight="1" thickBot="1" x14ac:dyDescent="0.25">
      <c r="B100" s="98" t="s">
        <v>126</v>
      </c>
      <c r="C100" s="99"/>
      <c r="D100" s="37">
        <f>D93-D77</f>
        <v>108</v>
      </c>
      <c r="E100" s="88" t="s">
        <v>61</v>
      </c>
      <c r="F100" s="89"/>
      <c r="G100" s="37">
        <f>G93-G77</f>
        <v>108</v>
      </c>
      <c r="H100" s="103" t="s">
        <v>116</v>
      </c>
      <c r="I100" s="104"/>
      <c r="J100" s="104"/>
      <c r="K100" s="21"/>
    </row>
    <row r="101" spans="1:11" s="9" customFormat="1" ht="18.95" customHeight="1" thickBot="1" x14ac:dyDescent="0.25">
      <c r="B101" s="43" t="s">
        <v>37</v>
      </c>
      <c r="C101" s="97"/>
      <c r="D101" s="33">
        <f>D97-D83</f>
        <v>8991</v>
      </c>
      <c r="E101" s="81"/>
      <c r="F101" s="82"/>
      <c r="G101" s="33">
        <f>G97-G83</f>
        <v>8991</v>
      </c>
      <c r="H101" s="12"/>
      <c r="I101" s="12"/>
      <c r="J101" s="13"/>
      <c r="K101" s="21"/>
    </row>
    <row r="102" spans="1:11" s="38" customFormat="1" ht="14.1" customHeight="1" x14ac:dyDescent="0.2">
      <c r="A102" s="110"/>
      <c r="B102" s="110"/>
      <c r="C102" s="110"/>
      <c r="D102" s="110"/>
      <c r="E102" s="87"/>
      <c r="F102" s="87"/>
      <c r="G102" s="87"/>
      <c r="H102" s="12"/>
      <c r="I102" s="12"/>
      <c r="J102" s="13"/>
      <c r="K102" s="21"/>
    </row>
    <row r="103" spans="1:11" s="8" customFormat="1" ht="14.1" customHeight="1" x14ac:dyDescent="0.2">
      <c r="A103" s="45" t="s">
        <v>62</v>
      </c>
      <c r="B103" s="45"/>
      <c r="C103" s="45"/>
      <c r="D103" s="45"/>
      <c r="E103" s="45"/>
      <c r="F103" s="45"/>
      <c r="G103" s="45"/>
      <c r="H103" s="12"/>
      <c r="I103" s="12"/>
      <c r="J103" s="13"/>
      <c r="K103" s="21"/>
    </row>
    <row r="104" spans="1:11" s="8" customFormat="1" ht="14.1" customHeight="1" x14ac:dyDescent="0.2">
      <c r="A104" s="45" t="s">
        <v>39</v>
      </c>
      <c r="B104" s="45"/>
      <c r="C104" s="45"/>
      <c r="D104" s="45"/>
      <c r="E104" s="45"/>
      <c r="F104" s="45"/>
      <c r="G104" s="45"/>
      <c r="H104" s="12"/>
      <c r="I104" s="12"/>
      <c r="J104" s="13"/>
      <c r="K104" s="21"/>
    </row>
    <row r="105" spans="1:11" s="8" customFormat="1" ht="14.1" customHeight="1" x14ac:dyDescent="0.2">
      <c r="A105" s="45" t="s">
        <v>63</v>
      </c>
      <c r="B105" s="45"/>
      <c r="C105" s="45"/>
      <c r="D105" s="45"/>
      <c r="E105" s="45"/>
      <c r="F105" s="45"/>
      <c r="G105" s="45"/>
      <c r="H105" s="12"/>
      <c r="I105" s="12"/>
      <c r="J105" s="13"/>
      <c r="K105" s="21"/>
    </row>
    <row r="106" spans="1:11" s="8" customFormat="1" ht="14.1" customHeight="1" x14ac:dyDescent="0.2">
      <c r="A106" s="45" t="s">
        <v>107</v>
      </c>
      <c r="B106" s="45"/>
      <c r="C106" s="45"/>
      <c r="D106" s="45"/>
      <c r="E106" s="45"/>
      <c r="F106" s="45"/>
      <c r="G106" s="45"/>
      <c r="H106" s="12"/>
      <c r="I106" s="12"/>
      <c r="J106" s="13"/>
      <c r="K106" s="21"/>
    </row>
    <row r="107" spans="1:11" s="8" customFormat="1" ht="14.1" customHeight="1" x14ac:dyDescent="0.2">
      <c r="A107" s="45" t="s">
        <v>38</v>
      </c>
      <c r="B107" s="45"/>
      <c r="C107" s="45"/>
      <c r="D107" s="45"/>
      <c r="E107" s="45"/>
      <c r="F107" s="45"/>
      <c r="G107" s="45"/>
      <c r="H107" s="12"/>
      <c r="I107" s="12"/>
      <c r="J107" s="13"/>
      <c r="K107" s="21"/>
    </row>
    <row r="108" spans="1:11" s="8" customFormat="1" ht="14.1" customHeight="1" x14ac:dyDescent="0.2">
      <c r="A108" s="67"/>
      <c r="B108" s="67"/>
      <c r="C108" s="67"/>
      <c r="D108" s="67"/>
      <c r="E108" s="67"/>
      <c r="F108" s="67"/>
      <c r="G108" s="67"/>
      <c r="H108" s="12"/>
      <c r="I108" s="12"/>
      <c r="J108" s="13"/>
      <c r="K108" s="21"/>
    </row>
    <row r="109" spans="1:11" s="8" customFormat="1" ht="14.1" customHeight="1" thickBot="1" x14ac:dyDescent="0.25">
      <c r="A109" s="67"/>
      <c r="B109" s="67"/>
      <c r="C109" s="67"/>
      <c r="D109" s="67"/>
      <c r="E109" s="67"/>
      <c r="F109" s="67"/>
      <c r="G109" s="67"/>
      <c r="H109" s="12"/>
      <c r="I109" s="12"/>
      <c r="J109" s="13"/>
      <c r="K109" s="21"/>
    </row>
    <row r="110" spans="1:11" s="14" customFormat="1" ht="15" customHeight="1" thickBot="1" x14ac:dyDescent="0.25">
      <c r="A110" s="106" t="s">
        <v>108</v>
      </c>
      <c r="B110" s="107"/>
      <c r="C110" s="107"/>
      <c r="D110" s="108"/>
      <c r="E110" s="63"/>
      <c r="F110" s="64"/>
      <c r="G110" s="64"/>
      <c r="H110" s="3"/>
      <c r="I110" s="3"/>
      <c r="J110" s="1"/>
      <c r="K110" s="2"/>
    </row>
    <row r="111" spans="1:11" s="8" customFormat="1" ht="14.1" customHeight="1" x14ac:dyDescent="0.2">
      <c r="A111" s="67"/>
      <c r="B111" s="67"/>
      <c r="C111" s="67"/>
      <c r="D111" s="67"/>
      <c r="E111" s="67"/>
      <c r="F111" s="67"/>
      <c r="G111" s="67"/>
      <c r="H111" s="12"/>
      <c r="I111" s="12"/>
      <c r="J111" s="13"/>
      <c r="K111" s="21"/>
    </row>
    <row r="112" spans="1:11" s="8" customFormat="1" ht="14.1" customHeight="1" x14ac:dyDescent="0.2">
      <c r="B112" s="109"/>
      <c r="C112" s="109"/>
      <c r="D112" s="15" t="s">
        <v>112</v>
      </c>
      <c r="E112" s="66" t="s">
        <v>113</v>
      </c>
      <c r="F112" s="66"/>
      <c r="G112" s="15" t="s">
        <v>120</v>
      </c>
      <c r="H112" s="39" t="s">
        <v>121</v>
      </c>
      <c r="I112" s="12"/>
      <c r="J112" s="13"/>
      <c r="K112" s="21"/>
    </row>
    <row r="113" spans="2:11" s="8" customFormat="1" ht="20.100000000000001" customHeight="1" x14ac:dyDescent="0.2">
      <c r="B113" s="77" t="s">
        <v>110</v>
      </c>
      <c r="C113" s="78"/>
      <c r="D113" s="28">
        <f>E113/12</f>
        <v>250</v>
      </c>
      <c r="E113" s="105">
        <f>D34</f>
        <v>3000</v>
      </c>
      <c r="F113" s="105"/>
      <c r="G113" s="28">
        <f>E113*3</f>
        <v>9000</v>
      </c>
      <c r="H113" s="28">
        <f>E113*4</f>
        <v>12000</v>
      </c>
      <c r="I113" s="12"/>
      <c r="J113" s="13"/>
      <c r="K113" s="21"/>
    </row>
    <row r="114" spans="2:11" s="8" customFormat="1" ht="20.100000000000001" customHeight="1" x14ac:dyDescent="0.2">
      <c r="B114" s="77" t="s">
        <v>114</v>
      </c>
      <c r="C114" s="78"/>
      <c r="D114" s="28"/>
      <c r="E114" s="105">
        <f t="shared" ref="E114:E115" si="3">D35</f>
        <v>3000</v>
      </c>
      <c r="F114" s="105"/>
      <c r="G114" s="28">
        <f t="shared" ref="G114:G115" si="4">E114*3</f>
        <v>9000</v>
      </c>
      <c r="H114" s="28">
        <f t="shared" ref="H114:H115" si="5">E114*4</f>
        <v>12000</v>
      </c>
      <c r="I114" s="12"/>
      <c r="J114" s="13"/>
      <c r="K114" s="21"/>
    </row>
    <row r="115" spans="2:11" s="8" customFormat="1" ht="20.100000000000001" customHeight="1" x14ac:dyDescent="0.2">
      <c r="B115" s="77" t="s">
        <v>115</v>
      </c>
      <c r="C115" s="78"/>
      <c r="D115" s="28"/>
      <c r="E115" s="105">
        <f t="shared" si="3"/>
        <v>1000</v>
      </c>
      <c r="F115" s="105"/>
      <c r="G115" s="28">
        <f t="shared" si="4"/>
        <v>3000</v>
      </c>
      <c r="H115" s="28">
        <f t="shared" si="5"/>
        <v>4000</v>
      </c>
      <c r="I115" s="12"/>
      <c r="J115" s="13"/>
      <c r="K115" s="21"/>
    </row>
    <row r="116" spans="2:11" s="8" customFormat="1" ht="13.15" customHeight="1" x14ac:dyDescent="0.2">
      <c r="B116" s="9"/>
      <c r="C116" s="12"/>
      <c r="D116" s="12"/>
      <c r="E116" s="102" t="s">
        <v>127</v>
      </c>
      <c r="F116" s="102"/>
      <c r="G116" s="13"/>
      <c r="H116" s="12"/>
      <c r="I116" s="12"/>
      <c r="J116" s="13"/>
      <c r="K116" s="21"/>
    </row>
    <row r="117" spans="2:11" s="8" customFormat="1" thickBot="1" x14ac:dyDescent="0.25">
      <c r="B117" s="9"/>
      <c r="C117" s="12"/>
      <c r="D117" s="12"/>
      <c r="E117" s="12"/>
      <c r="F117" s="13"/>
      <c r="G117" s="13"/>
      <c r="H117" s="12"/>
      <c r="I117" s="12"/>
      <c r="J117" s="13"/>
      <c r="K117" s="21"/>
    </row>
    <row r="118" spans="2:11" s="8" customFormat="1" ht="20.100000000000001" customHeight="1" thickBot="1" x14ac:dyDescent="0.25">
      <c r="B118" s="78" t="s">
        <v>64</v>
      </c>
      <c r="C118" s="86"/>
      <c r="D118" s="40">
        <f>(G113+G114+G115)*0.05</f>
        <v>1050</v>
      </c>
      <c r="E118" s="103" t="s">
        <v>111</v>
      </c>
      <c r="F118" s="104"/>
      <c r="G118" s="104"/>
      <c r="H118" s="104"/>
      <c r="I118" s="104"/>
      <c r="J118" s="13"/>
      <c r="K118" s="21"/>
    </row>
    <row r="119" spans="2:11" s="8" customFormat="1" ht="12" x14ac:dyDescent="0.2">
      <c r="B119" s="9"/>
      <c r="C119" s="12"/>
      <c r="D119" s="12"/>
      <c r="E119" s="12"/>
      <c r="F119" s="13"/>
      <c r="G119" s="13"/>
      <c r="H119" s="12"/>
      <c r="I119" s="12"/>
      <c r="J119" s="13"/>
      <c r="K119" s="21"/>
    </row>
    <row r="120" spans="2:11" s="8" customFormat="1" ht="12" x14ac:dyDescent="0.2">
      <c r="B120" s="9"/>
      <c r="C120" s="12"/>
      <c r="D120" s="12"/>
      <c r="E120" s="12"/>
      <c r="F120" s="13"/>
      <c r="G120" s="13"/>
      <c r="H120" s="12"/>
      <c r="I120" s="12"/>
      <c r="J120" s="13"/>
      <c r="K120" s="21"/>
    </row>
    <row r="121" spans="2:11" s="8" customFormat="1" ht="12" x14ac:dyDescent="0.2">
      <c r="B121" s="9"/>
      <c r="C121" s="12"/>
      <c r="D121" s="12"/>
      <c r="E121" s="12"/>
      <c r="F121" s="13"/>
      <c r="G121" s="13"/>
      <c r="H121" s="12"/>
      <c r="I121" s="12"/>
      <c r="J121" s="13"/>
      <c r="K121" s="21"/>
    </row>
    <row r="122" spans="2:11" s="38" customFormat="1" x14ac:dyDescent="0.2">
      <c r="B122" s="5"/>
      <c r="C122" s="12"/>
      <c r="D122" s="12"/>
      <c r="E122" s="12"/>
      <c r="F122" s="4"/>
      <c r="G122" s="13"/>
      <c r="H122" s="12"/>
      <c r="I122" s="12"/>
      <c r="J122" s="13"/>
      <c r="K122" s="21"/>
    </row>
    <row r="123" spans="2:11" s="38" customFormat="1" x14ac:dyDescent="0.2">
      <c r="B123" s="5"/>
      <c r="C123" s="12"/>
      <c r="D123" s="12"/>
      <c r="E123" s="12"/>
      <c r="F123" s="4"/>
      <c r="G123" s="13"/>
      <c r="H123" s="12"/>
      <c r="I123" s="12"/>
      <c r="J123" s="13"/>
      <c r="K123" s="21"/>
    </row>
    <row r="124" spans="2:11" s="38" customFormat="1" x14ac:dyDescent="0.2">
      <c r="B124" s="5"/>
      <c r="C124" s="12"/>
      <c r="D124" s="12"/>
      <c r="E124" s="12"/>
      <c r="F124" s="4"/>
      <c r="G124" s="13"/>
      <c r="H124" s="12"/>
      <c r="I124" s="12"/>
      <c r="J124" s="13"/>
      <c r="K124" s="21"/>
    </row>
    <row r="125" spans="2:11" s="38" customFormat="1" x14ac:dyDescent="0.2">
      <c r="B125" s="5"/>
      <c r="C125" s="12"/>
      <c r="D125" s="12"/>
      <c r="E125" s="12"/>
      <c r="F125" s="4"/>
      <c r="G125" s="13"/>
      <c r="H125" s="12"/>
      <c r="I125" s="12"/>
      <c r="J125" s="13"/>
      <c r="K125" s="21"/>
    </row>
    <row r="126" spans="2:11" s="38" customFormat="1" x14ac:dyDescent="0.2">
      <c r="B126" s="5"/>
      <c r="C126" s="12"/>
      <c r="D126" s="12"/>
      <c r="E126" s="12"/>
      <c r="F126" s="4"/>
      <c r="G126" s="13"/>
      <c r="H126" s="12"/>
      <c r="I126" s="12"/>
      <c r="J126" s="13"/>
      <c r="K126" s="21"/>
    </row>
    <row r="127" spans="2:11" s="38" customFormat="1" x14ac:dyDescent="0.2">
      <c r="B127" s="5"/>
      <c r="C127" s="12"/>
      <c r="D127" s="12"/>
      <c r="E127" s="12"/>
      <c r="F127" s="4"/>
      <c r="G127" s="13"/>
      <c r="H127" s="12"/>
      <c r="I127" s="12"/>
      <c r="J127" s="13"/>
      <c r="K127" s="21"/>
    </row>
    <row r="128" spans="2:11" s="38" customFormat="1" x14ac:dyDescent="0.2">
      <c r="B128" s="5"/>
      <c r="C128" s="12"/>
      <c r="D128" s="12"/>
      <c r="E128" s="12"/>
      <c r="F128" s="4"/>
      <c r="G128" s="13"/>
      <c r="H128" s="12"/>
      <c r="I128" s="12"/>
      <c r="J128" s="13"/>
      <c r="K128" s="21"/>
    </row>
    <row r="129" spans="2:11" s="38" customFormat="1" x14ac:dyDescent="0.2">
      <c r="B129" s="5"/>
      <c r="C129" s="12"/>
      <c r="D129" s="12"/>
      <c r="E129" s="12"/>
      <c r="F129" s="4"/>
      <c r="G129" s="13"/>
      <c r="H129" s="12"/>
      <c r="I129" s="12"/>
      <c r="J129" s="13"/>
      <c r="K129" s="21"/>
    </row>
    <row r="130" spans="2:11" s="38" customFormat="1" x14ac:dyDescent="0.2">
      <c r="B130" s="5"/>
      <c r="C130" s="12"/>
      <c r="D130" s="12"/>
      <c r="E130" s="12"/>
      <c r="F130" s="4"/>
      <c r="G130" s="13"/>
      <c r="H130" s="12"/>
      <c r="I130" s="12"/>
      <c r="J130" s="13"/>
      <c r="K130" s="21"/>
    </row>
    <row r="131" spans="2:11" s="38" customFormat="1" x14ac:dyDescent="0.2">
      <c r="B131" s="5"/>
      <c r="C131" s="12"/>
      <c r="D131" s="12"/>
      <c r="E131" s="12"/>
      <c r="F131" s="4"/>
      <c r="G131" s="13"/>
      <c r="H131" s="12"/>
      <c r="I131" s="12"/>
      <c r="J131" s="13"/>
      <c r="K131" s="21"/>
    </row>
    <row r="132" spans="2:11" s="38" customFormat="1" x14ac:dyDescent="0.2">
      <c r="B132" s="5"/>
      <c r="C132" s="12"/>
      <c r="D132" s="12"/>
      <c r="E132" s="12"/>
      <c r="F132" s="4"/>
      <c r="G132" s="13"/>
      <c r="H132" s="12"/>
      <c r="I132" s="12"/>
      <c r="J132" s="13"/>
      <c r="K132" s="21"/>
    </row>
    <row r="133" spans="2:11" s="38" customFormat="1" x14ac:dyDescent="0.2">
      <c r="B133" s="5"/>
      <c r="C133" s="12"/>
      <c r="D133" s="12"/>
      <c r="E133" s="12"/>
      <c r="F133" s="4"/>
      <c r="G133" s="13"/>
      <c r="H133" s="12"/>
      <c r="I133" s="12"/>
      <c r="J133" s="13"/>
      <c r="K133" s="21"/>
    </row>
    <row r="134" spans="2:11" s="38" customFormat="1" x14ac:dyDescent="0.2">
      <c r="B134" s="5"/>
      <c r="C134" s="12"/>
      <c r="D134" s="12"/>
      <c r="E134" s="12"/>
      <c r="F134" s="4"/>
      <c r="G134" s="13"/>
      <c r="H134" s="12"/>
      <c r="I134" s="12"/>
      <c r="J134" s="13"/>
      <c r="K134" s="21"/>
    </row>
    <row r="135" spans="2:11" s="38" customFormat="1" x14ac:dyDescent="0.2">
      <c r="B135" s="5"/>
      <c r="C135" s="12"/>
      <c r="D135" s="12"/>
      <c r="E135" s="12"/>
      <c r="F135" s="4"/>
      <c r="G135" s="13"/>
      <c r="H135" s="12"/>
      <c r="I135" s="12"/>
      <c r="J135" s="13"/>
      <c r="K135" s="21"/>
    </row>
    <row r="136" spans="2:11" s="38" customFormat="1" x14ac:dyDescent="0.2">
      <c r="B136" s="5"/>
      <c r="C136" s="12"/>
      <c r="D136" s="12"/>
      <c r="E136" s="12"/>
      <c r="F136" s="4"/>
      <c r="G136" s="13"/>
      <c r="H136" s="12"/>
      <c r="I136" s="12"/>
      <c r="J136" s="13"/>
      <c r="K136" s="21"/>
    </row>
    <row r="137" spans="2:11" s="38" customFormat="1" x14ac:dyDescent="0.2">
      <c r="B137" s="5"/>
      <c r="C137" s="12"/>
      <c r="D137" s="12"/>
      <c r="E137" s="12"/>
      <c r="F137" s="4"/>
      <c r="G137" s="13"/>
      <c r="H137" s="12"/>
      <c r="I137" s="12"/>
      <c r="J137" s="13"/>
      <c r="K137" s="21"/>
    </row>
    <row r="138" spans="2:11" s="38" customFormat="1" x14ac:dyDescent="0.2">
      <c r="B138" s="5"/>
      <c r="C138" s="12"/>
      <c r="D138" s="12"/>
      <c r="E138" s="12"/>
      <c r="F138" s="4"/>
      <c r="G138" s="13"/>
      <c r="H138" s="12"/>
      <c r="I138" s="12"/>
      <c r="J138" s="13"/>
      <c r="K138" s="21"/>
    </row>
  </sheetData>
  <sheetProtection algorithmName="SHA-512" hashValue="lrMEoGb5ReRviC3jYIy2/i1oI+qTKb0YqKgFngVuYbf1JOZlELWuOfRiWVuEj5EIxTjZy9/s4Lz61P4vol5+XA==" saltValue="Ei9hC+n1Zq2S13c29m4iFA==" spinCount="100000" sheet="1" objects="1" scenarios="1"/>
  <mergeCells count="161">
    <mergeCell ref="E116:F116"/>
    <mergeCell ref="E118:I118"/>
    <mergeCell ref="E112:F112"/>
    <mergeCell ref="E113:F113"/>
    <mergeCell ref="E114:F114"/>
    <mergeCell ref="E115:F115"/>
    <mergeCell ref="H100:J100"/>
    <mergeCell ref="H34:J36"/>
    <mergeCell ref="A109:G109"/>
    <mergeCell ref="A110:D110"/>
    <mergeCell ref="E110:G110"/>
    <mergeCell ref="B112:C112"/>
    <mergeCell ref="E94:G94"/>
    <mergeCell ref="A96:D96"/>
    <mergeCell ref="B93:C93"/>
    <mergeCell ref="A102:D102"/>
    <mergeCell ref="E98:G98"/>
    <mergeCell ref="B95:C95"/>
    <mergeCell ref="A75:D75"/>
    <mergeCell ref="E72:G72"/>
    <mergeCell ref="A99:D99"/>
    <mergeCell ref="A73:G73"/>
    <mergeCell ref="A76:D76"/>
    <mergeCell ref="A72:D72"/>
    <mergeCell ref="B115:C115"/>
    <mergeCell ref="B60:C60"/>
    <mergeCell ref="B81:C81"/>
    <mergeCell ref="B79:C79"/>
    <mergeCell ref="B80:C80"/>
    <mergeCell ref="B62:C62"/>
    <mergeCell ref="B101:C101"/>
    <mergeCell ref="B77:C77"/>
    <mergeCell ref="A84:D84"/>
    <mergeCell ref="A92:D92"/>
    <mergeCell ref="B113:C113"/>
    <mergeCell ref="B70:D70"/>
    <mergeCell ref="A104:G104"/>
    <mergeCell ref="A105:G105"/>
    <mergeCell ref="B114:C114"/>
    <mergeCell ref="B83:C83"/>
    <mergeCell ref="A89:D89"/>
    <mergeCell ref="E75:G75"/>
    <mergeCell ref="B71:C71"/>
    <mergeCell ref="A66:D66"/>
    <mergeCell ref="E71:F71"/>
    <mergeCell ref="B97:C97"/>
    <mergeCell ref="B100:C100"/>
    <mergeCell ref="A74:G74"/>
    <mergeCell ref="H69:K69"/>
    <mergeCell ref="A6:G6"/>
    <mergeCell ref="A4:G4"/>
    <mergeCell ref="E82:G82"/>
    <mergeCell ref="B82:D82"/>
    <mergeCell ref="A10:G10"/>
    <mergeCell ref="E40:G40"/>
    <mergeCell ref="A40:D40"/>
    <mergeCell ref="A63:D63"/>
    <mergeCell ref="A64:D64"/>
    <mergeCell ref="E78:G78"/>
    <mergeCell ref="E77:F77"/>
    <mergeCell ref="E79:F79"/>
    <mergeCell ref="E80:F80"/>
    <mergeCell ref="E81:F81"/>
    <mergeCell ref="A38:D38"/>
    <mergeCell ref="E32:G32"/>
    <mergeCell ref="E38:G38"/>
    <mergeCell ref="E64:G64"/>
    <mergeCell ref="E63:G63"/>
    <mergeCell ref="A37:D37"/>
    <mergeCell ref="E37:G37"/>
    <mergeCell ref="E36:G36"/>
    <mergeCell ref="E76:G76"/>
    <mergeCell ref="B78:D78"/>
    <mergeCell ref="F88:G88"/>
    <mergeCell ref="E93:F93"/>
    <mergeCell ref="E95:F95"/>
    <mergeCell ref="E97:F97"/>
    <mergeCell ref="E85:G85"/>
    <mergeCell ref="E96:G96"/>
    <mergeCell ref="E89:G89"/>
    <mergeCell ref="A85:D85"/>
    <mergeCell ref="A88:D88"/>
    <mergeCell ref="E84:G84"/>
    <mergeCell ref="H23:J23"/>
    <mergeCell ref="B24:C24"/>
    <mergeCell ref="H24:J25"/>
    <mergeCell ref="E62:F62"/>
    <mergeCell ref="A65:D65"/>
    <mergeCell ref="A86:D86"/>
    <mergeCell ref="B118:C118"/>
    <mergeCell ref="A111:G111"/>
    <mergeCell ref="A61:D61"/>
    <mergeCell ref="E61:G61"/>
    <mergeCell ref="E99:G99"/>
    <mergeCell ref="A98:D98"/>
    <mergeCell ref="A87:D87"/>
    <mergeCell ref="E87:G87"/>
    <mergeCell ref="E86:G86"/>
    <mergeCell ref="E102:G102"/>
    <mergeCell ref="E83:F83"/>
    <mergeCell ref="A94:D94"/>
    <mergeCell ref="A108:G108"/>
    <mergeCell ref="A107:G107"/>
    <mergeCell ref="A106:G106"/>
    <mergeCell ref="A103:G103"/>
    <mergeCell ref="E100:F100"/>
    <mergeCell ref="E101:F101"/>
    <mergeCell ref="A30:G30"/>
    <mergeCell ref="A31:G31"/>
    <mergeCell ref="H57:J59"/>
    <mergeCell ref="H68:K68"/>
    <mergeCell ref="F39:G39"/>
    <mergeCell ref="A39:D39"/>
    <mergeCell ref="E35:G35"/>
    <mergeCell ref="B34:C34"/>
    <mergeCell ref="E34:G34"/>
    <mergeCell ref="B35:C35"/>
    <mergeCell ref="B36:C36"/>
    <mergeCell ref="A32:D32"/>
    <mergeCell ref="A33:D33"/>
    <mergeCell ref="E33:G33"/>
    <mergeCell ref="F65:G65"/>
    <mergeCell ref="E66:G66"/>
    <mergeCell ref="A1:G1"/>
    <mergeCell ref="A7:G7"/>
    <mergeCell ref="A8:G8"/>
    <mergeCell ref="A9:G9"/>
    <mergeCell ref="A11:D11"/>
    <mergeCell ref="E11:G11"/>
    <mergeCell ref="A12:D12"/>
    <mergeCell ref="E12:G12"/>
    <mergeCell ref="A13:D13"/>
    <mergeCell ref="E13:G13"/>
    <mergeCell ref="E5:F5"/>
    <mergeCell ref="A5:C5"/>
    <mergeCell ref="A2:G2"/>
    <mergeCell ref="A3:G3"/>
    <mergeCell ref="B25:C25"/>
    <mergeCell ref="A26:D26"/>
    <mergeCell ref="E26:G26"/>
    <mergeCell ref="A27:G27"/>
    <mergeCell ref="A28:G28"/>
    <mergeCell ref="A29:G29"/>
    <mergeCell ref="A14:D14"/>
    <mergeCell ref="E14:G14"/>
    <mergeCell ref="H17:J17"/>
    <mergeCell ref="B18:C18"/>
    <mergeCell ref="H18:J18"/>
    <mergeCell ref="B20:C20"/>
    <mergeCell ref="H20:J20"/>
    <mergeCell ref="B21:C21"/>
    <mergeCell ref="H21:J21"/>
    <mergeCell ref="B19:C19"/>
    <mergeCell ref="H19:J19"/>
    <mergeCell ref="A15:D15"/>
    <mergeCell ref="A16:D16"/>
    <mergeCell ref="E16:G16"/>
    <mergeCell ref="B17:C17"/>
    <mergeCell ref="B23:C23"/>
    <mergeCell ref="B22:C22"/>
    <mergeCell ref="H22:J22"/>
  </mergeCells>
  <phoneticPr fontId="0" type="noConversion"/>
  <pageMargins left="0.59055118110236227" right="0.59055118110236227" top="0.78740157480314965" bottom="0.78740157480314965" header="0.31496062992125984" footer="0.31496062992125984"/>
  <pageSetup paperSize="9" scale="85" fitToWidth="0" fitToHeight="0" orientation="portrait" horizontalDpi="360" verticalDpi="360" r:id="rId1"/>
  <headerFooter alignWithMargins="0"/>
  <ignoredErrors>
    <ignoredError sqref="G57:G59" unlockedFormula="1"/>
    <ignoredError sqref="D68:D6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2.75" x14ac:dyDescent="0.2"/>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16</vt:i4>
      </vt:variant>
    </vt:vector>
  </HeadingPairs>
  <TitlesOfParts>
    <vt:vector size="16" baseType="lpstr">
      <vt:lpstr>Model oferta licitadores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Manel</dc:creator>
  <cp:lastModifiedBy>Administrador</cp:lastModifiedBy>
  <cp:lastPrinted>2016-12-26T10:07:15Z</cp:lastPrinted>
  <dcterms:created xsi:type="dcterms:W3CDTF">2005-02-04T09:30:14Z</dcterms:created>
  <dcterms:modified xsi:type="dcterms:W3CDTF">2025-06-12T08:49:15Z</dcterms:modified>
</cp:coreProperties>
</file>