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V:\SME\TEC\1 LICITACIONS 2025\paviment esportiu pistes\Pistas Prat de la Riba\Version entregada contratacion\"/>
    </mc:Choice>
  </mc:AlternateContent>
  <xr:revisionPtr revIDLastSave="0" documentId="13_ncr:1_{D62FF338-2BDD-48A8-B447-4884D025DE95}" xr6:coauthVersionLast="47" xr6:coauthVersionMax="47" xr10:uidLastSave="{00000000-0000-0000-0000-000000000000}"/>
  <bookViews>
    <workbookView xWindow="-120" yWindow="-120" windowWidth="29040" windowHeight="15840" xr2:uid="{00000000-000D-0000-FFFF-FFFF00000000}"/>
  </bookViews>
  <sheets>
    <sheet name="T-PRES" sheetId="2" r:id="rId1"/>
    <sheet name="T-APU" sheetId="7" r:id="rId2"/>
    <sheet name="T-SMP" sheetId="8" r:id="rId3"/>
    <sheet name="T-DIM" sheetId="9" r:id="rId4"/>
    <sheet name="Resum Pres" sheetId="11" r:id="rId5"/>
    <sheet name="Ultim full" sheetId="1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 i="2" l="1"/>
  <c r="H29" i="2"/>
  <c r="H52" i="2"/>
  <c r="H64" i="2"/>
  <c r="J13" i="7"/>
  <c r="K14" i="7" s="1"/>
  <c r="K25" i="7" s="1"/>
  <c r="J16" i="7"/>
  <c r="K17" i="7" s="1"/>
  <c r="J19" i="7"/>
  <c r="K23" i="7" s="1"/>
  <c r="J20" i="7"/>
  <c r="J21" i="7"/>
  <c r="J22" i="7"/>
  <c r="J30" i="7"/>
  <c r="K41" i="7" s="1"/>
  <c r="J33" i="7"/>
  <c r="K34" i="7" s="1"/>
  <c r="J36" i="7"/>
  <c r="J37" i="7"/>
  <c r="K40" i="7" s="1"/>
  <c r="J38" i="7"/>
  <c r="J39" i="7"/>
  <c r="J48" i="7"/>
  <c r="K49" i="7"/>
  <c r="K50" i="7"/>
  <c r="K51" i="7" s="1"/>
  <c r="K46" i="7" s="1"/>
  <c r="J55" i="7"/>
  <c r="K57" i="7" s="1"/>
  <c r="J59" i="7" s="1"/>
  <c r="J56" i="7"/>
  <c r="J65" i="7"/>
  <c r="K66" i="7"/>
  <c r="J71" i="7" s="1"/>
  <c r="J68" i="7"/>
  <c r="J77" i="7"/>
  <c r="J78" i="7"/>
  <c r="J79" i="7"/>
  <c r="K80" i="7"/>
  <c r="J90" i="7" s="1"/>
  <c r="J82" i="7"/>
  <c r="J83" i="7"/>
  <c r="K85" i="7" s="1"/>
  <c r="J84" i="7"/>
  <c r="J87" i="7"/>
  <c r="K88" i="7" s="1"/>
  <c r="J96" i="7"/>
  <c r="J97" i="7"/>
  <c r="J98" i="7"/>
  <c r="K99" i="7"/>
  <c r="J109" i="7" s="1"/>
  <c r="J101" i="7"/>
  <c r="K104" i="7" s="1"/>
  <c r="J102" i="7"/>
  <c r="J103" i="7"/>
  <c r="J106" i="7"/>
  <c r="K107" i="7"/>
  <c r="J115" i="7"/>
  <c r="J116" i="7"/>
  <c r="K117" i="7" s="1"/>
  <c r="J123" i="7" s="1"/>
  <c r="J119" i="7"/>
  <c r="J120" i="7"/>
  <c r="K121" i="7" s="1"/>
  <c r="J129" i="7"/>
  <c r="J130" i="7"/>
  <c r="J133" i="7"/>
  <c r="K136" i="7" s="1"/>
  <c r="J134" i="7"/>
  <c r="J135" i="7"/>
  <c r="J144" i="7"/>
  <c r="J145" i="7"/>
  <c r="K154" i="7" s="1"/>
  <c r="K155" i="7" s="1"/>
  <c r="K142" i="7" s="1"/>
  <c r="K146" i="7"/>
  <c r="J153" i="7" s="1"/>
  <c r="J148" i="7"/>
  <c r="J149" i="7"/>
  <c r="K151" i="7" s="1"/>
  <c r="J150" i="7"/>
  <c r="J159" i="7"/>
  <c r="K160" i="7" s="1"/>
  <c r="J165" i="7" s="1"/>
  <c r="K166" i="7" s="1"/>
  <c r="K167" i="7" s="1"/>
  <c r="K157" i="7" s="1"/>
  <c r="J162" i="7"/>
  <c r="K163" i="7"/>
  <c r="J171" i="7"/>
  <c r="K173" i="7" s="1"/>
  <c r="J178" i="7" s="1"/>
  <c r="K179" i="7" s="1"/>
  <c r="K180" i="7" s="1"/>
  <c r="K169" i="7" s="1"/>
  <c r="J172" i="7"/>
  <c r="J175" i="7"/>
  <c r="K176" i="7" s="1"/>
  <c r="J184" i="7"/>
  <c r="J185" i="7"/>
  <c r="J188" i="7"/>
  <c r="K190" i="7" s="1"/>
  <c r="J189" i="7"/>
  <c r="J198" i="7"/>
  <c r="J199" i="7"/>
  <c r="J200" i="7"/>
  <c r="K201" i="7"/>
  <c r="J207" i="7" s="1"/>
  <c r="J203" i="7"/>
  <c r="J204" i="7"/>
  <c r="K205" i="7" s="1"/>
  <c r="J213" i="7"/>
  <c r="J214" i="7"/>
  <c r="J215" i="7"/>
  <c r="K216" i="7"/>
  <c r="J222" i="7" s="1"/>
  <c r="J218" i="7"/>
  <c r="K220" i="7" s="1"/>
  <c r="J219" i="7"/>
  <c r="J228" i="7"/>
  <c r="K229" i="7"/>
  <c r="K230" i="7"/>
  <c r="K231" i="7" s="1"/>
  <c r="K226" i="7" s="1"/>
  <c r="J235" i="7"/>
  <c r="J238" i="7"/>
  <c r="K239" i="7" s="1"/>
  <c r="J247" i="7"/>
  <c r="J248" i="7"/>
  <c r="J251" i="7"/>
  <c r="K252" i="7"/>
  <c r="J260" i="7"/>
  <c r="K261" i="7" s="1"/>
  <c r="J269" i="7"/>
  <c r="K270" i="7"/>
  <c r="K271" i="7"/>
  <c r="K272" i="7" s="1"/>
  <c r="K267" i="7" s="1"/>
  <c r="J276" i="7"/>
  <c r="K278" i="7" s="1"/>
  <c r="J285" i="7" s="1"/>
  <c r="K286" i="7" s="1"/>
  <c r="K287" i="7" s="1"/>
  <c r="K274" i="7" s="1"/>
  <c r="J277" i="7"/>
  <c r="J280" i="7"/>
  <c r="J281" i="7"/>
  <c r="J282" i="7"/>
  <c r="K283" i="7"/>
  <c r="J291" i="7"/>
  <c r="K292" i="7" s="1"/>
  <c r="J298" i="7"/>
  <c r="J299" i="7"/>
  <c r="K306" i="7" s="1"/>
  <c r="K307" i="7" s="1"/>
  <c r="K296" i="7" s="1"/>
  <c r="K300" i="7"/>
  <c r="J302" i="7"/>
  <c r="K303" i="7"/>
  <c r="J305" i="7"/>
  <c r="J311" i="7"/>
  <c r="J312" i="7"/>
  <c r="K313" i="7" s="1"/>
  <c r="J319" i="7" s="1"/>
  <c r="K320" i="7" s="1"/>
  <c r="K321" i="7" s="1"/>
  <c r="K309" i="7" s="1"/>
  <c r="J315" i="7"/>
  <c r="J316" i="7"/>
  <c r="K317" i="7"/>
  <c r="J325" i="7"/>
  <c r="K327" i="7" s="1"/>
  <c r="J333" i="7" s="1"/>
  <c r="K334" i="7" s="1"/>
  <c r="K335" i="7" s="1"/>
  <c r="K323" i="7" s="1"/>
  <c r="J326" i="7"/>
  <c r="J329" i="7"/>
  <c r="K331" i="7" s="1"/>
  <c r="J330" i="7"/>
  <c r="J340" i="7"/>
  <c r="K344" i="7" s="1"/>
  <c r="J353" i="7" s="1"/>
  <c r="J341" i="7"/>
  <c r="J342" i="7"/>
  <c r="J343" i="7"/>
  <c r="J346" i="7"/>
  <c r="K347" i="7" s="1"/>
  <c r="J349" i="7"/>
  <c r="J350" i="7"/>
  <c r="K351" i="7"/>
  <c r="J359" i="7"/>
  <c r="K360" i="7" s="1"/>
  <c r="J366" i="7" s="1"/>
  <c r="K367" i="7" s="1"/>
  <c r="K368" i="7" s="1"/>
  <c r="K357" i="7" s="1"/>
  <c r="J362" i="7"/>
  <c r="J363" i="7"/>
  <c r="K364" i="7" s="1"/>
  <c r="J372" i="7"/>
  <c r="K375" i="7" s="1"/>
  <c r="J386" i="7" s="1"/>
  <c r="J373" i="7"/>
  <c r="J374" i="7"/>
  <c r="J377" i="7"/>
  <c r="K381" i="7" s="1"/>
  <c r="J378" i="7"/>
  <c r="J379" i="7"/>
  <c r="J380" i="7"/>
  <c r="J383" i="7"/>
  <c r="K384" i="7"/>
  <c r="J392" i="7"/>
  <c r="K393" i="7" s="1"/>
  <c r="J398" i="7" s="1"/>
  <c r="J395" i="7"/>
  <c r="K396" i="7"/>
  <c r="J404" i="7"/>
  <c r="K405" i="7"/>
  <c r="J410" i="7" s="1"/>
  <c r="J407" i="7"/>
  <c r="K411" i="7" s="1"/>
  <c r="K412" i="7" s="1"/>
  <c r="K402" i="7" s="1"/>
  <c r="J416" i="7"/>
  <c r="J417" i="7"/>
  <c r="K418" i="7"/>
  <c r="J420" i="7"/>
  <c r="K421" i="7" s="1"/>
  <c r="J423" i="7"/>
  <c r="K424" i="7"/>
  <c r="K425" i="7" s="1"/>
  <c r="K414" i="7" s="1"/>
  <c r="J429" i="7"/>
  <c r="K431" i="7" s="1"/>
  <c r="J436" i="7" s="1"/>
  <c r="K437" i="7" s="1"/>
  <c r="K438" i="7" s="1"/>
  <c r="K427" i="7" s="1"/>
  <c r="J430" i="7"/>
  <c r="J433" i="7"/>
  <c r="K434" i="7" s="1"/>
  <c r="J442" i="7"/>
  <c r="K444" i="7" s="1"/>
  <c r="J443" i="7"/>
  <c r="J446" i="7"/>
  <c r="K447" i="7" s="1"/>
  <c r="J449" i="7"/>
  <c r="H65" i="2"/>
  <c r="H58" i="2"/>
  <c r="H59" i="2" s="1"/>
  <c r="H53" i="2"/>
  <c r="H46" i="2"/>
  <c r="H47" i="2" s="1"/>
  <c r="H40" i="2"/>
  <c r="H39" i="2"/>
  <c r="H38" i="2"/>
  <c r="H37" i="2"/>
  <c r="H41" i="2" s="1"/>
  <c r="H31" i="2"/>
  <c r="H30" i="2"/>
  <c r="H28" i="2"/>
  <c r="H26" i="2"/>
  <c r="H25" i="2"/>
  <c r="H32" i="2" s="1"/>
  <c r="H19" i="2"/>
  <c r="H20" i="2" s="1"/>
  <c r="H14" i="2"/>
  <c r="H13" i="2"/>
  <c r="H67" i="2" s="1"/>
  <c r="K72" i="7" l="1"/>
  <c r="K73" i="7" s="1"/>
  <c r="K63" i="7" s="1"/>
  <c r="K139" i="7"/>
  <c r="K140" i="7" s="1"/>
  <c r="K127" i="7" s="1"/>
  <c r="K110" i="7"/>
  <c r="K111" i="7" s="1"/>
  <c r="K94" i="7" s="1"/>
  <c r="K208" i="7"/>
  <c r="K209" i="7" s="1"/>
  <c r="K196" i="7" s="1"/>
  <c r="K255" i="7"/>
  <c r="K256" i="7" s="1"/>
  <c r="K245" i="7" s="1"/>
  <c r="K223" i="7"/>
  <c r="K224" i="7" s="1"/>
  <c r="K211" i="7" s="1"/>
  <c r="K91" i="7"/>
  <c r="K92" i="7" s="1"/>
  <c r="K75" i="7" s="1"/>
  <c r="K408" i="7"/>
  <c r="K236" i="7"/>
  <c r="J241" i="7" s="1"/>
  <c r="K242" i="7" s="1"/>
  <c r="K243" i="7" s="1"/>
  <c r="K233" i="7" s="1"/>
  <c r="K186" i="7"/>
  <c r="J192" i="7" s="1"/>
  <c r="K193" i="7" s="1"/>
  <c r="K194" i="7" s="1"/>
  <c r="K182" i="7" s="1"/>
  <c r="K69" i="7"/>
  <c r="K249" i="7"/>
  <c r="J254" i="7" s="1"/>
  <c r="K131" i="7"/>
  <c r="J138" i="7" s="1"/>
  <c r="K31" i="7"/>
  <c r="K42" i="7" s="1"/>
  <c r="K43" i="7" s="1"/>
  <c r="K28" i="7" s="1"/>
  <c r="K399" i="7"/>
  <c r="K400" i="7" s="1"/>
  <c r="K390" i="7" s="1"/>
  <c r="K262" i="7"/>
  <c r="K263" i="7" s="1"/>
  <c r="K258" i="7" s="1"/>
  <c r="K60" i="7"/>
  <c r="K61" i="7" s="1"/>
  <c r="K53" i="7" s="1"/>
  <c r="K354" i="7"/>
  <c r="K355" i="7" s="1"/>
  <c r="K338" i="7" s="1"/>
  <c r="K450" i="7"/>
  <c r="K451" i="7" s="1"/>
  <c r="K440" i="7" s="1"/>
  <c r="K124" i="7"/>
  <c r="K125" i="7" s="1"/>
  <c r="K113" i="7" s="1"/>
  <c r="K24" i="7"/>
  <c r="K26" i="7" s="1"/>
  <c r="K11" i="7" s="1"/>
  <c r="K293" i="7"/>
  <c r="K294" i="7" s="1"/>
  <c r="K289" i="7" s="1"/>
  <c r="K387" i="7"/>
  <c r="K388" i="7" s="1"/>
  <c r="K370" i="7" s="1"/>
</calcChain>
</file>

<file path=xl/sharedStrings.xml><?xml version="1.0" encoding="utf-8"?>
<sst xmlns="http://schemas.openxmlformats.org/spreadsheetml/2006/main" count="1555" uniqueCount="336">
  <si>
    <t>Reparacio paviment Prat de la Riba</t>
  </si>
  <si>
    <t>PRESUPUESTO</t>
  </si>
  <si>
    <t>Precio</t>
  </si>
  <si>
    <t>Medición</t>
  </si>
  <si>
    <t>Importe</t>
  </si>
  <si>
    <t>Obra</t>
  </si>
  <si>
    <t>01</t>
  </si>
  <si>
    <t>PressupostPAVPRAT</t>
  </si>
  <si>
    <t>Capítol</t>
  </si>
  <si>
    <t>03</t>
  </si>
  <si>
    <t>Paviments</t>
  </si>
  <si>
    <t>01.03</t>
  </si>
  <si>
    <t>P9ZA-FORM</t>
  </si>
  <si>
    <t>m2</t>
  </si>
  <si>
    <t>polit de paviment de formigó</t>
  </si>
  <si>
    <t>TOTAL</t>
  </si>
  <si>
    <t>04</t>
  </si>
  <si>
    <t>Revestiment esportiu</t>
  </si>
  <si>
    <t>01.04</t>
  </si>
  <si>
    <t>P9M3-RES</t>
  </si>
  <si>
    <t>paviment continu multicapa de resines, amb 1 capa d'imprimació, 1 capa base i 1 capa d'acabat. previament es segellan les juntes del paviment</t>
  </si>
  <si>
    <t>05</t>
  </si>
  <si>
    <t>Equipament esportiu</t>
  </si>
  <si>
    <t>01.05</t>
  </si>
  <si>
    <t>PQS1-HBPV</t>
  </si>
  <si>
    <t>u</t>
  </si>
  <si>
    <t>cistella de bàsquet per a muntatge encastat al paviment amb sitema desmuntable, amb estructura de tub d'acer 100x100 mm, tauler de metacrilat de 180x105x1,5 cm i anella de tub d'acer amb molles i xarxa de niló, amb una volada d'1,65 m, colocada empotrada en el pavimento con mortero sintético epoxi, perforación con máquina taladradora con broca de diamante refrigerada con agua para agujeros de 5 a 20 cm como máximo. inclou protector de taulell.</t>
  </si>
  <si>
    <t>PQS3-HBP6</t>
  </si>
  <si>
    <t>protecció per a columnes o obstacles verticals amb nucli d'escuma de poliuretà ignífug, densitat 25 kg/m3, de 15 cm de gruix amb funda de poliester, fixada a l'obstacle amb fixacions mecàniques</t>
  </si>
  <si>
    <t>PQS7-HBPJ</t>
  </si>
  <si>
    <t>reparació de cistella de basquet, substituint el taulell trencat per un nou de fibra de vidre de 180x105x2 cm, aprofitant l'anella existent</t>
  </si>
  <si>
    <t>PQS7-HBPG</t>
  </si>
  <si>
    <t>reparació de cistella de basquet, substituint l'anella per una nova de tub d'acer amb molles, reglamentaria amb 12 ganxos</t>
  </si>
  <si>
    <t>PQS7-HBPK</t>
  </si>
  <si>
    <t>reparació de cistella de basquet, substituint el taulell trencat per un nou de metacrilat de 180x105x1,5 cm, aprofitant l'anella existent</t>
  </si>
  <si>
    <t>ADAPTADOR</t>
  </si>
  <si>
    <t>adaptador basquet-min</t>
  </si>
  <si>
    <t>PQS7-HBPF</t>
  </si>
  <si>
    <t>reparación de canasta de baloncesto, sustituyendo el aro por uno nuevo de perfil macizo de acero, reglamentario con 12 ganchos</t>
  </si>
  <si>
    <t>06</t>
  </si>
  <si>
    <t>Proteccions i senyalitzaacions</t>
  </si>
  <si>
    <t>01.06</t>
  </si>
  <si>
    <t>PQS6-10OO4</t>
  </si>
  <si>
    <t>m</t>
  </si>
  <si>
    <t>xarxa de fil trenat de poliamida no regenerada, de tenacitat alta, de 4 mm de d i 80x80 mm de pas de malla, amb corda perimetral de poliamida de 12 mm de nuada a la xarxa, inclòsos tensors, muntada sobre pal intermedi de tub d'acer galvanitzat, de 80 mm i d'alçària 4,4 m, situats cada 7,5 m col·locats sobre daus de formigó</t>
  </si>
  <si>
    <t>XARXA001</t>
  </si>
  <si>
    <t>canvi de xarxa de proteccio de laterals i fons de pistes</t>
  </si>
  <si>
    <t>PBA5-HB5F</t>
  </si>
  <si>
    <t>premarcatge i pintat de pista poliesportiva tipus pp4 segons normes nide (32x44 m, 2 voleibol, 2 basket, 2 handball), amb pintura de poliuretà, amb mitjans manuals</t>
  </si>
  <si>
    <t>PBA5-HB5C</t>
  </si>
  <si>
    <t>premarcatge i pintat de pista poliesportiva tipus pp1 segons normes nide (19x32 m, 6 voleibol, 6 basket), amb pintura de poliuretà, amb mitjans manuals</t>
  </si>
  <si>
    <t>07</t>
  </si>
  <si>
    <t>Contorl de Qualitat</t>
  </si>
  <si>
    <t>01.07</t>
  </si>
  <si>
    <t>P9Y1-02J3</t>
  </si>
  <si>
    <t>determinación en laboratorio, mediante péndulo de fricción, de la resistencia al deslizamiento/resbalamiento de pavimentos pulidos y no pulidos, según la norma une-env 12633, para un número de determinaciones igual o superior a 10</t>
  </si>
  <si>
    <t>08</t>
  </si>
  <si>
    <t>Gestio de resoidus</t>
  </si>
  <si>
    <t>01.08</t>
  </si>
  <si>
    <t>P2R6-4I4O</t>
  </si>
  <si>
    <t>m3</t>
  </si>
  <si>
    <t>càrrega amb mitjans mecànics i transport de residus inerts o no especials a instal·lació autoritzada de gestió de residus, amb camió per a transport de 7 t, amb un recorregut de més de 10 i fins a 15 km</t>
  </si>
  <si>
    <t>09</t>
  </si>
  <si>
    <t>Seguretat i Salut</t>
  </si>
  <si>
    <t>01.09</t>
  </si>
  <si>
    <t>PP01SS01</t>
  </si>
  <si>
    <t>PA</t>
  </si>
  <si>
    <t>partidaalçadad'abonament integrepel conjunt de materials , equips i
serveis pel al compliment de les normes de seguretat i salut en el
treball, incloses proteccions individuals i colectives , extinció
d'incendis, protecció de la instal.lació eléctrica, higiene i benestar,
medicina preventiva i primers auxilis, cursos de formació i reunions
d'obligació. (p - 26)</t>
  </si>
  <si>
    <t>10</t>
  </si>
  <si>
    <t>Imprevistos</t>
  </si>
  <si>
    <t>01.10</t>
  </si>
  <si>
    <t>IMPREVIST</t>
  </si>
  <si>
    <t>partida alçada a jsutificar d'imprevistos</t>
  </si>
  <si>
    <t xml:space="preserve">IMPORTE TOTAL DEL PRESUPUESTO : </t>
  </si>
  <si>
    <t>Justificación de elementos</t>
  </si>
  <si>
    <t>Nº</t>
  </si>
  <si>
    <t>Código</t>
  </si>
  <si>
    <t>U.M.</t>
  </si>
  <si>
    <t>Descripción</t>
  </si>
  <si>
    <t>Descripción corta</t>
  </si>
  <si>
    <t>Elemento compuesto</t>
  </si>
  <si>
    <t>B06D-0L9C</t>
  </si>
  <si>
    <t>hormigón de 200 kg/m3, con una proporción en volumen 1:3:6, con cemento pórtland con caliza cem ii/b-l 32,5 r y árido de piedra calcárea de grandària màxima 20 mm, elaborado en obra con hormigonera de 165 l</t>
  </si>
  <si>
    <t>Rend.:</t>
  </si>
  <si>
    <t>hormigón 200kg/m3,1:3:6,cemento pórtland+caiiza cem ii/b-l 32,5r+piedra calc. grandària màxima 20 mm</t>
  </si>
  <si>
    <t>Mano de obra</t>
  </si>
  <si>
    <t>A0E-000A</t>
  </si>
  <si>
    <t>h</t>
  </si>
  <si>
    <t>peón especialista</t>
  </si>
  <si>
    <t>/R</t>
  </si>
  <si>
    <t>x</t>
  </si>
  <si>
    <t>=</t>
  </si>
  <si>
    <t>Subtotal mano de obra</t>
  </si>
  <si>
    <t>Maquinaria</t>
  </si>
  <si>
    <t>C176-00FX</t>
  </si>
  <si>
    <t>hormigonera de 165 l</t>
  </si>
  <si>
    <t>Subtotal maquinaria</t>
  </si>
  <si>
    <t>Material</t>
  </si>
  <si>
    <t>B011-05ME</t>
  </si>
  <si>
    <t>agua</t>
  </si>
  <si>
    <t>B03L-05MQ</t>
  </si>
  <si>
    <t>t</t>
  </si>
  <si>
    <t>arena de cantera de piedra calcárea para hormigones</t>
  </si>
  <si>
    <t>B03J-0K7V</t>
  </si>
  <si>
    <t>grava de cantera de piedra calcárea, de grandària màxima 20 mm, para hormigones</t>
  </si>
  <si>
    <t>B055-067M</t>
  </si>
  <si>
    <t>cemento pórtland con caliza cem ii/b-l 32,5 r según une-en 197-1, en sacos</t>
  </si>
  <si>
    <t>Subtotal material</t>
  </si>
  <si>
    <t>Coste directo</t>
  </si>
  <si>
    <t>Gastos auxiliares</t>
  </si>
  <si>
    <t>%</t>
  </si>
  <si>
    <t>Total</t>
  </si>
  <si>
    <t>B06D-0L9K</t>
  </si>
  <si>
    <t>formigó de 225 kg/m3, amb una proporció en volum 1:3:6, amb ciment pòrtland amb filler calcari cem ii/b-l 32,5 r i granulat de pedra calcària de grandària màxima 20 mm, elaborat a l'obra amb formigonera de 165 l</t>
  </si>
  <si>
    <t>formigó 225kg/m3,1:3:6,ciment pòrtland+fill.calc. cem ii/b-l 32,5r+pedra calc. grandària màxima 20mm</t>
  </si>
  <si>
    <t>Partida de obra</t>
  </si>
  <si>
    <t>P185-HPDB</t>
  </si>
  <si>
    <t>jornada de trabajo de equipo de topografía consistente en la toma de datos en campo, posterior tratamiento de los datos en gabinete i volcado de los resultados en formato papel o digital, incluidas todas las herramientas y materiales necesarios</t>
  </si>
  <si>
    <t>jornada de equipo de topografía</t>
  </si>
  <si>
    <t>B125-HR3S</t>
  </si>
  <si>
    <t>P214B-HKY0</t>
  </si>
  <si>
    <t>desmuntatge de xarxa horitzontal per a protecció superficial contra caigudes i arrencada de claus de subjecció amb mitjans manuals, aplec de material per a la seva reutilització i càrrega de runa sobre camió o contenidor</t>
  </si>
  <si>
    <t>desmunt.xarxa horitz.prot.superf.+claus,m.man.,aprof.material+retirada</t>
  </si>
  <si>
    <t>A0F-000B</t>
  </si>
  <si>
    <t>oficial 1a</t>
  </si>
  <si>
    <t>A0D-0007</t>
  </si>
  <si>
    <t>peón</t>
  </si>
  <si>
    <t>P21Q1-HBNB</t>
  </si>
  <si>
    <t>desmuntatge d'element d'equipament fix o mòbil, de 500 kg de pes, com a màxim i a una alçària de 5 m, com a màxim, amb mitjans manuals i mecànics i aplec de materials per a la seva reutilització, sense incloure embalatges</t>
  </si>
  <si>
    <t>desmuntatge equipament,pes&lt;=500kg,h&lt;=5m,m.man.+mecànics,aplec p/reutilització</t>
  </si>
  <si>
    <t>C152-003B</t>
  </si>
  <si>
    <t>camión grúa</t>
  </si>
  <si>
    <t>P6AB-9KE9</t>
  </si>
  <si>
    <t>valla de protección de 6 m de altura, de red de cordón nylon de 3 mm de diámetro, y paso de malla de 50 mm, con soportes de tubo de acero galvanizado de 80 mm de diámetro y de 6,6 m de altura, colocados cada 3,6 m sobre dados de hormigón y parte proporcional de postes para puntos singulares</t>
  </si>
  <si>
    <t>valla h= 6m,,red nylon d=3mm, paso malla=50mm, postes tubo acero galv. d=80mm, h=6,6m, c/3,6m</t>
  </si>
  <si>
    <t>A0F-000R</t>
  </si>
  <si>
    <t>oficial 1a montador</t>
  </si>
  <si>
    <t>A0F-000T</t>
  </si>
  <si>
    <t>oficial 1a albañil</t>
  </si>
  <si>
    <t>B6A0-0KO6</t>
  </si>
  <si>
    <t>poste para extremos, tensores o puntos singulares de tubo de acero galvanizado, de 80 mm y de altura 6,6 m</t>
  </si>
  <si>
    <t>B6A0-0KO5</t>
  </si>
  <si>
    <t>poste intermedio de tubo de acero galvanizado, de 80 mm y de altura 6,6 m</t>
  </si>
  <si>
    <t>B6A6-2AYS</t>
  </si>
  <si>
    <t>red de cordón nylon de 3 mm de diámetro y paso de malla de 50 mm, con cuerda perimetral de 12 mm de diámetro</t>
  </si>
  <si>
    <t>Subtotal elemento compuesto</t>
  </si>
  <si>
    <t>P6AB-9KED</t>
  </si>
  <si>
    <t>P9M2-HB7K</t>
  </si>
  <si>
    <t>paviment continu multicapa de morter de resines epoxi amb 1 capa base de morter, 1 capa d'acabat de morter epoxi amb afegit de quars</t>
  </si>
  <si>
    <t>pavim.cont.morter res.epoxi,1 capa base,1 capa acabat morter epoxi+quars</t>
  </si>
  <si>
    <t>B9M0-1KQQ</t>
  </si>
  <si>
    <t>kg</t>
  </si>
  <si>
    <t>morter de resines epoxi per a capa base, per a paviment continu</t>
  </si>
  <si>
    <t>B9M0-H6E5</t>
  </si>
  <si>
    <t>morter de resines epoxi i quars per a capa d'acabat, per a paviment continu</t>
  </si>
  <si>
    <t>P9M3-8BVF</t>
  </si>
  <si>
    <t>pavim.cont.resines,1 capa imprimació,1 capa base,1capa acabat</t>
  </si>
  <si>
    <t>B9M2-1YMG</t>
  </si>
  <si>
    <t>emulsió de resines sintètiques en base aquosa, per a capa d'acabat per a paviment continu, amb pigments</t>
  </si>
  <si>
    <t>B9M2-1YMH</t>
  </si>
  <si>
    <t>emulsió de resines sintètiques en base aquosa, per a capa base per a paviment continu, amb pigments</t>
  </si>
  <si>
    <t>B9M2-1YMI</t>
  </si>
  <si>
    <t>emulsió de resines sintètiques en base aquosa, per a capa d'imprimació per a paviment continu</t>
  </si>
  <si>
    <t>P9M3-FORM</t>
  </si>
  <si>
    <t>P9ZA-4ZDE</t>
  </si>
  <si>
    <t>abrillantat del paviment de terratzo o pedra</t>
  </si>
  <si>
    <t>abrill. paviment terratzo/pedr.</t>
  </si>
  <si>
    <t>A0F-000X</t>
  </si>
  <si>
    <t>oficial 1a pulidor</t>
  </si>
  <si>
    <t>C200-002I</t>
  </si>
  <si>
    <t>abrillantadora</t>
  </si>
  <si>
    <t>P9ZA-4ZDH</t>
  </si>
  <si>
    <t>pulido paviment terrazo/pied.</t>
  </si>
  <si>
    <t>C20J-00DQ</t>
  </si>
  <si>
    <t>pulidora</t>
  </si>
  <si>
    <t>PBA5-HB5E</t>
  </si>
  <si>
    <t>premarcatge i pintat de pista poliesportiva tipus pp3 segons normes nide (24x45 m, 4 voleibol, 1 basket, 1 handball), amb pintura de poliuretà, amb mitjans manuals</t>
  </si>
  <si>
    <t>pintat pista poliesportiva pp3(24x45m),poliuretà,m.manuals</t>
  </si>
  <si>
    <t>A01-FEP9</t>
  </si>
  <si>
    <t>ayudante pintor</t>
  </si>
  <si>
    <t>A0F-000V</t>
  </si>
  <si>
    <t>oficial 1a pintor</t>
  </si>
  <si>
    <t>B017-05MM</t>
  </si>
  <si>
    <t>l</t>
  </si>
  <si>
    <t>disolvente universal</t>
  </si>
  <si>
    <t>B891-0P01</t>
  </si>
  <si>
    <t>esmalte de poliuretano de un u componente</t>
  </si>
  <si>
    <t>PBA5-HB5G</t>
  </si>
  <si>
    <t>repintat de pista poliesportiva tipus pp2 segons normes nide, amb pintura de poliuretà, amb mitjans manuals, amb neteja prèvia de les marques antigues</t>
  </si>
  <si>
    <t>repintat pista poliesportiva pp2,poliuretà,m.manuals</t>
  </si>
  <si>
    <t>PBA5-HB5J</t>
  </si>
  <si>
    <t>repintat de pista poliesportiva tipus pp3 segons normes nide, amb pintura de poliuretà, amb mitjans manuals, amb neteja prèvia de les marques antigues</t>
  </si>
  <si>
    <t>repintat pista poliesportiva pp3,poliuretà,m.manuals</t>
  </si>
  <si>
    <t>PDH0-HXO9</t>
  </si>
  <si>
    <t>limpieza y desatasco de albañales, pozos y fosas sépticas de fosa séptica de 6 m3 de volumen, con introducción manual de manguera con agua a presión, con aparato neumático vibrador incorporado desde compresor situado en camión cisterna</t>
  </si>
  <si>
    <t>limp.+desatasco fosa sépt.,v=6m3,intr.manguera ag.pres.neum.vibrador</t>
  </si>
  <si>
    <t>BDH0-16J1</t>
  </si>
  <si>
    <t>limpieza y desatasco de fosa séptica de 6 m3 de volumen, con introducción manual de manguera con agua a presión, con aparato neumático vibrador incorporado desde compresor situado en camión cisterna</t>
  </si>
  <si>
    <t>PQS3-HBP5</t>
  </si>
  <si>
    <t>protectors per una cistella de basquet fixada amb columna al terra, amb nucli d'escuma de poliuretà ignífug, densitat 25 kg/m3, de 15 cm de gruix amb funda de poliester amb tanca, fixats a la cistella</t>
  </si>
  <si>
    <t>protectors cistella basquet fixa</t>
  </si>
  <si>
    <t>A0F-000D</t>
  </si>
  <si>
    <t>oficial 1a colocador</t>
  </si>
  <si>
    <t>BQS7-H6VF</t>
  </si>
  <si>
    <t>protectors per una cistella de bàsquet fixada amb columna al terra, amb nucli d'escuma de poliuretà ignifug, densitat 25 kg/m3, de 15 cm de gruix amb funda de poliester amb tanca</t>
  </si>
  <si>
    <t>PQS3-HBP9</t>
  </si>
  <si>
    <t>xarxa fons pista de 21 x 4 m. aproximadament per a protecció composta de suports de tub d'acer galvanitzat de 80 mm de diàmetre, en els extrems fixats mecànicament, cable d´acer de 5 mm. i ganxos metàl·lics galvanitzats fixats a l'estructura existent per a subjectar la xarxa confeccionada en niló de 3 mm i malla de 100 x 100 mm.</t>
  </si>
  <si>
    <t>xarxa fons pista de 21x4m+suports+cable instal.</t>
  </si>
  <si>
    <t>BQS7-H6VC</t>
  </si>
  <si>
    <t>xarxa fons pista de 21 x 4 m aproximadament per a protecció composta suports metàl-lics en els extrems i cable d´acer de 5 mm i ganxos metàl-lics galvanitzats per a subjectar la xarxa confeccionada en niló de 3 mm amb un pas de malla de 100x100 mm</t>
  </si>
  <si>
    <t>PQST-02FP</t>
  </si>
  <si>
    <t>determinación de la rigidez frente a cargas horizontales y verticales del soporte del tablero de baloncesto, según la norma une-en 1270</t>
  </si>
  <si>
    <t>determ.rigidez horiz./vert.,soporte tablero baloncesto</t>
  </si>
  <si>
    <t>BVA8-02JC</t>
  </si>
  <si>
    <t>P-1</t>
  </si>
  <si>
    <t>P-2</t>
  </si>
  <si>
    <t>P-3</t>
  </si>
  <si>
    <t xml:space="preserve">càrr.mec. residus inerts o no especials instal.gestió residus,camió transp.,7t,rec.més de 10 i fins </t>
  </si>
  <si>
    <t>C154-003N</t>
  </si>
  <si>
    <t>camió per a transport de 7 t</t>
  </si>
  <si>
    <t>P-4</t>
  </si>
  <si>
    <t>P-5</t>
  </si>
  <si>
    <t>resist.desliz./resbal.(labor.), pavim.pulidos+s/pulir,determ.&gt;=10</t>
  </si>
  <si>
    <t>BV2L0-00Z5</t>
  </si>
  <si>
    <t>P-6</t>
  </si>
  <si>
    <t>polit  paviment formigo</t>
  </si>
  <si>
    <t>P-7</t>
  </si>
  <si>
    <t>pintat pista poliesportiva pp1 (19x32m),poliuretà,m.manuals</t>
  </si>
  <si>
    <t>P-8</t>
  </si>
  <si>
    <t>pintat pista poliesportiva pp4 (32x44m),poliuretà,m.manuals</t>
  </si>
  <si>
    <t>P-9</t>
  </si>
  <si>
    <t>seguretat i salut</t>
  </si>
  <si>
    <t>P-10</t>
  </si>
  <si>
    <t>cistella bàsquet fixa paviment, taulell metacrilat,anella molles,xarxa,col. empotrad.pavim.</t>
  </si>
  <si>
    <t>A01-FEPH</t>
  </si>
  <si>
    <t>ayudante montador</t>
  </si>
  <si>
    <t>C20B-00HC</t>
  </si>
  <si>
    <t>máquina taladradora con broca de diamante refrigerada con agua para agujeros de 5 a 20 cm como máximo</t>
  </si>
  <si>
    <t>B07D-CVVV</t>
  </si>
  <si>
    <t>mortero sintético epoxi de resinas epoxi</t>
  </si>
  <si>
    <t>BQS2-H6VK</t>
  </si>
  <si>
    <t>cistella de bàsquet per a muntatge encastat al paviment amb sitema desmuntable, amb estructura de tub d'acer 100x100 mm, tauler de metacrilat de 180x105x1,5 cm i anella de tub d'acer amb molles i xarxa de niló, amb una volada d'1,65 m</t>
  </si>
  <si>
    <t>P-11</t>
  </si>
  <si>
    <t>protecció columna/obstacle vertical escuma+funda poliester</t>
  </si>
  <si>
    <t>BQS7-H6VE</t>
  </si>
  <si>
    <t>protecció per a columnes o obstacles verticals amb nucli d'escuma de poliuretà ignifug, densitat 25 kg/m3, de 15 cm de gruix amb funda de poliester amb tanca o sistema de fixació amb ullets</t>
  </si>
  <si>
    <t>B0AO-07II</t>
  </si>
  <si>
    <t>taco de nylon de 6 a 8 mm de, con tornillo</t>
  </si>
  <si>
    <t>P-12</t>
  </si>
  <si>
    <t xml:space="preserve">xarxa poliam.n/regen.tenac.alt.,4mm,80x80mm,corda perim.poliam.,10usos+tensors,munt.s/pal intermedi </t>
  </si>
  <si>
    <t>B0AJ-06WE</t>
  </si>
  <si>
    <t>tensor obert d'acer galvanitzat amb baga i forqueta d'1/4´´</t>
  </si>
  <si>
    <t>B151L-0M3F</t>
  </si>
  <si>
    <t>xarxa de fil trenat de poliamida no regenerada, de tenacitat alta, de 4 mm de d i 80x80 mm de pas de malla, amb corda perimetral de poliamida de 12 mm nuada a la xarxa, per a 10 usos</t>
  </si>
  <si>
    <t>B6A0-0KO2</t>
  </si>
  <si>
    <t>poste intermedio de tubo de acero galvanizado, de 80 mm y de altura 4,4 m</t>
  </si>
  <si>
    <t>B6A0-0KO4</t>
  </si>
  <si>
    <t>poste para extremos, tensores o puntos singulares de tubo de acero galvanizado, de 80 mm y de altura 4,4 m</t>
  </si>
  <si>
    <t>P-13</t>
  </si>
  <si>
    <t>reparación canasta baloncesto aro perfil macizo acero</t>
  </si>
  <si>
    <t>BQS1-H6VV</t>
  </si>
  <si>
    <t>aro para canasta de baloncesto, de perfil macizo de acero, reglamentario con 12 ganchos, con red de nylon</t>
  </si>
  <si>
    <t>P-14</t>
  </si>
  <si>
    <t>reparació cistella basquet anella tub acer+molles</t>
  </si>
  <si>
    <t>BQS1-H6VU</t>
  </si>
  <si>
    <t>anella per a cistella de bàsquet, reglamentaria amb 12 ganxos, de tub d'acer amb molles, amb xarxa de niló</t>
  </si>
  <si>
    <t>P-15</t>
  </si>
  <si>
    <t>reparació cistella basquet taulell fibra vidre g:2cm</t>
  </si>
  <si>
    <t>BQS9-H6VS</t>
  </si>
  <si>
    <t>taulell per a cistella de bàsquet reglamentari de fibra de vidre de 180x105x2 cm</t>
  </si>
  <si>
    <t>P-16</t>
  </si>
  <si>
    <t>reparació cistella basquet taulell metacrilat g:1,5cm</t>
  </si>
  <si>
    <t>BQS9-H6VT</t>
  </si>
  <si>
    <t>taulell de bàsquet reglamentari de metacrilat de 15 mm de gruix</t>
  </si>
  <si>
    <t>P-17</t>
  </si>
  <si>
    <t>CL40-00J3</t>
  </si>
  <si>
    <t>plataforma elevadora telescòpica articulada, autopropulsada amb motor de gasoil de 20 m d'alçària màxima de treball i 9,8 en horitzontal, de 227 kg de càrrega útil, de dimensions 700x245x245 cm en repós i 10886 kg de pes buida, amb cistella de dimensions 150x75 cm</t>
  </si>
  <si>
    <t>C138-00KR</t>
  </si>
  <si>
    <t>pala carregadora sobre pneumàtics de 8 a 14 t</t>
  </si>
  <si>
    <t>pala carregadora s/pneumàtics 8 a 14t</t>
  </si>
  <si>
    <t>camió transp.7 t</t>
  </si>
  <si>
    <t>hormigonera 165l</t>
  </si>
  <si>
    <t>máquina taladr.diamante refrig.agua agujeros 5-20cm</t>
  </si>
  <si>
    <t>plataform.elevad. telesc.artic.,autopro.motor gasoil,h=20m,ampl.=9,8,carreg.227kg,700x245x245 cm,p=1</t>
  </si>
  <si>
    <t>disolvente univ.</t>
  </si>
  <si>
    <t>grava piedra calc.grandària màxima 20 mm p/horms.</t>
  </si>
  <si>
    <t>arena piedra calc. p/horms.</t>
  </si>
  <si>
    <t>cemento pórtland+caiiza cem ii/b-l 32,5r, &amp; sacos</t>
  </si>
  <si>
    <t>mortero sintético ep res.epoxi</t>
  </si>
  <si>
    <t>tensorobert,acer galv.+baga/forqueta,d=1/4´´</t>
  </si>
  <si>
    <t>taco nylon d=6 a 8 mm,+tornillo</t>
  </si>
  <si>
    <t>xarxa poliam.n/regen.tenac.alt.,4mm,80x80mm,corda perim.poliam.,10usos</t>
  </si>
  <si>
    <t>poste intermedio acero galv.d=80mm h=4,4m</t>
  </si>
  <si>
    <t>poste punto sing. acero galv.d=80mm h=4,4m</t>
  </si>
  <si>
    <t>poste intermedio acero galv.d=80mm h=6,6m</t>
  </si>
  <si>
    <t>poste punto sing. acero galv.d=80mm h=6,6m</t>
  </si>
  <si>
    <t>red cordón nylon diám.=3mm,paso malla=50mm,cuerda perimet. diám.=12mm</t>
  </si>
  <si>
    <t>esmalte poliuretano,un compon.</t>
  </si>
  <si>
    <t>morter res.epoxi,capa base,p/pav.continu</t>
  </si>
  <si>
    <t>morter res.epoxi+quars,capa acabat,p/pav.continu</t>
  </si>
  <si>
    <t>emulsió res.sint..b.aquosa,capa acabat,p/pav.continu+pigments</t>
  </si>
  <si>
    <t>emulsió res.sint..b.aquosa,capa base,p/pav.continu+pigments</t>
  </si>
  <si>
    <t>emulsió res.sint..b.aquosa,capa imprimació,p/pav.continu</t>
  </si>
  <si>
    <t>limp.+desatasco de fosa sépt.v=6m3,intr.manguera ag.pres.neum.vibrador</t>
  </si>
  <si>
    <t>anella p/cistella bàsquet tub hacer,c/molles+xarxa niló</t>
  </si>
  <si>
    <t>aro p/canasta baloncesto perfil macizo acero+red nylon</t>
  </si>
  <si>
    <t>cistella bàsquet fixa paviment, taulell metacrilat,anella molles,xarxa</t>
  </si>
  <si>
    <t>xarxa fons pista de 21x4m+suports+cable</t>
  </si>
  <si>
    <t>protecció columnes escuma g:15cm+funda poliester</t>
  </si>
  <si>
    <t>protectors cistella bàsquet fixa</t>
  </si>
  <si>
    <t>taulell p/cistella bàsquet fibra vidre g:2cm</t>
  </si>
  <si>
    <t>taulell p/cistella bàsquet metacrilat g:15mm</t>
  </si>
  <si>
    <t>MEDICIONES</t>
  </si>
  <si>
    <t>PRESUPUESTO DE EJECUCION POR CONTRATA</t>
  </si>
  <si>
    <t>PRESUPUESTO DE EJECUCIÓN MATERIAL.............................................................................</t>
  </si>
  <si>
    <t>6 %  SOBRE 93.636,28.................................................................................................................................................................................................................</t>
  </si>
  <si>
    <t>13 %  SOBRE 93.636,28.................................................................................................................................................................................................................</t>
  </si>
  <si>
    <t>Subtotal</t>
  </si>
  <si>
    <t>21 % IVA SOBRE 111.427,18.................................................................................................................................................................................................................</t>
  </si>
  <si>
    <t>TOTAL PRESUPUESTO POR CONTRATA</t>
  </si>
  <si>
    <t>134.826,89</t>
  </si>
  <si>
    <t>€</t>
  </si>
  <si>
    <t>Este presupuesto de ejecución por contrato sube a</t>
  </si>
  <si>
    <t>( CIENTO TREINTA Y CUATRO MIL OCHOCIENTOS VEINTISEIS EUROS CON OCHENTA Y NUEVE CÉNTIMOS )</t>
  </si>
  <si>
    <t>NIVEL 2: Capítol</t>
  </si>
  <si>
    <t xml:space="preserve"> Paviments</t>
  </si>
  <si>
    <t xml:space="preserve"> Revestiment esportiu</t>
  </si>
  <si>
    <t xml:space="preserve"> Equipament esportiu</t>
  </si>
  <si>
    <t xml:space="preserve"> Proteccions i senyalitzaacions</t>
  </si>
  <si>
    <t xml:space="preserve"> Contorl de Qualitat</t>
  </si>
  <si>
    <t xml:space="preserve"> Gestio de resoidus</t>
  </si>
  <si>
    <t xml:space="preserve"> Seguretat i Salut</t>
  </si>
  <si>
    <t xml:space="preserve"> Imprevistos</t>
  </si>
  <si>
    <t>Pressupost PAVPRAT</t>
  </si>
  <si>
    <t>NIVEL 1: Obra</t>
  </si>
  <si>
    <t>RESUM DE PRESSUPOST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</si>
</sst>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9"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8"/>
      <color rgb="FF000000"/>
      <name val="Calibri"/>
      <family val="2"/>
    </font>
    <font>
      <b/>
      <sz val="14"/>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2">
    <border>
      <left/>
      <right/>
      <top/>
      <bottom/>
      <diagonal/>
    </border>
    <border>
      <left/>
      <right/>
      <top style="thin">
        <color rgb="FF000000"/>
      </top>
      <bottom/>
      <diagonal/>
    </border>
  </borders>
  <cellStyleXfs count="1">
    <xf numFmtId="0" fontId="0" fillId="0" borderId="0" applyNumberFormat="0" applyBorder="0" applyAlignment="0"/>
  </cellStyleXfs>
  <cellXfs count="42">
    <xf numFmtId="0" fontId="0" fillId="0" borderId="0" xfId="0" applyFill="1" applyProtection="1"/>
    <xf numFmtId="0" fontId="1" fillId="0"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Protection="1"/>
    <xf numFmtId="164" fontId="1" fillId="4" borderId="0" xfId="0" applyNumberFormat="1" applyFont="1" applyFill="1" applyProtection="1">
      <protection locked="0"/>
    </xf>
    <xf numFmtId="165" fontId="1" fillId="0" borderId="0" xfId="0" applyNumberFormat="1" applyFont="1" applyFill="1" applyProtection="1"/>
    <xf numFmtId="164" fontId="1" fillId="0" borderId="0" xfId="0" applyNumberFormat="1" applyFont="1" applyFill="1" applyProtection="1"/>
    <xf numFmtId="164" fontId="3" fillId="0" borderId="0" xfId="0" applyNumberFormat="1" applyFont="1" applyFill="1" applyProtection="1"/>
    <xf numFmtId="0" fontId="1" fillId="0" borderId="0" xfId="0" applyFont="1" applyFill="1" applyAlignment="1" applyProtection="1">
      <alignment wrapText="1"/>
    </xf>
    <xf numFmtId="0" fontId="4" fillId="0" borderId="0" xfId="0" applyFont="1" applyFill="1" applyProtection="1"/>
    <xf numFmtId="164" fontId="4" fillId="0" borderId="0" xfId="0" applyNumberFormat="1" applyFont="1" applyFill="1" applyProtection="1"/>
    <xf numFmtId="0" fontId="6" fillId="2" borderId="0" xfId="0" applyFont="1" applyFill="1" applyProtection="1"/>
    <xf numFmtId="0" fontId="3" fillId="3" borderId="0" xfId="0" applyFont="1" applyFill="1" applyAlignment="1" applyProtection="1">
      <alignment horizontal="center"/>
    </xf>
    <xf numFmtId="0" fontId="4" fillId="0" borderId="0" xfId="0" applyFont="1" applyFill="1" applyAlignment="1" applyProtection="1">
      <alignment vertical="top"/>
    </xf>
    <xf numFmtId="0" fontId="0" fillId="0" borderId="0" xfId="0" applyFill="1" applyAlignment="1" applyProtection="1">
      <alignment vertical="top"/>
    </xf>
    <xf numFmtId="0" fontId="0" fillId="0" borderId="0" xfId="0" applyFill="1" applyAlignment="1" applyProtection="1">
      <alignment horizontal="justify" vertical="top" wrapText="1"/>
    </xf>
    <xf numFmtId="165" fontId="4" fillId="0" borderId="0" xfId="0" applyNumberFormat="1" applyFont="1" applyFill="1" applyAlignment="1" applyProtection="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applyFill="1" applyProtection="1"/>
    <xf numFmtId="0" fontId="0" fillId="4" borderId="0" xfId="0" applyFill="1" applyProtection="1">
      <protection locked="0"/>
    </xf>
    <xf numFmtId="0" fontId="0" fillId="0" borderId="0" xfId="0" applyFill="1" applyAlignment="1" applyProtection="1">
      <alignment horizontal="right"/>
    </xf>
    <xf numFmtId="166" fontId="0" fillId="4" borderId="1" xfId="0" applyNumberFormat="1" applyFill="1" applyBorder="1" applyProtection="1">
      <protection locked="0"/>
    </xf>
    <xf numFmtId="0" fontId="0" fillId="0" borderId="0" xfId="0"/>
    <xf numFmtId="4" fontId="0" fillId="0" borderId="0" xfId="0" applyNumberFormat="1"/>
    <xf numFmtId="0" fontId="2" fillId="0" borderId="0" xfId="0" applyFont="1"/>
    <xf numFmtId="0" fontId="2" fillId="0" borderId="0" xfId="0" applyFont="1" applyAlignment="1"/>
    <xf numFmtId="0" fontId="1" fillId="0" borderId="0" xfId="0" applyFont="1" applyFill="1" applyProtection="1"/>
    <xf numFmtId="0" fontId="0" fillId="0" borderId="0" xfId="0" applyFill="1" applyAlignment="1" applyProtection="1">
      <alignment horizontal="justify" vertical="top" wrapText="1"/>
    </xf>
    <xf numFmtId="0" fontId="0" fillId="0" borderId="0" xfId="0" applyFill="1" applyAlignment="1" applyProtection="1">
      <alignment vertical="top"/>
    </xf>
    <xf numFmtId="165" fontId="4" fillId="4" borderId="0" xfId="0" applyNumberFormat="1" applyFont="1" applyFill="1" applyAlignment="1" applyProtection="1">
      <alignment horizontal="left" vertical="top"/>
      <protection locked="0"/>
    </xf>
    <xf numFmtId="0" fontId="0" fillId="4" borderId="0" xfId="0" applyFill="1" applyAlignment="1" applyProtection="1">
      <alignment vertical="top"/>
      <protection locked="0"/>
    </xf>
    <xf numFmtId="0" fontId="5" fillId="0" borderId="0" xfId="0" applyFont="1" applyFill="1" applyProtection="1"/>
    <xf numFmtId="0" fontId="2" fillId="2" borderId="0" xfId="0" applyFont="1" applyFill="1" applyAlignment="1" applyProtection="1">
      <alignment horizontal="center"/>
    </xf>
    <xf numFmtId="0" fontId="7" fillId="0" borderId="0" xfId="0" applyFont="1" applyFill="1" applyProtection="1"/>
    <xf numFmtId="0" fontId="8" fillId="2" borderId="0" xfId="0" applyFont="1" applyFill="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7"/>
  <sheetViews>
    <sheetView tabSelected="1" workbookViewId="0">
      <pane ySplit="8" topLeftCell="A9" activePane="bottomLeft" state="frozenSplit"/>
      <selection pane="bottomLeft" activeCell="N20" sqref="N20"/>
    </sheetView>
  </sheetViews>
  <sheetFormatPr baseColWidth="10" defaultColWidth="9.140625"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33"/>
      <c r="F1" s="33"/>
      <c r="G1" s="33"/>
      <c r="H1" s="33"/>
    </row>
    <row r="2" spans="1:8" x14ac:dyDescent="0.25">
      <c r="E2" s="33"/>
      <c r="F2" s="33"/>
      <c r="G2" s="33"/>
      <c r="H2" s="33"/>
    </row>
    <row r="3" spans="1:8" x14ac:dyDescent="0.25">
      <c r="E3" s="33" t="s">
        <v>0</v>
      </c>
      <c r="F3" s="33" t="s">
        <v>0</v>
      </c>
      <c r="G3" s="33" t="s">
        <v>0</v>
      </c>
      <c r="H3" s="33" t="s">
        <v>0</v>
      </c>
    </row>
    <row r="4" spans="1:8" x14ac:dyDescent="0.25">
      <c r="E4" s="33"/>
      <c r="F4" s="33"/>
      <c r="G4" s="33"/>
      <c r="H4" s="33"/>
    </row>
    <row r="6" spans="1:8" ht="18.75" x14ac:dyDescent="0.3">
      <c r="C6" s="2"/>
      <c r="D6" s="2"/>
      <c r="E6" s="3" t="s">
        <v>1</v>
      </c>
      <c r="F6" s="2"/>
      <c r="G6" s="2"/>
      <c r="H6" s="2"/>
    </row>
    <row r="8" spans="1:8" x14ac:dyDescent="0.25">
      <c r="F8" s="4" t="s">
        <v>2</v>
      </c>
      <c r="G8" s="4" t="s">
        <v>3</v>
      </c>
      <c r="H8" s="4" t="s">
        <v>4</v>
      </c>
    </row>
    <row r="10" spans="1:8" x14ac:dyDescent="0.25">
      <c r="C10" s="5" t="s">
        <v>5</v>
      </c>
      <c r="D10" s="6" t="s">
        <v>6</v>
      </c>
      <c r="E10" s="5" t="s">
        <v>7</v>
      </c>
    </row>
    <row r="11" spans="1:8" x14ac:dyDescent="0.25">
      <c r="C11" s="5" t="s">
        <v>8</v>
      </c>
      <c r="D11" s="6" t="s">
        <v>9</v>
      </c>
      <c r="E11" s="5" t="s">
        <v>10</v>
      </c>
    </row>
    <row r="13" spans="1:8" x14ac:dyDescent="0.25">
      <c r="A13" s="1" t="s">
        <v>11</v>
      </c>
      <c r="B13" s="1">
        <v>1</v>
      </c>
      <c r="C13" s="1" t="s">
        <v>12</v>
      </c>
      <c r="D13" s="7" t="s">
        <v>13</v>
      </c>
      <c r="E13" s="8" t="s">
        <v>14</v>
      </c>
      <c r="F13" s="9">
        <v>2.5</v>
      </c>
      <c r="G13" s="10">
        <v>3270</v>
      </c>
      <c r="H13" s="11">
        <f>ROUND(ROUND(F13,2)*ROUND(G13,3),2)</f>
        <v>8175</v>
      </c>
    </row>
    <row r="14" spans="1:8" x14ac:dyDescent="0.25">
      <c r="E14" s="5" t="s">
        <v>15</v>
      </c>
      <c r="F14" s="5"/>
      <c r="G14" s="5"/>
      <c r="H14" s="12">
        <f>SUM(H13:H13)</f>
        <v>8175</v>
      </c>
    </row>
    <row r="16" spans="1:8" x14ac:dyDescent="0.25">
      <c r="C16" s="5" t="s">
        <v>5</v>
      </c>
      <c r="D16" s="6" t="s">
        <v>6</v>
      </c>
      <c r="E16" s="5" t="s">
        <v>7</v>
      </c>
    </row>
    <row r="17" spans="1:8" x14ac:dyDescent="0.25">
      <c r="C17" s="5" t="s">
        <v>8</v>
      </c>
      <c r="D17" s="6" t="s">
        <v>16</v>
      </c>
      <c r="E17" s="5" t="s">
        <v>17</v>
      </c>
    </row>
    <row r="19" spans="1:8" x14ac:dyDescent="0.25">
      <c r="A19" s="1" t="s">
        <v>18</v>
      </c>
      <c r="B19" s="1">
        <v>1</v>
      </c>
      <c r="C19" s="1" t="s">
        <v>19</v>
      </c>
      <c r="D19" s="7" t="s">
        <v>13</v>
      </c>
      <c r="E19" s="8" t="s">
        <v>20</v>
      </c>
      <c r="F19" s="9">
        <v>12.12</v>
      </c>
      <c r="G19" s="10">
        <v>3270</v>
      </c>
      <c r="H19" s="11">
        <f>ROUND(ROUND(F19,2)*ROUND(G19,3),2)</f>
        <v>39632.400000000001</v>
      </c>
    </row>
    <row r="20" spans="1:8" x14ac:dyDescent="0.25">
      <c r="E20" s="5" t="s">
        <v>15</v>
      </c>
      <c r="F20" s="5"/>
      <c r="G20" s="5"/>
      <c r="H20" s="12">
        <f>SUM(H19:H19)</f>
        <v>39632.400000000001</v>
      </c>
    </row>
    <row r="22" spans="1:8" x14ac:dyDescent="0.25">
      <c r="C22" s="5" t="s">
        <v>5</v>
      </c>
      <c r="D22" s="6" t="s">
        <v>6</v>
      </c>
      <c r="E22" s="5" t="s">
        <v>7</v>
      </c>
    </row>
    <row r="23" spans="1:8" x14ac:dyDescent="0.25">
      <c r="C23" s="5" t="s">
        <v>8</v>
      </c>
      <c r="D23" s="6" t="s">
        <v>21</v>
      </c>
      <c r="E23" s="5" t="s">
        <v>22</v>
      </c>
    </row>
    <row r="25" spans="1:8" x14ac:dyDescent="0.25">
      <c r="A25" s="1" t="s">
        <v>23</v>
      </c>
      <c r="B25" s="1">
        <v>1</v>
      </c>
      <c r="C25" s="1" t="s">
        <v>24</v>
      </c>
      <c r="D25" s="7" t="s">
        <v>25</v>
      </c>
      <c r="E25" s="8" t="s">
        <v>26</v>
      </c>
      <c r="F25" s="9">
        <v>1390.47</v>
      </c>
      <c r="G25" s="10">
        <v>6</v>
      </c>
      <c r="H25" s="11">
        <f t="shared" ref="H25:H31" si="0">ROUND(ROUND(F25,2)*ROUND(G25,3),2)</f>
        <v>8342.82</v>
      </c>
    </row>
    <row r="26" spans="1:8" x14ac:dyDescent="0.25">
      <c r="A26" s="1" t="s">
        <v>23</v>
      </c>
      <c r="B26" s="1">
        <v>2</v>
      </c>
      <c r="C26" s="1" t="s">
        <v>27</v>
      </c>
      <c r="D26" s="7" t="s">
        <v>13</v>
      </c>
      <c r="E26" s="8" t="s">
        <v>28</v>
      </c>
      <c r="F26" s="9">
        <v>110.06</v>
      </c>
      <c r="G26" s="10">
        <v>21</v>
      </c>
      <c r="H26" s="11">
        <f t="shared" si="0"/>
        <v>2311.2600000000002</v>
      </c>
    </row>
    <row r="27" spans="1:8" x14ac:dyDescent="0.25">
      <c r="A27" s="1" t="s">
        <v>23</v>
      </c>
      <c r="B27" s="1">
        <v>3</v>
      </c>
      <c r="C27" s="1" t="s">
        <v>29</v>
      </c>
      <c r="D27" s="7" t="s">
        <v>25</v>
      </c>
      <c r="E27" s="8" t="s">
        <v>30</v>
      </c>
      <c r="F27" s="9">
        <v>265.16000000000003</v>
      </c>
      <c r="G27" s="10">
        <v>6</v>
      </c>
      <c r="H27" s="11">
        <f t="shared" si="0"/>
        <v>1590.96</v>
      </c>
    </row>
    <row r="28" spans="1:8" x14ac:dyDescent="0.25">
      <c r="A28" s="1" t="s">
        <v>23</v>
      </c>
      <c r="B28" s="1">
        <v>4</v>
      </c>
      <c r="C28" s="1" t="s">
        <v>31</v>
      </c>
      <c r="D28" s="7" t="s">
        <v>25</v>
      </c>
      <c r="E28" s="8" t="s">
        <v>32</v>
      </c>
      <c r="F28" s="9">
        <v>196.57</v>
      </c>
      <c r="G28" s="10">
        <v>6</v>
      </c>
      <c r="H28" s="11">
        <f t="shared" si="0"/>
        <v>1179.42</v>
      </c>
    </row>
    <row r="29" spans="1:8" x14ac:dyDescent="0.25">
      <c r="A29" s="1" t="s">
        <v>23</v>
      </c>
      <c r="B29" s="1">
        <v>5</v>
      </c>
      <c r="C29" s="1" t="s">
        <v>33</v>
      </c>
      <c r="D29" s="7" t="s">
        <v>25</v>
      </c>
      <c r="E29" s="8" t="s">
        <v>34</v>
      </c>
      <c r="F29" s="9">
        <v>281.89</v>
      </c>
      <c r="G29" s="10">
        <v>6</v>
      </c>
      <c r="H29" s="11">
        <f t="shared" si="0"/>
        <v>1691.34</v>
      </c>
    </row>
    <row r="30" spans="1:8" x14ac:dyDescent="0.25">
      <c r="A30" s="1" t="s">
        <v>23</v>
      </c>
      <c r="B30" s="1">
        <v>6</v>
      </c>
      <c r="C30" s="1" t="s">
        <v>35</v>
      </c>
      <c r="D30" s="7" t="s">
        <v>25</v>
      </c>
      <c r="E30" s="8" t="s">
        <v>36</v>
      </c>
      <c r="F30" s="9">
        <v>400</v>
      </c>
      <c r="G30" s="10">
        <v>12</v>
      </c>
      <c r="H30" s="11">
        <f t="shared" si="0"/>
        <v>4800</v>
      </c>
    </row>
    <row r="31" spans="1:8" x14ac:dyDescent="0.25">
      <c r="A31" s="1" t="s">
        <v>23</v>
      </c>
      <c r="B31" s="1">
        <v>7</v>
      </c>
      <c r="C31" s="1" t="s">
        <v>37</v>
      </c>
      <c r="D31" s="7" t="s">
        <v>25</v>
      </c>
      <c r="E31" s="8" t="s">
        <v>38</v>
      </c>
      <c r="F31" s="9">
        <v>59.76</v>
      </c>
      <c r="G31" s="10">
        <v>6</v>
      </c>
      <c r="H31" s="11">
        <f t="shared" si="0"/>
        <v>358.56</v>
      </c>
    </row>
    <row r="32" spans="1:8" x14ac:dyDescent="0.25">
      <c r="E32" s="5" t="s">
        <v>15</v>
      </c>
      <c r="F32" s="5"/>
      <c r="G32" s="5"/>
      <c r="H32" s="12">
        <f>SUM(H25:H31)</f>
        <v>20274.360000000004</v>
      </c>
    </row>
    <row r="34" spans="1:8" x14ac:dyDescent="0.25">
      <c r="C34" s="5" t="s">
        <v>5</v>
      </c>
      <c r="D34" s="6" t="s">
        <v>6</v>
      </c>
      <c r="E34" s="5" t="s">
        <v>7</v>
      </c>
    </row>
    <row r="35" spans="1:8" x14ac:dyDescent="0.25">
      <c r="C35" s="5" t="s">
        <v>8</v>
      </c>
      <c r="D35" s="6" t="s">
        <v>39</v>
      </c>
      <c r="E35" s="5" t="s">
        <v>40</v>
      </c>
    </row>
    <row r="37" spans="1:8" x14ac:dyDescent="0.25">
      <c r="A37" s="1" t="s">
        <v>41</v>
      </c>
      <c r="B37" s="1">
        <v>1</v>
      </c>
      <c r="C37" s="1" t="s">
        <v>42</v>
      </c>
      <c r="D37" s="7" t="s">
        <v>43</v>
      </c>
      <c r="E37" s="8" t="s">
        <v>44</v>
      </c>
      <c r="F37" s="9">
        <v>77.61</v>
      </c>
      <c r="G37" s="10">
        <v>60</v>
      </c>
      <c r="H37" s="11">
        <f>ROUND(ROUND(F37,2)*ROUND(G37,3),2)</f>
        <v>4656.6000000000004</v>
      </c>
    </row>
    <row r="38" spans="1:8" x14ac:dyDescent="0.25">
      <c r="A38" s="1" t="s">
        <v>41</v>
      </c>
      <c r="B38" s="1">
        <v>2</v>
      </c>
      <c r="C38" s="1" t="s">
        <v>45</v>
      </c>
      <c r="D38" s="7" t="s">
        <v>13</v>
      </c>
      <c r="E38" s="8" t="s">
        <v>46</v>
      </c>
      <c r="F38" s="9">
        <v>3.64</v>
      </c>
      <c r="G38" s="10">
        <v>2141</v>
      </c>
      <c r="H38" s="11">
        <f>ROUND(ROUND(F38,2)*ROUND(G38,3),2)</f>
        <v>7793.24</v>
      </c>
    </row>
    <row r="39" spans="1:8" x14ac:dyDescent="0.25">
      <c r="A39" s="1" t="s">
        <v>41</v>
      </c>
      <c r="B39" s="1">
        <v>3</v>
      </c>
      <c r="C39" s="1" t="s">
        <v>47</v>
      </c>
      <c r="D39" s="7" t="s">
        <v>25</v>
      </c>
      <c r="E39" s="8" t="s">
        <v>48</v>
      </c>
      <c r="F39" s="9">
        <v>2874.87</v>
      </c>
      <c r="G39" s="10">
        <v>1</v>
      </c>
      <c r="H39" s="11">
        <f>ROUND(ROUND(F39,2)*ROUND(G39,3),2)</f>
        <v>2874.87</v>
      </c>
    </row>
    <row r="40" spans="1:8" x14ac:dyDescent="0.25">
      <c r="A40" s="1" t="s">
        <v>41</v>
      </c>
      <c r="B40" s="1">
        <v>4</v>
      </c>
      <c r="C40" s="1" t="s">
        <v>49</v>
      </c>
      <c r="D40" s="7" t="s">
        <v>25</v>
      </c>
      <c r="E40" s="8" t="s">
        <v>50</v>
      </c>
      <c r="F40" s="9">
        <v>5295.67</v>
      </c>
      <c r="G40" s="10">
        <v>1</v>
      </c>
      <c r="H40" s="11">
        <f>ROUND(ROUND(F40,2)*ROUND(G40,3),2)</f>
        <v>5295.67</v>
      </c>
    </row>
    <row r="41" spans="1:8" x14ac:dyDescent="0.25">
      <c r="E41" s="5" t="s">
        <v>15</v>
      </c>
      <c r="F41" s="5"/>
      <c r="G41" s="5"/>
      <c r="H41" s="12">
        <f>SUM(H37:H40)</f>
        <v>20620.379999999997</v>
      </c>
    </row>
    <row r="43" spans="1:8" x14ac:dyDescent="0.25">
      <c r="C43" s="5" t="s">
        <v>5</v>
      </c>
      <c r="D43" s="6" t="s">
        <v>6</v>
      </c>
      <c r="E43" s="5" t="s">
        <v>7</v>
      </c>
    </row>
    <row r="44" spans="1:8" x14ac:dyDescent="0.25">
      <c r="C44" s="5" t="s">
        <v>8</v>
      </c>
      <c r="D44" s="6" t="s">
        <v>51</v>
      </c>
      <c r="E44" s="5" t="s">
        <v>52</v>
      </c>
    </row>
    <row r="46" spans="1:8" x14ac:dyDescent="0.25">
      <c r="A46" s="1" t="s">
        <v>53</v>
      </c>
      <c r="B46" s="1">
        <v>1</v>
      </c>
      <c r="C46" s="1" t="s">
        <v>54</v>
      </c>
      <c r="D46" s="7" t="s">
        <v>25</v>
      </c>
      <c r="E46" s="8" t="s">
        <v>55</v>
      </c>
      <c r="F46" s="9">
        <v>2200</v>
      </c>
      <c r="G46" s="10">
        <v>1</v>
      </c>
      <c r="H46" s="11">
        <f>ROUND(ROUND(F46,2)*ROUND(G46,3),2)</f>
        <v>2200</v>
      </c>
    </row>
    <row r="47" spans="1:8" x14ac:dyDescent="0.25">
      <c r="E47" s="5" t="s">
        <v>15</v>
      </c>
      <c r="F47" s="5"/>
      <c r="G47" s="5"/>
      <c r="H47" s="12">
        <f>SUM(H46:H46)</f>
        <v>2200</v>
      </c>
    </row>
    <row r="49" spans="1:8" x14ac:dyDescent="0.25">
      <c r="C49" s="5" t="s">
        <v>5</v>
      </c>
      <c r="D49" s="6" t="s">
        <v>6</v>
      </c>
      <c r="E49" s="5" t="s">
        <v>7</v>
      </c>
    </row>
    <row r="50" spans="1:8" x14ac:dyDescent="0.25">
      <c r="C50" s="5" t="s">
        <v>8</v>
      </c>
      <c r="D50" s="6" t="s">
        <v>56</v>
      </c>
      <c r="E50" s="5" t="s">
        <v>57</v>
      </c>
    </row>
    <row r="52" spans="1:8" x14ac:dyDescent="0.25">
      <c r="A52" s="1" t="s">
        <v>58</v>
      </c>
      <c r="B52" s="1">
        <v>1</v>
      </c>
      <c r="C52" s="1" t="s">
        <v>59</v>
      </c>
      <c r="D52" s="7" t="s">
        <v>60</v>
      </c>
      <c r="E52" s="8" t="s">
        <v>61</v>
      </c>
      <c r="F52" s="9">
        <v>3.43</v>
      </c>
      <c r="G52" s="10">
        <v>214.1</v>
      </c>
      <c r="H52" s="11">
        <f>ROUND(ROUND(F52,2)*ROUND(G52,3),2)</f>
        <v>734.36</v>
      </c>
    </row>
    <row r="53" spans="1:8" x14ac:dyDescent="0.25">
      <c r="E53" s="5" t="s">
        <v>15</v>
      </c>
      <c r="F53" s="5"/>
      <c r="G53" s="5"/>
      <c r="H53" s="12">
        <f>SUM(H52:H52)</f>
        <v>734.36</v>
      </c>
    </row>
    <row r="55" spans="1:8" x14ac:dyDescent="0.25">
      <c r="C55" s="5" t="s">
        <v>5</v>
      </c>
      <c r="D55" s="6" t="s">
        <v>6</v>
      </c>
      <c r="E55" s="5" t="s">
        <v>7</v>
      </c>
    </row>
    <row r="56" spans="1:8" x14ac:dyDescent="0.25">
      <c r="C56" s="5" t="s">
        <v>8</v>
      </c>
      <c r="D56" s="6" t="s">
        <v>62</v>
      </c>
      <c r="E56" s="5" t="s">
        <v>63</v>
      </c>
    </row>
    <row r="58" spans="1:8" ht="68.25" x14ac:dyDescent="0.25">
      <c r="A58" s="1" t="s">
        <v>64</v>
      </c>
      <c r="B58" s="1">
        <v>1</v>
      </c>
      <c r="C58" s="1" t="s">
        <v>65</v>
      </c>
      <c r="D58" s="7" t="s">
        <v>66</v>
      </c>
      <c r="E58" s="13" t="s">
        <v>67</v>
      </c>
      <c r="F58" s="9">
        <v>999.78</v>
      </c>
      <c r="G58" s="10">
        <v>1</v>
      </c>
      <c r="H58" s="11">
        <f>ROUND(ROUND(F58,2)*ROUND(G58,3),2)</f>
        <v>999.78</v>
      </c>
    </row>
    <row r="59" spans="1:8" x14ac:dyDescent="0.25">
      <c r="E59" s="5" t="s">
        <v>15</v>
      </c>
      <c r="F59" s="5"/>
      <c r="G59" s="5"/>
      <c r="H59" s="12">
        <f>SUM(H58:H58)</f>
        <v>999.78</v>
      </c>
    </row>
    <row r="61" spans="1:8" x14ac:dyDescent="0.25">
      <c r="C61" s="5" t="s">
        <v>5</v>
      </c>
      <c r="D61" s="6" t="s">
        <v>6</v>
      </c>
      <c r="E61" s="5" t="s">
        <v>7</v>
      </c>
    </row>
    <row r="62" spans="1:8" x14ac:dyDescent="0.25">
      <c r="C62" s="5" t="s">
        <v>8</v>
      </c>
      <c r="D62" s="6" t="s">
        <v>68</v>
      </c>
      <c r="E62" s="5" t="s">
        <v>69</v>
      </c>
    </row>
    <row r="64" spans="1:8" x14ac:dyDescent="0.25">
      <c r="A64" s="1" t="s">
        <v>70</v>
      </c>
      <c r="B64" s="1">
        <v>1</v>
      </c>
      <c r="C64" s="1" t="s">
        <v>71</v>
      </c>
      <c r="D64" s="7" t="s">
        <v>66</v>
      </c>
      <c r="E64" s="8" t="s">
        <v>72</v>
      </c>
      <c r="F64" s="9">
        <v>1000</v>
      </c>
      <c r="G64" s="10">
        <v>1</v>
      </c>
      <c r="H64" s="11">
        <f>ROUND(ROUND(F64,2)*ROUND(G64,3),2)</f>
        <v>1000</v>
      </c>
    </row>
    <row r="65" spans="5:8" x14ac:dyDescent="0.25">
      <c r="E65" s="5" t="s">
        <v>15</v>
      </c>
      <c r="F65" s="5"/>
      <c r="G65" s="5"/>
      <c r="H65" s="12">
        <f>SUM(H64:H64)</f>
        <v>1000</v>
      </c>
    </row>
    <row r="67" spans="5:8" x14ac:dyDescent="0.25">
      <c r="E67" s="14" t="s">
        <v>73</v>
      </c>
      <c r="H67" s="15">
        <f>SUM(H9:H66)/2</f>
        <v>93636.279999999984</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51"/>
  <sheetViews>
    <sheetView workbookViewId="0">
      <pane ySplit="8" topLeftCell="A27" activePane="bottomLeft" state="frozenSplit"/>
      <selection pane="bottomLeft" activeCell="A6" sqref="A6:K6"/>
    </sheetView>
  </sheetViews>
  <sheetFormatPr baseColWidth="10" defaultColWidth="9.140625"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 min="12" max="12" width="90.7109375" customWidth="1"/>
  </cols>
  <sheetData>
    <row r="1" spans="1:27" x14ac:dyDescent="0.25">
      <c r="A1" s="38"/>
      <c r="B1" s="38"/>
      <c r="C1" s="38"/>
      <c r="D1" s="38"/>
      <c r="E1" s="38"/>
      <c r="F1" s="38"/>
      <c r="G1" s="38"/>
      <c r="H1" s="38"/>
      <c r="I1" s="38"/>
      <c r="J1" s="38"/>
      <c r="K1" s="38"/>
    </row>
    <row r="2" spans="1:27" x14ac:dyDescent="0.25">
      <c r="A2" s="38"/>
      <c r="B2" s="38"/>
      <c r="C2" s="38"/>
      <c r="D2" s="38"/>
      <c r="E2" s="38"/>
      <c r="F2" s="38"/>
      <c r="G2" s="38"/>
      <c r="H2" s="38"/>
      <c r="I2" s="38"/>
      <c r="J2" s="38"/>
      <c r="K2" s="38"/>
    </row>
    <row r="3" spans="1:27" x14ac:dyDescent="0.25">
      <c r="A3" s="38" t="s">
        <v>0</v>
      </c>
      <c r="B3" s="38" t="s">
        <v>0</v>
      </c>
      <c r="C3" s="38" t="s">
        <v>0</v>
      </c>
      <c r="D3" s="38" t="s">
        <v>0</v>
      </c>
      <c r="E3" s="38" t="s">
        <v>0</v>
      </c>
      <c r="F3" s="38" t="s">
        <v>0</v>
      </c>
      <c r="G3" s="38" t="s">
        <v>0</v>
      </c>
      <c r="H3" s="38" t="s">
        <v>0</v>
      </c>
      <c r="I3" s="38" t="s">
        <v>0</v>
      </c>
      <c r="J3" s="38" t="s">
        <v>0</v>
      </c>
      <c r="K3" s="38" t="s">
        <v>0</v>
      </c>
    </row>
    <row r="4" spans="1:27" x14ac:dyDescent="0.25">
      <c r="A4" s="38"/>
      <c r="B4" s="38"/>
      <c r="C4" s="38"/>
      <c r="D4" s="38"/>
      <c r="E4" s="38"/>
      <c r="F4" s="38"/>
      <c r="G4" s="38"/>
      <c r="H4" s="38"/>
      <c r="I4" s="38"/>
      <c r="J4" s="38"/>
      <c r="K4" s="38"/>
    </row>
    <row r="6" spans="1:27" ht="18.75" x14ac:dyDescent="0.3">
      <c r="A6" s="39" t="s">
        <v>74</v>
      </c>
      <c r="B6" s="39" t="s">
        <v>74</v>
      </c>
      <c r="C6" s="39" t="s">
        <v>74</v>
      </c>
      <c r="D6" s="39" t="s">
        <v>74</v>
      </c>
      <c r="E6" s="39" t="s">
        <v>74</v>
      </c>
      <c r="F6" s="39" t="s">
        <v>74</v>
      </c>
      <c r="G6" s="39" t="s">
        <v>74</v>
      </c>
      <c r="H6" s="39" t="s">
        <v>74</v>
      </c>
      <c r="I6" s="39" t="s">
        <v>74</v>
      </c>
      <c r="J6" s="39" t="s">
        <v>74</v>
      </c>
      <c r="K6" s="39" t="s">
        <v>74</v>
      </c>
    </row>
    <row r="8" spans="1:27" x14ac:dyDescent="0.25">
      <c r="A8" s="17" t="s">
        <v>75</v>
      </c>
      <c r="B8" s="17" t="s">
        <v>76</v>
      </c>
      <c r="C8" s="17" t="s">
        <v>77</v>
      </c>
      <c r="D8" s="17" t="s">
        <v>78</v>
      </c>
      <c r="E8" s="17"/>
      <c r="F8" s="17"/>
      <c r="G8" s="17"/>
      <c r="H8" s="17"/>
      <c r="I8" s="17"/>
      <c r="J8" s="17"/>
      <c r="K8" s="17" t="s">
        <v>2</v>
      </c>
      <c r="L8" s="17" t="s">
        <v>79</v>
      </c>
    </row>
    <row r="10" spans="1:27" x14ac:dyDescent="0.25">
      <c r="A10" s="16" t="s">
        <v>80</v>
      </c>
      <c r="B10" s="16"/>
    </row>
    <row r="11" spans="1:27" ht="45" customHeight="1" x14ac:dyDescent="0.25">
      <c r="A11" s="18"/>
      <c r="B11" s="18" t="s">
        <v>81</v>
      </c>
      <c r="C11" s="19" t="s">
        <v>60</v>
      </c>
      <c r="D11" s="34" t="s">
        <v>82</v>
      </c>
      <c r="E11" s="35"/>
      <c r="F11" s="35"/>
      <c r="G11" s="19"/>
      <c r="H11" s="21" t="s">
        <v>83</v>
      </c>
      <c r="I11" s="36">
        <v>1</v>
      </c>
      <c r="J11" s="37"/>
      <c r="K11" s="22">
        <f>ROUND(K26,2)</f>
        <v>111.51</v>
      </c>
      <c r="L11" s="20" t="s">
        <v>84</v>
      </c>
      <c r="M11" s="19"/>
      <c r="N11" s="19"/>
      <c r="O11" s="19"/>
      <c r="P11" s="19"/>
      <c r="Q11" s="19"/>
      <c r="R11" s="19"/>
      <c r="S11" s="19"/>
      <c r="T11" s="19"/>
      <c r="U11" s="19"/>
      <c r="V11" s="19"/>
      <c r="W11" s="19"/>
      <c r="X11" s="19"/>
      <c r="Y11" s="19"/>
      <c r="Z11" s="19"/>
      <c r="AA11" s="19"/>
    </row>
    <row r="12" spans="1:27" x14ac:dyDescent="0.25">
      <c r="B12" s="14" t="s">
        <v>85</v>
      </c>
    </row>
    <row r="13" spans="1:27" x14ac:dyDescent="0.25">
      <c r="B13" t="s">
        <v>86</v>
      </c>
      <c r="C13" t="s">
        <v>87</v>
      </c>
      <c r="D13" t="s">
        <v>88</v>
      </c>
      <c r="E13" s="23">
        <v>1.1000000000000001</v>
      </c>
      <c r="F13" t="s">
        <v>89</v>
      </c>
      <c r="G13" t="s">
        <v>90</v>
      </c>
      <c r="H13" s="24">
        <v>24.04</v>
      </c>
      <c r="I13" t="s">
        <v>91</v>
      </c>
      <c r="J13" s="25">
        <f>ROUND(E13/I11* H13,5)</f>
        <v>26.443999999999999</v>
      </c>
      <c r="K13" s="26"/>
    </row>
    <row r="14" spans="1:27" x14ac:dyDescent="0.25">
      <c r="D14" s="27" t="s">
        <v>92</v>
      </c>
      <c r="E14" s="26"/>
      <c r="H14" s="26"/>
      <c r="K14" s="24">
        <f>SUM(J13:J13)</f>
        <v>26.443999999999999</v>
      </c>
    </row>
    <row r="15" spans="1:27" x14ac:dyDescent="0.25">
      <c r="B15" s="14" t="s">
        <v>93</v>
      </c>
      <c r="E15" s="26"/>
      <c r="H15" s="26"/>
      <c r="K15" s="26"/>
    </row>
    <row r="16" spans="1:27" x14ac:dyDescent="0.25">
      <c r="B16" t="s">
        <v>94</v>
      </c>
      <c r="C16" t="s">
        <v>87</v>
      </c>
      <c r="D16" t="s">
        <v>95</v>
      </c>
      <c r="E16" s="23">
        <v>0.6</v>
      </c>
      <c r="F16" t="s">
        <v>89</v>
      </c>
      <c r="G16" t="s">
        <v>90</v>
      </c>
      <c r="H16" s="24">
        <v>2.4700000000000002</v>
      </c>
      <c r="I16" t="s">
        <v>91</v>
      </c>
      <c r="J16" s="25">
        <f>ROUND(E16/I11* H16,5)</f>
        <v>1.482</v>
      </c>
      <c r="K16" s="26"/>
    </row>
    <row r="17" spans="1:27" x14ac:dyDescent="0.25">
      <c r="D17" s="27" t="s">
        <v>96</v>
      </c>
      <c r="E17" s="26"/>
      <c r="H17" s="26"/>
      <c r="K17" s="24">
        <f>SUM(J16:J16)</f>
        <v>1.482</v>
      </c>
    </row>
    <row r="18" spans="1:27" x14ac:dyDescent="0.25">
      <c r="B18" s="14" t="s">
        <v>97</v>
      </c>
      <c r="E18" s="26"/>
      <c r="H18" s="26"/>
      <c r="K18" s="26"/>
    </row>
    <row r="19" spans="1:27" x14ac:dyDescent="0.25">
      <c r="B19" t="s">
        <v>98</v>
      </c>
      <c r="C19" t="s">
        <v>60</v>
      </c>
      <c r="D19" t="s">
        <v>99</v>
      </c>
      <c r="E19" s="23">
        <v>0.18</v>
      </c>
      <c r="G19" t="s">
        <v>90</v>
      </c>
      <c r="H19" s="24">
        <v>2.4500000000000002</v>
      </c>
      <c r="I19" t="s">
        <v>91</v>
      </c>
      <c r="J19" s="25">
        <f>ROUND(E19* H19,5)</f>
        <v>0.441</v>
      </c>
      <c r="K19" s="26"/>
    </row>
    <row r="20" spans="1:27" x14ac:dyDescent="0.25">
      <c r="B20" t="s">
        <v>100</v>
      </c>
      <c r="C20" t="s">
        <v>101</v>
      </c>
      <c r="D20" t="s">
        <v>102</v>
      </c>
      <c r="E20" s="23">
        <v>0.65</v>
      </c>
      <c r="G20" t="s">
        <v>90</v>
      </c>
      <c r="H20" s="24">
        <v>23.37</v>
      </c>
      <c r="I20" t="s">
        <v>91</v>
      </c>
      <c r="J20" s="25">
        <f>ROUND(E20* H20,5)</f>
        <v>15.1905</v>
      </c>
      <c r="K20" s="26"/>
    </row>
    <row r="21" spans="1:27" x14ac:dyDescent="0.25">
      <c r="B21" t="s">
        <v>103</v>
      </c>
      <c r="C21" t="s">
        <v>101</v>
      </c>
      <c r="D21" t="s">
        <v>104</v>
      </c>
      <c r="E21" s="23">
        <v>1.55</v>
      </c>
      <c r="G21" t="s">
        <v>90</v>
      </c>
      <c r="H21" s="24">
        <v>22.22</v>
      </c>
      <c r="I21" t="s">
        <v>91</v>
      </c>
      <c r="J21" s="25">
        <f>ROUND(E21* H21,5)</f>
        <v>34.441000000000003</v>
      </c>
      <c r="K21" s="26"/>
    </row>
    <row r="22" spans="1:27" x14ac:dyDescent="0.25">
      <c r="B22" t="s">
        <v>105</v>
      </c>
      <c r="C22" t="s">
        <v>101</v>
      </c>
      <c r="D22" t="s">
        <v>106</v>
      </c>
      <c r="E22" s="23">
        <v>0.2</v>
      </c>
      <c r="G22" t="s">
        <v>90</v>
      </c>
      <c r="H22" s="24">
        <v>166.26</v>
      </c>
      <c r="I22" t="s">
        <v>91</v>
      </c>
      <c r="J22" s="25">
        <f>ROUND(E22* H22,5)</f>
        <v>33.252000000000002</v>
      </c>
      <c r="K22" s="26"/>
    </row>
    <row r="23" spans="1:27" x14ac:dyDescent="0.25">
      <c r="D23" s="27" t="s">
        <v>107</v>
      </c>
      <c r="E23" s="26"/>
      <c r="H23" s="26"/>
      <c r="K23" s="24">
        <f>SUM(J19:J22)</f>
        <v>83.3245</v>
      </c>
    </row>
    <row r="24" spans="1:27" x14ac:dyDescent="0.25">
      <c r="D24" s="27" t="s">
        <v>108</v>
      </c>
      <c r="E24" s="26"/>
      <c r="H24" s="26"/>
      <c r="K24" s="28">
        <f>SUM(J12:J23)</f>
        <v>111.25050000000002</v>
      </c>
    </row>
    <row r="25" spans="1:27" x14ac:dyDescent="0.25">
      <c r="D25" s="27" t="s">
        <v>109</v>
      </c>
      <c r="E25" s="26"/>
      <c r="H25" s="26">
        <v>1</v>
      </c>
      <c r="I25" t="s">
        <v>110</v>
      </c>
      <c r="K25" s="26">
        <f>ROUND(H25/100*K14,5)</f>
        <v>0.26444000000000001</v>
      </c>
    </row>
    <row r="26" spans="1:27" x14ac:dyDescent="0.25">
      <c r="D26" s="27" t="s">
        <v>111</v>
      </c>
      <c r="E26" s="26"/>
      <c r="H26" s="26"/>
      <c r="K26" s="28">
        <f>SUM(K24:K25)</f>
        <v>111.51494000000001</v>
      </c>
    </row>
    <row r="28" spans="1:27" ht="45" customHeight="1" x14ac:dyDescent="0.25">
      <c r="A28" s="18"/>
      <c r="B28" s="18" t="s">
        <v>112</v>
      </c>
      <c r="C28" s="19" t="s">
        <v>60</v>
      </c>
      <c r="D28" s="34" t="s">
        <v>113</v>
      </c>
      <c r="E28" s="35"/>
      <c r="F28" s="35"/>
      <c r="G28" s="19"/>
      <c r="H28" s="21" t="s">
        <v>83</v>
      </c>
      <c r="I28" s="36">
        <v>1</v>
      </c>
      <c r="J28" s="37"/>
      <c r="K28" s="22">
        <f>ROUND(K43,2)</f>
        <v>115.67</v>
      </c>
      <c r="L28" s="20" t="s">
        <v>114</v>
      </c>
      <c r="M28" s="19"/>
      <c r="N28" s="19"/>
      <c r="O28" s="19"/>
      <c r="P28" s="19"/>
      <c r="Q28" s="19"/>
      <c r="R28" s="19"/>
      <c r="S28" s="19"/>
      <c r="T28" s="19"/>
      <c r="U28" s="19"/>
      <c r="V28" s="19"/>
      <c r="W28" s="19"/>
      <c r="X28" s="19"/>
      <c r="Y28" s="19"/>
      <c r="Z28" s="19"/>
      <c r="AA28" s="19"/>
    </row>
    <row r="29" spans="1:27" x14ac:dyDescent="0.25">
      <c r="B29" s="14" t="s">
        <v>85</v>
      </c>
    </row>
    <row r="30" spans="1:27" x14ac:dyDescent="0.25">
      <c r="B30" t="s">
        <v>86</v>
      </c>
      <c r="C30" t="s">
        <v>87</v>
      </c>
      <c r="D30" t="s">
        <v>88</v>
      </c>
      <c r="E30" s="23">
        <v>1.1000000000000001</v>
      </c>
      <c r="F30" t="s">
        <v>89</v>
      </c>
      <c r="G30" t="s">
        <v>90</v>
      </c>
      <c r="H30" s="24">
        <v>24.04</v>
      </c>
      <c r="I30" t="s">
        <v>91</v>
      </c>
      <c r="J30" s="25">
        <f>ROUND(E30/I28* H30,5)</f>
        <v>26.443999999999999</v>
      </c>
      <c r="K30" s="26"/>
    </row>
    <row r="31" spans="1:27" x14ac:dyDescent="0.25">
      <c r="D31" s="27" t="s">
        <v>92</v>
      </c>
      <c r="E31" s="26"/>
      <c r="H31" s="26"/>
      <c r="K31" s="24">
        <f>SUM(J30:J30)</f>
        <v>26.443999999999999</v>
      </c>
    </row>
    <row r="32" spans="1:27" x14ac:dyDescent="0.25">
      <c r="B32" s="14" t="s">
        <v>93</v>
      </c>
      <c r="E32" s="26"/>
      <c r="H32" s="26"/>
      <c r="K32" s="26"/>
    </row>
    <row r="33" spans="1:27" x14ac:dyDescent="0.25">
      <c r="B33" t="s">
        <v>94</v>
      </c>
      <c r="C33" t="s">
        <v>87</v>
      </c>
      <c r="D33" t="s">
        <v>95</v>
      </c>
      <c r="E33" s="23">
        <v>0.6</v>
      </c>
      <c r="F33" t="s">
        <v>89</v>
      </c>
      <c r="G33" t="s">
        <v>90</v>
      </c>
      <c r="H33" s="24">
        <v>2.4700000000000002</v>
      </c>
      <c r="I33" t="s">
        <v>91</v>
      </c>
      <c r="J33" s="25">
        <f>ROUND(E33/I28* H33,5)</f>
        <v>1.482</v>
      </c>
      <c r="K33" s="26"/>
    </row>
    <row r="34" spans="1:27" x14ac:dyDescent="0.25">
      <c r="D34" s="27" t="s">
        <v>96</v>
      </c>
      <c r="E34" s="26"/>
      <c r="H34" s="26"/>
      <c r="K34" s="24">
        <f>SUM(J33:J33)</f>
        <v>1.482</v>
      </c>
    </row>
    <row r="35" spans="1:27" x14ac:dyDescent="0.25">
      <c r="B35" s="14" t="s">
        <v>97</v>
      </c>
      <c r="E35" s="26"/>
      <c r="H35" s="26"/>
      <c r="K35" s="26"/>
    </row>
    <row r="36" spans="1:27" x14ac:dyDescent="0.25">
      <c r="B36" t="s">
        <v>100</v>
      </c>
      <c r="C36" t="s">
        <v>101</v>
      </c>
      <c r="D36" t="s">
        <v>102</v>
      </c>
      <c r="E36" s="23">
        <v>0.65</v>
      </c>
      <c r="G36" t="s">
        <v>90</v>
      </c>
      <c r="H36" s="24">
        <v>23.37</v>
      </c>
      <c r="I36" t="s">
        <v>91</v>
      </c>
      <c r="J36" s="25">
        <f>ROUND(E36* H36,5)</f>
        <v>15.1905</v>
      </c>
      <c r="K36" s="26"/>
    </row>
    <row r="37" spans="1:27" x14ac:dyDescent="0.25">
      <c r="B37" t="s">
        <v>98</v>
      </c>
      <c r="C37" t="s">
        <v>60</v>
      </c>
      <c r="D37" t="s">
        <v>99</v>
      </c>
      <c r="E37" s="23">
        <v>0.18</v>
      </c>
      <c r="G37" t="s">
        <v>90</v>
      </c>
      <c r="H37" s="24">
        <v>2.4500000000000002</v>
      </c>
      <c r="I37" t="s">
        <v>91</v>
      </c>
      <c r="J37" s="25">
        <f>ROUND(E37* H37,5)</f>
        <v>0.441</v>
      </c>
      <c r="K37" s="26"/>
    </row>
    <row r="38" spans="1:27" x14ac:dyDescent="0.25">
      <c r="B38" t="s">
        <v>103</v>
      </c>
      <c r="C38" t="s">
        <v>101</v>
      </c>
      <c r="D38" t="s">
        <v>104</v>
      </c>
      <c r="E38" s="23">
        <v>1.55</v>
      </c>
      <c r="G38" t="s">
        <v>90</v>
      </c>
      <c r="H38" s="24">
        <v>22.22</v>
      </c>
      <c r="I38" t="s">
        <v>91</v>
      </c>
      <c r="J38" s="25">
        <f>ROUND(E38* H38,5)</f>
        <v>34.441000000000003</v>
      </c>
      <c r="K38" s="26"/>
    </row>
    <row r="39" spans="1:27" x14ac:dyDescent="0.25">
      <c r="B39" t="s">
        <v>105</v>
      </c>
      <c r="C39" t="s">
        <v>101</v>
      </c>
      <c r="D39" t="s">
        <v>106</v>
      </c>
      <c r="E39" s="23">
        <v>0.22500000000000001</v>
      </c>
      <c r="G39" t="s">
        <v>90</v>
      </c>
      <c r="H39" s="24">
        <v>166.26</v>
      </c>
      <c r="I39" t="s">
        <v>91</v>
      </c>
      <c r="J39" s="25">
        <f>ROUND(E39* H39,5)</f>
        <v>37.408499999999997</v>
      </c>
      <c r="K39" s="26"/>
    </row>
    <row r="40" spans="1:27" x14ac:dyDescent="0.25">
      <c r="D40" s="27" t="s">
        <v>107</v>
      </c>
      <c r="E40" s="26"/>
      <c r="H40" s="26"/>
      <c r="K40" s="24">
        <f>SUM(J36:J39)</f>
        <v>87.480999999999995</v>
      </c>
    </row>
    <row r="41" spans="1:27" x14ac:dyDescent="0.25">
      <c r="D41" s="27" t="s">
        <v>108</v>
      </c>
      <c r="E41" s="26"/>
      <c r="H41" s="26"/>
      <c r="K41" s="28">
        <f>SUM(J29:J40)</f>
        <v>115.40700000000001</v>
      </c>
    </row>
    <row r="42" spans="1:27" x14ac:dyDescent="0.25">
      <c r="D42" s="27" t="s">
        <v>109</v>
      </c>
      <c r="E42" s="26"/>
      <c r="H42" s="26">
        <v>1</v>
      </c>
      <c r="I42" t="s">
        <v>110</v>
      </c>
      <c r="K42" s="26">
        <f>ROUND(H42/100*K31,5)</f>
        <v>0.26444000000000001</v>
      </c>
    </row>
    <row r="43" spans="1:27" x14ac:dyDescent="0.25">
      <c r="D43" s="27" t="s">
        <v>111</v>
      </c>
      <c r="E43" s="26"/>
      <c r="H43" s="26"/>
      <c r="K43" s="28">
        <f>SUM(K41:K42)</f>
        <v>115.67144</v>
      </c>
    </row>
    <row r="45" spans="1:27" x14ac:dyDescent="0.25">
      <c r="A45" s="16" t="s">
        <v>115</v>
      </c>
      <c r="B45" s="16"/>
    </row>
    <row r="46" spans="1:27" ht="45" customHeight="1" x14ac:dyDescent="0.25">
      <c r="A46" s="18"/>
      <c r="B46" s="18" t="s">
        <v>116</v>
      </c>
      <c r="C46" s="19" t="s">
        <v>25</v>
      </c>
      <c r="D46" s="34" t="s">
        <v>117</v>
      </c>
      <c r="E46" s="35"/>
      <c r="F46" s="35"/>
      <c r="G46" s="19"/>
      <c r="H46" s="21" t="s">
        <v>83</v>
      </c>
      <c r="I46" s="36">
        <v>1</v>
      </c>
      <c r="J46" s="37"/>
      <c r="K46" s="22">
        <f>ROUND(K51,2)</f>
        <v>546.63</v>
      </c>
      <c r="L46" s="20" t="s">
        <v>118</v>
      </c>
      <c r="M46" s="19"/>
      <c r="N46" s="19"/>
      <c r="O46" s="19"/>
      <c r="P46" s="19"/>
      <c r="Q46" s="19"/>
      <c r="R46" s="19"/>
      <c r="S46" s="19"/>
      <c r="T46" s="19"/>
      <c r="U46" s="19"/>
      <c r="V46" s="19"/>
      <c r="W46" s="19"/>
      <c r="X46" s="19"/>
      <c r="Y46" s="19"/>
      <c r="Z46" s="19"/>
      <c r="AA46" s="19"/>
    </row>
    <row r="47" spans="1:27" x14ac:dyDescent="0.25">
      <c r="B47" s="14" t="s">
        <v>85</v>
      </c>
    </row>
    <row r="48" spans="1:27" x14ac:dyDescent="0.25">
      <c r="B48" t="s">
        <v>119</v>
      </c>
      <c r="C48" t="s">
        <v>25</v>
      </c>
      <c r="D48" t="s">
        <v>117</v>
      </c>
      <c r="E48" s="23">
        <v>1</v>
      </c>
      <c r="F48" t="s">
        <v>89</v>
      </c>
      <c r="G48" t="s">
        <v>90</v>
      </c>
      <c r="H48" s="24">
        <v>546.63</v>
      </c>
      <c r="I48" t="s">
        <v>91</v>
      </c>
      <c r="J48" s="25">
        <f>ROUND(E48/I46* H48,5)</f>
        <v>546.63</v>
      </c>
      <c r="K48" s="26"/>
    </row>
    <row r="49" spans="1:27" x14ac:dyDescent="0.25">
      <c r="D49" s="27" t="s">
        <v>92</v>
      </c>
      <c r="E49" s="26"/>
      <c r="H49" s="26"/>
      <c r="K49" s="24">
        <f>SUM(J48:J48)</f>
        <v>546.63</v>
      </c>
    </row>
    <row r="50" spans="1:27" x14ac:dyDescent="0.25">
      <c r="D50" s="27" t="s">
        <v>108</v>
      </c>
      <c r="E50" s="26"/>
      <c r="H50" s="26"/>
      <c r="K50" s="28">
        <f>SUM(J47:J49)</f>
        <v>546.63</v>
      </c>
    </row>
    <row r="51" spans="1:27" x14ac:dyDescent="0.25">
      <c r="D51" s="27" t="s">
        <v>111</v>
      </c>
      <c r="E51" s="26"/>
      <c r="H51" s="26"/>
      <c r="K51" s="28">
        <f>SUM(K50:K50)</f>
        <v>546.63</v>
      </c>
    </row>
    <row r="53" spans="1:27" ht="45" customHeight="1" x14ac:dyDescent="0.25">
      <c r="A53" s="18"/>
      <c r="B53" s="18" t="s">
        <v>120</v>
      </c>
      <c r="C53" s="19" t="s">
        <v>13</v>
      </c>
      <c r="D53" s="34" t="s">
        <v>121</v>
      </c>
      <c r="E53" s="35"/>
      <c r="F53" s="35"/>
      <c r="G53" s="19"/>
      <c r="H53" s="21" t="s">
        <v>83</v>
      </c>
      <c r="I53" s="36">
        <v>1</v>
      </c>
      <c r="J53" s="37"/>
      <c r="K53" s="22">
        <f>ROUND(K61,2)</f>
        <v>3.46</v>
      </c>
      <c r="L53" s="20" t="s">
        <v>122</v>
      </c>
      <c r="M53" s="19"/>
      <c r="N53" s="19"/>
      <c r="O53" s="19"/>
      <c r="P53" s="19"/>
      <c r="Q53" s="19"/>
      <c r="R53" s="19"/>
      <c r="S53" s="19"/>
      <c r="T53" s="19"/>
      <c r="U53" s="19"/>
      <c r="V53" s="19"/>
      <c r="W53" s="19"/>
      <c r="X53" s="19"/>
      <c r="Y53" s="19"/>
      <c r="Z53" s="19"/>
      <c r="AA53" s="19"/>
    </row>
    <row r="54" spans="1:27" x14ac:dyDescent="0.25">
      <c r="B54" s="14" t="s">
        <v>85</v>
      </c>
    </row>
    <row r="55" spans="1:27" x14ac:dyDescent="0.25">
      <c r="B55" t="s">
        <v>123</v>
      </c>
      <c r="C55" t="s">
        <v>87</v>
      </c>
      <c r="D55" t="s">
        <v>124</v>
      </c>
      <c r="E55" s="23">
        <v>7.0000000000000007E-2</v>
      </c>
      <c r="F55" t="s">
        <v>89</v>
      </c>
      <c r="G55" t="s">
        <v>90</v>
      </c>
      <c r="H55" s="24">
        <v>27.86</v>
      </c>
      <c r="I55" t="s">
        <v>91</v>
      </c>
      <c r="J55" s="25">
        <f>ROUND(E55/I53* H55,5)</f>
        <v>1.9501999999999999</v>
      </c>
      <c r="K55" s="26"/>
    </row>
    <row r="56" spans="1:27" x14ac:dyDescent="0.25">
      <c r="B56" t="s">
        <v>125</v>
      </c>
      <c r="C56" t="s">
        <v>87</v>
      </c>
      <c r="D56" t="s">
        <v>126</v>
      </c>
      <c r="E56" s="23">
        <v>7.0000000000000007E-2</v>
      </c>
      <c r="F56" t="s">
        <v>89</v>
      </c>
      <c r="G56" t="s">
        <v>90</v>
      </c>
      <c r="H56" s="24">
        <v>20.77</v>
      </c>
      <c r="I56" t="s">
        <v>91</v>
      </c>
      <c r="J56" s="25">
        <f>ROUND(E56/I53* H56,5)</f>
        <v>1.4539</v>
      </c>
      <c r="K56" s="26"/>
    </row>
    <row r="57" spans="1:27" x14ac:dyDescent="0.25">
      <c r="D57" s="27" t="s">
        <v>92</v>
      </c>
      <c r="E57" s="26"/>
      <c r="H57" s="26"/>
      <c r="K57" s="24">
        <f>SUM(J55:J56)</f>
        <v>3.4040999999999997</v>
      </c>
    </row>
    <row r="58" spans="1:27" x14ac:dyDescent="0.25">
      <c r="E58" s="26"/>
      <c r="H58" s="26"/>
      <c r="K58" s="26"/>
    </row>
    <row r="59" spans="1:27" x14ac:dyDescent="0.25">
      <c r="D59" s="27" t="s">
        <v>109</v>
      </c>
      <c r="E59" s="26"/>
      <c r="H59" s="26">
        <v>1.5</v>
      </c>
      <c r="I59" t="s">
        <v>110</v>
      </c>
      <c r="J59">
        <f>ROUND(H59/100*K57,5)</f>
        <v>5.1060000000000001E-2</v>
      </c>
      <c r="K59" s="26"/>
    </row>
    <row r="60" spans="1:27" x14ac:dyDescent="0.25">
      <c r="D60" s="27" t="s">
        <v>108</v>
      </c>
      <c r="E60" s="26"/>
      <c r="H60" s="26"/>
      <c r="K60" s="28">
        <f>SUM(J54:J59)</f>
        <v>3.4551599999999998</v>
      </c>
    </row>
    <row r="61" spans="1:27" x14ac:dyDescent="0.25">
      <c r="D61" s="27" t="s">
        <v>111</v>
      </c>
      <c r="E61" s="26"/>
      <c r="H61" s="26"/>
      <c r="K61" s="28">
        <f>SUM(K60:K60)</f>
        <v>3.4551599999999998</v>
      </c>
    </row>
    <row r="63" spans="1:27" ht="45" customHeight="1" x14ac:dyDescent="0.25">
      <c r="A63" s="18"/>
      <c r="B63" s="18" t="s">
        <v>127</v>
      </c>
      <c r="C63" s="19" t="s">
        <v>25</v>
      </c>
      <c r="D63" s="34" t="s">
        <v>128</v>
      </c>
      <c r="E63" s="35"/>
      <c r="F63" s="35"/>
      <c r="G63" s="19"/>
      <c r="H63" s="21" t="s">
        <v>83</v>
      </c>
      <c r="I63" s="36">
        <v>1</v>
      </c>
      <c r="J63" s="37"/>
      <c r="K63" s="22">
        <f>ROUND(K73,2)</f>
        <v>121.59</v>
      </c>
      <c r="L63" s="20" t="s">
        <v>129</v>
      </c>
      <c r="M63" s="19"/>
      <c r="N63" s="19"/>
      <c r="O63" s="19"/>
      <c r="P63" s="19"/>
      <c r="Q63" s="19"/>
      <c r="R63" s="19"/>
      <c r="S63" s="19"/>
      <c r="T63" s="19"/>
      <c r="U63" s="19"/>
      <c r="V63" s="19"/>
      <c r="W63" s="19"/>
      <c r="X63" s="19"/>
      <c r="Y63" s="19"/>
      <c r="Z63" s="19"/>
      <c r="AA63" s="19"/>
    </row>
    <row r="64" spans="1:27" x14ac:dyDescent="0.25">
      <c r="B64" s="14" t="s">
        <v>85</v>
      </c>
    </row>
    <row r="65" spans="1:27" x14ac:dyDescent="0.25">
      <c r="B65" t="s">
        <v>125</v>
      </c>
      <c r="C65" t="s">
        <v>87</v>
      </c>
      <c r="D65" t="s">
        <v>126</v>
      </c>
      <c r="E65" s="23">
        <v>2</v>
      </c>
      <c r="F65" t="s">
        <v>89</v>
      </c>
      <c r="G65" t="s">
        <v>90</v>
      </c>
      <c r="H65" s="24">
        <v>20.77</v>
      </c>
      <c r="I65" t="s">
        <v>91</v>
      </c>
      <c r="J65" s="25">
        <f>ROUND(E65/I63* H65,5)</f>
        <v>41.54</v>
      </c>
      <c r="K65" s="26"/>
    </row>
    <row r="66" spans="1:27" x14ac:dyDescent="0.25">
      <c r="D66" s="27" t="s">
        <v>92</v>
      </c>
      <c r="E66" s="26"/>
      <c r="H66" s="26"/>
      <c r="K66" s="24">
        <f>SUM(J65:J65)</f>
        <v>41.54</v>
      </c>
    </row>
    <row r="67" spans="1:27" x14ac:dyDescent="0.25">
      <c r="B67" s="14" t="s">
        <v>93</v>
      </c>
      <c r="E67" s="26"/>
      <c r="H67" s="26"/>
      <c r="K67" s="26"/>
    </row>
    <row r="68" spans="1:27" x14ac:dyDescent="0.25">
      <c r="B68" t="s">
        <v>130</v>
      </c>
      <c r="C68" t="s">
        <v>87</v>
      </c>
      <c r="D68" t="s">
        <v>131</v>
      </c>
      <c r="E68" s="23">
        <v>1</v>
      </c>
      <c r="F68" t="s">
        <v>89</v>
      </c>
      <c r="G68" t="s">
        <v>90</v>
      </c>
      <c r="H68" s="24">
        <v>79.430000000000007</v>
      </c>
      <c r="I68" t="s">
        <v>91</v>
      </c>
      <c r="J68" s="25">
        <f>ROUND(E68/I63* H68,5)</f>
        <v>79.430000000000007</v>
      </c>
      <c r="K68" s="26"/>
    </row>
    <row r="69" spans="1:27" x14ac:dyDescent="0.25">
      <c r="D69" s="27" t="s">
        <v>96</v>
      </c>
      <c r="E69" s="26"/>
      <c r="H69" s="26"/>
      <c r="K69" s="24">
        <f>SUM(J68:J68)</f>
        <v>79.430000000000007</v>
      </c>
    </row>
    <row r="70" spans="1:27" x14ac:dyDescent="0.25">
      <c r="E70" s="26"/>
      <c r="H70" s="26"/>
      <c r="K70" s="26"/>
    </row>
    <row r="71" spans="1:27" x14ac:dyDescent="0.25">
      <c r="D71" s="27" t="s">
        <v>109</v>
      </c>
      <c r="E71" s="26"/>
      <c r="H71" s="26">
        <v>1.5</v>
      </c>
      <c r="I71" t="s">
        <v>110</v>
      </c>
      <c r="J71">
        <f>ROUND(H71/100*K66,5)</f>
        <v>0.62309999999999999</v>
      </c>
      <c r="K71" s="26"/>
    </row>
    <row r="72" spans="1:27" x14ac:dyDescent="0.25">
      <c r="D72" s="27" t="s">
        <v>108</v>
      </c>
      <c r="E72" s="26"/>
      <c r="H72" s="26"/>
      <c r="K72" s="28">
        <f>SUM(J64:J71)</f>
        <v>121.59309999999999</v>
      </c>
    </row>
    <row r="73" spans="1:27" x14ac:dyDescent="0.25">
      <c r="D73" s="27" t="s">
        <v>111</v>
      </c>
      <c r="E73" s="26"/>
      <c r="H73" s="26"/>
      <c r="K73" s="28">
        <f>SUM(K72:K72)</f>
        <v>121.59309999999999</v>
      </c>
    </row>
    <row r="75" spans="1:27" ht="45" customHeight="1" x14ac:dyDescent="0.25">
      <c r="A75" s="18"/>
      <c r="B75" s="18" t="s">
        <v>132</v>
      </c>
      <c r="C75" s="19" t="s">
        <v>43</v>
      </c>
      <c r="D75" s="34" t="s">
        <v>133</v>
      </c>
      <c r="E75" s="35"/>
      <c r="F75" s="35"/>
      <c r="G75" s="19"/>
      <c r="H75" s="21" t="s">
        <v>83</v>
      </c>
      <c r="I75" s="36">
        <v>1</v>
      </c>
      <c r="J75" s="37"/>
      <c r="K75" s="22">
        <f>ROUND(K92,2)</f>
        <v>87.76</v>
      </c>
      <c r="L75" s="20" t="s">
        <v>134</v>
      </c>
      <c r="M75" s="19"/>
      <c r="N75" s="19"/>
      <c r="O75" s="19"/>
      <c r="P75" s="19"/>
      <c r="Q75" s="19"/>
      <c r="R75" s="19"/>
      <c r="S75" s="19"/>
      <c r="T75" s="19"/>
      <c r="U75" s="19"/>
      <c r="V75" s="19"/>
      <c r="W75" s="19"/>
      <c r="X75" s="19"/>
      <c r="Y75" s="19"/>
      <c r="Z75" s="19"/>
      <c r="AA75" s="19"/>
    </row>
    <row r="76" spans="1:27" x14ac:dyDescent="0.25">
      <c r="B76" s="14" t="s">
        <v>85</v>
      </c>
    </row>
    <row r="77" spans="1:27" x14ac:dyDescent="0.25">
      <c r="B77" t="s">
        <v>135</v>
      </c>
      <c r="C77" t="s">
        <v>87</v>
      </c>
      <c r="D77" t="s">
        <v>136</v>
      </c>
      <c r="E77" s="23">
        <v>0.5</v>
      </c>
      <c r="F77" t="s">
        <v>89</v>
      </c>
      <c r="G77" t="s">
        <v>90</v>
      </c>
      <c r="H77" s="24">
        <v>28.8</v>
      </c>
      <c r="I77" t="s">
        <v>91</v>
      </c>
      <c r="J77" s="25">
        <f>ROUND(E77/I75* H77,5)</f>
        <v>14.4</v>
      </c>
      <c r="K77" s="26"/>
    </row>
    <row r="78" spans="1:27" x14ac:dyDescent="0.25">
      <c r="B78" t="s">
        <v>125</v>
      </c>
      <c r="C78" t="s">
        <v>87</v>
      </c>
      <c r="D78" t="s">
        <v>126</v>
      </c>
      <c r="E78" s="23">
        <v>0.3</v>
      </c>
      <c r="F78" t="s">
        <v>89</v>
      </c>
      <c r="G78" t="s">
        <v>90</v>
      </c>
      <c r="H78" s="24">
        <v>20.77</v>
      </c>
      <c r="I78" t="s">
        <v>91</v>
      </c>
      <c r="J78" s="25">
        <f>ROUND(E78/I75* H78,5)</f>
        <v>6.2309999999999999</v>
      </c>
      <c r="K78" s="26"/>
    </row>
    <row r="79" spans="1:27" x14ac:dyDescent="0.25">
      <c r="B79" t="s">
        <v>137</v>
      </c>
      <c r="C79" t="s">
        <v>87</v>
      </c>
      <c r="D79" t="s">
        <v>138</v>
      </c>
      <c r="E79" s="23">
        <v>0.5</v>
      </c>
      <c r="F79" t="s">
        <v>89</v>
      </c>
      <c r="G79" t="s">
        <v>90</v>
      </c>
      <c r="H79" s="24">
        <v>27.86</v>
      </c>
      <c r="I79" t="s">
        <v>91</v>
      </c>
      <c r="J79" s="25">
        <f>ROUND(E79/I75* H79,5)</f>
        <v>13.93</v>
      </c>
      <c r="K79" s="26"/>
    </row>
    <row r="80" spans="1:27" x14ac:dyDescent="0.25">
      <c r="D80" s="27" t="s">
        <v>92</v>
      </c>
      <c r="E80" s="26"/>
      <c r="H80" s="26"/>
      <c r="K80" s="24">
        <f>SUM(J77:J79)</f>
        <v>34.561</v>
      </c>
    </row>
    <row r="81" spans="1:27" x14ac:dyDescent="0.25">
      <c r="B81" s="14" t="s">
        <v>97</v>
      </c>
      <c r="E81" s="26"/>
      <c r="H81" s="26"/>
      <c r="K81" s="26"/>
    </row>
    <row r="82" spans="1:27" x14ac:dyDescent="0.25">
      <c r="B82" t="s">
        <v>139</v>
      </c>
      <c r="C82" t="s">
        <v>25</v>
      </c>
      <c r="D82" t="s">
        <v>140</v>
      </c>
      <c r="E82" s="23">
        <v>0.03</v>
      </c>
      <c r="G82" t="s">
        <v>90</v>
      </c>
      <c r="H82" s="24">
        <v>301.39999999999998</v>
      </c>
      <c r="I82" t="s">
        <v>91</v>
      </c>
      <c r="J82" s="25">
        <f>ROUND(E82* H82,5)</f>
        <v>9.0419999999999998</v>
      </c>
      <c r="K82" s="26"/>
    </row>
    <row r="83" spans="1:27" x14ac:dyDescent="0.25">
      <c r="B83" t="s">
        <v>141</v>
      </c>
      <c r="C83" t="s">
        <v>25</v>
      </c>
      <c r="D83" t="s">
        <v>142</v>
      </c>
      <c r="E83" s="23">
        <v>0.25</v>
      </c>
      <c r="G83" t="s">
        <v>90</v>
      </c>
      <c r="H83" s="24">
        <v>87.66</v>
      </c>
      <c r="I83" t="s">
        <v>91</v>
      </c>
      <c r="J83" s="25">
        <f>ROUND(E83* H83,5)</f>
        <v>21.914999999999999</v>
      </c>
      <c r="K83" s="26"/>
    </row>
    <row r="84" spans="1:27" x14ac:dyDescent="0.25">
      <c r="B84" t="s">
        <v>143</v>
      </c>
      <c r="C84" t="s">
        <v>13</v>
      </c>
      <c r="D84" t="s">
        <v>144</v>
      </c>
      <c r="E84" s="23">
        <v>6.06</v>
      </c>
      <c r="G84" t="s">
        <v>90</v>
      </c>
      <c r="H84" s="24">
        <v>2.48</v>
      </c>
      <c r="I84" t="s">
        <v>91</v>
      </c>
      <c r="J84" s="25">
        <f>ROUND(E84* H84,5)</f>
        <v>15.0288</v>
      </c>
      <c r="K84" s="26"/>
    </row>
    <row r="85" spans="1:27" x14ac:dyDescent="0.25">
      <c r="D85" s="27" t="s">
        <v>107</v>
      </c>
      <c r="E85" s="26"/>
      <c r="H85" s="26"/>
      <c r="K85" s="24">
        <f>SUM(J82:J84)</f>
        <v>45.985799999999998</v>
      </c>
    </row>
    <row r="86" spans="1:27" x14ac:dyDescent="0.25">
      <c r="B86" s="14" t="s">
        <v>80</v>
      </c>
      <c r="E86" s="26"/>
      <c r="H86" s="26"/>
      <c r="K86" s="26"/>
    </row>
    <row r="87" spans="1:27" x14ac:dyDescent="0.25">
      <c r="B87" t="s">
        <v>81</v>
      </c>
      <c r="C87" t="s">
        <v>60</v>
      </c>
      <c r="D87" t="s">
        <v>82</v>
      </c>
      <c r="E87" s="23">
        <v>0.06</v>
      </c>
      <c r="G87" t="s">
        <v>90</v>
      </c>
      <c r="H87" s="24">
        <v>111.51494</v>
      </c>
      <c r="I87" t="s">
        <v>91</v>
      </c>
      <c r="J87" s="25">
        <f>ROUND(E87* H87,5)</f>
        <v>6.6909000000000001</v>
      </c>
      <c r="K87" s="26"/>
    </row>
    <row r="88" spans="1:27" x14ac:dyDescent="0.25">
      <c r="D88" s="27" t="s">
        <v>145</v>
      </c>
      <c r="E88" s="26"/>
      <c r="H88" s="26"/>
      <c r="K88" s="24">
        <f>SUM(J87:J87)</f>
        <v>6.6909000000000001</v>
      </c>
    </row>
    <row r="89" spans="1:27" x14ac:dyDescent="0.25">
      <c r="E89" s="26"/>
      <c r="H89" s="26"/>
      <c r="K89" s="26"/>
    </row>
    <row r="90" spans="1:27" x14ac:dyDescent="0.25">
      <c r="D90" s="27" t="s">
        <v>109</v>
      </c>
      <c r="E90" s="26"/>
      <c r="H90" s="26">
        <v>1.5</v>
      </c>
      <c r="I90" t="s">
        <v>110</v>
      </c>
      <c r="J90">
        <f>ROUND(H90/100*K80,5)</f>
        <v>0.51841999999999999</v>
      </c>
      <c r="K90" s="26"/>
    </row>
    <row r="91" spans="1:27" x14ac:dyDescent="0.25">
      <c r="D91" s="27" t="s">
        <v>108</v>
      </c>
      <c r="E91" s="26"/>
      <c r="H91" s="26"/>
      <c r="K91" s="28">
        <f>SUM(J76:J90)</f>
        <v>87.75612000000001</v>
      </c>
    </row>
    <row r="92" spans="1:27" x14ac:dyDescent="0.25">
      <c r="D92" s="27" t="s">
        <v>111</v>
      </c>
      <c r="E92" s="26"/>
      <c r="H92" s="26"/>
      <c r="K92" s="28">
        <f>SUM(K91:K91)</f>
        <v>87.75612000000001</v>
      </c>
    </row>
    <row r="94" spans="1:27" ht="45" customHeight="1" x14ac:dyDescent="0.25">
      <c r="A94" s="18"/>
      <c r="B94" s="18" t="s">
        <v>146</v>
      </c>
      <c r="C94" s="19" t="s">
        <v>43</v>
      </c>
      <c r="D94" s="34" t="s">
        <v>133</v>
      </c>
      <c r="E94" s="35"/>
      <c r="F94" s="35"/>
      <c r="G94" s="19"/>
      <c r="H94" s="21" t="s">
        <v>83</v>
      </c>
      <c r="I94" s="36">
        <v>1</v>
      </c>
      <c r="J94" s="37"/>
      <c r="K94" s="22">
        <f>ROUND(K111,2)</f>
        <v>87.76</v>
      </c>
      <c r="L94" s="20" t="s">
        <v>134</v>
      </c>
      <c r="M94" s="19"/>
      <c r="N94" s="19"/>
      <c r="O94" s="19"/>
      <c r="P94" s="19"/>
      <c r="Q94" s="19"/>
      <c r="R94" s="19"/>
      <c r="S94" s="19"/>
      <c r="T94" s="19"/>
      <c r="U94" s="19"/>
      <c r="V94" s="19"/>
      <c r="W94" s="19"/>
      <c r="X94" s="19"/>
      <c r="Y94" s="19"/>
      <c r="Z94" s="19"/>
      <c r="AA94" s="19"/>
    </row>
    <row r="95" spans="1:27" x14ac:dyDescent="0.25">
      <c r="B95" s="14" t="s">
        <v>85</v>
      </c>
    </row>
    <row r="96" spans="1:27" x14ac:dyDescent="0.25">
      <c r="B96" t="s">
        <v>137</v>
      </c>
      <c r="C96" t="s">
        <v>87</v>
      </c>
      <c r="D96" t="s">
        <v>138</v>
      </c>
      <c r="E96" s="23">
        <v>0.5</v>
      </c>
      <c r="F96" t="s">
        <v>89</v>
      </c>
      <c r="G96" t="s">
        <v>90</v>
      </c>
      <c r="H96" s="24">
        <v>27.86</v>
      </c>
      <c r="I96" t="s">
        <v>91</v>
      </c>
      <c r="J96" s="25">
        <f>ROUND(E96/I94* H96,5)</f>
        <v>13.93</v>
      </c>
      <c r="K96" s="26"/>
    </row>
    <row r="97" spans="2:11" x14ac:dyDescent="0.25">
      <c r="B97" t="s">
        <v>135</v>
      </c>
      <c r="C97" t="s">
        <v>87</v>
      </c>
      <c r="D97" t="s">
        <v>136</v>
      </c>
      <c r="E97" s="23">
        <v>0.5</v>
      </c>
      <c r="F97" t="s">
        <v>89</v>
      </c>
      <c r="G97" t="s">
        <v>90</v>
      </c>
      <c r="H97" s="24">
        <v>28.8</v>
      </c>
      <c r="I97" t="s">
        <v>91</v>
      </c>
      <c r="J97" s="25">
        <f>ROUND(E97/I94* H97,5)</f>
        <v>14.4</v>
      </c>
      <c r="K97" s="26"/>
    </row>
    <row r="98" spans="2:11" x14ac:dyDescent="0.25">
      <c r="B98" t="s">
        <v>125</v>
      </c>
      <c r="C98" t="s">
        <v>87</v>
      </c>
      <c r="D98" t="s">
        <v>126</v>
      </c>
      <c r="E98" s="23">
        <v>0.3</v>
      </c>
      <c r="F98" t="s">
        <v>89</v>
      </c>
      <c r="G98" t="s">
        <v>90</v>
      </c>
      <c r="H98" s="24">
        <v>20.77</v>
      </c>
      <c r="I98" t="s">
        <v>91</v>
      </c>
      <c r="J98" s="25">
        <f>ROUND(E98/I94* H98,5)</f>
        <v>6.2309999999999999</v>
      </c>
      <c r="K98" s="26"/>
    </row>
    <row r="99" spans="2:11" x14ac:dyDescent="0.25">
      <c r="D99" s="27" t="s">
        <v>92</v>
      </c>
      <c r="E99" s="26"/>
      <c r="H99" s="26"/>
      <c r="K99" s="24">
        <f>SUM(J96:J98)</f>
        <v>34.561</v>
      </c>
    </row>
    <row r="100" spans="2:11" x14ac:dyDescent="0.25">
      <c r="B100" s="14" t="s">
        <v>97</v>
      </c>
      <c r="E100" s="26"/>
      <c r="H100" s="26"/>
      <c r="K100" s="26"/>
    </row>
    <row r="101" spans="2:11" x14ac:dyDescent="0.25">
      <c r="B101" t="s">
        <v>143</v>
      </c>
      <c r="C101" t="s">
        <v>13</v>
      </c>
      <c r="D101" t="s">
        <v>144</v>
      </c>
      <c r="E101" s="23">
        <v>6.06</v>
      </c>
      <c r="G101" t="s">
        <v>90</v>
      </c>
      <c r="H101" s="24">
        <v>2.48</v>
      </c>
      <c r="I101" t="s">
        <v>91</v>
      </c>
      <c r="J101" s="25">
        <f>ROUND(E101* H101,5)</f>
        <v>15.0288</v>
      </c>
      <c r="K101" s="26"/>
    </row>
    <row r="102" spans="2:11" x14ac:dyDescent="0.25">
      <c r="B102" t="s">
        <v>139</v>
      </c>
      <c r="C102" t="s">
        <v>25</v>
      </c>
      <c r="D102" t="s">
        <v>140</v>
      </c>
      <c r="E102" s="23">
        <v>0.03</v>
      </c>
      <c r="G102" t="s">
        <v>90</v>
      </c>
      <c r="H102" s="24">
        <v>301.39999999999998</v>
      </c>
      <c r="I102" t="s">
        <v>91</v>
      </c>
      <c r="J102" s="25">
        <f>ROUND(E102* H102,5)</f>
        <v>9.0419999999999998</v>
      </c>
      <c r="K102" s="26"/>
    </row>
    <row r="103" spans="2:11" x14ac:dyDescent="0.25">
      <c r="B103" t="s">
        <v>141</v>
      </c>
      <c r="C103" t="s">
        <v>25</v>
      </c>
      <c r="D103" t="s">
        <v>142</v>
      </c>
      <c r="E103" s="23">
        <v>0.25</v>
      </c>
      <c r="G103" t="s">
        <v>90</v>
      </c>
      <c r="H103" s="24">
        <v>87.66</v>
      </c>
      <c r="I103" t="s">
        <v>91</v>
      </c>
      <c r="J103" s="25">
        <f>ROUND(E103* H103,5)</f>
        <v>21.914999999999999</v>
      </c>
      <c r="K103" s="26"/>
    </row>
    <row r="104" spans="2:11" x14ac:dyDescent="0.25">
      <c r="D104" s="27" t="s">
        <v>107</v>
      </c>
      <c r="E104" s="26"/>
      <c r="H104" s="26"/>
      <c r="K104" s="24">
        <f>SUM(J101:J103)</f>
        <v>45.985799999999998</v>
      </c>
    </row>
    <row r="105" spans="2:11" x14ac:dyDescent="0.25">
      <c r="B105" s="14" t="s">
        <v>80</v>
      </c>
      <c r="E105" s="26"/>
      <c r="H105" s="26"/>
      <c r="K105" s="26"/>
    </row>
    <row r="106" spans="2:11" x14ac:dyDescent="0.25">
      <c r="B106" t="s">
        <v>81</v>
      </c>
      <c r="C106" t="s">
        <v>60</v>
      </c>
      <c r="D106" t="s">
        <v>82</v>
      </c>
      <c r="E106" s="23">
        <v>0.06</v>
      </c>
      <c r="G106" t="s">
        <v>90</v>
      </c>
      <c r="H106" s="24">
        <v>111.51494</v>
      </c>
      <c r="I106" t="s">
        <v>91</v>
      </c>
      <c r="J106" s="25">
        <f>ROUND(E106* H106,5)</f>
        <v>6.6909000000000001</v>
      </c>
      <c r="K106" s="26"/>
    </row>
    <row r="107" spans="2:11" x14ac:dyDescent="0.25">
      <c r="D107" s="27" t="s">
        <v>145</v>
      </c>
      <c r="E107" s="26"/>
      <c r="H107" s="26"/>
      <c r="K107" s="24">
        <f>SUM(J106:J106)</f>
        <v>6.6909000000000001</v>
      </c>
    </row>
    <row r="108" spans="2:11" x14ac:dyDescent="0.25">
      <c r="E108" s="26"/>
      <c r="H108" s="26"/>
      <c r="K108" s="26"/>
    </row>
    <row r="109" spans="2:11" x14ac:dyDescent="0.25">
      <c r="D109" s="27" t="s">
        <v>109</v>
      </c>
      <c r="E109" s="26"/>
      <c r="H109" s="26">
        <v>1.5</v>
      </c>
      <c r="I109" t="s">
        <v>110</v>
      </c>
      <c r="J109">
        <f>ROUND(H109/100*K99,5)</f>
        <v>0.51841999999999999</v>
      </c>
      <c r="K109" s="26"/>
    </row>
    <row r="110" spans="2:11" x14ac:dyDescent="0.25">
      <c r="D110" s="27" t="s">
        <v>108</v>
      </c>
      <c r="E110" s="26"/>
      <c r="H110" s="26"/>
      <c r="K110" s="28">
        <f>SUM(J95:J109)</f>
        <v>87.756119999999996</v>
      </c>
    </row>
    <row r="111" spans="2:11" x14ac:dyDescent="0.25">
      <c r="D111" s="27" t="s">
        <v>111</v>
      </c>
      <c r="E111" s="26"/>
      <c r="H111" s="26"/>
      <c r="K111" s="28">
        <f>SUM(K110:K110)</f>
        <v>87.756119999999996</v>
      </c>
    </row>
    <row r="113" spans="1:27" ht="45" customHeight="1" x14ac:dyDescent="0.25">
      <c r="A113" s="18"/>
      <c r="B113" s="18" t="s">
        <v>147</v>
      </c>
      <c r="C113" s="19" t="s">
        <v>13</v>
      </c>
      <c r="D113" s="34" t="s">
        <v>148</v>
      </c>
      <c r="E113" s="35"/>
      <c r="F113" s="35"/>
      <c r="G113" s="19"/>
      <c r="H113" s="21" t="s">
        <v>83</v>
      </c>
      <c r="I113" s="36">
        <v>1</v>
      </c>
      <c r="J113" s="37"/>
      <c r="K113" s="22">
        <f>ROUND(K125,2)</f>
        <v>37.44</v>
      </c>
      <c r="L113" s="20" t="s">
        <v>149</v>
      </c>
      <c r="M113" s="19"/>
      <c r="N113" s="19"/>
      <c r="O113" s="19"/>
      <c r="P113" s="19"/>
      <c r="Q113" s="19"/>
      <c r="R113" s="19"/>
      <c r="S113" s="19"/>
      <c r="T113" s="19"/>
      <c r="U113" s="19"/>
      <c r="V113" s="19"/>
      <c r="W113" s="19"/>
      <c r="X113" s="19"/>
      <c r="Y113" s="19"/>
      <c r="Z113" s="19"/>
      <c r="AA113" s="19"/>
    </row>
    <row r="114" spans="1:27" x14ac:dyDescent="0.25">
      <c r="B114" s="14" t="s">
        <v>85</v>
      </c>
    </row>
    <row r="115" spans="1:27" x14ac:dyDescent="0.25">
      <c r="B115" t="s">
        <v>125</v>
      </c>
      <c r="C115" t="s">
        <v>87</v>
      </c>
      <c r="D115" t="s">
        <v>126</v>
      </c>
      <c r="E115" s="23">
        <v>0.4</v>
      </c>
      <c r="F115" t="s">
        <v>89</v>
      </c>
      <c r="G115" t="s">
        <v>90</v>
      </c>
      <c r="H115" s="24">
        <v>20.77</v>
      </c>
      <c r="I115" t="s">
        <v>91</v>
      </c>
      <c r="J115" s="25">
        <f>ROUND(E115/I113* H115,5)</f>
        <v>8.3079999999999998</v>
      </c>
      <c r="K115" s="26"/>
    </row>
    <row r="116" spans="1:27" x14ac:dyDescent="0.25">
      <c r="B116" t="s">
        <v>123</v>
      </c>
      <c r="C116" t="s">
        <v>87</v>
      </c>
      <c r="D116" t="s">
        <v>124</v>
      </c>
      <c r="E116" s="23">
        <v>0.4</v>
      </c>
      <c r="F116" t="s">
        <v>89</v>
      </c>
      <c r="G116" t="s">
        <v>90</v>
      </c>
      <c r="H116" s="24">
        <v>27.86</v>
      </c>
      <c r="I116" t="s">
        <v>91</v>
      </c>
      <c r="J116" s="25">
        <f>ROUND(E116/I113* H116,5)</f>
        <v>11.144</v>
      </c>
      <c r="K116" s="26"/>
    </row>
    <row r="117" spans="1:27" x14ac:dyDescent="0.25">
      <c r="D117" s="27" t="s">
        <v>92</v>
      </c>
      <c r="E117" s="26"/>
      <c r="H117" s="26"/>
      <c r="K117" s="24">
        <f>SUM(J115:J116)</f>
        <v>19.451999999999998</v>
      </c>
    </row>
    <row r="118" spans="1:27" x14ac:dyDescent="0.25">
      <c r="B118" s="14" t="s">
        <v>97</v>
      </c>
      <c r="E118" s="26"/>
      <c r="H118" s="26"/>
      <c r="K118" s="26"/>
    </row>
    <row r="119" spans="1:27" x14ac:dyDescent="0.25">
      <c r="B119" t="s">
        <v>150</v>
      </c>
      <c r="C119" t="s">
        <v>151</v>
      </c>
      <c r="D119" t="s">
        <v>152</v>
      </c>
      <c r="E119" s="23">
        <v>0.84</v>
      </c>
      <c r="G119" t="s">
        <v>90</v>
      </c>
      <c r="H119" s="24">
        <v>2.41</v>
      </c>
      <c r="I119" t="s">
        <v>91</v>
      </c>
      <c r="J119" s="25">
        <f>ROUND(E119* H119,5)</f>
        <v>2.0244</v>
      </c>
      <c r="K119" s="26"/>
    </row>
    <row r="120" spans="1:27" x14ac:dyDescent="0.25">
      <c r="B120" t="s">
        <v>153</v>
      </c>
      <c r="C120" t="s">
        <v>151</v>
      </c>
      <c r="D120" t="s">
        <v>154</v>
      </c>
      <c r="E120" s="23">
        <v>0.9</v>
      </c>
      <c r="G120" t="s">
        <v>90</v>
      </c>
      <c r="H120" s="24">
        <v>17.41</v>
      </c>
      <c r="I120" t="s">
        <v>91</v>
      </c>
      <c r="J120" s="25">
        <f>ROUND(E120* H120,5)</f>
        <v>15.669</v>
      </c>
      <c r="K120" s="26"/>
    </row>
    <row r="121" spans="1:27" x14ac:dyDescent="0.25">
      <c r="D121" s="27" t="s">
        <v>107</v>
      </c>
      <c r="E121" s="26"/>
      <c r="H121" s="26"/>
      <c r="K121" s="24">
        <f>SUM(J119:J120)</f>
        <v>17.6934</v>
      </c>
    </row>
    <row r="122" spans="1:27" x14ac:dyDescent="0.25">
      <c r="E122" s="26"/>
      <c r="H122" s="26"/>
      <c r="K122" s="26"/>
    </row>
    <row r="123" spans="1:27" x14ac:dyDescent="0.25">
      <c r="D123" s="27" t="s">
        <v>109</v>
      </c>
      <c r="E123" s="26"/>
      <c r="H123" s="26">
        <v>1.5</v>
      </c>
      <c r="I123" t="s">
        <v>110</v>
      </c>
      <c r="J123">
        <f>ROUND(H123/100*K117,5)</f>
        <v>0.29177999999999998</v>
      </c>
      <c r="K123" s="26"/>
    </row>
    <row r="124" spans="1:27" x14ac:dyDescent="0.25">
      <c r="D124" s="27" t="s">
        <v>108</v>
      </c>
      <c r="E124" s="26"/>
      <c r="H124" s="26"/>
      <c r="K124" s="28">
        <f>SUM(J114:J123)</f>
        <v>37.437179999999998</v>
      </c>
    </row>
    <row r="125" spans="1:27" x14ac:dyDescent="0.25">
      <c r="D125" s="27" t="s">
        <v>111</v>
      </c>
      <c r="E125" s="26"/>
      <c r="H125" s="26"/>
      <c r="K125" s="28">
        <f>SUM(K124:K124)</f>
        <v>37.437179999999998</v>
      </c>
    </row>
    <row r="127" spans="1:27" ht="45" customHeight="1" x14ac:dyDescent="0.25">
      <c r="A127" s="18"/>
      <c r="B127" s="18" t="s">
        <v>155</v>
      </c>
      <c r="C127" s="19" t="s">
        <v>13</v>
      </c>
      <c r="D127" s="34" t="s">
        <v>20</v>
      </c>
      <c r="E127" s="35"/>
      <c r="F127" s="35"/>
      <c r="G127" s="19"/>
      <c r="H127" s="21" t="s">
        <v>83</v>
      </c>
      <c r="I127" s="36">
        <v>1</v>
      </c>
      <c r="J127" s="37"/>
      <c r="K127" s="22">
        <f>ROUND(K140,2)</f>
        <v>12.12</v>
      </c>
      <c r="L127" s="20" t="s">
        <v>156</v>
      </c>
      <c r="M127" s="19"/>
      <c r="N127" s="19"/>
      <c r="O127" s="19"/>
      <c r="P127" s="19"/>
      <c r="Q127" s="19"/>
      <c r="R127" s="19"/>
      <c r="S127" s="19"/>
      <c r="T127" s="19"/>
      <c r="U127" s="19"/>
      <c r="V127" s="19"/>
      <c r="W127" s="19"/>
      <c r="X127" s="19"/>
      <c r="Y127" s="19"/>
      <c r="Z127" s="19"/>
      <c r="AA127" s="19"/>
    </row>
    <row r="128" spans="1:27" x14ac:dyDescent="0.25">
      <c r="B128" s="14" t="s">
        <v>85</v>
      </c>
    </row>
    <row r="129" spans="1:27" x14ac:dyDescent="0.25">
      <c r="B129" t="s">
        <v>123</v>
      </c>
      <c r="C129" t="s">
        <v>87</v>
      </c>
      <c r="D129" t="s">
        <v>124</v>
      </c>
      <c r="E129" s="23">
        <v>9.1999999999999998E-2</v>
      </c>
      <c r="F129" t="s">
        <v>89</v>
      </c>
      <c r="G129" t="s">
        <v>90</v>
      </c>
      <c r="H129" s="24">
        <v>27.86</v>
      </c>
      <c r="I129" t="s">
        <v>91</v>
      </c>
      <c r="J129" s="25">
        <f>ROUND(E129/I127* H129,5)</f>
        <v>2.5631200000000001</v>
      </c>
      <c r="K129" s="26"/>
    </row>
    <row r="130" spans="1:27" x14ac:dyDescent="0.25">
      <c r="B130" t="s">
        <v>125</v>
      </c>
      <c r="C130" t="s">
        <v>87</v>
      </c>
      <c r="D130" t="s">
        <v>126</v>
      </c>
      <c r="E130" s="23">
        <v>0.08</v>
      </c>
      <c r="F130" t="s">
        <v>89</v>
      </c>
      <c r="G130" t="s">
        <v>90</v>
      </c>
      <c r="H130" s="24">
        <v>20.77</v>
      </c>
      <c r="I130" t="s">
        <v>91</v>
      </c>
      <c r="J130" s="25">
        <f>ROUND(E130/I127* H130,5)</f>
        <v>1.6616</v>
      </c>
      <c r="K130" s="26"/>
    </row>
    <row r="131" spans="1:27" x14ac:dyDescent="0.25">
      <c r="D131" s="27" t="s">
        <v>92</v>
      </c>
      <c r="E131" s="26"/>
      <c r="H131" s="26"/>
      <c r="K131" s="24">
        <f>SUM(J129:J130)</f>
        <v>4.2247199999999996</v>
      </c>
    </row>
    <row r="132" spans="1:27" x14ac:dyDescent="0.25">
      <c r="B132" s="14" t="s">
        <v>97</v>
      </c>
      <c r="E132" s="26"/>
      <c r="H132" s="26"/>
      <c r="K132" s="26"/>
    </row>
    <row r="133" spans="1:27" x14ac:dyDescent="0.25">
      <c r="B133" t="s">
        <v>157</v>
      </c>
      <c r="C133" t="s">
        <v>151</v>
      </c>
      <c r="D133" t="s">
        <v>158</v>
      </c>
      <c r="E133" s="23">
        <v>0.3</v>
      </c>
      <c r="G133" t="s">
        <v>90</v>
      </c>
      <c r="H133" s="24">
        <v>5.7</v>
      </c>
      <c r="I133" t="s">
        <v>91</v>
      </c>
      <c r="J133" s="25">
        <f>ROUND(E133* H133,5)</f>
        <v>1.71</v>
      </c>
      <c r="K133" s="26"/>
    </row>
    <row r="134" spans="1:27" x14ac:dyDescent="0.25">
      <c r="B134" t="s">
        <v>159</v>
      </c>
      <c r="C134" t="s">
        <v>151</v>
      </c>
      <c r="D134" t="s">
        <v>160</v>
      </c>
      <c r="E134" s="23">
        <v>0.6</v>
      </c>
      <c r="G134" t="s">
        <v>90</v>
      </c>
      <c r="H134" s="24">
        <v>5.4</v>
      </c>
      <c r="I134" t="s">
        <v>91</v>
      </c>
      <c r="J134" s="25">
        <f>ROUND(E134* H134,5)</f>
        <v>3.24</v>
      </c>
      <c r="K134" s="26"/>
    </row>
    <row r="135" spans="1:27" x14ac:dyDescent="0.25">
      <c r="B135" t="s">
        <v>161</v>
      </c>
      <c r="C135" t="s">
        <v>151</v>
      </c>
      <c r="D135" t="s">
        <v>162</v>
      </c>
      <c r="E135" s="23">
        <v>0.6</v>
      </c>
      <c r="G135" t="s">
        <v>90</v>
      </c>
      <c r="H135" s="24">
        <v>4.8</v>
      </c>
      <c r="I135" t="s">
        <v>91</v>
      </c>
      <c r="J135" s="25">
        <f>ROUND(E135* H135,5)</f>
        <v>2.88</v>
      </c>
      <c r="K135" s="26"/>
    </row>
    <row r="136" spans="1:27" x14ac:dyDescent="0.25">
      <c r="D136" s="27" t="s">
        <v>107</v>
      </c>
      <c r="E136" s="26"/>
      <c r="H136" s="26"/>
      <c r="K136" s="24">
        <f>SUM(J133:J135)</f>
        <v>7.83</v>
      </c>
    </row>
    <row r="137" spans="1:27" x14ac:dyDescent="0.25">
      <c r="E137" s="26"/>
      <c r="H137" s="26"/>
      <c r="K137" s="26"/>
    </row>
    <row r="138" spans="1:27" x14ac:dyDescent="0.25">
      <c r="D138" s="27" t="s">
        <v>109</v>
      </c>
      <c r="E138" s="26"/>
      <c r="H138" s="26">
        <v>1.5</v>
      </c>
      <c r="I138" t="s">
        <v>110</v>
      </c>
      <c r="J138">
        <f>ROUND(H138/100*K131,5)</f>
        <v>6.3369999999999996E-2</v>
      </c>
      <c r="K138" s="26"/>
    </row>
    <row r="139" spans="1:27" x14ac:dyDescent="0.25">
      <c r="D139" s="27" t="s">
        <v>108</v>
      </c>
      <c r="E139" s="26"/>
      <c r="H139" s="26"/>
      <c r="K139" s="28">
        <f>SUM(J128:J138)</f>
        <v>12.11809</v>
      </c>
    </row>
    <row r="140" spans="1:27" x14ac:dyDescent="0.25">
      <c r="D140" s="27" t="s">
        <v>111</v>
      </c>
      <c r="E140" s="26"/>
      <c r="H140" s="26"/>
      <c r="K140" s="28">
        <f>SUM(K139:K139)</f>
        <v>12.11809</v>
      </c>
    </row>
    <row r="142" spans="1:27" ht="45" customHeight="1" x14ac:dyDescent="0.25">
      <c r="A142" s="18"/>
      <c r="B142" s="18" t="s">
        <v>163</v>
      </c>
      <c r="C142" s="19" t="s">
        <v>13</v>
      </c>
      <c r="D142" s="34" t="s">
        <v>20</v>
      </c>
      <c r="E142" s="35"/>
      <c r="F142" s="35"/>
      <c r="G142" s="19"/>
      <c r="H142" s="21" t="s">
        <v>83</v>
      </c>
      <c r="I142" s="36">
        <v>1</v>
      </c>
      <c r="J142" s="37"/>
      <c r="K142" s="22">
        <f>ROUND(K155,2)</f>
        <v>12.12</v>
      </c>
      <c r="L142" s="20" t="s">
        <v>156</v>
      </c>
      <c r="M142" s="19"/>
      <c r="N142" s="19"/>
      <c r="O142" s="19"/>
      <c r="P142" s="19"/>
      <c r="Q142" s="19"/>
      <c r="R142" s="19"/>
      <c r="S142" s="19"/>
      <c r="T142" s="19"/>
      <c r="U142" s="19"/>
      <c r="V142" s="19"/>
      <c r="W142" s="19"/>
      <c r="X142" s="19"/>
      <c r="Y142" s="19"/>
      <c r="Z142" s="19"/>
      <c r="AA142" s="19"/>
    </row>
    <row r="143" spans="1:27" x14ac:dyDescent="0.25">
      <c r="B143" s="14" t="s">
        <v>85</v>
      </c>
    </row>
    <row r="144" spans="1:27" x14ac:dyDescent="0.25">
      <c r="B144" t="s">
        <v>125</v>
      </c>
      <c r="C144" t="s">
        <v>87</v>
      </c>
      <c r="D144" t="s">
        <v>126</v>
      </c>
      <c r="E144" s="23">
        <v>0.08</v>
      </c>
      <c r="F144" t="s">
        <v>89</v>
      </c>
      <c r="G144" t="s">
        <v>90</v>
      </c>
      <c r="H144" s="24">
        <v>20.77</v>
      </c>
      <c r="I144" t="s">
        <v>91</v>
      </c>
      <c r="J144" s="25">
        <f>ROUND(E144/I142* H144,5)</f>
        <v>1.6616</v>
      </c>
      <c r="K144" s="26"/>
    </row>
    <row r="145" spans="1:27" x14ac:dyDescent="0.25">
      <c r="B145" t="s">
        <v>123</v>
      </c>
      <c r="C145" t="s">
        <v>87</v>
      </c>
      <c r="D145" t="s">
        <v>124</v>
      </c>
      <c r="E145" s="23">
        <v>9.1999999999999998E-2</v>
      </c>
      <c r="F145" t="s">
        <v>89</v>
      </c>
      <c r="G145" t="s">
        <v>90</v>
      </c>
      <c r="H145" s="24">
        <v>27.86</v>
      </c>
      <c r="I145" t="s">
        <v>91</v>
      </c>
      <c r="J145" s="25">
        <f>ROUND(E145/I142* H145,5)</f>
        <v>2.5631200000000001</v>
      </c>
      <c r="K145" s="26"/>
    </row>
    <row r="146" spans="1:27" x14ac:dyDescent="0.25">
      <c r="D146" s="27" t="s">
        <v>92</v>
      </c>
      <c r="E146" s="26"/>
      <c r="H146" s="26"/>
      <c r="K146" s="24">
        <f>SUM(J144:J145)</f>
        <v>4.2247199999999996</v>
      </c>
    </row>
    <row r="147" spans="1:27" x14ac:dyDescent="0.25">
      <c r="B147" s="14" t="s">
        <v>97</v>
      </c>
      <c r="E147" s="26"/>
      <c r="H147" s="26"/>
      <c r="K147" s="26"/>
    </row>
    <row r="148" spans="1:27" x14ac:dyDescent="0.25">
      <c r="B148" t="s">
        <v>157</v>
      </c>
      <c r="C148" t="s">
        <v>151</v>
      </c>
      <c r="D148" t="s">
        <v>158</v>
      </c>
      <c r="E148" s="23">
        <v>0.3</v>
      </c>
      <c r="G148" t="s">
        <v>90</v>
      </c>
      <c r="H148" s="24">
        <v>5.7</v>
      </c>
      <c r="I148" t="s">
        <v>91</v>
      </c>
      <c r="J148" s="25">
        <f>ROUND(E148* H148,5)</f>
        <v>1.71</v>
      </c>
      <c r="K148" s="26"/>
    </row>
    <row r="149" spans="1:27" x14ac:dyDescent="0.25">
      <c r="B149" t="s">
        <v>159</v>
      </c>
      <c r="C149" t="s">
        <v>151</v>
      </c>
      <c r="D149" t="s">
        <v>160</v>
      </c>
      <c r="E149" s="23">
        <v>0.6</v>
      </c>
      <c r="G149" t="s">
        <v>90</v>
      </c>
      <c r="H149" s="24">
        <v>5.4</v>
      </c>
      <c r="I149" t="s">
        <v>91</v>
      </c>
      <c r="J149" s="25">
        <f>ROUND(E149* H149,5)</f>
        <v>3.24</v>
      </c>
      <c r="K149" s="26"/>
    </row>
    <row r="150" spans="1:27" x14ac:dyDescent="0.25">
      <c r="B150" t="s">
        <v>161</v>
      </c>
      <c r="C150" t="s">
        <v>151</v>
      </c>
      <c r="D150" t="s">
        <v>162</v>
      </c>
      <c r="E150" s="23">
        <v>0.6</v>
      </c>
      <c r="G150" t="s">
        <v>90</v>
      </c>
      <c r="H150" s="24">
        <v>4.8</v>
      </c>
      <c r="I150" t="s">
        <v>91</v>
      </c>
      <c r="J150" s="25">
        <f>ROUND(E150* H150,5)</f>
        <v>2.88</v>
      </c>
      <c r="K150" s="26"/>
    </row>
    <row r="151" spans="1:27" x14ac:dyDescent="0.25">
      <c r="D151" s="27" t="s">
        <v>107</v>
      </c>
      <c r="E151" s="26"/>
      <c r="H151" s="26"/>
      <c r="K151" s="24">
        <f>SUM(J148:J150)</f>
        <v>7.83</v>
      </c>
    </row>
    <row r="152" spans="1:27" x14ac:dyDescent="0.25">
      <c r="E152" s="26"/>
      <c r="H152" s="26"/>
      <c r="K152" s="26"/>
    </row>
    <row r="153" spans="1:27" x14ac:dyDescent="0.25">
      <c r="D153" s="27" t="s">
        <v>109</v>
      </c>
      <c r="E153" s="26"/>
      <c r="H153" s="26">
        <v>1.5</v>
      </c>
      <c r="I153" t="s">
        <v>110</v>
      </c>
      <c r="J153">
        <f>ROUND(H153/100*K146,5)</f>
        <v>6.3369999999999996E-2</v>
      </c>
      <c r="K153" s="26"/>
    </row>
    <row r="154" spans="1:27" x14ac:dyDescent="0.25">
      <c r="D154" s="27" t="s">
        <v>108</v>
      </c>
      <c r="E154" s="26"/>
      <c r="H154" s="26"/>
      <c r="K154" s="28">
        <f>SUM(J143:J153)</f>
        <v>12.11809</v>
      </c>
    </row>
    <row r="155" spans="1:27" x14ac:dyDescent="0.25">
      <c r="D155" s="27" t="s">
        <v>111</v>
      </c>
      <c r="E155" s="26"/>
      <c r="H155" s="26"/>
      <c r="K155" s="28">
        <f>SUM(K154:K154)</f>
        <v>12.11809</v>
      </c>
    </row>
    <row r="157" spans="1:27" ht="45" customHeight="1" x14ac:dyDescent="0.25">
      <c r="A157" s="18"/>
      <c r="B157" s="18" t="s">
        <v>164</v>
      </c>
      <c r="C157" s="19" t="s">
        <v>13</v>
      </c>
      <c r="D157" s="34" t="s">
        <v>165</v>
      </c>
      <c r="E157" s="35"/>
      <c r="F157" s="35"/>
      <c r="G157" s="19"/>
      <c r="H157" s="21" t="s">
        <v>83</v>
      </c>
      <c r="I157" s="36">
        <v>1</v>
      </c>
      <c r="J157" s="37"/>
      <c r="K157" s="22">
        <f>ROUND(K167,2)</f>
        <v>4.29</v>
      </c>
      <c r="L157" s="20" t="s">
        <v>166</v>
      </c>
      <c r="M157" s="19"/>
      <c r="N157" s="19"/>
      <c r="O157" s="19"/>
      <c r="P157" s="19"/>
      <c r="Q157" s="19"/>
      <c r="R157" s="19"/>
      <c r="S157" s="19"/>
      <c r="T157" s="19"/>
      <c r="U157" s="19"/>
      <c r="V157" s="19"/>
      <c r="W157" s="19"/>
      <c r="X157" s="19"/>
      <c r="Y157" s="19"/>
      <c r="Z157" s="19"/>
      <c r="AA157" s="19"/>
    </row>
    <row r="158" spans="1:27" x14ac:dyDescent="0.25">
      <c r="B158" s="14" t="s">
        <v>85</v>
      </c>
    </row>
    <row r="159" spans="1:27" x14ac:dyDescent="0.25">
      <c r="B159" t="s">
        <v>167</v>
      </c>
      <c r="C159" t="s">
        <v>87</v>
      </c>
      <c r="D159" t="s">
        <v>168</v>
      </c>
      <c r="E159" s="23">
        <v>0.14000000000000001</v>
      </c>
      <c r="F159" t="s">
        <v>89</v>
      </c>
      <c r="G159" t="s">
        <v>90</v>
      </c>
      <c r="H159" s="24">
        <v>27.86</v>
      </c>
      <c r="I159" t="s">
        <v>91</v>
      </c>
      <c r="J159" s="25">
        <f>ROUND(E159/I157* H159,5)</f>
        <v>3.9003999999999999</v>
      </c>
      <c r="K159" s="26"/>
    </row>
    <row r="160" spans="1:27" x14ac:dyDescent="0.25">
      <c r="D160" s="27" t="s">
        <v>92</v>
      </c>
      <c r="E160" s="26"/>
      <c r="H160" s="26"/>
      <c r="K160" s="24">
        <f>SUM(J159:J159)</f>
        <v>3.9003999999999999</v>
      </c>
    </row>
    <row r="161" spans="1:27" x14ac:dyDescent="0.25">
      <c r="B161" s="14" t="s">
        <v>93</v>
      </c>
      <c r="E161" s="26"/>
      <c r="H161" s="26"/>
      <c r="K161" s="26"/>
    </row>
    <row r="162" spans="1:27" x14ac:dyDescent="0.25">
      <c r="B162" t="s">
        <v>169</v>
      </c>
      <c r="C162" t="s">
        <v>87</v>
      </c>
      <c r="D162" t="s">
        <v>170</v>
      </c>
      <c r="E162" s="23">
        <v>0.14000000000000001</v>
      </c>
      <c r="F162" t="s">
        <v>89</v>
      </c>
      <c r="G162" t="s">
        <v>90</v>
      </c>
      <c r="H162" s="24">
        <v>2.34</v>
      </c>
      <c r="I162" t="s">
        <v>91</v>
      </c>
      <c r="J162" s="25">
        <f>ROUND(E162/I157* H162,5)</f>
        <v>0.3276</v>
      </c>
      <c r="K162" s="26"/>
    </row>
    <row r="163" spans="1:27" x14ac:dyDescent="0.25">
      <c r="D163" s="27" t="s">
        <v>96</v>
      </c>
      <c r="E163" s="26"/>
      <c r="H163" s="26"/>
      <c r="K163" s="24">
        <f>SUM(J162:J162)</f>
        <v>0.3276</v>
      </c>
    </row>
    <row r="164" spans="1:27" x14ac:dyDescent="0.25">
      <c r="E164" s="26"/>
      <c r="H164" s="26"/>
      <c r="K164" s="26"/>
    </row>
    <row r="165" spans="1:27" x14ac:dyDescent="0.25">
      <c r="D165" s="27" t="s">
        <v>109</v>
      </c>
      <c r="E165" s="26"/>
      <c r="H165" s="26">
        <v>1.5</v>
      </c>
      <c r="I165" t="s">
        <v>110</v>
      </c>
      <c r="J165">
        <f>ROUND(H165/100*K160,5)</f>
        <v>5.851E-2</v>
      </c>
      <c r="K165" s="26"/>
    </row>
    <row r="166" spans="1:27" x14ac:dyDescent="0.25">
      <c r="D166" s="27" t="s">
        <v>108</v>
      </c>
      <c r="E166" s="26"/>
      <c r="H166" s="26"/>
      <c r="K166" s="28">
        <f>SUM(J158:J165)</f>
        <v>4.2865099999999998</v>
      </c>
    </row>
    <row r="167" spans="1:27" x14ac:dyDescent="0.25">
      <c r="D167" s="27" t="s">
        <v>111</v>
      </c>
      <c r="E167" s="26"/>
      <c r="H167" s="26"/>
      <c r="K167" s="28">
        <f>SUM(K166:K166)</f>
        <v>4.2865099999999998</v>
      </c>
    </row>
    <row r="169" spans="1:27" ht="45" customHeight="1" x14ac:dyDescent="0.25">
      <c r="A169" s="18"/>
      <c r="B169" s="18" t="s">
        <v>171</v>
      </c>
      <c r="C169" s="19" t="s">
        <v>13</v>
      </c>
      <c r="D169" s="34" t="s">
        <v>14</v>
      </c>
      <c r="E169" s="35"/>
      <c r="F169" s="35"/>
      <c r="G169" s="19"/>
      <c r="H169" s="21" t="s">
        <v>83</v>
      </c>
      <c r="I169" s="36">
        <v>1</v>
      </c>
      <c r="J169" s="37"/>
      <c r="K169" s="22">
        <f>ROUND(K180,2)</f>
        <v>2.5</v>
      </c>
      <c r="L169" s="20" t="s">
        <v>172</v>
      </c>
      <c r="M169" s="19"/>
      <c r="N169" s="19"/>
      <c r="O169" s="19"/>
      <c r="P169" s="19"/>
      <c r="Q169" s="19"/>
      <c r="R169" s="19"/>
      <c r="S169" s="19"/>
      <c r="T169" s="19"/>
      <c r="U169" s="19"/>
      <c r="V169" s="19"/>
      <c r="W169" s="19"/>
      <c r="X169" s="19"/>
      <c r="Y169" s="19"/>
      <c r="Z169" s="19"/>
      <c r="AA169" s="19"/>
    </row>
    <row r="170" spans="1:27" x14ac:dyDescent="0.25">
      <c r="B170" s="14" t="s">
        <v>85</v>
      </c>
    </row>
    <row r="171" spans="1:27" x14ac:dyDescent="0.25">
      <c r="B171" t="s">
        <v>125</v>
      </c>
      <c r="C171" t="s">
        <v>87</v>
      </c>
      <c r="D171" t="s">
        <v>126</v>
      </c>
      <c r="E171" s="23">
        <v>0.02</v>
      </c>
      <c r="F171" t="s">
        <v>89</v>
      </c>
      <c r="G171" t="s">
        <v>90</v>
      </c>
      <c r="H171" s="24">
        <v>20.77</v>
      </c>
      <c r="I171" t="s">
        <v>91</v>
      </c>
      <c r="J171" s="25">
        <f>ROUND(E171/I169* H171,5)</f>
        <v>0.41539999999999999</v>
      </c>
      <c r="K171" s="26"/>
    </row>
    <row r="172" spans="1:27" x14ac:dyDescent="0.25">
      <c r="B172" t="s">
        <v>167</v>
      </c>
      <c r="C172" t="s">
        <v>87</v>
      </c>
      <c r="D172" t="s">
        <v>168</v>
      </c>
      <c r="E172" s="23">
        <v>7.0000000000000007E-2</v>
      </c>
      <c r="F172" t="s">
        <v>89</v>
      </c>
      <c r="G172" t="s">
        <v>90</v>
      </c>
      <c r="H172" s="24">
        <v>27.86</v>
      </c>
      <c r="I172" t="s">
        <v>91</v>
      </c>
      <c r="J172" s="25">
        <f>ROUND(E172/I169* H172,5)</f>
        <v>1.9501999999999999</v>
      </c>
      <c r="K172" s="26"/>
    </row>
    <row r="173" spans="1:27" x14ac:dyDescent="0.25">
      <c r="D173" s="27" t="s">
        <v>92</v>
      </c>
      <c r="E173" s="26"/>
      <c r="H173" s="26"/>
      <c r="K173" s="24">
        <f>SUM(J171:J172)</f>
        <v>2.3655999999999997</v>
      </c>
    </row>
    <row r="174" spans="1:27" x14ac:dyDescent="0.25">
      <c r="B174" s="14" t="s">
        <v>93</v>
      </c>
      <c r="E174" s="26"/>
      <c r="H174" s="26"/>
      <c r="K174" s="26"/>
    </row>
    <row r="175" spans="1:27" x14ac:dyDescent="0.25">
      <c r="B175" t="s">
        <v>173</v>
      </c>
      <c r="C175" t="s">
        <v>87</v>
      </c>
      <c r="D175" t="s">
        <v>174</v>
      </c>
      <c r="E175" s="23">
        <v>0.1</v>
      </c>
      <c r="F175" t="s">
        <v>89</v>
      </c>
      <c r="G175" t="s">
        <v>90</v>
      </c>
      <c r="H175" s="24">
        <v>1</v>
      </c>
      <c r="I175" t="s">
        <v>91</v>
      </c>
      <c r="J175" s="25">
        <f>ROUND(E175/I169* H175,5)</f>
        <v>0.1</v>
      </c>
      <c r="K175" s="26"/>
    </row>
    <row r="176" spans="1:27" x14ac:dyDescent="0.25">
      <c r="D176" s="27" t="s">
        <v>96</v>
      </c>
      <c r="E176" s="26"/>
      <c r="H176" s="26"/>
      <c r="K176" s="24">
        <f>SUM(J175:J175)</f>
        <v>0.1</v>
      </c>
    </row>
    <row r="177" spans="1:27" x14ac:dyDescent="0.25">
      <c r="E177" s="26"/>
      <c r="H177" s="26"/>
      <c r="K177" s="26"/>
    </row>
    <row r="178" spans="1:27" x14ac:dyDescent="0.25">
      <c r="D178" s="27" t="s">
        <v>109</v>
      </c>
      <c r="E178" s="26"/>
      <c r="H178" s="26">
        <v>1.5</v>
      </c>
      <c r="I178" t="s">
        <v>110</v>
      </c>
      <c r="J178">
        <f>ROUND(H178/100*K173,5)</f>
        <v>3.5479999999999998E-2</v>
      </c>
      <c r="K178" s="26"/>
    </row>
    <row r="179" spans="1:27" x14ac:dyDescent="0.25">
      <c r="D179" s="27" t="s">
        <v>108</v>
      </c>
      <c r="E179" s="26"/>
      <c r="H179" s="26"/>
      <c r="K179" s="28">
        <f>SUM(J170:J178)</f>
        <v>2.50108</v>
      </c>
    </row>
    <row r="180" spans="1:27" x14ac:dyDescent="0.25">
      <c r="D180" s="27" t="s">
        <v>111</v>
      </c>
      <c r="E180" s="26"/>
      <c r="H180" s="26"/>
      <c r="K180" s="28">
        <f>SUM(K179:K179)</f>
        <v>2.50108</v>
      </c>
    </row>
    <row r="182" spans="1:27" ht="45" customHeight="1" x14ac:dyDescent="0.25">
      <c r="A182" s="18"/>
      <c r="B182" s="18" t="s">
        <v>175</v>
      </c>
      <c r="C182" s="19" t="s">
        <v>25</v>
      </c>
      <c r="D182" s="34" t="s">
        <v>176</v>
      </c>
      <c r="E182" s="35"/>
      <c r="F182" s="35"/>
      <c r="G182" s="19"/>
      <c r="H182" s="21" t="s">
        <v>83</v>
      </c>
      <c r="I182" s="36">
        <v>1</v>
      </c>
      <c r="J182" s="37"/>
      <c r="K182" s="22">
        <f>ROUND(K194,2)</f>
        <v>2501.44</v>
      </c>
      <c r="L182" s="20" t="s">
        <v>177</v>
      </c>
      <c r="M182" s="19"/>
      <c r="N182" s="19"/>
      <c r="O182" s="19"/>
      <c r="P182" s="19"/>
      <c r="Q182" s="19"/>
      <c r="R182" s="19"/>
      <c r="S182" s="19"/>
      <c r="T182" s="19"/>
      <c r="U182" s="19"/>
      <c r="V182" s="19"/>
      <c r="W182" s="19"/>
      <c r="X182" s="19"/>
      <c r="Y182" s="19"/>
      <c r="Z182" s="19"/>
      <c r="AA182" s="19"/>
    </row>
    <row r="183" spans="1:27" x14ac:dyDescent="0.25">
      <c r="B183" s="14" t="s">
        <v>85</v>
      </c>
    </row>
    <row r="184" spans="1:27" x14ac:dyDescent="0.25">
      <c r="B184" t="s">
        <v>178</v>
      </c>
      <c r="C184" t="s">
        <v>87</v>
      </c>
      <c r="D184" t="s">
        <v>179</v>
      </c>
      <c r="E184" s="23">
        <v>40</v>
      </c>
      <c r="F184" t="s">
        <v>89</v>
      </c>
      <c r="G184" t="s">
        <v>90</v>
      </c>
      <c r="H184" s="24">
        <v>24.7</v>
      </c>
      <c r="I184" t="s">
        <v>91</v>
      </c>
      <c r="J184" s="25">
        <f>ROUND(E184/I182* H184,5)</f>
        <v>988</v>
      </c>
      <c r="K184" s="26"/>
    </row>
    <row r="185" spans="1:27" x14ac:dyDescent="0.25">
      <c r="B185" t="s">
        <v>180</v>
      </c>
      <c r="C185" t="s">
        <v>87</v>
      </c>
      <c r="D185" t="s">
        <v>181</v>
      </c>
      <c r="E185" s="23">
        <v>40</v>
      </c>
      <c r="F185" t="s">
        <v>89</v>
      </c>
      <c r="G185" t="s">
        <v>90</v>
      </c>
      <c r="H185" s="24">
        <v>27.86</v>
      </c>
      <c r="I185" t="s">
        <v>91</v>
      </c>
      <c r="J185" s="25">
        <f>ROUND(E185/I182* H185,5)</f>
        <v>1114.4000000000001</v>
      </c>
      <c r="K185" s="26"/>
    </row>
    <row r="186" spans="1:27" x14ac:dyDescent="0.25">
      <c r="D186" s="27" t="s">
        <v>92</v>
      </c>
      <c r="E186" s="26"/>
      <c r="H186" s="26"/>
      <c r="K186" s="24">
        <f>SUM(J184:J185)</f>
        <v>2102.4</v>
      </c>
    </row>
    <row r="187" spans="1:27" x14ac:dyDescent="0.25">
      <c r="B187" s="14" t="s">
        <v>97</v>
      </c>
      <c r="E187" s="26"/>
      <c r="H187" s="26"/>
      <c r="K187" s="26"/>
    </row>
    <row r="188" spans="1:27" x14ac:dyDescent="0.25">
      <c r="B188" t="s">
        <v>182</v>
      </c>
      <c r="C188" t="s">
        <v>183</v>
      </c>
      <c r="D188" t="s">
        <v>184</v>
      </c>
      <c r="E188" s="23">
        <v>6</v>
      </c>
      <c r="G188" t="s">
        <v>90</v>
      </c>
      <c r="H188" s="24">
        <v>10.25</v>
      </c>
      <c r="I188" t="s">
        <v>91</v>
      </c>
      <c r="J188" s="25">
        <f>ROUND(E188* H188,5)</f>
        <v>61.5</v>
      </c>
      <c r="K188" s="26"/>
    </row>
    <row r="189" spans="1:27" x14ac:dyDescent="0.25">
      <c r="B189" t="s">
        <v>185</v>
      </c>
      <c r="C189" t="s">
        <v>151</v>
      </c>
      <c r="D189" t="s">
        <v>186</v>
      </c>
      <c r="E189" s="23">
        <v>30</v>
      </c>
      <c r="G189" t="s">
        <v>90</v>
      </c>
      <c r="H189" s="24">
        <v>10.199999999999999</v>
      </c>
      <c r="I189" t="s">
        <v>91</v>
      </c>
      <c r="J189" s="25">
        <f>ROUND(E189* H189,5)</f>
        <v>306</v>
      </c>
      <c r="K189" s="26"/>
    </row>
    <row r="190" spans="1:27" x14ac:dyDescent="0.25">
      <c r="D190" s="27" t="s">
        <v>107</v>
      </c>
      <c r="E190" s="26"/>
      <c r="H190" s="26"/>
      <c r="K190" s="24">
        <f>SUM(J188:J189)</f>
        <v>367.5</v>
      </c>
    </row>
    <row r="191" spans="1:27" x14ac:dyDescent="0.25">
      <c r="E191" s="26"/>
      <c r="H191" s="26"/>
      <c r="K191" s="26"/>
    </row>
    <row r="192" spans="1:27" x14ac:dyDescent="0.25">
      <c r="D192" s="27" t="s">
        <v>109</v>
      </c>
      <c r="E192" s="26"/>
      <c r="H192" s="26">
        <v>1.5</v>
      </c>
      <c r="I192" t="s">
        <v>110</v>
      </c>
      <c r="J192">
        <f>ROUND(H192/100*K186,5)</f>
        <v>31.536000000000001</v>
      </c>
      <c r="K192" s="26"/>
    </row>
    <row r="193" spans="1:27" x14ac:dyDescent="0.25">
      <c r="D193" s="27" t="s">
        <v>108</v>
      </c>
      <c r="E193" s="26"/>
      <c r="H193" s="26"/>
      <c r="K193" s="28">
        <f>SUM(J183:J192)</f>
        <v>2501.4360000000001</v>
      </c>
    </row>
    <row r="194" spans="1:27" x14ac:dyDescent="0.25">
      <c r="D194" s="27" t="s">
        <v>111</v>
      </c>
      <c r="E194" s="26"/>
      <c r="H194" s="26"/>
      <c r="K194" s="28">
        <f>SUM(K193:K193)</f>
        <v>2501.4360000000001</v>
      </c>
    </row>
    <row r="196" spans="1:27" ht="45" customHeight="1" x14ac:dyDescent="0.25">
      <c r="A196" s="18"/>
      <c r="B196" s="18" t="s">
        <v>187</v>
      </c>
      <c r="C196" s="19" t="s">
        <v>25</v>
      </c>
      <c r="D196" s="34" t="s">
        <v>188</v>
      </c>
      <c r="E196" s="35"/>
      <c r="F196" s="35"/>
      <c r="G196" s="19"/>
      <c r="H196" s="21" t="s">
        <v>83</v>
      </c>
      <c r="I196" s="36">
        <v>1</v>
      </c>
      <c r="J196" s="37"/>
      <c r="K196" s="22">
        <f>ROUND(K209,2)</f>
        <v>901.69</v>
      </c>
      <c r="L196" s="20" t="s">
        <v>189</v>
      </c>
      <c r="M196" s="19"/>
      <c r="N196" s="19"/>
      <c r="O196" s="19"/>
      <c r="P196" s="19"/>
      <c r="Q196" s="19"/>
      <c r="R196" s="19"/>
      <c r="S196" s="19"/>
      <c r="T196" s="19"/>
      <c r="U196" s="19"/>
      <c r="V196" s="19"/>
      <c r="W196" s="19"/>
      <c r="X196" s="19"/>
      <c r="Y196" s="19"/>
      <c r="Z196" s="19"/>
      <c r="AA196" s="19"/>
    </row>
    <row r="197" spans="1:27" x14ac:dyDescent="0.25">
      <c r="B197" s="14" t="s">
        <v>85</v>
      </c>
    </row>
    <row r="198" spans="1:27" x14ac:dyDescent="0.25">
      <c r="B198" t="s">
        <v>125</v>
      </c>
      <c r="C198" t="s">
        <v>87</v>
      </c>
      <c r="D198" t="s">
        <v>126</v>
      </c>
      <c r="E198" s="23">
        <v>8</v>
      </c>
      <c r="F198" t="s">
        <v>89</v>
      </c>
      <c r="G198" t="s">
        <v>90</v>
      </c>
      <c r="H198" s="24">
        <v>20.77</v>
      </c>
      <c r="I198" t="s">
        <v>91</v>
      </c>
      <c r="J198" s="25">
        <f>ROUND(E198/I196* H198,5)</f>
        <v>166.16</v>
      </c>
      <c r="K198" s="26"/>
    </row>
    <row r="199" spans="1:27" x14ac:dyDescent="0.25">
      <c r="B199" t="s">
        <v>180</v>
      </c>
      <c r="C199" t="s">
        <v>87</v>
      </c>
      <c r="D199" t="s">
        <v>181</v>
      </c>
      <c r="E199" s="23">
        <v>8</v>
      </c>
      <c r="F199" t="s">
        <v>89</v>
      </c>
      <c r="G199" t="s">
        <v>90</v>
      </c>
      <c r="H199" s="24">
        <v>27.86</v>
      </c>
      <c r="I199" t="s">
        <v>91</v>
      </c>
      <c r="J199" s="25">
        <f>ROUND(E199/I196* H199,5)</f>
        <v>222.88</v>
      </c>
      <c r="K199" s="26"/>
    </row>
    <row r="200" spans="1:27" x14ac:dyDescent="0.25">
      <c r="B200" t="s">
        <v>178</v>
      </c>
      <c r="C200" t="s">
        <v>87</v>
      </c>
      <c r="D200" t="s">
        <v>179</v>
      </c>
      <c r="E200" s="23">
        <v>8</v>
      </c>
      <c r="F200" t="s">
        <v>89</v>
      </c>
      <c r="G200" t="s">
        <v>90</v>
      </c>
      <c r="H200" s="24">
        <v>24.7</v>
      </c>
      <c r="I200" t="s">
        <v>91</v>
      </c>
      <c r="J200" s="25">
        <f>ROUND(E200/I196* H200,5)</f>
        <v>197.6</v>
      </c>
      <c r="K200" s="26"/>
    </row>
    <row r="201" spans="1:27" x14ac:dyDescent="0.25">
      <c r="D201" s="27" t="s">
        <v>92</v>
      </c>
      <c r="E201" s="26"/>
      <c r="H201" s="26"/>
      <c r="K201" s="24">
        <f>SUM(J198:J200)</f>
        <v>586.64</v>
      </c>
    </row>
    <row r="202" spans="1:27" x14ac:dyDescent="0.25">
      <c r="B202" s="14" t="s">
        <v>97</v>
      </c>
      <c r="E202" s="26"/>
      <c r="H202" s="26"/>
      <c r="K202" s="26"/>
    </row>
    <row r="203" spans="1:27" x14ac:dyDescent="0.25">
      <c r="B203" t="s">
        <v>185</v>
      </c>
      <c r="C203" t="s">
        <v>151</v>
      </c>
      <c r="D203" t="s">
        <v>186</v>
      </c>
      <c r="E203" s="23">
        <v>25</v>
      </c>
      <c r="G203" t="s">
        <v>90</v>
      </c>
      <c r="H203" s="24">
        <v>10.199999999999999</v>
      </c>
      <c r="I203" t="s">
        <v>91</v>
      </c>
      <c r="J203" s="25">
        <f>ROUND(E203* H203,5)</f>
        <v>255</v>
      </c>
      <c r="K203" s="26"/>
    </row>
    <row r="204" spans="1:27" x14ac:dyDescent="0.25">
      <c r="B204" t="s">
        <v>182</v>
      </c>
      <c r="C204" t="s">
        <v>183</v>
      </c>
      <c r="D204" t="s">
        <v>184</v>
      </c>
      <c r="E204" s="23">
        <v>5</v>
      </c>
      <c r="G204" t="s">
        <v>90</v>
      </c>
      <c r="H204" s="24">
        <v>10.25</v>
      </c>
      <c r="I204" t="s">
        <v>91</v>
      </c>
      <c r="J204" s="25">
        <f>ROUND(E204* H204,5)</f>
        <v>51.25</v>
      </c>
      <c r="K204" s="26"/>
    </row>
    <row r="205" spans="1:27" x14ac:dyDescent="0.25">
      <c r="D205" s="27" t="s">
        <v>107</v>
      </c>
      <c r="E205" s="26"/>
      <c r="H205" s="26"/>
      <c r="K205" s="24">
        <f>SUM(J203:J204)</f>
        <v>306.25</v>
      </c>
    </row>
    <row r="206" spans="1:27" x14ac:dyDescent="0.25">
      <c r="E206" s="26"/>
      <c r="H206" s="26"/>
      <c r="K206" s="26"/>
    </row>
    <row r="207" spans="1:27" x14ac:dyDescent="0.25">
      <c r="D207" s="27" t="s">
        <v>109</v>
      </c>
      <c r="E207" s="26"/>
      <c r="H207" s="26">
        <v>1.5</v>
      </c>
      <c r="I207" t="s">
        <v>110</v>
      </c>
      <c r="J207">
        <f>ROUND(H207/100*K201,5)</f>
        <v>8.7995999999999999</v>
      </c>
      <c r="K207" s="26"/>
    </row>
    <row r="208" spans="1:27" x14ac:dyDescent="0.25">
      <c r="D208" s="27" t="s">
        <v>108</v>
      </c>
      <c r="E208" s="26"/>
      <c r="H208" s="26"/>
      <c r="K208" s="28">
        <f>SUM(J197:J207)</f>
        <v>901.68960000000004</v>
      </c>
    </row>
    <row r="209" spans="1:27" x14ac:dyDescent="0.25">
      <c r="D209" s="27" t="s">
        <v>111</v>
      </c>
      <c r="E209" s="26"/>
      <c r="H209" s="26"/>
      <c r="K209" s="28">
        <f>SUM(K208:K208)</f>
        <v>901.68960000000004</v>
      </c>
    </row>
    <row r="211" spans="1:27" ht="45" customHeight="1" x14ac:dyDescent="0.25">
      <c r="A211" s="18"/>
      <c r="B211" s="18" t="s">
        <v>190</v>
      </c>
      <c r="C211" s="19" t="s">
        <v>25</v>
      </c>
      <c r="D211" s="34" t="s">
        <v>191</v>
      </c>
      <c r="E211" s="35"/>
      <c r="F211" s="35"/>
      <c r="G211" s="19"/>
      <c r="H211" s="21" t="s">
        <v>83</v>
      </c>
      <c r="I211" s="36">
        <v>1</v>
      </c>
      <c r="J211" s="37"/>
      <c r="K211" s="22">
        <f>ROUND(K224,2)</f>
        <v>1803.38</v>
      </c>
      <c r="L211" s="20" t="s">
        <v>192</v>
      </c>
      <c r="M211" s="19"/>
      <c r="N211" s="19"/>
      <c r="O211" s="19"/>
      <c r="P211" s="19"/>
      <c r="Q211" s="19"/>
      <c r="R211" s="19"/>
      <c r="S211" s="19"/>
      <c r="T211" s="19"/>
      <c r="U211" s="19"/>
      <c r="V211" s="19"/>
      <c r="W211" s="19"/>
      <c r="X211" s="19"/>
      <c r="Y211" s="19"/>
      <c r="Z211" s="19"/>
      <c r="AA211" s="19"/>
    </row>
    <row r="212" spans="1:27" x14ac:dyDescent="0.25">
      <c r="B212" s="14" t="s">
        <v>85</v>
      </c>
    </row>
    <row r="213" spans="1:27" x14ac:dyDescent="0.25">
      <c r="B213" t="s">
        <v>178</v>
      </c>
      <c r="C213" t="s">
        <v>87</v>
      </c>
      <c r="D213" t="s">
        <v>179</v>
      </c>
      <c r="E213" s="23">
        <v>16</v>
      </c>
      <c r="F213" t="s">
        <v>89</v>
      </c>
      <c r="G213" t="s">
        <v>90</v>
      </c>
      <c r="H213" s="24">
        <v>24.7</v>
      </c>
      <c r="I213" t="s">
        <v>91</v>
      </c>
      <c r="J213" s="25">
        <f>ROUND(E213/I211* H213,5)</f>
        <v>395.2</v>
      </c>
      <c r="K213" s="26"/>
    </row>
    <row r="214" spans="1:27" x14ac:dyDescent="0.25">
      <c r="B214" t="s">
        <v>125</v>
      </c>
      <c r="C214" t="s">
        <v>87</v>
      </c>
      <c r="D214" t="s">
        <v>126</v>
      </c>
      <c r="E214" s="23">
        <v>16</v>
      </c>
      <c r="F214" t="s">
        <v>89</v>
      </c>
      <c r="G214" t="s">
        <v>90</v>
      </c>
      <c r="H214" s="24">
        <v>20.77</v>
      </c>
      <c r="I214" t="s">
        <v>91</v>
      </c>
      <c r="J214" s="25">
        <f>ROUND(E214/I211* H214,5)</f>
        <v>332.32</v>
      </c>
      <c r="K214" s="26"/>
    </row>
    <row r="215" spans="1:27" x14ac:dyDescent="0.25">
      <c r="B215" t="s">
        <v>180</v>
      </c>
      <c r="C215" t="s">
        <v>87</v>
      </c>
      <c r="D215" t="s">
        <v>181</v>
      </c>
      <c r="E215" s="23">
        <v>16</v>
      </c>
      <c r="F215" t="s">
        <v>89</v>
      </c>
      <c r="G215" t="s">
        <v>90</v>
      </c>
      <c r="H215" s="24">
        <v>27.86</v>
      </c>
      <c r="I215" t="s">
        <v>91</v>
      </c>
      <c r="J215" s="25">
        <f>ROUND(E215/I211* H215,5)</f>
        <v>445.76</v>
      </c>
      <c r="K215" s="26"/>
    </row>
    <row r="216" spans="1:27" x14ac:dyDescent="0.25">
      <c r="D216" s="27" t="s">
        <v>92</v>
      </c>
      <c r="E216" s="26"/>
      <c r="H216" s="26"/>
      <c r="K216" s="24">
        <f>SUM(J213:J215)</f>
        <v>1173.28</v>
      </c>
    </row>
    <row r="217" spans="1:27" x14ac:dyDescent="0.25">
      <c r="B217" s="14" t="s">
        <v>97</v>
      </c>
      <c r="E217" s="26"/>
      <c r="H217" s="26"/>
      <c r="K217" s="26"/>
    </row>
    <row r="218" spans="1:27" x14ac:dyDescent="0.25">
      <c r="B218" t="s">
        <v>185</v>
      </c>
      <c r="C218" t="s">
        <v>151</v>
      </c>
      <c r="D218" t="s">
        <v>186</v>
      </c>
      <c r="E218" s="23">
        <v>50</v>
      </c>
      <c r="G218" t="s">
        <v>90</v>
      </c>
      <c r="H218" s="24">
        <v>10.199999999999999</v>
      </c>
      <c r="I218" t="s">
        <v>91</v>
      </c>
      <c r="J218" s="25">
        <f>ROUND(E218* H218,5)</f>
        <v>510</v>
      </c>
      <c r="K218" s="26"/>
    </row>
    <row r="219" spans="1:27" x14ac:dyDescent="0.25">
      <c r="B219" t="s">
        <v>182</v>
      </c>
      <c r="C219" t="s">
        <v>183</v>
      </c>
      <c r="D219" t="s">
        <v>184</v>
      </c>
      <c r="E219" s="23">
        <v>10</v>
      </c>
      <c r="G219" t="s">
        <v>90</v>
      </c>
      <c r="H219" s="24">
        <v>10.25</v>
      </c>
      <c r="I219" t="s">
        <v>91</v>
      </c>
      <c r="J219" s="25">
        <f>ROUND(E219* H219,5)</f>
        <v>102.5</v>
      </c>
      <c r="K219" s="26"/>
    </row>
    <row r="220" spans="1:27" x14ac:dyDescent="0.25">
      <c r="D220" s="27" t="s">
        <v>107</v>
      </c>
      <c r="E220" s="26"/>
      <c r="H220" s="26"/>
      <c r="K220" s="24">
        <f>SUM(J218:J219)</f>
        <v>612.5</v>
      </c>
    </row>
    <row r="221" spans="1:27" x14ac:dyDescent="0.25">
      <c r="E221" s="26"/>
      <c r="H221" s="26"/>
      <c r="K221" s="26"/>
    </row>
    <row r="222" spans="1:27" x14ac:dyDescent="0.25">
      <c r="D222" s="27" t="s">
        <v>109</v>
      </c>
      <c r="E222" s="26"/>
      <c r="H222" s="26">
        <v>1.5</v>
      </c>
      <c r="I222" t="s">
        <v>110</v>
      </c>
      <c r="J222">
        <f>ROUND(H222/100*K216,5)</f>
        <v>17.5992</v>
      </c>
      <c r="K222" s="26"/>
    </row>
    <row r="223" spans="1:27" x14ac:dyDescent="0.25">
      <c r="D223" s="27" t="s">
        <v>108</v>
      </c>
      <c r="E223" s="26"/>
      <c r="H223" s="26"/>
      <c r="K223" s="28">
        <f>SUM(J212:J222)</f>
        <v>1803.3792000000001</v>
      </c>
    </row>
    <row r="224" spans="1:27" x14ac:dyDescent="0.25">
      <c r="D224" s="27" t="s">
        <v>111</v>
      </c>
      <c r="E224" s="26"/>
      <c r="H224" s="26"/>
      <c r="K224" s="28">
        <f>SUM(K223:K223)</f>
        <v>1803.3792000000001</v>
      </c>
    </row>
    <row r="226" spans="1:27" ht="45" customHeight="1" x14ac:dyDescent="0.25">
      <c r="A226" s="18"/>
      <c r="B226" s="18" t="s">
        <v>193</v>
      </c>
      <c r="C226" s="19" t="s">
        <v>25</v>
      </c>
      <c r="D226" s="34" t="s">
        <v>194</v>
      </c>
      <c r="E226" s="35"/>
      <c r="F226" s="35"/>
      <c r="G226" s="19"/>
      <c r="H226" s="21" t="s">
        <v>83</v>
      </c>
      <c r="I226" s="36">
        <v>1</v>
      </c>
      <c r="J226" s="37"/>
      <c r="K226" s="22">
        <f>ROUND(K231,2)</f>
        <v>226.6</v>
      </c>
      <c r="L226" s="20" t="s">
        <v>195</v>
      </c>
      <c r="M226" s="19"/>
      <c r="N226" s="19"/>
      <c r="O226" s="19"/>
      <c r="P226" s="19"/>
      <c r="Q226" s="19"/>
      <c r="R226" s="19"/>
      <c r="S226" s="19"/>
      <c r="T226" s="19"/>
      <c r="U226" s="19"/>
      <c r="V226" s="19"/>
      <c r="W226" s="19"/>
      <c r="X226" s="19"/>
      <c r="Y226" s="19"/>
      <c r="Z226" s="19"/>
      <c r="AA226" s="19"/>
    </row>
    <row r="227" spans="1:27" x14ac:dyDescent="0.25">
      <c r="B227" s="14" t="s">
        <v>97</v>
      </c>
    </row>
    <row r="228" spans="1:27" x14ac:dyDescent="0.25">
      <c r="B228" t="s">
        <v>196</v>
      </c>
      <c r="C228" t="s">
        <v>25</v>
      </c>
      <c r="D228" t="s">
        <v>197</v>
      </c>
      <c r="E228" s="23">
        <v>1</v>
      </c>
      <c r="G228" t="s">
        <v>90</v>
      </c>
      <c r="H228" s="24">
        <v>226.6</v>
      </c>
      <c r="I228" t="s">
        <v>91</v>
      </c>
      <c r="J228" s="25">
        <f>ROUND(E228* H228,5)</f>
        <v>226.6</v>
      </c>
      <c r="K228" s="26"/>
    </row>
    <row r="229" spans="1:27" x14ac:dyDescent="0.25">
      <c r="D229" s="27" t="s">
        <v>107</v>
      </c>
      <c r="E229" s="26"/>
      <c r="H229" s="26"/>
      <c r="K229" s="24">
        <f>SUM(J228:J228)</f>
        <v>226.6</v>
      </c>
    </row>
    <row r="230" spans="1:27" x14ac:dyDescent="0.25">
      <c r="D230" s="27" t="s">
        <v>108</v>
      </c>
      <c r="E230" s="26"/>
      <c r="H230" s="26"/>
      <c r="K230" s="28">
        <f>SUM(J227:J229)</f>
        <v>226.6</v>
      </c>
    </row>
    <row r="231" spans="1:27" x14ac:dyDescent="0.25">
      <c r="D231" s="27" t="s">
        <v>111</v>
      </c>
      <c r="E231" s="26"/>
      <c r="H231" s="26"/>
      <c r="K231" s="28">
        <f>SUM(K230:K230)</f>
        <v>226.6</v>
      </c>
    </row>
    <row r="233" spans="1:27" ht="45" customHeight="1" x14ac:dyDescent="0.25">
      <c r="A233" s="18"/>
      <c r="B233" s="18" t="s">
        <v>198</v>
      </c>
      <c r="C233" s="19" t="s">
        <v>25</v>
      </c>
      <c r="D233" s="34" t="s">
        <v>199</v>
      </c>
      <c r="E233" s="35"/>
      <c r="F233" s="35"/>
      <c r="G233" s="19"/>
      <c r="H233" s="21" t="s">
        <v>83</v>
      </c>
      <c r="I233" s="36">
        <v>1</v>
      </c>
      <c r="J233" s="37"/>
      <c r="K233" s="22">
        <f>ROUND(K243,2)</f>
        <v>122.07</v>
      </c>
      <c r="L233" s="20" t="s">
        <v>200</v>
      </c>
      <c r="M233" s="19"/>
      <c r="N233" s="19"/>
      <c r="O233" s="19"/>
      <c r="P233" s="19"/>
      <c r="Q233" s="19"/>
      <c r="R233" s="19"/>
      <c r="S233" s="19"/>
      <c r="T233" s="19"/>
      <c r="U233" s="19"/>
      <c r="V233" s="19"/>
      <c r="W233" s="19"/>
      <c r="X233" s="19"/>
      <c r="Y233" s="19"/>
      <c r="Z233" s="19"/>
      <c r="AA233" s="19"/>
    </row>
    <row r="234" spans="1:27" x14ac:dyDescent="0.25">
      <c r="B234" s="14" t="s">
        <v>85</v>
      </c>
    </row>
    <row r="235" spans="1:27" x14ac:dyDescent="0.25">
      <c r="B235" t="s">
        <v>201</v>
      </c>
      <c r="C235" t="s">
        <v>87</v>
      </c>
      <c r="D235" t="s">
        <v>202</v>
      </c>
      <c r="E235" s="23">
        <v>0.25</v>
      </c>
      <c r="F235" t="s">
        <v>89</v>
      </c>
      <c r="G235" t="s">
        <v>90</v>
      </c>
      <c r="H235" s="24">
        <v>27.86</v>
      </c>
      <c r="I235" t="s">
        <v>91</v>
      </c>
      <c r="J235" s="25">
        <f>ROUND(E235/I233* H235,5)</f>
        <v>6.9649999999999999</v>
      </c>
      <c r="K235" s="26"/>
    </row>
    <row r="236" spans="1:27" x14ac:dyDescent="0.25">
      <c r="D236" s="27" t="s">
        <v>92</v>
      </c>
      <c r="E236" s="26"/>
      <c r="H236" s="26"/>
      <c r="K236" s="24">
        <f>SUM(J235:J235)</f>
        <v>6.9649999999999999</v>
      </c>
    </row>
    <row r="237" spans="1:27" x14ac:dyDescent="0.25">
      <c r="B237" s="14" t="s">
        <v>97</v>
      </c>
      <c r="E237" s="26"/>
      <c r="H237" s="26"/>
      <c r="K237" s="26"/>
    </row>
    <row r="238" spans="1:27" x14ac:dyDescent="0.25">
      <c r="B238" t="s">
        <v>203</v>
      </c>
      <c r="C238" t="s">
        <v>25</v>
      </c>
      <c r="D238" t="s">
        <v>204</v>
      </c>
      <c r="E238" s="23">
        <v>1</v>
      </c>
      <c r="G238" t="s">
        <v>90</v>
      </c>
      <c r="H238" s="24">
        <v>115</v>
      </c>
      <c r="I238" t="s">
        <v>91</v>
      </c>
      <c r="J238" s="25">
        <f>ROUND(E238* H238,5)</f>
        <v>115</v>
      </c>
      <c r="K238" s="26"/>
    </row>
    <row r="239" spans="1:27" x14ac:dyDescent="0.25">
      <c r="D239" s="27" t="s">
        <v>107</v>
      </c>
      <c r="E239" s="26"/>
      <c r="H239" s="26"/>
      <c r="K239" s="24">
        <f>SUM(J238:J238)</f>
        <v>115</v>
      </c>
    </row>
    <row r="240" spans="1:27" x14ac:dyDescent="0.25">
      <c r="E240" s="26"/>
      <c r="H240" s="26"/>
      <c r="K240" s="26"/>
    </row>
    <row r="241" spans="1:27" x14ac:dyDescent="0.25">
      <c r="D241" s="27" t="s">
        <v>109</v>
      </c>
      <c r="E241" s="26"/>
      <c r="H241" s="26">
        <v>1.5</v>
      </c>
      <c r="I241" t="s">
        <v>110</v>
      </c>
      <c r="J241">
        <f>ROUND(H241/100*K236,5)</f>
        <v>0.10448</v>
      </c>
      <c r="K241" s="26"/>
    </row>
    <row r="242" spans="1:27" x14ac:dyDescent="0.25">
      <c r="D242" s="27" t="s">
        <v>108</v>
      </c>
      <c r="E242" s="26"/>
      <c r="H242" s="26"/>
      <c r="K242" s="28">
        <f>SUM(J234:J241)</f>
        <v>122.06948</v>
      </c>
    </row>
    <row r="243" spans="1:27" x14ac:dyDescent="0.25">
      <c r="D243" s="27" t="s">
        <v>111</v>
      </c>
      <c r="E243" s="26"/>
      <c r="H243" s="26"/>
      <c r="K243" s="28">
        <f>SUM(K242:K242)</f>
        <v>122.06948</v>
      </c>
    </row>
    <row r="245" spans="1:27" ht="45" customHeight="1" x14ac:dyDescent="0.25">
      <c r="A245" s="18"/>
      <c r="B245" s="18" t="s">
        <v>205</v>
      </c>
      <c r="C245" s="19" t="s">
        <v>25</v>
      </c>
      <c r="D245" s="34" t="s">
        <v>206</v>
      </c>
      <c r="E245" s="35"/>
      <c r="F245" s="35"/>
      <c r="G245" s="19"/>
      <c r="H245" s="21" t="s">
        <v>83</v>
      </c>
      <c r="I245" s="36">
        <v>1</v>
      </c>
      <c r="J245" s="37"/>
      <c r="K245" s="22">
        <f>ROUND(K256,2)</f>
        <v>958.7</v>
      </c>
      <c r="L245" s="20" t="s">
        <v>207</v>
      </c>
      <c r="M245" s="19"/>
      <c r="N245" s="19"/>
      <c r="O245" s="19"/>
      <c r="P245" s="19"/>
      <c r="Q245" s="19"/>
      <c r="R245" s="19"/>
      <c r="S245" s="19"/>
      <c r="T245" s="19"/>
      <c r="U245" s="19"/>
      <c r="V245" s="19"/>
      <c r="W245" s="19"/>
      <c r="X245" s="19"/>
      <c r="Y245" s="19"/>
      <c r="Z245" s="19"/>
      <c r="AA245" s="19"/>
    </row>
    <row r="246" spans="1:27" x14ac:dyDescent="0.25">
      <c r="B246" s="14" t="s">
        <v>85</v>
      </c>
    </row>
    <row r="247" spans="1:27" x14ac:dyDescent="0.25">
      <c r="B247" t="s">
        <v>125</v>
      </c>
      <c r="C247" t="s">
        <v>87</v>
      </c>
      <c r="D247" t="s">
        <v>126</v>
      </c>
      <c r="E247" s="23">
        <v>4</v>
      </c>
      <c r="F247" t="s">
        <v>89</v>
      </c>
      <c r="G247" t="s">
        <v>90</v>
      </c>
      <c r="H247" s="24">
        <v>20.77</v>
      </c>
      <c r="I247" t="s">
        <v>91</v>
      </c>
      <c r="J247" s="25">
        <f>ROUND(E247/I245* H247,5)</f>
        <v>83.08</v>
      </c>
      <c r="K247" s="26"/>
    </row>
    <row r="248" spans="1:27" x14ac:dyDescent="0.25">
      <c r="B248" t="s">
        <v>123</v>
      </c>
      <c r="C248" t="s">
        <v>87</v>
      </c>
      <c r="D248" t="s">
        <v>124</v>
      </c>
      <c r="E248" s="23">
        <v>4</v>
      </c>
      <c r="F248" t="s">
        <v>89</v>
      </c>
      <c r="G248" t="s">
        <v>90</v>
      </c>
      <c r="H248" s="24">
        <v>27.86</v>
      </c>
      <c r="I248" t="s">
        <v>91</v>
      </c>
      <c r="J248" s="25">
        <f>ROUND(E248/I245* H248,5)</f>
        <v>111.44</v>
      </c>
      <c r="K248" s="26"/>
    </row>
    <row r="249" spans="1:27" x14ac:dyDescent="0.25">
      <c r="D249" s="27" t="s">
        <v>92</v>
      </c>
      <c r="E249" s="26"/>
      <c r="H249" s="26"/>
      <c r="K249" s="24">
        <f>SUM(J247:J248)</f>
        <v>194.51999999999998</v>
      </c>
    </row>
    <row r="250" spans="1:27" x14ac:dyDescent="0.25">
      <c r="B250" s="14" t="s">
        <v>97</v>
      </c>
      <c r="E250" s="26"/>
      <c r="H250" s="26"/>
      <c r="K250" s="26"/>
    </row>
    <row r="251" spans="1:27" x14ac:dyDescent="0.25">
      <c r="B251" t="s">
        <v>208</v>
      </c>
      <c r="C251" t="s">
        <v>25</v>
      </c>
      <c r="D251" t="s">
        <v>209</v>
      </c>
      <c r="E251" s="23">
        <v>1</v>
      </c>
      <c r="G251" t="s">
        <v>90</v>
      </c>
      <c r="H251" s="24">
        <v>761.26</v>
      </c>
      <c r="I251" t="s">
        <v>91</v>
      </c>
      <c r="J251" s="25">
        <f>ROUND(E251* H251,5)</f>
        <v>761.26</v>
      </c>
      <c r="K251" s="26"/>
    </row>
    <row r="252" spans="1:27" x14ac:dyDescent="0.25">
      <c r="D252" s="27" t="s">
        <v>107</v>
      </c>
      <c r="E252" s="26"/>
      <c r="H252" s="26"/>
      <c r="K252" s="24">
        <f>SUM(J251:J251)</f>
        <v>761.26</v>
      </c>
    </row>
    <row r="253" spans="1:27" x14ac:dyDescent="0.25">
      <c r="E253" s="26"/>
      <c r="H253" s="26"/>
      <c r="K253" s="26"/>
    </row>
    <row r="254" spans="1:27" x14ac:dyDescent="0.25">
      <c r="D254" s="27" t="s">
        <v>109</v>
      </c>
      <c r="E254" s="26"/>
      <c r="H254" s="26">
        <v>1.5</v>
      </c>
      <c r="I254" t="s">
        <v>110</v>
      </c>
      <c r="J254">
        <f>ROUND(H254/100*K249,5)</f>
        <v>2.9178000000000002</v>
      </c>
      <c r="K254" s="26"/>
    </row>
    <row r="255" spans="1:27" x14ac:dyDescent="0.25">
      <c r="D255" s="27" t="s">
        <v>108</v>
      </c>
      <c r="E255" s="26"/>
      <c r="H255" s="26"/>
      <c r="K255" s="28">
        <f>SUM(J246:J254)</f>
        <v>958.69780000000003</v>
      </c>
    </row>
    <row r="256" spans="1:27" x14ac:dyDescent="0.25">
      <c r="D256" s="27" t="s">
        <v>111</v>
      </c>
      <c r="E256" s="26"/>
      <c r="H256" s="26"/>
      <c r="K256" s="28">
        <f>SUM(K255:K255)</f>
        <v>958.69780000000003</v>
      </c>
    </row>
    <row r="258" spans="1:27" ht="45" customHeight="1" x14ac:dyDescent="0.25">
      <c r="A258" s="18"/>
      <c r="B258" s="18" t="s">
        <v>210</v>
      </c>
      <c r="C258" s="19" t="s">
        <v>25</v>
      </c>
      <c r="D258" s="34" t="s">
        <v>211</v>
      </c>
      <c r="E258" s="35"/>
      <c r="F258" s="35"/>
      <c r="G258" s="19"/>
      <c r="H258" s="21" t="s">
        <v>83</v>
      </c>
      <c r="I258" s="36">
        <v>1</v>
      </c>
      <c r="J258" s="37"/>
      <c r="K258" s="22">
        <f>ROUND(K263,2)</f>
        <v>36.770000000000003</v>
      </c>
      <c r="L258" s="20" t="s">
        <v>212</v>
      </c>
      <c r="M258" s="19"/>
      <c r="N258" s="19"/>
      <c r="O258" s="19"/>
      <c r="P258" s="19"/>
      <c r="Q258" s="19"/>
      <c r="R258" s="19"/>
      <c r="S258" s="19"/>
      <c r="T258" s="19"/>
      <c r="U258" s="19"/>
      <c r="V258" s="19"/>
      <c r="W258" s="19"/>
      <c r="X258" s="19"/>
      <c r="Y258" s="19"/>
      <c r="Z258" s="19"/>
      <c r="AA258" s="19"/>
    </row>
    <row r="259" spans="1:27" x14ac:dyDescent="0.25">
      <c r="B259" s="14" t="s">
        <v>97</v>
      </c>
    </row>
    <row r="260" spans="1:27" x14ac:dyDescent="0.25">
      <c r="B260" t="s">
        <v>213</v>
      </c>
      <c r="C260" t="s">
        <v>25</v>
      </c>
      <c r="D260" t="s">
        <v>211</v>
      </c>
      <c r="E260" s="23">
        <v>1</v>
      </c>
      <c r="G260" t="s">
        <v>90</v>
      </c>
      <c r="H260" s="24">
        <v>36.770000000000003</v>
      </c>
      <c r="I260" t="s">
        <v>91</v>
      </c>
      <c r="J260" s="25">
        <f>ROUND(E260* H260,5)</f>
        <v>36.770000000000003</v>
      </c>
      <c r="K260" s="26"/>
    </row>
    <row r="261" spans="1:27" x14ac:dyDescent="0.25">
      <c r="D261" s="27" t="s">
        <v>107</v>
      </c>
      <c r="E261" s="26"/>
      <c r="H261" s="26"/>
      <c r="K261" s="24">
        <f>SUM(J260:J260)</f>
        <v>36.770000000000003</v>
      </c>
    </row>
    <row r="262" spans="1:27" x14ac:dyDescent="0.25">
      <c r="D262" s="27" t="s">
        <v>108</v>
      </c>
      <c r="E262" s="26"/>
      <c r="H262" s="26"/>
      <c r="K262" s="28">
        <f>SUM(J259:J261)</f>
        <v>36.770000000000003</v>
      </c>
    </row>
    <row r="263" spans="1:27" x14ac:dyDescent="0.25">
      <c r="D263" s="27" t="s">
        <v>111</v>
      </c>
      <c r="E263" s="26"/>
      <c r="H263" s="26"/>
      <c r="K263" s="28">
        <f>SUM(K262:K262)</f>
        <v>36.770000000000003</v>
      </c>
    </row>
    <row r="265" spans="1:27" ht="45" customHeight="1" x14ac:dyDescent="0.25">
      <c r="A265" s="18" t="s">
        <v>214</v>
      </c>
      <c r="B265" s="18" t="s">
        <v>35</v>
      </c>
      <c r="C265" s="19" t="s">
        <v>25</v>
      </c>
      <c r="D265" s="34" t="s">
        <v>36</v>
      </c>
      <c r="E265" s="35"/>
      <c r="F265" s="35"/>
      <c r="G265" s="19"/>
      <c r="H265" s="21" t="s">
        <v>83</v>
      </c>
      <c r="I265" s="36">
        <v>1</v>
      </c>
      <c r="J265" s="37"/>
      <c r="K265" s="22">
        <v>400</v>
      </c>
      <c r="L265" s="20" t="s">
        <v>36</v>
      </c>
      <c r="M265" s="19"/>
      <c r="N265" s="19"/>
      <c r="O265" s="19"/>
      <c r="P265" s="19"/>
      <c r="Q265" s="19"/>
      <c r="R265" s="19"/>
      <c r="S265" s="19"/>
      <c r="T265" s="19"/>
      <c r="U265" s="19"/>
      <c r="V265" s="19"/>
      <c r="W265" s="19"/>
      <c r="X265" s="19"/>
      <c r="Y265" s="19"/>
      <c r="Z265" s="19"/>
      <c r="AA265" s="19"/>
    </row>
    <row r="266" spans="1:27" ht="45" customHeight="1" x14ac:dyDescent="0.25">
      <c r="A266" s="18" t="s">
        <v>215</v>
      </c>
      <c r="B266" s="18" t="s">
        <v>71</v>
      </c>
      <c r="C266" s="19" t="s">
        <v>66</v>
      </c>
      <c r="D266" s="34" t="s">
        <v>72</v>
      </c>
      <c r="E266" s="35"/>
      <c r="F266" s="35"/>
      <c r="G266" s="19"/>
      <c r="H266" s="21" t="s">
        <v>83</v>
      </c>
      <c r="I266" s="36">
        <v>1</v>
      </c>
      <c r="J266" s="37"/>
      <c r="K266" s="22">
        <v>1000</v>
      </c>
      <c r="L266" s="20" t="s">
        <v>72</v>
      </c>
      <c r="M266" s="19"/>
      <c r="N266" s="19"/>
      <c r="O266" s="19"/>
      <c r="P266" s="19"/>
      <c r="Q266" s="19"/>
      <c r="R266" s="19"/>
      <c r="S266" s="19"/>
      <c r="T266" s="19"/>
      <c r="U266" s="19"/>
      <c r="V266" s="19"/>
      <c r="W266" s="19"/>
      <c r="X266" s="19"/>
      <c r="Y266" s="19"/>
      <c r="Z266" s="19"/>
      <c r="AA266" s="19"/>
    </row>
    <row r="267" spans="1:27" ht="45" customHeight="1" x14ac:dyDescent="0.25">
      <c r="A267" s="18" t="s">
        <v>216</v>
      </c>
      <c r="B267" s="18" t="s">
        <v>59</v>
      </c>
      <c r="C267" s="19" t="s">
        <v>60</v>
      </c>
      <c r="D267" s="34" t="s">
        <v>61</v>
      </c>
      <c r="E267" s="35"/>
      <c r="F267" s="35"/>
      <c r="G267" s="19"/>
      <c r="H267" s="21" t="s">
        <v>83</v>
      </c>
      <c r="I267" s="36">
        <v>1</v>
      </c>
      <c r="J267" s="37"/>
      <c r="K267" s="22">
        <f>ROUND(K272,2)</f>
        <v>3.43</v>
      </c>
      <c r="L267" s="20" t="s">
        <v>217</v>
      </c>
      <c r="M267" s="19"/>
      <c r="N267" s="19"/>
      <c r="O267" s="19"/>
      <c r="P267" s="19"/>
      <c r="Q267" s="19"/>
      <c r="R267" s="19"/>
      <c r="S267" s="19"/>
      <c r="T267" s="19"/>
      <c r="U267" s="19"/>
      <c r="V267" s="19"/>
      <c r="W267" s="19"/>
      <c r="X267" s="19"/>
      <c r="Y267" s="19"/>
      <c r="Z267" s="19"/>
      <c r="AA267" s="19"/>
    </row>
    <row r="268" spans="1:27" x14ac:dyDescent="0.25">
      <c r="B268" s="14" t="s">
        <v>93</v>
      </c>
    </row>
    <row r="269" spans="1:27" x14ac:dyDescent="0.25">
      <c r="B269" t="s">
        <v>218</v>
      </c>
      <c r="C269" t="s">
        <v>87</v>
      </c>
      <c r="D269" t="s">
        <v>219</v>
      </c>
      <c r="E269" s="23">
        <v>0.08</v>
      </c>
      <c r="F269" t="s">
        <v>89</v>
      </c>
      <c r="G269" t="s">
        <v>90</v>
      </c>
      <c r="H269" s="24">
        <v>42.85</v>
      </c>
      <c r="I269" t="s">
        <v>91</v>
      </c>
      <c r="J269" s="25">
        <f>ROUND(E269/I267* H269,5)</f>
        <v>3.4279999999999999</v>
      </c>
      <c r="K269" s="26"/>
    </row>
    <row r="270" spans="1:27" x14ac:dyDescent="0.25">
      <c r="D270" s="27" t="s">
        <v>96</v>
      </c>
      <c r="E270" s="26"/>
      <c r="H270" s="26"/>
      <c r="K270" s="24">
        <f>SUM(J269:J269)</f>
        <v>3.4279999999999999</v>
      </c>
    </row>
    <row r="271" spans="1:27" x14ac:dyDescent="0.25">
      <c r="D271" s="27" t="s">
        <v>108</v>
      </c>
      <c r="E271" s="26"/>
      <c r="H271" s="26"/>
      <c r="K271" s="28">
        <f>SUM(J268:J270)</f>
        <v>3.4279999999999999</v>
      </c>
    </row>
    <row r="272" spans="1:27" x14ac:dyDescent="0.25">
      <c r="D272" s="27" t="s">
        <v>111</v>
      </c>
      <c r="E272" s="26"/>
      <c r="H272" s="26"/>
      <c r="K272" s="28">
        <f>SUM(K271:K271)</f>
        <v>3.4279999999999999</v>
      </c>
    </row>
    <row r="274" spans="1:27" ht="45" customHeight="1" x14ac:dyDescent="0.25">
      <c r="A274" s="18" t="s">
        <v>220</v>
      </c>
      <c r="B274" s="18" t="s">
        <v>19</v>
      </c>
      <c r="C274" s="19" t="s">
        <v>13</v>
      </c>
      <c r="D274" s="34" t="s">
        <v>20</v>
      </c>
      <c r="E274" s="35"/>
      <c r="F274" s="35"/>
      <c r="G274" s="19"/>
      <c r="H274" s="21" t="s">
        <v>83</v>
      </c>
      <c r="I274" s="36">
        <v>1</v>
      </c>
      <c r="J274" s="37"/>
      <c r="K274" s="22">
        <f>ROUND(K287,2)</f>
        <v>12.12</v>
      </c>
      <c r="L274" s="20" t="s">
        <v>156</v>
      </c>
      <c r="M274" s="19"/>
      <c r="N274" s="19"/>
      <c r="O274" s="19"/>
      <c r="P274" s="19"/>
      <c r="Q274" s="19"/>
      <c r="R274" s="19"/>
      <c r="S274" s="19"/>
      <c r="T274" s="19"/>
      <c r="U274" s="19"/>
      <c r="V274" s="19"/>
      <c r="W274" s="19"/>
      <c r="X274" s="19"/>
      <c r="Y274" s="19"/>
      <c r="Z274" s="19"/>
      <c r="AA274" s="19"/>
    </row>
    <row r="275" spans="1:27" x14ac:dyDescent="0.25">
      <c r="B275" s="14" t="s">
        <v>85</v>
      </c>
    </row>
    <row r="276" spans="1:27" x14ac:dyDescent="0.25">
      <c r="B276" t="s">
        <v>125</v>
      </c>
      <c r="C276" t="s">
        <v>87</v>
      </c>
      <c r="D276" t="s">
        <v>126</v>
      </c>
      <c r="E276" s="23">
        <v>0.08</v>
      </c>
      <c r="F276" t="s">
        <v>89</v>
      </c>
      <c r="G276" t="s">
        <v>90</v>
      </c>
      <c r="H276" s="24">
        <v>20.77</v>
      </c>
      <c r="I276" t="s">
        <v>91</v>
      </c>
      <c r="J276" s="25">
        <f>ROUND(E276/I274* H276,5)</f>
        <v>1.6616</v>
      </c>
      <c r="K276" s="26"/>
    </row>
    <row r="277" spans="1:27" x14ac:dyDescent="0.25">
      <c r="B277" t="s">
        <v>123</v>
      </c>
      <c r="C277" t="s">
        <v>87</v>
      </c>
      <c r="D277" t="s">
        <v>124</v>
      </c>
      <c r="E277" s="23">
        <v>9.1999999999999998E-2</v>
      </c>
      <c r="F277" t="s">
        <v>89</v>
      </c>
      <c r="G277" t="s">
        <v>90</v>
      </c>
      <c r="H277" s="24">
        <v>27.86</v>
      </c>
      <c r="I277" t="s">
        <v>91</v>
      </c>
      <c r="J277" s="25">
        <f>ROUND(E277/I274* H277,5)</f>
        <v>2.5631200000000001</v>
      </c>
      <c r="K277" s="26"/>
    </row>
    <row r="278" spans="1:27" x14ac:dyDescent="0.25">
      <c r="D278" s="27" t="s">
        <v>92</v>
      </c>
      <c r="E278" s="26"/>
      <c r="H278" s="26"/>
      <c r="K278" s="24">
        <f>SUM(J276:J277)</f>
        <v>4.2247199999999996</v>
      </c>
    </row>
    <row r="279" spans="1:27" x14ac:dyDescent="0.25">
      <c r="B279" s="14" t="s">
        <v>97</v>
      </c>
      <c r="E279" s="26"/>
      <c r="H279" s="26"/>
      <c r="K279" s="26"/>
    </row>
    <row r="280" spans="1:27" x14ac:dyDescent="0.25">
      <c r="B280" t="s">
        <v>161</v>
      </c>
      <c r="C280" t="s">
        <v>151</v>
      </c>
      <c r="D280" t="s">
        <v>162</v>
      </c>
      <c r="E280" s="23">
        <v>0.6</v>
      </c>
      <c r="G280" t="s">
        <v>90</v>
      </c>
      <c r="H280" s="24">
        <v>4.8</v>
      </c>
      <c r="I280" t="s">
        <v>91</v>
      </c>
      <c r="J280" s="25">
        <f>ROUND(E280* H280,5)</f>
        <v>2.88</v>
      </c>
      <c r="K280" s="26"/>
    </row>
    <row r="281" spans="1:27" x14ac:dyDescent="0.25">
      <c r="B281" t="s">
        <v>159</v>
      </c>
      <c r="C281" t="s">
        <v>151</v>
      </c>
      <c r="D281" t="s">
        <v>160</v>
      </c>
      <c r="E281" s="23">
        <v>0.6</v>
      </c>
      <c r="G281" t="s">
        <v>90</v>
      </c>
      <c r="H281" s="24">
        <v>5.4</v>
      </c>
      <c r="I281" t="s">
        <v>91</v>
      </c>
      <c r="J281" s="25">
        <f>ROUND(E281* H281,5)</f>
        <v>3.24</v>
      </c>
      <c r="K281" s="26"/>
    </row>
    <row r="282" spans="1:27" x14ac:dyDescent="0.25">
      <c r="B282" t="s">
        <v>157</v>
      </c>
      <c r="C282" t="s">
        <v>151</v>
      </c>
      <c r="D282" t="s">
        <v>158</v>
      </c>
      <c r="E282" s="23">
        <v>0.3</v>
      </c>
      <c r="G282" t="s">
        <v>90</v>
      </c>
      <c r="H282" s="24">
        <v>5.7</v>
      </c>
      <c r="I282" t="s">
        <v>91</v>
      </c>
      <c r="J282" s="25">
        <f>ROUND(E282* H282,5)</f>
        <v>1.71</v>
      </c>
      <c r="K282" s="26"/>
    </row>
    <row r="283" spans="1:27" x14ac:dyDescent="0.25">
      <c r="D283" s="27" t="s">
        <v>107</v>
      </c>
      <c r="E283" s="26"/>
      <c r="H283" s="26"/>
      <c r="K283" s="24">
        <f>SUM(J280:J282)</f>
        <v>7.83</v>
      </c>
    </row>
    <row r="284" spans="1:27" x14ac:dyDescent="0.25">
      <c r="E284" s="26"/>
      <c r="H284" s="26"/>
      <c r="K284" s="26"/>
    </row>
    <row r="285" spans="1:27" x14ac:dyDescent="0.25">
      <c r="D285" s="27" t="s">
        <v>109</v>
      </c>
      <c r="E285" s="26"/>
      <c r="H285" s="26">
        <v>1.5</v>
      </c>
      <c r="I285" t="s">
        <v>110</v>
      </c>
      <c r="J285">
        <f>ROUND(H285/100*K278,5)</f>
        <v>6.3369999999999996E-2</v>
      </c>
      <c r="K285" s="26"/>
    </row>
    <row r="286" spans="1:27" x14ac:dyDescent="0.25">
      <c r="D286" s="27" t="s">
        <v>108</v>
      </c>
      <c r="E286" s="26"/>
      <c r="H286" s="26"/>
      <c r="K286" s="28">
        <f>SUM(J275:J285)</f>
        <v>12.11809</v>
      </c>
    </row>
    <row r="287" spans="1:27" x14ac:dyDescent="0.25">
      <c r="D287" s="27" t="s">
        <v>111</v>
      </c>
      <c r="E287" s="26"/>
      <c r="H287" s="26"/>
      <c r="K287" s="28">
        <f>SUM(K286:K286)</f>
        <v>12.11809</v>
      </c>
    </row>
    <row r="289" spans="1:27" ht="45" customHeight="1" x14ac:dyDescent="0.25">
      <c r="A289" s="18" t="s">
        <v>221</v>
      </c>
      <c r="B289" s="18" t="s">
        <v>54</v>
      </c>
      <c r="C289" s="19" t="s">
        <v>25</v>
      </c>
      <c r="D289" s="34" t="s">
        <v>55</v>
      </c>
      <c r="E289" s="35"/>
      <c r="F289" s="35"/>
      <c r="G289" s="19"/>
      <c r="H289" s="21" t="s">
        <v>83</v>
      </c>
      <c r="I289" s="36">
        <v>1</v>
      </c>
      <c r="J289" s="37"/>
      <c r="K289" s="22">
        <f>ROUND(K294,2)</f>
        <v>2200</v>
      </c>
      <c r="L289" s="20" t="s">
        <v>222</v>
      </c>
      <c r="M289" s="19"/>
      <c r="N289" s="19"/>
      <c r="O289" s="19"/>
      <c r="P289" s="19"/>
      <c r="Q289" s="19"/>
      <c r="R289" s="19"/>
      <c r="S289" s="19"/>
      <c r="T289" s="19"/>
      <c r="U289" s="19"/>
      <c r="V289" s="19"/>
      <c r="W289" s="19"/>
      <c r="X289" s="19"/>
      <c r="Y289" s="19"/>
      <c r="Z289" s="19"/>
      <c r="AA289" s="19"/>
    </row>
    <row r="290" spans="1:27" x14ac:dyDescent="0.25">
      <c r="B290" s="14" t="s">
        <v>97</v>
      </c>
    </row>
    <row r="291" spans="1:27" x14ac:dyDescent="0.25">
      <c r="B291" t="s">
        <v>223</v>
      </c>
      <c r="C291" t="s">
        <v>25</v>
      </c>
      <c r="D291" t="s">
        <v>55</v>
      </c>
      <c r="E291" s="23">
        <v>1</v>
      </c>
      <c r="G291" t="s">
        <v>90</v>
      </c>
      <c r="H291" s="24">
        <v>2200</v>
      </c>
      <c r="I291" t="s">
        <v>91</v>
      </c>
      <c r="J291" s="25">
        <f>ROUND(E291* H291,5)</f>
        <v>2200</v>
      </c>
      <c r="K291" s="26"/>
    </row>
    <row r="292" spans="1:27" x14ac:dyDescent="0.25">
      <c r="D292" s="27" t="s">
        <v>107</v>
      </c>
      <c r="E292" s="26"/>
      <c r="H292" s="26"/>
      <c r="K292" s="24">
        <f>SUM(J291:J291)</f>
        <v>2200</v>
      </c>
    </row>
    <row r="293" spans="1:27" x14ac:dyDescent="0.25">
      <c r="D293" s="27" t="s">
        <v>108</v>
      </c>
      <c r="E293" s="26"/>
      <c r="H293" s="26"/>
      <c r="K293" s="28">
        <f>SUM(J290:J292)</f>
        <v>2200</v>
      </c>
    </row>
    <row r="294" spans="1:27" x14ac:dyDescent="0.25">
      <c r="D294" s="27" t="s">
        <v>111</v>
      </c>
      <c r="E294" s="26"/>
      <c r="H294" s="26"/>
      <c r="K294" s="28">
        <f>SUM(K293:K293)</f>
        <v>2200</v>
      </c>
    </row>
    <row r="296" spans="1:27" ht="45" customHeight="1" x14ac:dyDescent="0.25">
      <c r="A296" s="18" t="s">
        <v>224</v>
      </c>
      <c r="B296" s="18" t="s">
        <v>12</v>
      </c>
      <c r="C296" s="19" t="s">
        <v>13</v>
      </c>
      <c r="D296" s="34" t="s">
        <v>14</v>
      </c>
      <c r="E296" s="35"/>
      <c r="F296" s="35"/>
      <c r="G296" s="19"/>
      <c r="H296" s="21" t="s">
        <v>83</v>
      </c>
      <c r="I296" s="36">
        <v>1</v>
      </c>
      <c r="J296" s="37"/>
      <c r="K296" s="22">
        <f>ROUND(K307,2)</f>
        <v>2.5</v>
      </c>
      <c r="L296" s="20" t="s">
        <v>225</v>
      </c>
      <c r="M296" s="19"/>
      <c r="N296" s="19"/>
      <c r="O296" s="19"/>
      <c r="P296" s="19"/>
      <c r="Q296" s="19"/>
      <c r="R296" s="19"/>
      <c r="S296" s="19"/>
      <c r="T296" s="19"/>
      <c r="U296" s="19"/>
      <c r="V296" s="19"/>
      <c r="W296" s="19"/>
      <c r="X296" s="19"/>
      <c r="Y296" s="19"/>
      <c r="Z296" s="19"/>
      <c r="AA296" s="19"/>
    </row>
    <row r="297" spans="1:27" x14ac:dyDescent="0.25">
      <c r="B297" s="14" t="s">
        <v>85</v>
      </c>
    </row>
    <row r="298" spans="1:27" x14ac:dyDescent="0.25">
      <c r="B298" t="s">
        <v>125</v>
      </c>
      <c r="C298" t="s">
        <v>87</v>
      </c>
      <c r="D298" t="s">
        <v>126</v>
      </c>
      <c r="E298" s="23">
        <v>0.02</v>
      </c>
      <c r="F298" t="s">
        <v>89</v>
      </c>
      <c r="G298" t="s">
        <v>90</v>
      </c>
      <c r="H298" s="24">
        <v>20.77</v>
      </c>
      <c r="I298" t="s">
        <v>91</v>
      </c>
      <c r="J298" s="25">
        <f>ROUND(E298/I296* H298,5)</f>
        <v>0.41539999999999999</v>
      </c>
      <c r="K298" s="26"/>
    </row>
    <row r="299" spans="1:27" x14ac:dyDescent="0.25">
      <c r="B299" t="s">
        <v>167</v>
      </c>
      <c r="C299" t="s">
        <v>87</v>
      </c>
      <c r="D299" t="s">
        <v>168</v>
      </c>
      <c r="E299" s="23">
        <v>7.0000000000000007E-2</v>
      </c>
      <c r="F299" t="s">
        <v>89</v>
      </c>
      <c r="G299" t="s">
        <v>90</v>
      </c>
      <c r="H299" s="24">
        <v>27.86</v>
      </c>
      <c r="I299" t="s">
        <v>91</v>
      </c>
      <c r="J299" s="25">
        <f>ROUND(E299/I296* H299,5)</f>
        <v>1.9501999999999999</v>
      </c>
      <c r="K299" s="26"/>
    </row>
    <row r="300" spans="1:27" x14ac:dyDescent="0.25">
      <c r="D300" s="27" t="s">
        <v>92</v>
      </c>
      <c r="E300" s="26"/>
      <c r="H300" s="26"/>
      <c r="K300" s="24">
        <f>SUM(J298:J299)</f>
        <v>2.3655999999999997</v>
      </c>
    </row>
    <row r="301" spans="1:27" x14ac:dyDescent="0.25">
      <c r="B301" s="14" t="s">
        <v>93</v>
      </c>
      <c r="E301" s="26"/>
      <c r="H301" s="26"/>
      <c r="K301" s="26"/>
    </row>
    <row r="302" spans="1:27" x14ac:dyDescent="0.25">
      <c r="B302" t="s">
        <v>173</v>
      </c>
      <c r="C302" t="s">
        <v>87</v>
      </c>
      <c r="D302" t="s">
        <v>174</v>
      </c>
      <c r="E302" s="23">
        <v>0.1</v>
      </c>
      <c r="F302" t="s">
        <v>89</v>
      </c>
      <c r="G302" t="s">
        <v>90</v>
      </c>
      <c r="H302" s="24">
        <v>1</v>
      </c>
      <c r="I302" t="s">
        <v>91</v>
      </c>
      <c r="J302" s="25">
        <f>ROUND(E302/I296* H302,5)</f>
        <v>0.1</v>
      </c>
      <c r="K302" s="26"/>
    </row>
    <row r="303" spans="1:27" x14ac:dyDescent="0.25">
      <c r="D303" s="27" t="s">
        <v>96</v>
      </c>
      <c r="E303" s="26"/>
      <c r="H303" s="26"/>
      <c r="K303" s="24">
        <f>SUM(J302:J302)</f>
        <v>0.1</v>
      </c>
    </row>
    <row r="304" spans="1:27" x14ac:dyDescent="0.25">
      <c r="E304" s="26"/>
      <c r="H304" s="26"/>
      <c r="K304" s="26"/>
    </row>
    <row r="305" spans="1:27" x14ac:dyDescent="0.25">
      <c r="D305" s="27" t="s">
        <v>109</v>
      </c>
      <c r="E305" s="26"/>
      <c r="H305" s="26">
        <v>1.5</v>
      </c>
      <c r="I305" t="s">
        <v>110</v>
      </c>
      <c r="J305">
        <f>ROUND(H305/100*K300,5)</f>
        <v>3.5479999999999998E-2</v>
      </c>
      <c r="K305" s="26"/>
    </row>
    <row r="306" spans="1:27" x14ac:dyDescent="0.25">
      <c r="D306" s="27" t="s">
        <v>108</v>
      </c>
      <c r="E306" s="26"/>
      <c r="H306" s="26"/>
      <c r="K306" s="28">
        <f>SUM(J297:J305)</f>
        <v>2.50108</v>
      </c>
    </row>
    <row r="307" spans="1:27" x14ac:dyDescent="0.25">
      <c r="D307" s="27" t="s">
        <v>111</v>
      </c>
      <c r="E307" s="26"/>
      <c r="H307" s="26"/>
      <c r="K307" s="28">
        <f>SUM(K306:K306)</f>
        <v>2.50108</v>
      </c>
    </row>
    <row r="309" spans="1:27" ht="45" customHeight="1" x14ac:dyDescent="0.25">
      <c r="A309" s="18" t="s">
        <v>226</v>
      </c>
      <c r="B309" s="18" t="s">
        <v>49</v>
      </c>
      <c r="C309" s="19" t="s">
        <v>25</v>
      </c>
      <c r="D309" s="34" t="s">
        <v>50</v>
      </c>
      <c r="E309" s="35"/>
      <c r="F309" s="35"/>
      <c r="G309" s="19"/>
      <c r="H309" s="21" t="s">
        <v>83</v>
      </c>
      <c r="I309" s="36">
        <v>1</v>
      </c>
      <c r="J309" s="37"/>
      <c r="K309" s="22">
        <f>ROUND(K321,2)</f>
        <v>5295.67</v>
      </c>
      <c r="L309" s="20" t="s">
        <v>227</v>
      </c>
      <c r="M309" s="19"/>
      <c r="N309" s="19"/>
      <c r="O309" s="19"/>
      <c r="P309" s="19"/>
      <c r="Q309" s="19"/>
      <c r="R309" s="19"/>
      <c r="S309" s="19"/>
      <c r="T309" s="19"/>
      <c r="U309" s="19"/>
      <c r="V309" s="19"/>
      <c r="W309" s="19"/>
      <c r="X309" s="19"/>
      <c r="Y309" s="19"/>
      <c r="Z309" s="19"/>
      <c r="AA309" s="19"/>
    </row>
    <row r="310" spans="1:27" x14ac:dyDescent="0.25">
      <c r="B310" s="14" t="s">
        <v>85</v>
      </c>
    </row>
    <row r="311" spans="1:27" x14ac:dyDescent="0.25">
      <c r="B311" t="s">
        <v>178</v>
      </c>
      <c r="C311" t="s">
        <v>87</v>
      </c>
      <c r="D311" t="s">
        <v>179</v>
      </c>
      <c r="E311" s="23">
        <v>83</v>
      </c>
      <c r="F311" t="s">
        <v>89</v>
      </c>
      <c r="G311" t="s">
        <v>90</v>
      </c>
      <c r="H311" s="24">
        <v>24.7</v>
      </c>
      <c r="I311" t="s">
        <v>91</v>
      </c>
      <c r="J311" s="25">
        <f>ROUND(E311/I309* H311,5)</f>
        <v>2050.1</v>
      </c>
      <c r="K311" s="26"/>
    </row>
    <row r="312" spans="1:27" x14ac:dyDescent="0.25">
      <c r="B312" t="s">
        <v>180</v>
      </c>
      <c r="C312" t="s">
        <v>87</v>
      </c>
      <c r="D312" t="s">
        <v>181</v>
      </c>
      <c r="E312" s="23">
        <v>83</v>
      </c>
      <c r="F312" t="s">
        <v>89</v>
      </c>
      <c r="G312" t="s">
        <v>90</v>
      </c>
      <c r="H312" s="24">
        <v>27.86</v>
      </c>
      <c r="I312" t="s">
        <v>91</v>
      </c>
      <c r="J312" s="25">
        <f>ROUND(E312/I309* H312,5)</f>
        <v>2312.38</v>
      </c>
      <c r="K312" s="26"/>
    </row>
    <row r="313" spans="1:27" x14ac:dyDescent="0.25">
      <c r="D313" s="27" t="s">
        <v>92</v>
      </c>
      <c r="E313" s="26"/>
      <c r="H313" s="26"/>
      <c r="K313" s="24">
        <f>SUM(J311:J312)</f>
        <v>4362.4799999999996</v>
      </c>
    </row>
    <row r="314" spans="1:27" x14ac:dyDescent="0.25">
      <c r="B314" s="14" t="s">
        <v>97</v>
      </c>
      <c r="E314" s="26"/>
      <c r="H314" s="26"/>
      <c r="K314" s="26"/>
    </row>
    <row r="315" spans="1:27" x14ac:dyDescent="0.25">
      <c r="B315" t="s">
        <v>185</v>
      </c>
      <c r="C315" t="s">
        <v>151</v>
      </c>
      <c r="D315" t="s">
        <v>186</v>
      </c>
      <c r="E315" s="23">
        <v>70</v>
      </c>
      <c r="G315" t="s">
        <v>90</v>
      </c>
      <c r="H315" s="24">
        <v>10.199999999999999</v>
      </c>
      <c r="I315" t="s">
        <v>91</v>
      </c>
      <c r="J315" s="25">
        <f>ROUND(E315* H315,5)</f>
        <v>714</v>
      </c>
      <c r="K315" s="26"/>
    </row>
    <row r="316" spans="1:27" x14ac:dyDescent="0.25">
      <c r="B316" t="s">
        <v>182</v>
      </c>
      <c r="C316" t="s">
        <v>183</v>
      </c>
      <c r="D316" t="s">
        <v>184</v>
      </c>
      <c r="E316" s="23">
        <v>15</v>
      </c>
      <c r="G316" t="s">
        <v>90</v>
      </c>
      <c r="H316" s="24">
        <v>10.25</v>
      </c>
      <c r="I316" t="s">
        <v>91</v>
      </c>
      <c r="J316" s="25">
        <f>ROUND(E316* H316,5)</f>
        <v>153.75</v>
      </c>
      <c r="K316" s="26"/>
    </row>
    <row r="317" spans="1:27" x14ac:dyDescent="0.25">
      <c r="D317" s="27" t="s">
        <v>107</v>
      </c>
      <c r="E317" s="26"/>
      <c r="H317" s="26"/>
      <c r="K317" s="24">
        <f>SUM(J315:J316)</f>
        <v>867.75</v>
      </c>
    </row>
    <row r="318" spans="1:27" x14ac:dyDescent="0.25">
      <c r="E318" s="26"/>
      <c r="H318" s="26"/>
      <c r="K318" s="26"/>
    </row>
    <row r="319" spans="1:27" x14ac:dyDescent="0.25">
      <c r="D319" s="27" t="s">
        <v>109</v>
      </c>
      <c r="E319" s="26"/>
      <c r="H319" s="26">
        <v>1.5</v>
      </c>
      <c r="I319" t="s">
        <v>110</v>
      </c>
      <c r="J319">
        <f>ROUND(H319/100*K313,5)</f>
        <v>65.437200000000004</v>
      </c>
      <c r="K319" s="26"/>
    </row>
    <row r="320" spans="1:27" x14ac:dyDescent="0.25">
      <c r="D320" s="27" t="s">
        <v>108</v>
      </c>
      <c r="E320" s="26"/>
      <c r="H320" s="26"/>
      <c r="K320" s="28">
        <f>SUM(J310:J319)</f>
        <v>5295.6671999999999</v>
      </c>
    </row>
    <row r="321" spans="1:27" x14ac:dyDescent="0.25">
      <c r="D321" s="27" t="s">
        <v>111</v>
      </c>
      <c r="E321" s="26"/>
      <c r="H321" s="26"/>
      <c r="K321" s="28">
        <f>SUM(K320:K320)</f>
        <v>5295.6671999999999</v>
      </c>
    </row>
    <row r="323" spans="1:27" ht="45" customHeight="1" x14ac:dyDescent="0.25">
      <c r="A323" s="18" t="s">
        <v>228</v>
      </c>
      <c r="B323" s="18" t="s">
        <v>47</v>
      </c>
      <c r="C323" s="19" t="s">
        <v>25</v>
      </c>
      <c r="D323" s="34" t="s">
        <v>48</v>
      </c>
      <c r="E323" s="35"/>
      <c r="F323" s="35"/>
      <c r="G323" s="19"/>
      <c r="H323" s="21" t="s">
        <v>83</v>
      </c>
      <c r="I323" s="36">
        <v>1</v>
      </c>
      <c r="J323" s="37"/>
      <c r="K323" s="22">
        <f>ROUND(K335,2)</f>
        <v>2874.87</v>
      </c>
      <c r="L323" s="20" t="s">
        <v>229</v>
      </c>
      <c r="M323" s="19"/>
      <c r="N323" s="19"/>
      <c r="O323" s="19"/>
      <c r="P323" s="19"/>
      <c r="Q323" s="19"/>
      <c r="R323" s="19"/>
      <c r="S323" s="19"/>
      <c r="T323" s="19"/>
      <c r="U323" s="19"/>
      <c r="V323" s="19"/>
      <c r="W323" s="19"/>
      <c r="X323" s="19"/>
      <c r="Y323" s="19"/>
      <c r="Z323" s="19"/>
      <c r="AA323" s="19"/>
    </row>
    <row r="324" spans="1:27" x14ac:dyDescent="0.25">
      <c r="B324" s="14" t="s">
        <v>85</v>
      </c>
    </row>
    <row r="325" spans="1:27" x14ac:dyDescent="0.25">
      <c r="B325" t="s">
        <v>178</v>
      </c>
      <c r="C325" t="s">
        <v>87</v>
      </c>
      <c r="D325" t="s">
        <v>179</v>
      </c>
      <c r="E325" s="23">
        <v>47</v>
      </c>
      <c r="F325" t="s">
        <v>89</v>
      </c>
      <c r="G325" t="s">
        <v>90</v>
      </c>
      <c r="H325" s="24">
        <v>24.7</v>
      </c>
      <c r="I325" t="s">
        <v>91</v>
      </c>
      <c r="J325" s="25">
        <f>ROUND(E325/I323* H325,5)</f>
        <v>1160.9000000000001</v>
      </c>
      <c r="K325" s="26"/>
    </row>
    <row r="326" spans="1:27" x14ac:dyDescent="0.25">
      <c r="B326" t="s">
        <v>180</v>
      </c>
      <c r="C326" t="s">
        <v>87</v>
      </c>
      <c r="D326" t="s">
        <v>181</v>
      </c>
      <c r="E326" s="23">
        <v>47</v>
      </c>
      <c r="F326" t="s">
        <v>89</v>
      </c>
      <c r="G326" t="s">
        <v>90</v>
      </c>
      <c r="H326" s="24">
        <v>27.86</v>
      </c>
      <c r="I326" t="s">
        <v>91</v>
      </c>
      <c r="J326" s="25">
        <f>ROUND(E326/I323* H326,5)</f>
        <v>1309.42</v>
      </c>
      <c r="K326" s="26"/>
    </row>
    <row r="327" spans="1:27" x14ac:dyDescent="0.25">
      <c r="D327" s="27" t="s">
        <v>92</v>
      </c>
      <c r="E327" s="26"/>
      <c r="H327" s="26"/>
      <c r="K327" s="24">
        <f>SUM(J325:J326)</f>
        <v>2470.3200000000002</v>
      </c>
    </row>
    <row r="328" spans="1:27" x14ac:dyDescent="0.25">
      <c r="B328" s="14" t="s">
        <v>97</v>
      </c>
      <c r="E328" s="26"/>
      <c r="H328" s="26"/>
      <c r="K328" s="26"/>
    </row>
    <row r="329" spans="1:27" x14ac:dyDescent="0.25">
      <c r="B329" t="s">
        <v>185</v>
      </c>
      <c r="C329" t="s">
        <v>151</v>
      </c>
      <c r="D329" t="s">
        <v>186</v>
      </c>
      <c r="E329" s="23">
        <v>30</v>
      </c>
      <c r="G329" t="s">
        <v>90</v>
      </c>
      <c r="H329" s="24">
        <v>10.199999999999999</v>
      </c>
      <c r="I329" t="s">
        <v>91</v>
      </c>
      <c r="J329" s="25">
        <f>ROUND(E329* H329,5)</f>
        <v>306</v>
      </c>
      <c r="K329" s="26"/>
    </row>
    <row r="330" spans="1:27" x14ac:dyDescent="0.25">
      <c r="B330" t="s">
        <v>182</v>
      </c>
      <c r="C330" t="s">
        <v>183</v>
      </c>
      <c r="D330" t="s">
        <v>184</v>
      </c>
      <c r="E330" s="23">
        <v>6</v>
      </c>
      <c r="G330" t="s">
        <v>90</v>
      </c>
      <c r="H330" s="24">
        <v>10.25</v>
      </c>
      <c r="I330" t="s">
        <v>91</v>
      </c>
      <c r="J330" s="25">
        <f>ROUND(E330* H330,5)</f>
        <v>61.5</v>
      </c>
      <c r="K330" s="26"/>
    </row>
    <row r="331" spans="1:27" x14ac:dyDescent="0.25">
      <c r="D331" s="27" t="s">
        <v>107</v>
      </c>
      <c r="E331" s="26"/>
      <c r="H331" s="26"/>
      <c r="K331" s="24">
        <f>SUM(J329:J330)</f>
        <v>367.5</v>
      </c>
    </row>
    <row r="332" spans="1:27" x14ac:dyDescent="0.25">
      <c r="E332" s="26"/>
      <c r="H332" s="26"/>
      <c r="K332" s="26"/>
    </row>
    <row r="333" spans="1:27" x14ac:dyDescent="0.25">
      <c r="D333" s="27" t="s">
        <v>109</v>
      </c>
      <c r="E333" s="26"/>
      <c r="H333" s="26">
        <v>1.5</v>
      </c>
      <c r="I333" t="s">
        <v>110</v>
      </c>
      <c r="J333">
        <f>ROUND(H333/100*K327,5)</f>
        <v>37.0548</v>
      </c>
      <c r="K333" s="26"/>
    </row>
    <row r="334" spans="1:27" x14ac:dyDescent="0.25">
      <c r="D334" s="27" t="s">
        <v>108</v>
      </c>
      <c r="E334" s="26"/>
      <c r="H334" s="26"/>
      <c r="K334" s="28">
        <f>SUM(J324:J333)</f>
        <v>2874.8748000000001</v>
      </c>
    </row>
    <row r="335" spans="1:27" x14ac:dyDescent="0.25">
      <c r="D335" s="27" t="s">
        <v>111</v>
      </c>
      <c r="E335" s="26"/>
      <c r="H335" s="26"/>
      <c r="K335" s="28">
        <f>SUM(K334:K334)</f>
        <v>2874.8748000000001</v>
      </c>
    </row>
    <row r="337" spans="1:27" ht="45" customHeight="1" x14ac:dyDescent="0.25">
      <c r="A337" s="18" t="s">
        <v>230</v>
      </c>
      <c r="B337" s="18" t="s">
        <v>65</v>
      </c>
      <c r="C337" s="19" t="s">
        <v>66</v>
      </c>
      <c r="D337" s="34" t="s">
        <v>67</v>
      </c>
      <c r="E337" s="35"/>
      <c r="F337" s="35"/>
      <c r="G337" s="19"/>
      <c r="H337" s="21" t="s">
        <v>83</v>
      </c>
      <c r="I337" s="36">
        <v>1</v>
      </c>
      <c r="J337" s="37"/>
      <c r="K337" s="22">
        <v>999.78</v>
      </c>
      <c r="L337" s="20" t="s">
        <v>231</v>
      </c>
      <c r="M337" s="19"/>
      <c r="N337" s="19"/>
      <c r="O337" s="19"/>
      <c r="P337" s="19"/>
      <c r="Q337" s="19"/>
      <c r="R337" s="19"/>
      <c r="S337" s="19"/>
      <c r="T337" s="19"/>
      <c r="U337" s="19"/>
      <c r="V337" s="19"/>
      <c r="W337" s="19"/>
      <c r="X337" s="19"/>
      <c r="Y337" s="19"/>
      <c r="Z337" s="19"/>
      <c r="AA337" s="19"/>
    </row>
    <row r="338" spans="1:27" ht="45" customHeight="1" x14ac:dyDescent="0.25">
      <c r="A338" s="18" t="s">
        <v>232</v>
      </c>
      <c r="B338" s="18" t="s">
        <v>24</v>
      </c>
      <c r="C338" s="19" t="s">
        <v>25</v>
      </c>
      <c r="D338" s="34" t="s">
        <v>26</v>
      </c>
      <c r="E338" s="35"/>
      <c r="F338" s="35"/>
      <c r="G338" s="19"/>
      <c r="H338" s="21" t="s">
        <v>83</v>
      </c>
      <c r="I338" s="36">
        <v>1</v>
      </c>
      <c r="J338" s="37"/>
      <c r="K338" s="22">
        <f>ROUND(K355,2)</f>
        <v>1390.47</v>
      </c>
      <c r="L338" s="20" t="s">
        <v>233</v>
      </c>
      <c r="M338" s="19"/>
      <c r="N338" s="19"/>
      <c r="O338" s="19"/>
      <c r="P338" s="19"/>
      <c r="Q338" s="19"/>
      <c r="R338" s="19"/>
      <c r="S338" s="19"/>
      <c r="T338" s="19"/>
      <c r="U338" s="19"/>
      <c r="V338" s="19"/>
      <c r="W338" s="19"/>
      <c r="X338" s="19"/>
      <c r="Y338" s="19"/>
      <c r="Z338" s="19"/>
      <c r="AA338" s="19"/>
    </row>
    <row r="339" spans="1:27" x14ac:dyDescent="0.25">
      <c r="B339" s="14" t="s">
        <v>85</v>
      </c>
    </row>
    <row r="340" spans="1:27" x14ac:dyDescent="0.25">
      <c r="B340" t="s">
        <v>137</v>
      </c>
      <c r="C340" t="s">
        <v>87</v>
      </c>
      <c r="D340" t="s">
        <v>138</v>
      </c>
      <c r="E340" s="23">
        <v>2</v>
      </c>
      <c r="F340" t="s">
        <v>89</v>
      </c>
      <c r="G340" t="s">
        <v>90</v>
      </c>
      <c r="H340" s="24">
        <v>27.86</v>
      </c>
      <c r="I340" t="s">
        <v>91</v>
      </c>
      <c r="J340" s="25">
        <f>ROUND(E340/I338* H340,5)</f>
        <v>55.72</v>
      </c>
      <c r="K340" s="26"/>
    </row>
    <row r="341" spans="1:27" x14ac:dyDescent="0.25">
      <c r="B341" t="s">
        <v>135</v>
      </c>
      <c r="C341" t="s">
        <v>87</v>
      </c>
      <c r="D341" t="s">
        <v>136</v>
      </c>
      <c r="E341" s="23">
        <v>3</v>
      </c>
      <c r="F341" t="s">
        <v>89</v>
      </c>
      <c r="G341" t="s">
        <v>90</v>
      </c>
      <c r="H341" s="24">
        <v>28.8</v>
      </c>
      <c r="I341" t="s">
        <v>91</v>
      </c>
      <c r="J341" s="25">
        <f>ROUND(E341/I338* H341,5)</f>
        <v>86.4</v>
      </c>
      <c r="K341" s="26"/>
    </row>
    <row r="342" spans="1:27" x14ac:dyDescent="0.25">
      <c r="B342" t="s">
        <v>86</v>
      </c>
      <c r="C342" t="s">
        <v>87</v>
      </c>
      <c r="D342" t="s">
        <v>88</v>
      </c>
      <c r="E342" s="23">
        <v>2</v>
      </c>
      <c r="F342" t="s">
        <v>89</v>
      </c>
      <c r="G342" t="s">
        <v>90</v>
      </c>
      <c r="H342" s="24">
        <v>24.04</v>
      </c>
      <c r="I342" t="s">
        <v>91</v>
      </c>
      <c r="J342" s="25">
        <f>ROUND(E342/I338* H342,5)</f>
        <v>48.08</v>
      </c>
      <c r="K342" s="26"/>
    </row>
    <row r="343" spans="1:27" x14ac:dyDescent="0.25">
      <c r="B343" t="s">
        <v>234</v>
      </c>
      <c r="C343" t="s">
        <v>87</v>
      </c>
      <c r="D343" t="s">
        <v>235</v>
      </c>
      <c r="E343" s="23">
        <v>3</v>
      </c>
      <c r="F343" t="s">
        <v>89</v>
      </c>
      <c r="G343" t="s">
        <v>90</v>
      </c>
      <c r="H343" s="24">
        <v>24.7</v>
      </c>
      <c r="I343" t="s">
        <v>91</v>
      </c>
      <c r="J343" s="25">
        <f>ROUND(E343/I338* H343,5)</f>
        <v>74.099999999999994</v>
      </c>
      <c r="K343" s="26"/>
    </row>
    <row r="344" spans="1:27" x14ac:dyDescent="0.25">
      <c r="D344" s="27" t="s">
        <v>92</v>
      </c>
      <c r="E344" s="26"/>
      <c r="H344" s="26"/>
      <c r="K344" s="24">
        <f>SUM(J340:J343)</f>
        <v>264.29999999999995</v>
      </c>
    </row>
    <row r="345" spans="1:27" x14ac:dyDescent="0.25">
      <c r="B345" s="14" t="s">
        <v>93</v>
      </c>
      <c r="E345" s="26"/>
      <c r="H345" s="26"/>
      <c r="K345" s="26"/>
    </row>
    <row r="346" spans="1:27" x14ac:dyDescent="0.25">
      <c r="B346" t="s">
        <v>236</v>
      </c>
      <c r="C346" t="s">
        <v>87</v>
      </c>
      <c r="D346" t="s">
        <v>237</v>
      </c>
      <c r="E346" s="23">
        <v>1</v>
      </c>
      <c r="F346" t="s">
        <v>89</v>
      </c>
      <c r="G346" t="s">
        <v>90</v>
      </c>
      <c r="H346" s="24">
        <v>10.41</v>
      </c>
      <c r="I346" t="s">
        <v>91</v>
      </c>
      <c r="J346" s="25">
        <f>ROUND(E346/I338* H346,5)</f>
        <v>10.41</v>
      </c>
      <c r="K346" s="26"/>
    </row>
    <row r="347" spans="1:27" x14ac:dyDescent="0.25">
      <c r="D347" s="27" t="s">
        <v>96</v>
      </c>
      <c r="E347" s="26"/>
      <c r="H347" s="26"/>
      <c r="K347" s="24">
        <f>SUM(J346:J346)</f>
        <v>10.41</v>
      </c>
    </row>
    <row r="348" spans="1:27" x14ac:dyDescent="0.25">
      <c r="B348" s="14" t="s">
        <v>97</v>
      </c>
      <c r="E348" s="26"/>
      <c r="H348" s="26"/>
      <c r="K348" s="26"/>
    </row>
    <row r="349" spans="1:27" x14ac:dyDescent="0.25">
      <c r="B349" t="s">
        <v>238</v>
      </c>
      <c r="C349" t="s">
        <v>151</v>
      </c>
      <c r="D349" t="s">
        <v>239</v>
      </c>
      <c r="E349" s="23">
        <v>20</v>
      </c>
      <c r="G349" t="s">
        <v>90</v>
      </c>
      <c r="H349" s="24">
        <v>5.59</v>
      </c>
      <c r="I349" t="s">
        <v>91</v>
      </c>
      <c r="J349" s="25">
        <f>ROUND(E349* H349,5)</f>
        <v>111.8</v>
      </c>
      <c r="K349" s="26"/>
    </row>
    <row r="350" spans="1:27" x14ac:dyDescent="0.25">
      <c r="B350" t="s">
        <v>240</v>
      </c>
      <c r="C350" t="s">
        <v>25</v>
      </c>
      <c r="D350" t="s">
        <v>241</v>
      </c>
      <c r="E350" s="23">
        <v>1</v>
      </c>
      <c r="G350" t="s">
        <v>90</v>
      </c>
      <c r="H350" s="24">
        <v>1000</v>
      </c>
      <c r="I350" t="s">
        <v>91</v>
      </c>
      <c r="J350" s="25">
        <f>ROUND(E350* H350,5)</f>
        <v>1000</v>
      </c>
      <c r="K350" s="26"/>
    </row>
    <row r="351" spans="1:27" x14ac:dyDescent="0.25">
      <c r="D351" s="27" t="s">
        <v>107</v>
      </c>
      <c r="E351" s="26"/>
      <c r="H351" s="26"/>
      <c r="K351" s="24">
        <f>SUM(J349:J350)</f>
        <v>1111.8</v>
      </c>
    </row>
    <row r="352" spans="1:27" x14ac:dyDescent="0.25">
      <c r="E352" s="26"/>
      <c r="H352" s="26"/>
      <c r="K352" s="26"/>
    </row>
    <row r="353" spans="1:27" x14ac:dyDescent="0.25">
      <c r="D353" s="27" t="s">
        <v>109</v>
      </c>
      <c r="E353" s="26"/>
      <c r="H353" s="26">
        <v>1.5</v>
      </c>
      <c r="I353" t="s">
        <v>110</v>
      </c>
      <c r="J353">
        <f>ROUND(H353/100*K344,5)</f>
        <v>3.9645000000000001</v>
      </c>
      <c r="K353" s="26"/>
    </row>
    <row r="354" spans="1:27" x14ac:dyDescent="0.25">
      <c r="D354" s="27" t="s">
        <v>108</v>
      </c>
      <c r="E354" s="26"/>
      <c r="H354" s="26"/>
      <c r="K354" s="28">
        <f>SUM(J339:J353)</f>
        <v>1390.4745</v>
      </c>
    </row>
    <row r="355" spans="1:27" x14ac:dyDescent="0.25">
      <c r="D355" s="27" t="s">
        <v>111</v>
      </c>
      <c r="E355" s="26"/>
      <c r="H355" s="26"/>
      <c r="K355" s="28">
        <f>SUM(K354:K354)</f>
        <v>1390.4745</v>
      </c>
    </row>
    <row r="357" spans="1:27" ht="45" customHeight="1" x14ac:dyDescent="0.25">
      <c r="A357" s="18" t="s">
        <v>242</v>
      </c>
      <c r="B357" s="18" t="s">
        <v>27</v>
      </c>
      <c r="C357" s="19" t="s">
        <v>13</v>
      </c>
      <c r="D357" s="34" t="s">
        <v>28</v>
      </c>
      <c r="E357" s="35"/>
      <c r="F357" s="35"/>
      <c r="G357" s="19"/>
      <c r="H357" s="21" t="s">
        <v>83</v>
      </c>
      <c r="I357" s="36">
        <v>1</v>
      </c>
      <c r="J357" s="37"/>
      <c r="K357" s="22">
        <f>ROUND(K368,2)</f>
        <v>110.06</v>
      </c>
      <c r="L357" s="20" t="s">
        <v>243</v>
      </c>
      <c r="M357" s="19"/>
      <c r="N357" s="19"/>
      <c r="O357" s="19"/>
      <c r="P357" s="19"/>
      <c r="Q357" s="19"/>
      <c r="R357" s="19"/>
      <c r="S357" s="19"/>
      <c r="T357" s="19"/>
      <c r="U357" s="19"/>
      <c r="V357" s="19"/>
      <c r="W357" s="19"/>
      <c r="X357" s="19"/>
      <c r="Y357" s="19"/>
      <c r="Z357" s="19"/>
      <c r="AA357" s="19"/>
    </row>
    <row r="358" spans="1:27" x14ac:dyDescent="0.25">
      <c r="B358" s="14" t="s">
        <v>85</v>
      </c>
    </row>
    <row r="359" spans="1:27" x14ac:dyDescent="0.25">
      <c r="B359" t="s">
        <v>135</v>
      </c>
      <c r="C359" t="s">
        <v>87</v>
      </c>
      <c r="D359" t="s">
        <v>136</v>
      </c>
      <c r="E359" s="23">
        <v>0.1</v>
      </c>
      <c r="F359" t="s">
        <v>89</v>
      </c>
      <c r="G359" t="s">
        <v>90</v>
      </c>
      <c r="H359" s="24">
        <v>28.8</v>
      </c>
      <c r="I359" t="s">
        <v>91</v>
      </c>
      <c r="J359" s="25">
        <f>ROUND(E359/I357* H359,5)</f>
        <v>2.88</v>
      </c>
      <c r="K359" s="26"/>
    </row>
    <row r="360" spans="1:27" x14ac:dyDescent="0.25">
      <c r="D360" s="27" t="s">
        <v>92</v>
      </c>
      <c r="E360" s="26"/>
      <c r="H360" s="26"/>
      <c r="K360" s="24">
        <f>SUM(J359:J359)</f>
        <v>2.88</v>
      </c>
    </row>
    <row r="361" spans="1:27" x14ac:dyDescent="0.25">
      <c r="B361" s="14" t="s">
        <v>97</v>
      </c>
      <c r="E361" s="26"/>
      <c r="H361" s="26"/>
      <c r="K361" s="26"/>
    </row>
    <row r="362" spans="1:27" x14ac:dyDescent="0.25">
      <c r="B362" t="s">
        <v>244</v>
      </c>
      <c r="C362" t="s">
        <v>13</v>
      </c>
      <c r="D362" t="s">
        <v>245</v>
      </c>
      <c r="E362" s="23">
        <v>1.1000000000000001</v>
      </c>
      <c r="G362" t="s">
        <v>90</v>
      </c>
      <c r="H362" s="24">
        <v>95</v>
      </c>
      <c r="I362" t="s">
        <v>91</v>
      </c>
      <c r="J362" s="25">
        <f>ROUND(E362* H362,5)</f>
        <v>104.5</v>
      </c>
      <c r="K362" s="26"/>
    </row>
    <row r="363" spans="1:27" x14ac:dyDescent="0.25">
      <c r="B363" t="s">
        <v>246</v>
      </c>
      <c r="C363" t="s">
        <v>25</v>
      </c>
      <c r="D363" t="s">
        <v>247</v>
      </c>
      <c r="E363" s="23">
        <v>8</v>
      </c>
      <c r="G363" t="s">
        <v>90</v>
      </c>
      <c r="H363" s="24">
        <v>0.33</v>
      </c>
      <c r="I363" t="s">
        <v>91</v>
      </c>
      <c r="J363" s="25">
        <f>ROUND(E363* H363,5)</f>
        <v>2.64</v>
      </c>
      <c r="K363" s="26"/>
    </row>
    <row r="364" spans="1:27" x14ac:dyDescent="0.25">
      <c r="D364" s="27" t="s">
        <v>107</v>
      </c>
      <c r="E364" s="26"/>
      <c r="H364" s="26"/>
      <c r="K364" s="24">
        <f>SUM(J362:J363)</f>
        <v>107.14</v>
      </c>
    </row>
    <row r="365" spans="1:27" x14ac:dyDescent="0.25">
      <c r="E365" s="26"/>
      <c r="H365" s="26"/>
      <c r="K365" s="26"/>
    </row>
    <row r="366" spans="1:27" x14ac:dyDescent="0.25">
      <c r="D366" s="27" t="s">
        <v>109</v>
      </c>
      <c r="E366" s="26"/>
      <c r="H366" s="26">
        <v>1.5</v>
      </c>
      <c r="I366" t="s">
        <v>110</v>
      </c>
      <c r="J366">
        <f>ROUND(H366/100*K360,5)</f>
        <v>4.3200000000000002E-2</v>
      </c>
      <c r="K366" s="26"/>
    </row>
    <row r="367" spans="1:27" x14ac:dyDescent="0.25">
      <c r="D367" s="27" t="s">
        <v>108</v>
      </c>
      <c r="E367" s="26"/>
      <c r="H367" s="26"/>
      <c r="K367" s="28">
        <f>SUM(J358:J366)</f>
        <v>110.06319999999999</v>
      </c>
    </row>
    <row r="368" spans="1:27" x14ac:dyDescent="0.25">
      <c r="D368" s="27" t="s">
        <v>111</v>
      </c>
      <c r="E368" s="26"/>
      <c r="H368" s="26"/>
      <c r="K368" s="28">
        <f>SUM(K367:K367)</f>
        <v>110.06319999999999</v>
      </c>
    </row>
    <row r="370" spans="1:27" ht="45" customHeight="1" x14ac:dyDescent="0.25">
      <c r="A370" s="18" t="s">
        <v>248</v>
      </c>
      <c r="B370" s="18" t="s">
        <v>42</v>
      </c>
      <c r="C370" s="19" t="s">
        <v>43</v>
      </c>
      <c r="D370" s="34" t="s">
        <v>44</v>
      </c>
      <c r="E370" s="35"/>
      <c r="F370" s="35"/>
      <c r="G370" s="19"/>
      <c r="H370" s="21" t="s">
        <v>83</v>
      </c>
      <c r="I370" s="36">
        <v>1</v>
      </c>
      <c r="J370" s="37"/>
      <c r="K370" s="22">
        <f>ROUND(K388,2)</f>
        <v>77.61</v>
      </c>
      <c r="L370" s="20" t="s">
        <v>249</v>
      </c>
      <c r="M370" s="19"/>
      <c r="N370" s="19"/>
      <c r="O370" s="19"/>
      <c r="P370" s="19"/>
      <c r="Q370" s="19"/>
      <c r="R370" s="19"/>
      <c r="S370" s="19"/>
      <c r="T370" s="19"/>
      <c r="U370" s="19"/>
      <c r="V370" s="19"/>
      <c r="W370" s="19"/>
      <c r="X370" s="19"/>
      <c r="Y370" s="19"/>
      <c r="Z370" s="19"/>
      <c r="AA370" s="19"/>
    </row>
    <row r="371" spans="1:27" x14ac:dyDescent="0.25">
      <c r="B371" s="14" t="s">
        <v>85</v>
      </c>
    </row>
    <row r="372" spans="1:27" x14ac:dyDescent="0.25">
      <c r="B372" t="s">
        <v>123</v>
      </c>
      <c r="C372" t="s">
        <v>87</v>
      </c>
      <c r="D372" t="s">
        <v>124</v>
      </c>
      <c r="E372" s="23">
        <v>0.36</v>
      </c>
      <c r="F372" t="s">
        <v>89</v>
      </c>
      <c r="G372" t="s">
        <v>90</v>
      </c>
      <c r="H372" s="24">
        <v>27.86</v>
      </c>
      <c r="I372" t="s">
        <v>91</v>
      </c>
      <c r="J372" s="25">
        <f>ROUND(E372/I370* H372,5)</f>
        <v>10.0296</v>
      </c>
      <c r="K372" s="26"/>
    </row>
    <row r="373" spans="1:27" x14ac:dyDescent="0.25">
      <c r="B373" t="s">
        <v>234</v>
      </c>
      <c r="C373" t="s">
        <v>87</v>
      </c>
      <c r="D373" t="s">
        <v>235</v>
      </c>
      <c r="E373" s="23">
        <v>0.3</v>
      </c>
      <c r="F373" t="s">
        <v>89</v>
      </c>
      <c r="G373" t="s">
        <v>90</v>
      </c>
      <c r="H373" s="24">
        <v>24.7</v>
      </c>
      <c r="I373" t="s">
        <v>91</v>
      </c>
      <c r="J373" s="25">
        <f>ROUND(E373/I370* H373,5)</f>
        <v>7.41</v>
      </c>
      <c r="K373" s="26"/>
    </row>
    <row r="374" spans="1:27" x14ac:dyDescent="0.25">
      <c r="B374" t="s">
        <v>135</v>
      </c>
      <c r="C374" t="s">
        <v>87</v>
      </c>
      <c r="D374" t="s">
        <v>136</v>
      </c>
      <c r="E374" s="23">
        <v>0.21</v>
      </c>
      <c r="F374" t="s">
        <v>89</v>
      </c>
      <c r="G374" t="s">
        <v>90</v>
      </c>
      <c r="H374" s="24">
        <v>28.8</v>
      </c>
      <c r="I374" t="s">
        <v>91</v>
      </c>
      <c r="J374" s="25">
        <f>ROUND(E374/I370* H374,5)</f>
        <v>6.048</v>
      </c>
      <c r="K374" s="26"/>
    </row>
    <row r="375" spans="1:27" x14ac:dyDescent="0.25">
      <c r="D375" s="27" t="s">
        <v>92</v>
      </c>
      <c r="E375" s="26"/>
      <c r="H375" s="26"/>
      <c r="K375" s="24">
        <f>SUM(J372:J374)</f>
        <v>23.4876</v>
      </c>
    </row>
    <row r="376" spans="1:27" x14ac:dyDescent="0.25">
      <c r="B376" s="14" t="s">
        <v>97</v>
      </c>
      <c r="E376" s="26"/>
      <c r="H376" s="26"/>
      <c r="K376" s="26"/>
    </row>
    <row r="377" spans="1:27" x14ac:dyDescent="0.25">
      <c r="B377" t="s">
        <v>250</v>
      </c>
      <c r="C377" t="s">
        <v>25</v>
      </c>
      <c r="D377" t="s">
        <v>251</v>
      </c>
      <c r="E377" s="23">
        <v>0.08</v>
      </c>
      <c r="G377" t="s">
        <v>90</v>
      </c>
      <c r="H377" s="24">
        <v>1.82</v>
      </c>
      <c r="I377" t="s">
        <v>91</v>
      </c>
      <c r="J377" s="25">
        <f>ROUND(E377* H377,5)</f>
        <v>0.14560000000000001</v>
      </c>
      <c r="K377" s="26"/>
    </row>
    <row r="378" spans="1:27" x14ac:dyDescent="0.25">
      <c r="B378" t="s">
        <v>252</v>
      </c>
      <c r="C378" t="s">
        <v>13</v>
      </c>
      <c r="D378" t="s">
        <v>253</v>
      </c>
      <c r="E378" s="23">
        <v>6</v>
      </c>
      <c r="G378" t="s">
        <v>90</v>
      </c>
      <c r="H378" s="24">
        <v>1.5</v>
      </c>
      <c r="I378" t="s">
        <v>91</v>
      </c>
      <c r="J378" s="25">
        <f>ROUND(E378* H378,5)</f>
        <v>9</v>
      </c>
      <c r="K378" s="26"/>
    </row>
    <row r="379" spans="1:27" x14ac:dyDescent="0.25">
      <c r="B379" t="s">
        <v>254</v>
      </c>
      <c r="C379" t="s">
        <v>25</v>
      </c>
      <c r="D379" t="s">
        <v>255</v>
      </c>
      <c r="E379" s="23">
        <v>0.1</v>
      </c>
      <c r="G379" t="s">
        <v>90</v>
      </c>
      <c r="H379" s="24">
        <v>55</v>
      </c>
      <c r="I379" t="s">
        <v>91</v>
      </c>
      <c r="J379" s="25">
        <f>ROUND(E379* H379,5)</f>
        <v>5.5</v>
      </c>
      <c r="K379" s="26"/>
    </row>
    <row r="380" spans="1:27" x14ac:dyDescent="0.25">
      <c r="B380" t="s">
        <v>256</v>
      </c>
      <c r="C380" t="s">
        <v>25</v>
      </c>
      <c r="D380" t="s">
        <v>257</v>
      </c>
      <c r="E380" s="23">
        <v>0.2</v>
      </c>
      <c r="G380" t="s">
        <v>90</v>
      </c>
      <c r="H380" s="24">
        <v>180</v>
      </c>
      <c r="I380" t="s">
        <v>91</v>
      </c>
      <c r="J380" s="25">
        <f>ROUND(E380* H380,5)</f>
        <v>36</v>
      </c>
      <c r="K380" s="26"/>
    </row>
    <row r="381" spans="1:27" x14ac:dyDescent="0.25">
      <c r="D381" s="27" t="s">
        <v>107</v>
      </c>
      <c r="E381" s="26"/>
      <c r="H381" s="26"/>
      <c r="K381" s="24">
        <f>SUM(J377:J380)</f>
        <v>50.645600000000002</v>
      </c>
    </row>
    <row r="382" spans="1:27" x14ac:dyDescent="0.25">
      <c r="B382" s="14" t="s">
        <v>80</v>
      </c>
      <c r="E382" s="26"/>
      <c r="H382" s="26"/>
      <c r="K382" s="26"/>
    </row>
    <row r="383" spans="1:27" x14ac:dyDescent="0.25">
      <c r="B383" t="s">
        <v>112</v>
      </c>
      <c r="C383" t="s">
        <v>60</v>
      </c>
      <c r="D383" t="s">
        <v>113</v>
      </c>
      <c r="E383" s="23">
        <v>2.5000000000000001E-2</v>
      </c>
      <c r="G383" t="s">
        <v>90</v>
      </c>
      <c r="H383" s="24">
        <v>115.67144</v>
      </c>
      <c r="I383" t="s">
        <v>91</v>
      </c>
      <c r="J383" s="25">
        <f>ROUND(E383* H383,5)</f>
        <v>2.8917899999999999</v>
      </c>
      <c r="K383" s="26"/>
    </row>
    <row r="384" spans="1:27" x14ac:dyDescent="0.25">
      <c r="D384" s="27" t="s">
        <v>145</v>
      </c>
      <c r="E384" s="26"/>
      <c r="H384" s="26"/>
      <c r="K384" s="24">
        <f>SUM(J383:J383)</f>
        <v>2.8917899999999999</v>
      </c>
    </row>
    <row r="385" spans="1:27" x14ac:dyDescent="0.25">
      <c r="E385" s="26"/>
      <c r="H385" s="26"/>
      <c r="K385" s="26"/>
    </row>
    <row r="386" spans="1:27" x14ac:dyDescent="0.25">
      <c r="D386" s="27" t="s">
        <v>109</v>
      </c>
      <c r="E386" s="26"/>
      <c r="H386" s="26">
        <v>2.5</v>
      </c>
      <c r="I386" t="s">
        <v>110</v>
      </c>
      <c r="J386">
        <f>ROUND(H386/100*K375,5)</f>
        <v>0.58718999999999999</v>
      </c>
      <c r="K386" s="26"/>
    </row>
    <row r="387" spans="1:27" x14ac:dyDescent="0.25">
      <c r="D387" s="27" t="s">
        <v>108</v>
      </c>
      <c r="E387" s="26"/>
      <c r="H387" s="26"/>
      <c r="K387" s="28">
        <f>SUM(J371:J386)</f>
        <v>77.612180000000009</v>
      </c>
    </row>
    <row r="388" spans="1:27" x14ac:dyDescent="0.25">
      <c r="D388" s="27" t="s">
        <v>111</v>
      </c>
      <c r="E388" s="26"/>
      <c r="H388" s="26"/>
      <c r="K388" s="28">
        <f>SUM(K387:K387)</f>
        <v>77.612180000000009</v>
      </c>
    </row>
    <row r="390" spans="1:27" ht="45" customHeight="1" x14ac:dyDescent="0.25">
      <c r="A390" s="18" t="s">
        <v>258</v>
      </c>
      <c r="B390" s="18" t="s">
        <v>37</v>
      </c>
      <c r="C390" s="19" t="s">
        <v>25</v>
      </c>
      <c r="D390" s="34" t="s">
        <v>38</v>
      </c>
      <c r="E390" s="35"/>
      <c r="F390" s="35"/>
      <c r="G390" s="19"/>
      <c r="H390" s="21" t="s">
        <v>83</v>
      </c>
      <c r="I390" s="36">
        <v>1</v>
      </c>
      <c r="J390" s="37"/>
      <c r="K390" s="22">
        <f>ROUND(K400,2)</f>
        <v>59.76</v>
      </c>
      <c r="L390" s="20" t="s">
        <v>259</v>
      </c>
      <c r="M390" s="19"/>
      <c r="N390" s="19"/>
      <c r="O390" s="19"/>
      <c r="P390" s="19"/>
      <c r="Q390" s="19"/>
      <c r="R390" s="19"/>
      <c r="S390" s="19"/>
      <c r="T390" s="19"/>
      <c r="U390" s="19"/>
      <c r="V390" s="19"/>
      <c r="W390" s="19"/>
      <c r="X390" s="19"/>
      <c r="Y390" s="19"/>
      <c r="Z390" s="19"/>
      <c r="AA390" s="19"/>
    </row>
    <row r="391" spans="1:27" x14ac:dyDescent="0.25">
      <c r="B391" s="14" t="s">
        <v>85</v>
      </c>
    </row>
    <row r="392" spans="1:27" x14ac:dyDescent="0.25">
      <c r="B392" t="s">
        <v>135</v>
      </c>
      <c r="C392" t="s">
        <v>87</v>
      </c>
      <c r="D392" t="s">
        <v>136</v>
      </c>
      <c r="E392" s="23">
        <v>0.5</v>
      </c>
      <c r="F392" t="s">
        <v>89</v>
      </c>
      <c r="G392" t="s">
        <v>90</v>
      </c>
      <c r="H392" s="24">
        <v>28.8</v>
      </c>
      <c r="I392" t="s">
        <v>91</v>
      </c>
      <c r="J392" s="25">
        <f>ROUND(E392/I390* H392,5)</f>
        <v>14.4</v>
      </c>
      <c r="K392" s="26"/>
    </row>
    <row r="393" spans="1:27" x14ac:dyDescent="0.25">
      <c r="D393" s="27" t="s">
        <v>92</v>
      </c>
      <c r="E393" s="26"/>
      <c r="H393" s="26"/>
      <c r="K393" s="24">
        <f>SUM(J392:J392)</f>
        <v>14.4</v>
      </c>
    </row>
    <row r="394" spans="1:27" x14ac:dyDescent="0.25">
      <c r="B394" s="14" t="s">
        <v>97</v>
      </c>
      <c r="E394" s="26"/>
      <c r="H394" s="26"/>
      <c r="K394" s="26"/>
    </row>
    <row r="395" spans="1:27" x14ac:dyDescent="0.25">
      <c r="B395" t="s">
        <v>260</v>
      </c>
      <c r="C395" t="s">
        <v>25</v>
      </c>
      <c r="D395" t="s">
        <v>261</v>
      </c>
      <c r="E395" s="23">
        <v>1</v>
      </c>
      <c r="G395" t="s">
        <v>90</v>
      </c>
      <c r="H395" s="24">
        <v>45</v>
      </c>
      <c r="I395" t="s">
        <v>91</v>
      </c>
      <c r="J395" s="25">
        <f>ROUND(E395* H395,5)</f>
        <v>45</v>
      </c>
      <c r="K395" s="26"/>
    </row>
    <row r="396" spans="1:27" x14ac:dyDescent="0.25">
      <c r="D396" s="27" t="s">
        <v>107</v>
      </c>
      <c r="E396" s="26"/>
      <c r="H396" s="26"/>
      <c r="K396" s="24">
        <f>SUM(J395:J395)</f>
        <v>45</v>
      </c>
    </row>
    <row r="397" spans="1:27" x14ac:dyDescent="0.25">
      <c r="E397" s="26"/>
      <c r="H397" s="26"/>
      <c r="K397" s="26"/>
    </row>
    <row r="398" spans="1:27" x14ac:dyDescent="0.25">
      <c r="D398" s="27" t="s">
        <v>109</v>
      </c>
      <c r="E398" s="26"/>
      <c r="H398" s="26">
        <v>2.5</v>
      </c>
      <c r="I398" t="s">
        <v>110</v>
      </c>
      <c r="J398">
        <f>ROUND(H398/100*K393,5)</f>
        <v>0.36</v>
      </c>
      <c r="K398" s="26"/>
    </row>
    <row r="399" spans="1:27" x14ac:dyDescent="0.25">
      <c r="D399" s="27" t="s">
        <v>108</v>
      </c>
      <c r="E399" s="26"/>
      <c r="H399" s="26"/>
      <c r="K399" s="28">
        <f>SUM(J391:J398)</f>
        <v>59.76</v>
      </c>
    </row>
    <row r="400" spans="1:27" x14ac:dyDescent="0.25">
      <c r="D400" s="27" t="s">
        <v>111</v>
      </c>
      <c r="E400" s="26"/>
      <c r="H400" s="26"/>
      <c r="K400" s="28">
        <f>SUM(K399:K399)</f>
        <v>59.76</v>
      </c>
    </row>
    <row r="402" spans="1:27" ht="45" customHeight="1" x14ac:dyDescent="0.25">
      <c r="A402" s="18" t="s">
        <v>262</v>
      </c>
      <c r="B402" s="18" t="s">
        <v>31</v>
      </c>
      <c r="C402" s="19" t="s">
        <v>25</v>
      </c>
      <c r="D402" s="34" t="s">
        <v>32</v>
      </c>
      <c r="E402" s="35"/>
      <c r="F402" s="35"/>
      <c r="G402" s="19"/>
      <c r="H402" s="21" t="s">
        <v>83</v>
      </c>
      <c r="I402" s="36">
        <v>1</v>
      </c>
      <c r="J402" s="37"/>
      <c r="K402" s="22">
        <f>ROUND(K412,2)</f>
        <v>196.57</v>
      </c>
      <c r="L402" s="20" t="s">
        <v>263</v>
      </c>
      <c r="M402" s="19"/>
      <c r="N402" s="19"/>
      <c r="O402" s="19"/>
      <c r="P402" s="19"/>
      <c r="Q402" s="19"/>
      <c r="R402" s="19"/>
      <c r="S402" s="19"/>
      <c r="T402" s="19"/>
      <c r="U402" s="19"/>
      <c r="V402" s="19"/>
      <c r="W402" s="19"/>
      <c r="X402" s="19"/>
      <c r="Y402" s="19"/>
      <c r="Z402" s="19"/>
      <c r="AA402" s="19"/>
    </row>
    <row r="403" spans="1:27" x14ac:dyDescent="0.25">
      <c r="B403" s="14" t="s">
        <v>85</v>
      </c>
    </row>
    <row r="404" spans="1:27" x14ac:dyDescent="0.25">
      <c r="B404" t="s">
        <v>135</v>
      </c>
      <c r="C404" t="s">
        <v>87</v>
      </c>
      <c r="D404" t="s">
        <v>136</v>
      </c>
      <c r="E404" s="23">
        <v>0.9</v>
      </c>
      <c r="F404" t="s">
        <v>89</v>
      </c>
      <c r="G404" t="s">
        <v>90</v>
      </c>
      <c r="H404" s="24">
        <v>28.8</v>
      </c>
      <c r="I404" t="s">
        <v>91</v>
      </c>
      <c r="J404" s="25">
        <f>ROUND(E404/I402* H404,5)</f>
        <v>25.92</v>
      </c>
      <c r="K404" s="26"/>
    </row>
    <row r="405" spans="1:27" x14ac:dyDescent="0.25">
      <c r="D405" s="27" t="s">
        <v>92</v>
      </c>
      <c r="E405" s="26"/>
      <c r="H405" s="26"/>
      <c r="K405" s="24">
        <f>SUM(J404:J404)</f>
        <v>25.92</v>
      </c>
    </row>
    <row r="406" spans="1:27" x14ac:dyDescent="0.25">
      <c r="B406" s="14" t="s">
        <v>97</v>
      </c>
      <c r="E406" s="26"/>
      <c r="H406" s="26"/>
      <c r="K406" s="26"/>
    </row>
    <row r="407" spans="1:27" x14ac:dyDescent="0.25">
      <c r="B407" t="s">
        <v>264</v>
      </c>
      <c r="C407" t="s">
        <v>25</v>
      </c>
      <c r="D407" t="s">
        <v>265</v>
      </c>
      <c r="E407" s="23">
        <v>1</v>
      </c>
      <c r="G407" t="s">
        <v>90</v>
      </c>
      <c r="H407" s="24">
        <v>170</v>
      </c>
      <c r="I407" t="s">
        <v>91</v>
      </c>
      <c r="J407" s="25">
        <f>ROUND(E407* H407,5)</f>
        <v>170</v>
      </c>
      <c r="K407" s="26"/>
    </row>
    <row r="408" spans="1:27" x14ac:dyDescent="0.25">
      <c r="D408" s="27" t="s">
        <v>107</v>
      </c>
      <c r="E408" s="26"/>
      <c r="H408" s="26"/>
      <c r="K408" s="24">
        <f>SUM(J407:J407)</f>
        <v>170</v>
      </c>
    </row>
    <row r="409" spans="1:27" x14ac:dyDescent="0.25">
      <c r="E409" s="26"/>
      <c r="H409" s="26"/>
      <c r="K409" s="26"/>
    </row>
    <row r="410" spans="1:27" x14ac:dyDescent="0.25">
      <c r="D410" s="27" t="s">
        <v>109</v>
      </c>
      <c r="E410" s="26"/>
      <c r="H410" s="26">
        <v>2.5</v>
      </c>
      <c r="I410" t="s">
        <v>110</v>
      </c>
      <c r="J410">
        <f>ROUND(H410/100*K405,5)</f>
        <v>0.64800000000000002</v>
      </c>
      <c r="K410" s="26"/>
    </row>
    <row r="411" spans="1:27" x14ac:dyDescent="0.25">
      <c r="D411" s="27" t="s">
        <v>108</v>
      </c>
      <c r="E411" s="26"/>
      <c r="H411" s="26"/>
      <c r="K411" s="28">
        <f>SUM(J403:J410)</f>
        <v>196.56800000000001</v>
      </c>
    </row>
    <row r="412" spans="1:27" x14ac:dyDescent="0.25">
      <c r="D412" s="27" t="s">
        <v>111</v>
      </c>
      <c r="E412" s="26"/>
      <c r="H412" s="26"/>
      <c r="K412" s="28">
        <f>SUM(K411:K411)</f>
        <v>196.56800000000001</v>
      </c>
    </row>
    <row r="414" spans="1:27" ht="45" customHeight="1" x14ac:dyDescent="0.25">
      <c r="A414" s="18" t="s">
        <v>266</v>
      </c>
      <c r="B414" s="18" t="s">
        <v>29</v>
      </c>
      <c r="C414" s="19" t="s">
        <v>25</v>
      </c>
      <c r="D414" s="34" t="s">
        <v>30</v>
      </c>
      <c r="E414" s="35"/>
      <c r="F414" s="35"/>
      <c r="G414" s="19"/>
      <c r="H414" s="21" t="s">
        <v>83</v>
      </c>
      <c r="I414" s="36">
        <v>1</v>
      </c>
      <c r="J414" s="37"/>
      <c r="K414" s="22">
        <f>ROUND(K425,2)</f>
        <v>265.16000000000003</v>
      </c>
      <c r="L414" s="20" t="s">
        <v>267</v>
      </c>
      <c r="M414" s="19"/>
      <c r="N414" s="19"/>
      <c r="O414" s="19"/>
      <c r="P414" s="19"/>
      <c r="Q414" s="19"/>
      <c r="R414" s="19"/>
      <c r="S414" s="19"/>
      <c r="T414" s="19"/>
      <c r="U414" s="19"/>
      <c r="V414" s="19"/>
      <c r="W414" s="19"/>
      <c r="X414" s="19"/>
      <c r="Y414" s="19"/>
      <c r="Z414" s="19"/>
      <c r="AA414" s="19"/>
    </row>
    <row r="415" spans="1:27" x14ac:dyDescent="0.25">
      <c r="B415" s="14" t="s">
        <v>85</v>
      </c>
    </row>
    <row r="416" spans="1:27" x14ac:dyDescent="0.25">
      <c r="B416" t="s">
        <v>135</v>
      </c>
      <c r="C416" t="s">
        <v>87</v>
      </c>
      <c r="D416" t="s">
        <v>136</v>
      </c>
      <c r="E416" s="23">
        <v>1</v>
      </c>
      <c r="F416" t="s">
        <v>89</v>
      </c>
      <c r="G416" t="s">
        <v>90</v>
      </c>
      <c r="H416" s="24">
        <v>28.8</v>
      </c>
      <c r="I416" t="s">
        <v>91</v>
      </c>
      <c r="J416" s="25">
        <f>ROUND(E416/I414* H416,5)</f>
        <v>28.8</v>
      </c>
      <c r="K416" s="26"/>
    </row>
    <row r="417" spans="1:27" x14ac:dyDescent="0.25">
      <c r="B417" t="s">
        <v>234</v>
      </c>
      <c r="C417" t="s">
        <v>87</v>
      </c>
      <c r="D417" t="s">
        <v>235</v>
      </c>
      <c r="E417" s="23">
        <v>2</v>
      </c>
      <c r="F417" t="s">
        <v>89</v>
      </c>
      <c r="G417" t="s">
        <v>90</v>
      </c>
      <c r="H417" s="24">
        <v>24.7</v>
      </c>
      <c r="I417" t="s">
        <v>91</v>
      </c>
      <c r="J417" s="25">
        <f>ROUND(E417/I414* H417,5)</f>
        <v>49.4</v>
      </c>
      <c r="K417" s="26"/>
    </row>
    <row r="418" spans="1:27" x14ac:dyDescent="0.25">
      <c r="D418" s="27" t="s">
        <v>92</v>
      </c>
      <c r="E418" s="26"/>
      <c r="H418" s="26"/>
      <c r="K418" s="24">
        <f>SUM(J416:J417)</f>
        <v>78.2</v>
      </c>
    </row>
    <row r="419" spans="1:27" x14ac:dyDescent="0.25">
      <c r="B419" s="14" t="s">
        <v>97</v>
      </c>
      <c r="E419" s="26"/>
      <c r="H419" s="26"/>
      <c r="K419" s="26"/>
    </row>
    <row r="420" spans="1:27" x14ac:dyDescent="0.25">
      <c r="B420" t="s">
        <v>268</v>
      </c>
      <c r="C420" t="s">
        <v>25</v>
      </c>
      <c r="D420" t="s">
        <v>269</v>
      </c>
      <c r="E420" s="23">
        <v>1</v>
      </c>
      <c r="G420" t="s">
        <v>90</v>
      </c>
      <c r="H420" s="24">
        <v>185</v>
      </c>
      <c r="I420" t="s">
        <v>91</v>
      </c>
      <c r="J420" s="25">
        <f>ROUND(E420* H420,5)</f>
        <v>185</v>
      </c>
      <c r="K420" s="26"/>
    </row>
    <row r="421" spans="1:27" x14ac:dyDescent="0.25">
      <c r="D421" s="27" t="s">
        <v>107</v>
      </c>
      <c r="E421" s="26"/>
      <c r="H421" s="26"/>
      <c r="K421" s="24">
        <f>SUM(J420:J420)</f>
        <v>185</v>
      </c>
    </row>
    <row r="422" spans="1:27" x14ac:dyDescent="0.25">
      <c r="E422" s="26"/>
      <c r="H422" s="26"/>
      <c r="K422" s="26"/>
    </row>
    <row r="423" spans="1:27" x14ac:dyDescent="0.25">
      <c r="D423" s="27" t="s">
        <v>109</v>
      </c>
      <c r="E423" s="26"/>
      <c r="H423" s="26">
        <v>2.5</v>
      </c>
      <c r="I423" t="s">
        <v>110</v>
      </c>
      <c r="J423">
        <f>ROUND(H423/100*K418,5)</f>
        <v>1.9550000000000001</v>
      </c>
      <c r="K423" s="26"/>
    </row>
    <row r="424" spans="1:27" x14ac:dyDescent="0.25">
      <c r="D424" s="27" t="s">
        <v>108</v>
      </c>
      <c r="E424" s="26"/>
      <c r="H424" s="26"/>
      <c r="K424" s="28">
        <f>SUM(J415:J423)</f>
        <v>265.15499999999997</v>
      </c>
    </row>
    <row r="425" spans="1:27" x14ac:dyDescent="0.25">
      <c r="D425" s="27" t="s">
        <v>111</v>
      </c>
      <c r="E425" s="26"/>
      <c r="H425" s="26"/>
      <c r="K425" s="28">
        <f>SUM(K424:K424)</f>
        <v>265.15499999999997</v>
      </c>
    </row>
    <row r="427" spans="1:27" ht="45" customHeight="1" x14ac:dyDescent="0.25">
      <c r="A427" s="18" t="s">
        <v>270</v>
      </c>
      <c r="B427" s="18" t="s">
        <v>33</v>
      </c>
      <c r="C427" s="19" t="s">
        <v>25</v>
      </c>
      <c r="D427" s="34" t="s">
        <v>34</v>
      </c>
      <c r="E427" s="35"/>
      <c r="F427" s="35"/>
      <c r="G427" s="19"/>
      <c r="H427" s="21" t="s">
        <v>83</v>
      </c>
      <c r="I427" s="36">
        <v>1</v>
      </c>
      <c r="J427" s="37"/>
      <c r="K427" s="22">
        <f>ROUND(K438,2)</f>
        <v>281.89</v>
      </c>
      <c r="L427" s="20" t="s">
        <v>271</v>
      </c>
      <c r="M427" s="19"/>
      <c r="N427" s="19"/>
      <c r="O427" s="19"/>
      <c r="P427" s="19"/>
      <c r="Q427" s="19"/>
      <c r="R427" s="19"/>
      <c r="S427" s="19"/>
      <c r="T427" s="19"/>
      <c r="U427" s="19"/>
      <c r="V427" s="19"/>
      <c r="W427" s="19"/>
      <c r="X427" s="19"/>
      <c r="Y427" s="19"/>
      <c r="Z427" s="19"/>
      <c r="AA427" s="19"/>
    </row>
    <row r="428" spans="1:27" x14ac:dyDescent="0.25">
      <c r="B428" s="14" t="s">
        <v>85</v>
      </c>
    </row>
    <row r="429" spans="1:27" x14ac:dyDescent="0.25">
      <c r="B429" t="s">
        <v>135</v>
      </c>
      <c r="C429" t="s">
        <v>87</v>
      </c>
      <c r="D429" t="s">
        <v>136</v>
      </c>
      <c r="E429" s="23">
        <v>0.9</v>
      </c>
      <c r="F429" t="s">
        <v>89</v>
      </c>
      <c r="G429" t="s">
        <v>90</v>
      </c>
      <c r="H429" s="24">
        <v>28.8</v>
      </c>
      <c r="I429" t="s">
        <v>91</v>
      </c>
      <c r="J429" s="25">
        <f>ROUND(E429/I427* H429,5)</f>
        <v>25.92</v>
      </c>
      <c r="K429" s="26"/>
    </row>
    <row r="430" spans="1:27" x14ac:dyDescent="0.25">
      <c r="B430" t="s">
        <v>234</v>
      </c>
      <c r="C430" t="s">
        <v>87</v>
      </c>
      <c r="D430" t="s">
        <v>235</v>
      </c>
      <c r="E430" s="23">
        <v>1</v>
      </c>
      <c r="F430" t="s">
        <v>89</v>
      </c>
      <c r="G430" t="s">
        <v>90</v>
      </c>
      <c r="H430" s="24">
        <v>24.7</v>
      </c>
      <c r="I430" t="s">
        <v>91</v>
      </c>
      <c r="J430" s="25">
        <f>ROUND(E430/I427* H430,5)</f>
        <v>24.7</v>
      </c>
      <c r="K430" s="26"/>
    </row>
    <row r="431" spans="1:27" x14ac:dyDescent="0.25">
      <c r="D431" s="27" t="s">
        <v>92</v>
      </c>
      <c r="E431" s="26"/>
      <c r="H431" s="26"/>
      <c r="K431" s="24">
        <f>SUM(J429:J430)</f>
        <v>50.620000000000005</v>
      </c>
    </row>
    <row r="432" spans="1:27" x14ac:dyDescent="0.25">
      <c r="B432" s="14" t="s">
        <v>97</v>
      </c>
      <c r="E432" s="26"/>
      <c r="H432" s="26"/>
      <c r="K432" s="26"/>
    </row>
    <row r="433" spans="1:27" x14ac:dyDescent="0.25">
      <c r="B433" t="s">
        <v>272</v>
      </c>
      <c r="C433" t="s">
        <v>25</v>
      </c>
      <c r="D433" t="s">
        <v>273</v>
      </c>
      <c r="E433" s="23">
        <v>1</v>
      </c>
      <c r="G433" t="s">
        <v>90</v>
      </c>
      <c r="H433" s="24">
        <v>230</v>
      </c>
      <c r="I433" t="s">
        <v>91</v>
      </c>
      <c r="J433" s="25">
        <f>ROUND(E433* H433,5)</f>
        <v>230</v>
      </c>
      <c r="K433" s="26"/>
    </row>
    <row r="434" spans="1:27" x14ac:dyDescent="0.25">
      <c r="D434" s="27" t="s">
        <v>107</v>
      </c>
      <c r="E434" s="26"/>
      <c r="H434" s="26"/>
      <c r="K434" s="24">
        <f>SUM(J433:J433)</f>
        <v>230</v>
      </c>
    </row>
    <row r="435" spans="1:27" x14ac:dyDescent="0.25">
      <c r="E435" s="26"/>
      <c r="H435" s="26"/>
      <c r="K435" s="26"/>
    </row>
    <row r="436" spans="1:27" x14ac:dyDescent="0.25">
      <c r="D436" s="27" t="s">
        <v>109</v>
      </c>
      <c r="E436" s="26"/>
      <c r="H436" s="26">
        <v>2.5</v>
      </c>
      <c r="I436" t="s">
        <v>110</v>
      </c>
      <c r="J436">
        <f>ROUND(H436/100*K431,5)</f>
        <v>1.2655000000000001</v>
      </c>
      <c r="K436" s="26"/>
    </row>
    <row r="437" spans="1:27" x14ac:dyDescent="0.25">
      <c r="D437" s="27" t="s">
        <v>108</v>
      </c>
      <c r="E437" s="26"/>
      <c r="H437" s="26"/>
      <c r="K437" s="28">
        <f>SUM(J428:J436)</f>
        <v>281.88549999999998</v>
      </c>
    </row>
    <row r="438" spans="1:27" x14ac:dyDescent="0.25">
      <c r="D438" s="27" t="s">
        <v>111</v>
      </c>
      <c r="E438" s="26"/>
      <c r="H438" s="26"/>
      <c r="K438" s="28">
        <f>SUM(K437:K437)</f>
        <v>281.88549999999998</v>
      </c>
    </row>
    <row r="440" spans="1:27" ht="45" customHeight="1" x14ac:dyDescent="0.25">
      <c r="A440" s="18" t="s">
        <v>274</v>
      </c>
      <c r="B440" s="18" t="s">
        <v>45</v>
      </c>
      <c r="C440" s="19" t="s">
        <v>13</v>
      </c>
      <c r="D440" s="34" t="s">
        <v>46</v>
      </c>
      <c r="E440" s="35"/>
      <c r="F440" s="35"/>
      <c r="G440" s="19"/>
      <c r="H440" s="21" t="s">
        <v>83</v>
      </c>
      <c r="I440" s="36">
        <v>1</v>
      </c>
      <c r="J440" s="37"/>
      <c r="K440" s="22">
        <f>ROUND(K451,2)</f>
        <v>3.64</v>
      </c>
      <c r="L440" s="20" t="s">
        <v>46</v>
      </c>
      <c r="M440" s="19"/>
      <c r="N440" s="19"/>
      <c r="O440" s="19"/>
      <c r="P440" s="19"/>
      <c r="Q440" s="19"/>
      <c r="R440" s="19"/>
      <c r="S440" s="19"/>
      <c r="T440" s="19"/>
      <c r="U440" s="19"/>
      <c r="V440" s="19"/>
      <c r="W440" s="19"/>
      <c r="X440" s="19"/>
      <c r="Y440" s="19"/>
      <c r="Z440" s="19"/>
      <c r="AA440" s="19"/>
    </row>
    <row r="441" spans="1:27" x14ac:dyDescent="0.25">
      <c r="B441" s="14" t="s">
        <v>85</v>
      </c>
    </row>
    <row r="442" spans="1:27" x14ac:dyDescent="0.25">
      <c r="B442" t="s">
        <v>86</v>
      </c>
      <c r="C442" t="s">
        <v>87</v>
      </c>
      <c r="D442" t="s">
        <v>88</v>
      </c>
      <c r="E442" s="23">
        <v>0.01</v>
      </c>
      <c r="F442" t="s">
        <v>89</v>
      </c>
      <c r="G442" t="s">
        <v>90</v>
      </c>
      <c r="H442" s="24">
        <v>24.04</v>
      </c>
      <c r="I442" t="s">
        <v>91</v>
      </c>
      <c r="J442" s="25">
        <f>ROUND(E442/I440* H442,5)</f>
        <v>0.2404</v>
      </c>
      <c r="K442" s="26"/>
    </row>
    <row r="443" spans="1:27" x14ac:dyDescent="0.25">
      <c r="B443" t="s">
        <v>123</v>
      </c>
      <c r="C443" t="s">
        <v>87</v>
      </c>
      <c r="D443" t="s">
        <v>124</v>
      </c>
      <c r="E443" s="23">
        <v>0.01</v>
      </c>
      <c r="F443" t="s">
        <v>89</v>
      </c>
      <c r="G443" t="s">
        <v>90</v>
      </c>
      <c r="H443" s="24">
        <v>27.86</v>
      </c>
      <c r="I443" t="s">
        <v>91</v>
      </c>
      <c r="J443" s="25">
        <f>ROUND(E443/I440* H443,5)</f>
        <v>0.27860000000000001</v>
      </c>
      <c r="K443" s="26"/>
    </row>
    <row r="444" spans="1:27" x14ac:dyDescent="0.25">
      <c r="D444" s="27" t="s">
        <v>92</v>
      </c>
      <c r="E444" s="26"/>
      <c r="H444" s="26"/>
      <c r="K444" s="24">
        <f>SUM(J442:J443)</f>
        <v>0.51900000000000002</v>
      </c>
    </row>
    <row r="445" spans="1:27" x14ac:dyDescent="0.25">
      <c r="B445" s="14" t="s">
        <v>93</v>
      </c>
      <c r="E445" s="26"/>
      <c r="H445" s="26"/>
      <c r="K445" s="26"/>
    </row>
    <row r="446" spans="1:27" x14ac:dyDescent="0.25">
      <c r="B446" t="s">
        <v>275</v>
      </c>
      <c r="C446" t="s">
        <v>87</v>
      </c>
      <c r="D446" t="s">
        <v>276</v>
      </c>
      <c r="E446" s="23">
        <v>0.01</v>
      </c>
      <c r="F446" t="s">
        <v>89</v>
      </c>
      <c r="G446" t="s">
        <v>90</v>
      </c>
      <c r="H446" s="24">
        <v>39.44</v>
      </c>
      <c r="I446" t="s">
        <v>91</v>
      </c>
      <c r="J446" s="25">
        <f>ROUND(E446/I440* H446,5)</f>
        <v>0.39439999999999997</v>
      </c>
      <c r="K446" s="26"/>
    </row>
    <row r="447" spans="1:27" x14ac:dyDescent="0.25">
      <c r="D447" s="27" t="s">
        <v>96</v>
      </c>
      <c r="E447" s="26"/>
      <c r="H447" s="26"/>
      <c r="K447" s="24">
        <f>SUM(J446:J446)</f>
        <v>0.39439999999999997</v>
      </c>
    </row>
    <row r="448" spans="1:27" x14ac:dyDescent="0.25">
      <c r="B448" s="14" t="s">
        <v>97</v>
      </c>
      <c r="E448" s="26"/>
      <c r="H448" s="26"/>
      <c r="K448" s="26"/>
    </row>
    <row r="449" spans="2:11" x14ac:dyDescent="0.25">
      <c r="B449" t="s">
        <v>143</v>
      </c>
      <c r="C449" t="s">
        <v>13</v>
      </c>
      <c r="D449" t="s">
        <v>144</v>
      </c>
      <c r="E449" s="23">
        <v>1.1000000000000001</v>
      </c>
      <c r="G449" t="s">
        <v>90</v>
      </c>
      <c r="H449" s="24">
        <v>2.48</v>
      </c>
      <c r="I449" t="s">
        <v>91</v>
      </c>
      <c r="J449" s="25">
        <f>ROUND(E449* H449,5)</f>
        <v>2.7280000000000002</v>
      </c>
      <c r="K449" s="26"/>
    </row>
    <row r="450" spans="2:11" x14ac:dyDescent="0.25">
      <c r="D450" s="27" t="s">
        <v>108</v>
      </c>
      <c r="E450" s="26"/>
      <c r="H450" s="26"/>
      <c r="K450" s="28">
        <f>SUM(J441:J449)</f>
        <v>3.6414</v>
      </c>
    </row>
    <row r="451" spans="2:11" x14ac:dyDescent="0.25">
      <c r="D451" s="27" t="s">
        <v>111</v>
      </c>
      <c r="E451" s="26"/>
      <c r="H451" s="26"/>
      <c r="K451" s="28">
        <f>SUM(K450:K450)</f>
        <v>3.6414</v>
      </c>
    </row>
  </sheetData>
  <sheetProtection sheet="1"/>
  <mergeCells count="77">
    <mergeCell ref="A1:K1"/>
    <mergeCell ref="A2:K2"/>
    <mergeCell ref="A3:K3"/>
    <mergeCell ref="A4:K4"/>
    <mergeCell ref="A6:K6"/>
    <mergeCell ref="D11:F11"/>
    <mergeCell ref="I11:J11"/>
    <mergeCell ref="D28:F28"/>
    <mergeCell ref="I28:J28"/>
    <mergeCell ref="D46:F46"/>
    <mergeCell ref="I46:J46"/>
    <mergeCell ref="D53:F53"/>
    <mergeCell ref="I53:J53"/>
    <mergeCell ref="D63:F63"/>
    <mergeCell ref="I63:J63"/>
    <mergeCell ref="D75:F75"/>
    <mergeCell ref="I75:J75"/>
    <mergeCell ref="D94:F94"/>
    <mergeCell ref="I94:J94"/>
    <mergeCell ref="D113:F113"/>
    <mergeCell ref="I113:J113"/>
    <mergeCell ref="D127:F127"/>
    <mergeCell ref="I127:J127"/>
    <mergeCell ref="D142:F142"/>
    <mergeCell ref="I142:J142"/>
    <mergeCell ref="D157:F157"/>
    <mergeCell ref="I157:J157"/>
    <mergeCell ref="D169:F169"/>
    <mergeCell ref="I169:J169"/>
    <mergeCell ref="D182:F182"/>
    <mergeCell ref="I182:J182"/>
    <mergeCell ref="D196:F196"/>
    <mergeCell ref="I196:J196"/>
    <mergeCell ref="D211:F211"/>
    <mergeCell ref="I211:J211"/>
    <mergeCell ref="D226:F226"/>
    <mergeCell ref="I226:J226"/>
    <mergeCell ref="D233:F233"/>
    <mergeCell ref="I233:J233"/>
    <mergeCell ref="D245:F245"/>
    <mergeCell ref="I245:J245"/>
    <mergeCell ref="D258:F258"/>
    <mergeCell ref="I258:J258"/>
    <mergeCell ref="D265:F265"/>
    <mergeCell ref="I265:J265"/>
    <mergeCell ref="D266:F266"/>
    <mergeCell ref="I266:J266"/>
    <mergeCell ref="D267:F267"/>
    <mergeCell ref="I267:J267"/>
    <mergeCell ref="D274:F274"/>
    <mergeCell ref="I274:J274"/>
    <mergeCell ref="D289:F289"/>
    <mergeCell ref="I289:J289"/>
    <mergeCell ref="D296:F296"/>
    <mergeCell ref="I296:J296"/>
    <mergeCell ref="D309:F309"/>
    <mergeCell ref="I309:J309"/>
    <mergeCell ref="D323:F323"/>
    <mergeCell ref="I323:J323"/>
    <mergeCell ref="D337:F337"/>
    <mergeCell ref="I337:J337"/>
    <mergeCell ref="D338:F338"/>
    <mergeCell ref="I338:J338"/>
    <mergeCell ref="D357:F357"/>
    <mergeCell ref="I357:J357"/>
    <mergeCell ref="D370:F370"/>
    <mergeCell ref="I370:J370"/>
    <mergeCell ref="D390:F390"/>
    <mergeCell ref="I390:J390"/>
    <mergeCell ref="D402:F402"/>
    <mergeCell ref="I402:J402"/>
    <mergeCell ref="D414:F414"/>
    <mergeCell ref="I414:J414"/>
    <mergeCell ref="D427:F427"/>
    <mergeCell ref="I427:J427"/>
    <mergeCell ref="D440:F440"/>
    <mergeCell ref="I440:J440"/>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2"/>
  <sheetViews>
    <sheetView workbookViewId="0">
      <pane ySplit="8" topLeftCell="A48" activePane="bottomLeft" state="frozenSplit"/>
      <selection pane="bottomLeft" sqref="A1:D1"/>
    </sheetView>
  </sheetViews>
  <sheetFormatPr baseColWidth="10" defaultColWidth="9.140625" defaultRowHeight="15" x14ac:dyDescent="0.25"/>
  <cols>
    <col min="1" max="1" width="14.7109375" customWidth="1"/>
    <col min="2" max="2" width="6.140625" customWidth="1"/>
    <col min="3" max="3" width="65.7109375" customWidth="1"/>
    <col min="4" max="4" width="13.7109375" customWidth="1"/>
    <col min="5" max="5" width="65.7109375" customWidth="1"/>
  </cols>
  <sheetData>
    <row r="1" spans="1:5" x14ac:dyDescent="0.25">
      <c r="A1" s="38"/>
      <c r="B1" s="38"/>
      <c r="C1" s="38"/>
      <c r="D1" s="38"/>
    </row>
    <row r="2" spans="1:5" x14ac:dyDescent="0.25">
      <c r="A2" s="38"/>
      <c r="B2" s="38"/>
      <c r="C2" s="38"/>
      <c r="D2" s="38"/>
    </row>
    <row r="3" spans="1:5" x14ac:dyDescent="0.25">
      <c r="A3" s="38" t="s">
        <v>0</v>
      </c>
      <c r="B3" s="38" t="s">
        <v>0</v>
      </c>
      <c r="C3" s="38" t="s">
        <v>0</v>
      </c>
      <c r="D3" s="38" t="s">
        <v>0</v>
      </c>
    </row>
    <row r="4" spans="1:5" x14ac:dyDescent="0.25">
      <c r="A4" s="38"/>
      <c r="B4" s="38"/>
      <c r="C4" s="38"/>
      <c r="D4" s="38"/>
    </row>
    <row r="6" spans="1:5" ht="18.75" x14ac:dyDescent="0.3">
      <c r="A6" s="39" t="s">
        <v>74</v>
      </c>
      <c r="B6" s="39" t="s">
        <v>74</v>
      </c>
      <c r="C6" s="39" t="s">
        <v>74</v>
      </c>
      <c r="D6" s="39" t="s">
        <v>74</v>
      </c>
    </row>
    <row r="8" spans="1:5" x14ac:dyDescent="0.25">
      <c r="A8" s="17" t="s">
        <v>76</v>
      </c>
      <c r="B8" s="17" t="s">
        <v>77</v>
      </c>
      <c r="C8" s="17" t="s">
        <v>78</v>
      </c>
      <c r="D8" s="17" t="s">
        <v>2</v>
      </c>
      <c r="E8" s="17" t="s">
        <v>79</v>
      </c>
    </row>
    <row r="10" spans="1:5" x14ac:dyDescent="0.25">
      <c r="A10" s="16" t="s">
        <v>85</v>
      </c>
    </row>
    <row r="11" spans="1:5" x14ac:dyDescent="0.25">
      <c r="A11" t="s">
        <v>178</v>
      </c>
      <c r="B11" t="s">
        <v>87</v>
      </c>
      <c r="C11" t="s">
        <v>179</v>
      </c>
      <c r="D11" s="24">
        <v>24.7</v>
      </c>
      <c r="E11" t="s">
        <v>179</v>
      </c>
    </row>
    <row r="12" spans="1:5" x14ac:dyDescent="0.25">
      <c r="A12" t="s">
        <v>234</v>
      </c>
      <c r="B12" t="s">
        <v>87</v>
      </c>
      <c r="C12" t="s">
        <v>235</v>
      </c>
      <c r="D12" s="24">
        <v>24.7</v>
      </c>
      <c r="E12" t="s">
        <v>235</v>
      </c>
    </row>
    <row r="13" spans="1:5" x14ac:dyDescent="0.25">
      <c r="A13" t="s">
        <v>125</v>
      </c>
      <c r="B13" t="s">
        <v>87</v>
      </c>
      <c r="C13" t="s">
        <v>126</v>
      </c>
      <c r="D13" s="24">
        <v>20.77</v>
      </c>
      <c r="E13" t="s">
        <v>126</v>
      </c>
    </row>
    <row r="14" spans="1:5" x14ac:dyDescent="0.25">
      <c r="A14" t="s">
        <v>86</v>
      </c>
      <c r="B14" t="s">
        <v>87</v>
      </c>
      <c r="C14" t="s">
        <v>88</v>
      </c>
      <c r="D14" s="24">
        <v>24.04</v>
      </c>
      <c r="E14" t="s">
        <v>88</v>
      </c>
    </row>
    <row r="15" spans="1:5" x14ac:dyDescent="0.25">
      <c r="A15" t="s">
        <v>123</v>
      </c>
      <c r="B15" t="s">
        <v>87</v>
      </c>
      <c r="C15" t="s">
        <v>124</v>
      </c>
      <c r="D15" s="24">
        <v>27.86</v>
      </c>
      <c r="E15" t="s">
        <v>124</v>
      </c>
    </row>
    <row r="16" spans="1:5" x14ac:dyDescent="0.25">
      <c r="A16" t="s">
        <v>201</v>
      </c>
      <c r="B16" t="s">
        <v>87</v>
      </c>
      <c r="C16" t="s">
        <v>202</v>
      </c>
      <c r="D16" s="24">
        <v>27.86</v>
      </c>
      <c r="E16" t="s">
        <v>202</v>
      </c>
    </row>
    <row r="17" spans="1:5" x14ac:dyDescent="0.25">
      <c r="A17" t="s">
        <v>135</v>
      </c>
      <c r="B17" t="s">
        <v>87</v>
      </c>
      <c r="C17" t="s">
        <v>136</v>
      </c>
      <c r="D17" s="24">
        <v>28.8</v>
      </c>
      <c r="E17" t="s">
        <v>136</v>
      </c>
    </row>
    <row r="18" spans="1:5" x14ac:dyDescent="0.25">
      <c r="A18" t="s">
        <v>137</v>
      </c>
      <c r="B18" t="s">
        <v>87</v>
      </c>
      <c r="C18" t="s">
        <v>138</v>
      </c>
      <c r="D18" s="24">
        <v>27.86</v>
      </c>
      <c r="E18" t="s">
        <v>138</v>
      </c>
    </row>
    <row r="19" spans="1:5" x14ac:dyDescent="0.25">
      <c r="A19" t="s">
        <v>180</v>
      </c>
      <c r="B19" t="s">
        <v>87</v>
      </c>
      <c r="C19" t="s">
        <v>181</v>
      </c>
      <c r="D19" s="24">
        <v>27.86</v>
      </c>
      <c r="E19" t="s">
        <v>181</v>
      </c>
    </row>
    <row r="20" spans="1:5" x14ac:dyDescent="0.25">
      <c r="A20" t="s">
        <v>167</v>
      </c>
      <c r="B20" t="s">
        <v>87</v>
      </c>
      <c r="C20" t="s">
        <v>168</v>
      </c>
      <c r="D20" s="24">
        <v>27.86</v>
      </c>
      <c r="E20" t="s">
        <v>168</v>
      </c>
    </row>
    <row r="21" spans="1:5" x14ac:dyDescent="0.25">
      <c r="A21" t="s">
        <v>119</v>
      </c>
      <c r="B21" t="s">
        <v>25</v>
      </c>
      <c r="C21" t="s">
        <v>117</v>
      </c>
      <c r="D21" s="24">
        <v>546.63</v>
      </c>
      <c r="E21" t="s">
        <v>118</v>
      </c>
    </row>
    <row r="22" spans="1:5" x14ac:dyDescent="0.25">
      <c r="A22" s="16" t="s">
        <v>93</v>
      </c>
    </row>
    <row r="23" spans="1:5" x14ac:dyDescent="0.25">
      <c r="A23" t="s">
        <v>277</v>
      </c>
      <c r="B23" t="s">
        <v>87</v>
      </c>
      <c r="C23" t="s">
        <v>278</v>
      </c>
      <c r="D23" s="24">
        <v>81.37</v>
      </c>
      <c r="E23" t="s">
        <v>279</v>
      </c>
    </row>
    <row r="24" spans="1:5" x14ac:dyDescent="0.25">
      <c r="A24" t="s">
        <v>130</v>
      </c>
      <c r="B24" t="s">
        <v>87</v>
      </c>
      <c r="C24" t="s">
        <v>131</v>
      </c>
      <c r="D24" s="24">
        <v>79.430000000000007</v>
      </c>
      <c r="E24" t="s">
        <v>131</v>
      </c>
    </row>
    <row r="25" spans="1:5" x14ac:dyDescent="0.25">
      <c r="A25" t="s">
        <v>218</v>
      </c>
      <c r="B25" t="s">
        <v>87</v>
      </c>
      <c r="C25" t="s">
        <v>219</v>
      </c>
      <c r="D25" s="24">
        <v>42.85</v>
      </c>
      <c r="E25" t="s">
        <v>280</v>
      </c>
    </row>
    <row r="26" spans="1:5" x14ac:dyDescent="0.25">
      <c r="A26" t="s">
        <v>94</v>
      </c>
      <c r="B26" t="s">
        <v>87</v>
      </c>
      <c r="C26" t="s">
        <v>95</v>
      </c>
      <c r="D26" s="24">
        <v>2.4700000000000002</v>
      </c>
      <c r="E26" t="s">
        <v>281</v>
      </c>
    </row>
    <row r="27" spans="1:5" x14ac:dyDescent="0.25">
      <c r="A27" t="s">
        <v>169</v>
      </c>
      <c r="B27" t="s">
        <v>87</v>
      </c>
      <c r="C27" t="s">
        <v>170</v>
      </c>
      <c r="D27" s="24">
        <v>2.34</v>
      </c>
      <c r="E27" t="s">
        <v>170</v>
      </c>
    </row>
    <row r="28" spans="1:5" x14ac:dyDescent="0.25">
      <c r="A28" t="s">
        <v>236</v>
      </c>
      <c r="B28" t="s">
        <v>87</v>
      </c>
      <c r="C28" t="s">
        <v>237</v>
      </c>
      <c r="D28" s="24">
        <v>10.41</v>
      </c>
      <c r="E28" t="s">
        <v>282</v>
      </c>
    </row>
    <row r="29" spans="1:5" x14ac:dyDescent="0.25">
      <c r="A29" t="s">
        <v>173</v>
      </c>
      <c r="B29" t="s">
        <v>87</v>
      </c>
      <c r="C29" t="s">
        <v>174</v>
      </c>
      <c r="D29" s="24">
        <v>1</v>
      </c>
      <c r="E29" t="s">
        <v>174</v>
      </c>
    </row>
    <row r="30" spans="1:5" x14ac:dyDescent="0.25">
      <c r="A30" t="s">
        <v>275</v>
      </c>
      <c r="B30" t="s">
        <v>87</v>
      </c>
      <c r="C30" t="s">
        <v>276</v>
      </c>
      <c r="D30" s="24">
        <v>39.44</v>
      </c>
      <c r="E30" t="s">
        <v>283</v>
      </c>
    </row>
    <row r="31" spans="1:5" x14ac:dyDescent="0.25">
      <c r="A31" s="16" t="s">
        <v>97</v>
      </c>
    </row>
    <row r="32" spans="1:5" x14ac:dyDescent="0.25">
      <c r="A32" t="s">
        <v>98</v>
      </c>
      <c r="B32" t="s">
        <v>60</v>
      </c>
      <c r="C32" t="s">
        <v>99</v>
      </c>
      <c r="D32" s="24">
        <v>2.4500000000000002</v>
      </c>
      <c r="E32" t="s">
        <v>99</v>
      </c>
    </row>
    <row r="33" spans="1:5" x14ac:dyDescent="0.25">
      <c r="A33" t="s">
        <v>182</v>
      </c>
      <c r="B33" t="s">
        <v>183</v>
      </c>
      <c r="C33" t="s">
        <v>184</v>
      </c>
      <c r="D33" s="24">
        <v>10.25</v>
      </c>
      <c r="E33" t="s">
        <v>284</v>
      </c>
    </row>
    <row r="34" spans="1:5" x14ac:dyDescent="0.25">
      <c r="A34" t="s">
        <v>103</v>
      </c>
      <c r="B34" t="s">
        <v>101</v>
      </c>
      <c r="C34" t="s">
        <v>104</v>
      </c>
      <c r="D34" s="24">
        <v>22.22</v>
      </c>
      <c r="E34" t="s">
        <v>285</v>
      </c>
    </row>
    <row r="35" spans="1:5" x14ac:dyDescent="0.25">
      <c r="A35" t="s">
        <v>100</v>
      </c>
      <c r="B35" t="s">
        <v>101</v>
      </c>
      <c r="C35" t="s">
        <v>102</v>
      </c>
      <c r="D35" s="24">
        <v>23.37</v>
      </c>
      <c r="E35" t="s">
        <v>286</v>
      </c>
    </row>
    <row r="36" spans="1:5" x14ac:dyDescent="0.25">
      <c r="A36" t="s">
        <v>105</v>
      </c>
      <c r="B36" t="s">
        <v>101</v>
      </c>
      <c r="C36" t="s">
        <v>106</v>
      </c>
      <c r="D36" s="24">
        <v>166.26</v>
      </c>
      <c r="E36" t="s">
        <v>287</v>
      </c>
    </row>
    <row r="37" spans="1:5" x14ac:dyDescent="0.25">
      <c r="A37" t="s">
        <v>238</v>
      </c>
      <c r="B37" t="s">
        <v>151</v>
      </c>
      <c r="C37" t="s">
        <v>239</v>
      </c>
      <c r="D37" s="24">
        <v>5.59</v>
      </c>
      <c r="E37" t="s">
        <v>288</v>
      </c>
    </row>
    <row r="38" spans="1:5" x14ac:dyDescent="0.25">
      <c r="A38" t="s">
        <v>250</v>
      </c>
      <c r="B38" t="s">
        <v>25</v>
      </c>
      <c r="C38" t="s">
        <v>251</v>
      </c>
      <c r="D38" s="24">
        <v>1.82</v>
      </c>
      <c r="E38" t="s">
        <v>289</v>
      </c>
    </row>
    <row r="39" spans="1:5" x14ac:dyDescent="0.25">
      <c r="A39" t="s">
        <v>246</v>
      </c>
      <c r="B39" t="s">
        <v>25</v>
      </c>
      <c r="C39" t="s">
        <v>247</v>
      </c>
      <c r="D39" s="24">
        <v>0.33</v>
      </c>
      <c r="E39" t="s">
        <v>290</v>
      </c>
    </row>
    <row r="40" spans="1:5" x14ac:dyDescent="0.25">
      <c r="A40" t="s">
        <v>252</v>
      </c>
      <c r="B40" t="s">
        <v>13</v>
      </c>
      <c r="C40" t="s">
        <v>253</v>
      </c>
      <c r="D40" s="24">
        <v>1.5</v>
      </c>
      <c r="E40" t="s">
        <v>291</v>
      </c>
    </row>
    <row r="41" spans="1:5" x14ac:dyDescent="0.25">
      <c r="A41" t="s">
        <v>254</v>
      </c>
      <c r="B41" t="s">
        <v>25</v>
      </c>
      <c r="C41" t="s">
        <v>255</v>
      </c>
      <c r="D41" s="24">
        <v>55</v>
      </c>
      <c r="E41" t="s">
        <v>292</v>
      </c>
    </row>
    <row r="42" spans="1:5" x14ac:dyDescent="0.25">
      <c r="A42" t="s">
        <v>256</v>
      </c>
      <c r="B42" t="s">
        <v>25</v>
      </c>
      <c r="C42" t="s">
        <v>257</v>
      </c>
      <c r="D42" s="24">
        <v>180</v>
      </c>
      <c r="E42" t="s">
        <v>293</v>
      </c>
    </row>
    <row r="43" spans="1:5" x14ac:dyDescent="0.25">
      <c r="A43" t="s">
        <v>141</v>
      </c>
      <c r="B43" t="s">
        <v>25</v>
      </c>
      <c r="C43" t="s">
        <v>142</v>
      </c>
      <c r="D43" s="24">
        <v>87.66</v>
      </c>
      <c r="E43" t="s">
        <v>294</v>
      </c>
    </row>
    <row r="44" spans="1:5" x14ac:dyDescent="0.25">
      <c r="A44" t="s">
        <v>139</v>
      </c>
      <c r="B44" t="s">
        <v>25</v>
      </c>
      <c r="C44" t="s">
        <v>140</v>
      </c>
      <c r="D44" s="24">
        <v>301.39999999999998</v>
      </c>
      <c r="E44" t="s">
        <v>295</v>
      </c>
    </row>
    <row r="45" spans="1:5" x14ac:dyDescent="0.25">
      <c r="A45" t="s">
        <v>143</v>
      </c>
      <c r="B45" t="s">
        <v>13</v>
      </c>
      <c r="C45" t="s">
        <v>144</v>
      </c>
      <c r="D45" s="24">
        <v>2.48</v>
      </c>
      <c r="E45" t="s">
        <v>296</v>
      </c>
    </row>
    <row r="46" spans="1:5" x14ac:dyDescent="0.25">
      <c r="A46" t="s">
        <v>185</v>
      </c>
      <c r="B46" t="s">
        <v>151</v>
      </c>
      <c r="C46" t="s">
        <v>186</v>
      </c>
      <c r="D46" s="24">
        <v>10.199999999999999</v>
      </c>
      <c r="E46" t="s">
        <v>297</v>
      </c>
    </row>
    <row r="47" spans="1:5" x14ac:dyDescent="0.25">
      <c r="A47" t="s">
        <v>150</v>
      </c>
      <c r="B47" t="s">
        <v>151</v>
      </c>
      <c r="C47" t="s">
        <v>152</v>
      </c>
      <c r="D47" s="24">
        <v>2.41</v>
      </c>
      <c r="E47" t="s">
        <v>298</v>
      </c>
    </row>
    <row r="48" spans="1:5" x14ac:dyDescent="0.25">
      <c r="A48" t="s">
        <v>153</v>
      </c>
      <c r="B48" t="s">
        <v>151</v>
      </c>
      <c r="C48" t="s">
        <v>154</v>
      </c>
      <c r="D48" s="24">
        <v>17.41</v>
      </c>
      <c r="E48" t="s">
        <v>299</v>
      </c>
    </row>
    <row r="49" spans="1:5" x14ac:dyDescent="0.25">
      <c r="A49" t="s">
        <v>157</v>
      </c>
      <c r="B49" t="s">
        <v>151</v>
      </c>
      <c r="C49" t="s">
        <v>158</v>
      </c>
      <c r="D49" s="24">
        <v>5.7</v>
      </c>
      <c r="E49" t="s">
        <v>300</v>
      </c>
    </row>
    <row r="50" spans="1:5" x14ac:dyDescent="0.25">
      <c r="A50" t="s">
        <v>159</v>
      </c>
      <c r="B50" t="s">
        <v>151</v>
      </c>
      <c r="C50" t="s">
        <v>160</v>
      </c>
      <c r="D50" s="24">
        <v>5.4</v>
      </c>
      <c r="E50" t="s">
        <v>301</v>
      </c>
    </row>
    <row r="51" spans="1:5" x14ac:dyDescent="0.25">
      <c r="A51" t="s">
        <v>161</v>
      </c>
      <c r="B51" t="s">
        <v>151</v>
      </c>
      <c r="C51" t="s">
        <v>162</v>
      </c>
      <c r="D51" s="24">
        <v>4.8</v>
      </c>
      <c r="E51" t="s">
        <v>302</v>
      </c>
    </row>
    <row r="52" spans="1:5" x14ac:dyDescent="0.25">
      <c r="A52" t="s">
        <v>196</v>
      </c>
      <c r="B52" t="s">
        <v>25</v>
      </c>
      <c r="C52" t="s">
        <v>197</v>
      </c>
      <c r="D52" s="24">
        <v>226.6</v>
      </c>
      <c r="E52" t="s">
        <v>303</v>
      </c>
    </row>
    <row r="53" spans="1:5" x14ac:dyDescent="0.25">
      <c r="A53" t="s">
        <v>264</v>
      </c>
      <c r="B53" t="s">
        <v>25</v>
      </c>
      <c r="C53" t="s">
        <v>265</v>
      </c>
      <c r="D53" s="24">
        <v>170</v>
      </c>
      <c r="E53" t="s">
        <v>304</v>
      </c>
    </row>
    <row r="54" spans="1:5" x14ac:dyDescent="0.25">
      <c r="A54" t="s">
        <v>260</v>
      </c>
      <c r="B54" t="s">
        <v>25</v>
      </c>
      <c r="C54" t="s">
        <v>261</v>
      </c>
      <c r="D54" s="24">
        <v>45</v>
      </c>
      <c r="E54" t="s">
        <v>305</v>
      </c>
    </row>
    <row r="55" spans="1:5" x14ac:dyDescent="0.25">
      <c r="A55" t="s">
        <v>240</v>
      </c>
      <c r="B55" t="s">
        <v>25</v>
      </c>
      <c r="C55" t="s">
        <v>241</v>
      </c>
      <c r="D55" s="24">
        <v>1000</v>
      </c>
      <c r="E55" t="s">
        <v>306</v>
      </c>
    </row>
    <row r="56" spans="1:5" x14ac:dyDescent="0.25">
      <c r="A56" t="s">
        <v>208</v>
      </c>
      <c r="B56" t="s">
        <v>25</v>
      </c>
      <c r="C56" t="s">
        <v>209</v>
      </c>
      <c r="D56" s="24">
        <v>761.26</v>
      </c>
      <c r="E56" t="s">
        <v>307</v>
      </c>
    </row>
    <row r="57" spans="1:5" x14ac:dyDescent="0.25">
      <c r="A57" t="s">
        <v>244</v>
      </c>
      <c r="B57" t="s">
        <v>13</v>
      </c>
      <c r="C57" t="s">
        <v>245</v>
      </c>
      <c r="D57" s="24">
        <v>95</v>
      </c>
      <c r="E57" t="s">
        <v>308</v>
      </c>
    </row>
    <row r="58" spans="1:5" x14ac:dyDescent="0.25">
      <c r="A58" t="s">
        <v>203</v>
      </c>
      <c r="B58" t="s">
        <v>25</v>
      </c>
      <c r="C58" t="s">
        <v>204</v>
      </c>
      <c r="D58" s="24">
        <v>115</v>
      </c>
      <c r="E58" t="s">
        <v>309</v>
      </c>
    </row>
    <row r="59" spans="1:5" x14ac:dyDescent="0.25">
      <c r="A59" t="s">
        <v>268</v>
      </c>
      <c r="B59" t="s">
        <v>25</v>
      </c>
      <c r="C59" t="s">
        <v>269</v>
      </c>
      <c r="D59" s="24">
        <v>185</v>
      </c>
      <c r="E59" t="s">
        <v>310</v>
      </c>
    </row>
    <row r="60" spans="1:5" x14ac:dyDescent="0.25">
      <c r="A60" t="s">
        <v>272</v>
      </c>
      <c r="B60" t="s">
        <v>25</v>
      </c>
      <c r="C60" t="s">
        <v>273</v>
      </c>
      <c r="D60" s="24">
        <v>230</v>
      </c>
      <c r="E60" t="s">
        <v>311</v>
      </c>
    </row>
    <row r="61" spans="1:5" x14ac:dyDescent="0.25">
      <c r="A61" t="s">
        <v>223</v>
      </c>
      <c r="B61" t="s">
        <v>25</v>
      </c>
      <c r="C61" t="s">
        <v>55</v>
      </c>
      <c r="D61" s="24">
        <v>2200</v>
      </c>
      <c r="E61" t="s">
        <v>222</v>
      </c>
    </row>
    <row r="62" spans="1:5" x14ac:dyDescent="0.25">
      <c r="A62" t="s">
        <v>213</v>
      </c>
      <c r="B62" t="s">
        <v>25</v>
      </c>
      <c r="C62" t="s">
        <v>211</v>
      </c>
      <c r="D62" s="24">
        <v>36.770000000000003</v>
      </c>
      <c r="E62" t="s">
        <v>212</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H6"/>
  <sheetViews>
    <sheetView workbookViewId="0">
      <selection activeCell="F8" sqref="F8"/>
    </sheetView>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3:8" x14ac:dyDescent="0.25">
      <c r="E1" s="40"/>
      <c r="F1" s="40"/>
      <c r="G1" s="40"/>
      <c r="H1" s="40"/>
    </row>
    <row r="2" spans="3:8" x14ac:dyDescent="0.25">
      <c r="E2" s="40"/>
      <c r="F2" s="40"/>
      <c r="G2" s="40"/>
      <c r="H2" s="40"/>
    </row>
    <row r="3" spans="3:8" x14ac:dyDescent="0.25">
      <c r="E3" s="40" t="s">
        <v>0</v>
      </c>
      <c r="F3" s="40" t="s">
        <v>0</v>
      </c>
      <c r="G3" s="40" t="s">
        <v>0</v>
      </c>
      <c r="H3" s="40" t="s">
        <v>0</v>
      </c>
    </row>
    <row r="4" spans="3:8" x14ac:dyDescent="0.25">
      <c r="E4" s="40"/>
      <c r="F4" s="40"/>
      <c r="G4" s="40"/>
      <c r="H4" s="40"/>
    </row>
    <row r="6" spans="3:8" ht="18.75" x14ac:dyDescent="0.3">
      <c r="C6" s="41" t="s">
        <v>312</v>
      </c>
      <c r="D6" s="41" t="s">
        <v>312</v>
      </c>
      <c r="E6" s="41" t="s">
        <v>312</v>
      </c>
      <c r="F6" s="41" t="s">
        <v>312</v>
      </c>
      <c r="G6" s="41" t="s">
        <v>312</v>
      </c>
    </row>
  </sheetData>
  <sheetProtection sheet="1"/>
  <mergeCells count="5">
    <mergeCell ref="E1:H1"/>
    <mergeCell ref="E2:H2"/>
    <mergeCell ref="E3:H3"/>
    <mergeCell ref="E4:H4"/>
    <mergeCell ref="C6:G6"/>
  </mergeCells>
  <pageMargins left="0.75" right="0.75" top="0.75" bottom="0.5" header="0.5" footer="0.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F4081-98E1-452D-8B7C-DB1C5A33449A}">
  <dimension ref="A1:E22"/>
  <sheetViews>
    <sheetView workbookViewId="0">
      <selection activeCell="I16" sqref="I16"/>
    </sheetView>
  </sheetViews>
  <sheetFormatPr baseColWidth="10" defaultColWidth="9.140625" defaultRowHeight="15" x14ac:dyDescent="0.25"/>
  <cols>
    <col min="1" max="2" width="9.140625" style="29"/>
    <col min="3" max="3" width="28" style="29" bestFit="1" customWidth="1"/>
    <col min="4" max="16384" width="9.140625" style="29"/>
  </cols>
  <sheetData>
    <row r="1" spans="1:5" ht="18.75" x14ac:dyDescent="0.3">
      <c r="A1" s="32" t="s">
        <v>335</v>
      </c>
      <c r="B1" s="32"/>
      <c r="C1" s="32"/>
      <c r="D1" s="32"/>
      <c r="E1" s="32"/>
    </row>
    <row r="3" spans="1:5" x14ac:dyDescent="0.25">
      <c r="A3" s="29" t="s">
        <v>324</v>
      </c>
      <c r="D3" s="29" t="s">
        <v>4</v>
      </c>
    </row>
    <row r="5" spans="1:5" x14ac:dyDescent="0.25">
      <c r="A5" s="29" t="s">
        <v>8</v>
      </c>
      <c r="B5" s="29" t="s">
        <v>11</v>
      </c>
      <c r="C5" s="29" t="s">
        <v>325</v>
      </c>
      <c r="D5" s="30">
        <v>8175</v>
      </c>
    </row>
    <row r="6" spans="1:5" x14ac:dyDescent="0.25">
      <c r="A6" s="29" t="s">
        <v>8</v>
      </c>
      <c r="B6" s="29" t="s">
        <v>18</v>
      </c>
      <c r="C6" s="29" t="s">
        <v>326</v>
      </c>
      <c r="D6" s="30">
        <v>39632.400000000001</v>
      </c>
    </row>
    <row r="7" spans="1:5" x14ac:dyDescent="0.25">
      <c r="A7" s="29" t="s">
        <v>8</v>
      </c>
      <c r="B7" s="29" t="s">
        <v>23</v>
      </c>
      <c r="C7" s="29" t="s">
        <v>327</v>
      </c>
      <c r="D7" s="30">
        <v>20274.36</v>
      </c>
    </row>
    <row r="8" spans="1:5" x14ac:dyDescent="0.25">
      <c r="A8" s="29" t="s">
        <v>8</v>
      </c>
      <c r="B8" s="29" t="s">
        <v>41</v>
      </c>
      <c r="C8" s="29" t="s">
        <v>328</v>
      </c>
      <c r="D8" s="30">
        <v>20620.38</v>
      </c>
    </row>
    <row r="9" spans="1:5" x14ac:dyDescent="0.25">
      <c r="A9" s="29" t="s">
        <v>8</v>
      </c>
      <c r="B9" s="29" t="s">
        <v>53</v>
      </c>
      <c r="C9" s="29" t="s">
        <v>329</v>
      </c>
      <c r="D9" s="30">
        <v>2200</v>
      </c>
    </row>
    <row r="10" spans="1:5" x14ac:dyDescent="0.25">
      <c r="A10" s="29" t="s">
        <v>8</v>
      </c>
      <c r="B10" s="29" t="s">
        <v>58</v>
      </c>
      <c r="C10" s="29" t="s">
        <v>330</v>
      </c>
      <c r="D10" s="30">
        <v>734.36</v>
      </c>
    </row>
    <row r="11" spans="1:5" x14ac:dyDescent="0.25">
      <c r="A11" s="29" t="s">
        <v>8</v>
      </c>
      <c r="B11" s="29" t="s">
        <v>64</v>
      </c>
      <c r="C11" s="29" t="s">
        <v>331</v>
      </c>
      <c r="D11" s="30">
        <v>999.78</v>
      </c>
    </row>
    <row r="12" spans="1:5" x14ac:dyDescent="0.25">
      <c r="A12" s="29" t="s">
        <v>8</v>
      </c>
      <c r="B12" s="29" t="s">
        <v>70</v>
      </c>
      <c r="C12" s="29" t="s">
        <v>332</v>
      </c>
      <c r="D12" s="30">
        <v>1000</v>
      </c>
    </row>
    <row r="13" spans="1:5" x14ac:dyDescent="0.25">
      <c r="A13" s="29" t="s">
        <v>5</v>
      </c>
      <c r="B13" s="29" t="s">
        <v>6</v>
      </c>
      <c r="C13" s="29" t="s">
        <v>333</v>
      </c>
      <c r="D13" s="30">
        <v>93636.28</v>
      </c>
    </row>
    <row r="14" spans="1:5" x14ac:dyDescent="0.25">
      <c r="D14" s="30">
        <v>93636.28</v>
      </c>
    </row>
    <row r="16" spans="1:5" x14ac:dyDescent="0.25">
      <c r="A16" s="29" t="s">
        <v>334</v>
      </c>
      <c r="D16" s="29" t="s">
        <v>4</v>
      </c>
    </row>
    <row r="18" spans="1:4" x14ac:dyDescent="0.25">
      <c r="A18" s="29" t="s">
        <v>5</v>
      </c>
      <c r="B18" s="29" t="s">
        <v>6</v>
      </c>
      <c r="C18" s="29" t="s">
        <v>333</v>
      </c>
      <c r="D18" s="30">
        <v>93636.28</v>
      </c>
    </row>
    <row r="19" spans="1:4" x14ac:dyDescent="0.25">
      <c r="D19" s="30">
        <v>93636.28</v>
      </c>
    </row>
    <row r="20" spans="1:4" x14ac:dyDescent="0.25">
      <c r="D20" s="30"/>
    </row>
    <row r="22" spans="1:4" x14ac:dyDescent="0.25">
      <c r="D22" s="3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400E-2022-485E-96C0-276E1AD42C81}">
  <dimension ref="A3:D21"/>
  <sheetViews>
    <sheetView workbookViewId="0">
      <selection activeCell="A23" sqref="A23"/>
    </sheetView>
  </sheetViews>
  <sheetFormatPr baseColWidth="10" defaultColWidth="9.140625" defaultRowHeight="15" x14ac:dyDescent="0.25"/>
  <cols>
    <col min="1" max="1" width="82.28515625" style="29" customWidth="1"/>
    <col min="2" max="2" width="10.140625" style="29" bestFit="1" customWidth="1"/>
    <col min="3" max="3" width="3.5703125" style="29" customWidth="1"/>
    <col min="4" max="16384" width="9.140625" style="29"/>
  </cols>
  <sheetData>
    <row r="3" spans="1:2" x14ac:dyDescent="0.25">
      <c r="A3" s="29" t="s">
        <v>0</v>
      </c>
    </row>
    <row r="5" spans="1:2" ht="18.75" x14ac:dyDescent="0.3">
      <c r="A5" s="31" t="s">
        <v>313</v>
      </c>
    </row>
    <row r="7" spans="1:2" x14ac:dyDescent="0.25">
      <c r="A7" s="29" t="s">
        <v>314</v>
      </c>
      <c r="B7" s="30">
        <v>93636.28</v>
      </c>
    </row>
    <row r="8" spans="1:2" x14ac:dyDescent="0.25">
      <c r="A8" s="29" t="s">
        <v>315</v>
      </c>
      <c r="B8" s="30">
        <v>5618.18</v>
      </c>
    </row>
    <row r="9" spans="1:2" x14ac:dyDescent="0.25">
      <c r="A9" s="29" t="s">
        <v>316</v>
      </c>
      <c r="B9" s="30">
        <v>12172.72</v>
      </c>
    </row>
    <row r="10" spans="1:2" x14ac:dyDescent="0.25">
      <c r="B10" s="30"/>
    </row>
    <row r="11" spans="1:2" x14ac:dyDescent="0.25">
      <c r="B11" s="30"/>
    </row>
    <row r="12" spans="1:2" x14ac:dyDescent="0.25">
      <c r="A12" s="29" t="s">
        <v>317</v>
      </c>
      <c r="B12" s="30">
        <v>111427.18</v>
      </c>
    </row>
    <row r="13" spans="1:2" x14ac:dyDescent="0.25">
      <c r="B13" s="30"/>
    </row>
    <row r="14" spans="1:2" x14ac:dyDescent="0.25">
      <c r="B14" s="30"/>
    </row>
    <row r="15" spans="1:2" x14ac:dyDescent="0.25">
      <c r="B15" s="30"/>
    </row>
    <row r="16" spans="1:2" x14ac:dyDescent="0.25">
      <c r="A16" s="29" t="s">
        <v>318</v>
      </c>
      <c r="B16" s="30">
        <v>23399.71</v>
      </c>
    </row>
    <row r="17" spans="1:4" x14ac:dyDescent="0.25">
      <c r="A17" s="29" t="s">
        <v>319</v>
      </c>
      <c r="B17" s="29" t="s">
        <v>320</v>
      </c>
      <c r="D17" s="29" t="s">
        <v>321</v>
      </c>
    </row>
    <row r="19" spans="1:4" x14ac:dyDescent="0.25">
      <c r="A19" s="29" t="s">
        <v>322</v>
      </c>
    </row>
    <row r="21" spans="1:4" x14ac:dyDescent="0.25">
      <c r="A21" s="29" t="s">
        <v>323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T-PRES</vt:lpstr>
      <vt:lpstr>T-APU</vt:lpstr>
      <vt:lpstr>T-SMP</vt:lpstr>
      <vt:lpstr>T-DIM</vt:lpstr>
      <vt:lpstr>Resum Pres</vt:lpstr>
      <vt:lpstr>Ultim full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Cortés Pacheco, Pilar</cp:lastModifiedBy>
  <dcterms:created xsi:type="dcterms:W3CDTF">2025-05-15T10:58:18Z</dcterms:created>
  <dcterms:modified xsi:type="dcterms:W3CDTF">2025-05-15T11:08:20Z</dcterms:modified>
</cp:coreProperties>
</file>