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15" windowWidth="19020" windowHeight="7470"/>
  </bookViews>
  <sheets>
    <sheet name="Oferta" sheetId="1" r:id="rId1"/>
    <sheet name="Estudi de costos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B13" i="2" l="1"/>
  <c r="G23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8" i="2" l="1"/>
  <c r="B20" i="2" s="1"/>
  <c r="F23" i="1"/>
  <c r="F4" i="1"/>
  <c r="F5" i="1"/>
  <c r="F6" i="1"/>
  <c r="F7" i="1"/>
  <c r="F8" i="1"/>
  <c r="F9" i="1"/>
  <c r="F10" i="1"/>
  <c r="F12" i="1"/>
  <c r="F13" i="1"/>
  <c r="F15" i="1"/>
  <c r="F16" i="1"/>
  <c r="F3" i="1"/>
  <c r="F19" i="1" l="1"/>
  <c r="F20" i="1" s="1"/>
  <c r="F21" i="1" s="1"/>
  <c r="B22" i="2"/>
  <c r="B24" i="2" s="1"/>
  <c r="F25" i="1" l="1"/>
</calcChain>
</file>

<file path=xl/sharedStrings.xml><?xml version="1.0" encoding="utf-8"?>
<sst xmlns="http://schemas.openxmlformats.org/spreadsheetml/2006/main" count="33" uniqueCount="31">
  <si>
    <t>Concepte</t>
  </si>
  <si>
    <t>Quantitat</t>
  </si>
  <si>
    <t>Total</t>
  </si>
  <si>
    <t>Equips vehicles territori (unitat)</t>
  </si>
  <si>
    <t>Equips vehicles gestió residus (unitat)</t>
  </si>
  <si>
    <t>Equips vehicles tones de reg (unitat)</t>
  </si>
  <si>
    <t>Equips màquines obra pública (unitat)</t>
  </si>
  <si>
    <t xml:space="preserve">Programari </t>
  </si>
  <si>
    <t>Targetes SIM  (unitat)</t>
  </si>
  <si>
    <t>Targetes identificatives (unitat)</t>
  </si>
  <si>
    <t>Quota mensual manteniment SaaS (Programari com a servei) (mesos)</t>
  </si>
  <si>
    <t>Preu/hora tècnic i programador: servei posada en marxa</t>
  </si>
  <si>
    <t xml:space="preserve">Preu/hora oficial 1a: servei posada en marxa </t>
  </si>
  <si>
    <t xml:space="preserve">Preu/hora tècnic i programador: servei manteniment </t>
  </si>
  <si>
    <t xml:space="preserve">Preu/hora oficial 1a: servei manteniment </t>
  </si>
  <si>
    <t>Total sense IVA</t>
  </si>
  <si>
    <t>IVA 21%</t>
  </si>
  <si>
    <t>TOTAL</t>
  </si>
  <si>
    <r>
      <t>Per l'ampliació quota per a cada usuari extra</t>
    </r>
    <r>
      <rPr>
        <sz val="11"/>
        <color theme="1"/>
        <rFont val="Calibri"/>
        <family val="2"/>
        <scheme val="minor"/>
      </rPr>
      <t xml:space="preserve"> (quota mensual)</t>
    </r>
  </si>
  <si>
    <t>Preu unitari  sortida</t>
  </si>
  <si>
    <t>Preu unitari ofert</t>
  </si>
  <si>
    <t>ANNEX 18_VERIFICACIÓ OFERTA</t>
  </si>
  <si>
    <t>Costos directes</t>
  </si>
  <si>
    <t>Import €</t>
  </si>
  <si>
    <t xml:space="preserve">TOTAL costos directes: </t>
  </si>
  <si>
    <t>Costos indirectes</t>
  </si>
  <si>
    <t>Despeses generals d’estructura</t>
  </si>
  <si>
    <t>TOTAL costos indirectes:</t>
  </si>
  <si>
    <t xml:space="preserve">Benefici industrial </t>
  </si>
  <si>
    <t>PREU NET (sense IVA) (Inclou costos directes+indirectes+ benefici industrial)</t>
  </si>
  <si>
    <t>COMPROVACIÓ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</si>
</sst>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/>
  </cellStyleXfs>
  <cellXfs count="74">
    <xf numFmtId="0" fontId="0" fillId="0" borderId="0" xfId="0"/>
    <xf numFmtId="0" fontId="0" fillId="0" borderId="23" xfId="0" applyBorder="1" applyAlignment="1">
      <alignment vertical="center" wrapText="1"/>
    </xf>
    <xf numFmtId="0" fontId="0" fillId="0" borderId="14" xfId="0" applyBorder="1" applyAlignment="1">
      <alignment vertical="center"/>
    </xf>
    <xf numFmtId="44" fontId="20" fillId="0" borderId="24" xfId="0" applyNumberFormat="1" applyFont="1" applyBorder="1"/>
    <xf numFmtId="0" fontId="19" fillId="33" borderId="25" xfId="0" applyFont="1" applyFill="1" applyBorder="1" applyAlignment="1">
      <alignment vertical="top"/>
    </xf>
    <xf numFmtId="0" fontId="0" fillId="0" borderId="14" xfId="0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0" fillId="0" borderId="23" xfId="0" applyBorder="1" applyAlignment="1">
      <alignment vertical="center"/>
    </xf>
    <xf numFmtId="0" fontId="19" fillId="33" borderId="12" xfId="0" applyFont="1" applyFill="1" applyBorder="1" applyAlignment="1">
      <alignment horizontal="center" vertical="top"/>
    </xf>
    <xf numFmtId="0" fontId="19" fillId="33" borderId="31" xfId="0" applyFont="1" applyFill="1" applyBorder="1" applyAlignment="1">
      <alignment vertical="top" wrapText="1"/>
    </xf>
    <xf numFmtId="0" fontId="19" fillId="33" borderId="26" xfId="0" applyFont="1" applyFill="1" applyBorder="1" applyAlignment="1">
      <alignment vertical="top" wrapText="1"/>
    </xf>
    <xf numFmtId="0" fontId="19" fillId="33" borderId="26" xfId="0" applyFont="1" applyFill="1" applyBorder="1" applyAlignment="1">
      <alignment vertical="top"/>
    </xf>
    <xf numFmtId="0" fontId="0" fillId="0" borderId="0" xfId="0"/>
    <xf numFmtId="44" fontId="0" fillId="0" borderId="13" xfId="0" applyNumberFormat="1" applyBorder="1"/>
    <xf numFmtId="44" fontId="0" fillId="0" borderId="17" xfId="0" applyNumberFormat="1" applyFont="1" applyBorder="1"/>
    <xf numFmtId="44" fontId="16" fillId="0" borderId="13" xfId="0" applyNumberFormat="1" applyFont="1" applyBorder="1"/>
    <xf numFmtId="0" fontId="0" fillId="0" borderId="17" xfId="0" applyBorder="1"/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horizontal="right" vertical="center"/>
    </xf>
    <xf numFmtId="0" fontId="16" fillId="0" borderId="19" xfId="0" applyFont="1" applyBorder="1" applyAlignment="1">
      <alignment horizontal="right" vertical="center"/>
    </xf>
    <xf numFmtId="0" fontId="0" fillId="0" borderId="27" xfId="0" applyBorder="1"/>
    <xf numFmtId="0" fontId="0" fillId="0" borderId="27" xfId="0" applyBorder="1" applyAlignment="1"/>
    <xf numFmtId="0" fontId="0" fillId="0" borderId="28" xfId="0" applyBorder="1"/>
    <xf numFmtId="0" fontId="0" fillId="0" borderId="29" xfId="0" applyBorder="1"/>
    <xf numFmtId="0" fontId="0" fillId="0" borderId="21" xfId="0" applyBorder="1"/>
    <xf numFmtId="0" fontId="0" fillId="0" borderId="24" xfId="0" applyBorder="1"/>
    <xf numFmtId="0" fontId="0" fillId="0" borderId="16" xfId="0" applyBorder="1"/>
    <xf numFmtId="0" fontId="16" fillId="0" borderId="15" xfId="0" applyFont="1" applyBorder="1" applyAlignment="1">
      <alignment vertical="center" wrapText="1"/>
    </xf>
    <xf numFmtId="0" fontId="0" fillId="0" borderId="30" xfId="0" applyBorder="1"/>
    <xf numFmtId="0" fontId="0" fillId="0" borderId="18" xfId="0" applyBorder="1"/>
    <xf numFmtId="0" fontId="0" fillId="0" borderId="30" xfId="0" applyBorder="1" applyAlignment="1"/>
    <xf numFmtId="0" fontId="0" fillId="0" borderId="32" xfId="0" applyBorder="1"/>
    <xf numFmtId="0" fontId="16" fillId="33" borderId="25" xfId="0" applyFont="1" applyFill="1" applyBorder="1" applyAlignment="1">
      <alignment horizontal="right" vertical="center"/>
    </xf>
    <xf numFmtId="0" fontId="0" fillId="33" borderId="26" xfId="0" applyFill="1" applyBorder="1"/>
    <xf numFmtId="0" fontId="0" fillId="33" borderId="31" xfId="0" applyFill="1" applyBorder="1"/>
    <xf numFmtId="44" fontId="16" fillId="33" borderId="12" xfId="0" applyNumberFormat="1" applyFont="1" applyFill="1" applyBorder="1"/>
    <xf numFmtId="44" fontId="0" fillId="0" borderId="17" xfId="0" applyNumberFormat="1" applyBorder="1"/>
    <xf numFmtId="0" fontId="21" fillId="0" borderId="10" xfId="0" applyFont="1" applyBorder="1" applyAlignment="1" applyProtection="1">
      <alignment horizontal="justify" vertical="center" wrapText="1"/>
      <protection locked="0"/>
    </xf>
    <xf numFmtId="0" fontId="21" fillId="0" borderId="10" xfId="0" applyFont="1" applyBorder="1" applyAlignment="1" applyProtection="1">
      <alignment vertical="center" wrapText="1"/>
      <protection locked="0"/>
    </xf>
    <xf numFmtId="8" fontId="22" fillId="0" borderId="10" xfId="1" applyNumberFormat="1" applyFont="1" applyBorder="1" applyAlignment="1" applyProtection="1">
      <alignment horizontal="right" vertical="center" wrapText="1"/>
      <protection locked="0"/>
    </xf>
    <xf numFmtId="0" fontId="22" fillId="0" borderId="33" xfId="0" applyFont="1" applyBorder="1" applyAlignment="1" applyProtection="1">
      <alignment horizontal="justify" vertical="center" wrapText="1"/>
      <protection locked="0"/>
    </xf>
    <xf numFmtId="8" fontId="22" fillId="0" borderId="13" xfId="1" applyNumberFormat="1" applyFont="1" applyBorder="1" applyAlignment="1" applyProtection="1">
      <alignment horizontal="right" vertical="center" wrapText="1"/>
      <protection locked="0"/>
    </xf>
    <xf numFmtId="164" fontId="21" fillId="0" borderId="10" xfId="0" applyNumberFormat="1" applyFont="1" applyBorder="1" applyAlignment="1">
      <alignment horizontal="right" vertical="center" wrapText="1"/>
    </xf>
    <xf numFmtId="0" fontId="22" fillId="0" borderId="0" xfId="0" applyFont="1" applyAlignment="1">
      <alignment horizontal="justify" vertical="center"/>
    </xf>
    <xf numFmtId="0" fontId="21" fillId="0" borderId="10" xfId="0" applyFont="1" applyBorder="1" applyAlignment="1">
      <alignment horizontal="justify" vertical="center" wrapText="1"/>
    </xf>
    <xf numFmtId="0" fontId="22" fillId="0" borderId="10" xfId="0" applyFont="1" applyBorder="1" applyAlignment="1" applyProtection="1">
      <alignment horizontal="justify" vertical="center" wrapText="1"/>
      <protection locked="0"/>
    </xf>
    <xf numFmtId="164" fontId="22" fillId="0" borderId="10" xfId="0" applyNumberFormat="1" applyFont="1" applyBorder="1" applyAlignment="1" applyProtection="1">
      <alignment horizontal="right" vertical="center" wrapText="1"/>
      <protection locked="0"/>
    </xf>
    <xf numFmtId="164" fontId="21" fillId="0" borderId="10" xfId="0" applyNumberFormat="1" applyFont="1" applyBorder="1" applyAlignment="1" applyProtection="1">
      <alignment horizontal="right" vertical="center" wrapText="1"/>
      <protection locked="0"/>
    </xf>
    <xf numFmtId="0" fontId="21" fillId="33" borderId="10" xfId="0" applyFont="1" applyFill="1" applyBorder="1" applyAlignment="1">
      <alignment horizontal="justify" vertical="center" wrapText="1"/>
    </xf>
    <xf numFmtId="0" fontId="14" fillId="34" borderId="0" xfId="0" applyFont="1" applyFill="1" applyAlignment="1"/>
    <xf numFmtId="0" fontId="14" fillId="34" borderId="0" xfId="0" applyFont="1" applyFill="1" applyAlignment="1">
      <alignment horizontal="center" vertical="center" wrapText="1"/>
    </xf>
    <xf numFmtId="0" fontId="16" fillId="0" borderId="0" xfId="0" applyFont="1"/>
    <xf numFmtId="1" fontId="0" fillId="0" borderId="11" xfId="0" applyNumberFormat="1" applyBorder="1" applyProtection="1">
      <protection locked="0"/>
    </xf>
    <xf numFmtId="44" fontId="0" fillId="0" borderId="11" xfId="1" applyFont="1" applyBorder="1" applyProtection="1">
      <protection locked="0"/>
    </xf>
    <xf numFmtId="1" fontId="0" fillId="0" borderId="10" xfId="0" applyNumberFormat="1" applyBorder="1" applyProtection="1">
      <protection locked="0"/>
    </xf>
    <xf numFmtId="44" fontId="0" fillId="0" borderId="10" xfId="1" applyFont="1" applyBorder="1" applyProtection="1">
      <protection locked="0"/>
    </xf>
    <xf numFmtId="0" fontId="0" fillId="0" borderId="10" xfId="0" applyBorder="1" applyProtection="1">
      <protection locked="0"/>
    </xf>
    <xf numFmtId="44" fontId="0" fillId="0" borderId="11" xfId="1" applyFont="1" applyFill="1" applyBorder="1" applyProtection="1">
      <protection locked="0"/>
    </xf>
    <xf numFmtId="1" fontId="0" fillId="0" borderId="10" xfId="0" applyNumberFormat="1" applyBorder="1" applyAlignment="1" applyProtection="1">
      <protection locked="0"/>
    </xf>
    <xf numFmtId="3" fontId="0" fillId="0" borderId="10" xfId="0" applyNumberFormat="1" applyBorder="1" applyAlignment="1" applyProtection="1">
      <protection locked="0"/>
    </xf>
    <xf numFmtId="44" fontId="0" fillId="0" borderId="10" xfId="1" applyFont="1" applyFill="1" applyBorder="1" applyProtection="1">
      <protection locked="0"/>
    </xf>
    <xf numFmtId="44" fontId="0" fillId="0" borderId="16" xfId="0" applyNumberFormat="1" applyBorder="1" applyProtection="1">
      <protection locked="0"/>
    </xf>
    <xf numFmtId="0" fontId="22" fillId="0" borderId="10" xfId="0" applyFont="1" applyBorder="1" applyAlignment="1">
      <alignment horizontal="right" vertical="center" wrapText="1"/>
    </xf>
    <xf numFmtId="44" fontId="0" fillId="0" borderId="18" xfId="1" applyFont="1" applyBorder="1" applyAlignment="1" applyProtection="1">
      <alignment horizontal="right"/>
      <protection locked="0"/>
    </xf>
    <xf numFmtId="0" fontId="0" fillId="0" borderId="22" xfId="0" applyBorder="1" applyProtection="1">
      <protection locked="0"/>
    </xf>
    <xf numFmtId="44" fontId="0" fillId="0" borderId="18" xfId="1" applyFont="1" applyFill="1" applyBorder="1" applyAlignment="1" applyProtection="1">
      <alignment horizontal="right"/>
      <protection locked="0"/>
    </xf>
    <xf numFmtId="3" fontId="0" fillId="0" borderId="22" xfId="0" applyNumberFormat="1" applyBorder="1" applyAlignment="1" applyProtection="1">
      <protection locked="0"/>
    </xf>
    <xf numFmtId="44" fontId="0" fillId="0" borderId="22" xfId="1" applyFont="1" applyFill="1" applyBorder="1" applyAlignment="1" applyProtection="1">
      <alignment horizontal="right"/>
      <protection locked="0"/>
    </xf>
    <xf numFmtId="44" fontId="0" fillId="0" borderId="32" xfId="0" applyNumberFormat="1" applyBorder="1" applyAlignment="1" applyProtection="1">
      <alignment horizontal="right"/>
      <protection locked="0"/>
    </xf>
    <xf numFmtId="0" fontId="23" fillId="0" borderId="0" xfId="0" applyFont="1"/>
    <xf numFmtId="0" fontId="24" fillId="0" borderId="0" xfId="0" applyFont="1"/>
    <xf numFmtId="0" fontId="21" fillId="0" borderId="10" xfId="0" applyFont="1" applyBorder="1" applyAlignment="1" applyProtection="1">
      <alignment horizontal="center" vertical="center" wrapText="1"/>
      <protection locked="0"/>
    </xf>
    <xf numFmtId="0" fontId="21" fillId="0" borderId="10" xfId="0" applyFont="1" applyBorder="1" applyAlignment="1">
      <alignment horizontal="center" vertical="center" wrapText="1"/>
    </xf>
  </cellXfs>
  <cellStyles count="44">
    <cellStyle name="20% - Èmfasi1" xfId="20" builtinId="30" customBuiltin="1"/>
    <cellStyle name="20% - Èmfasi2" xfId="24" builtinId="34" customBuiltin="1"/>
    <cellStyle name="20% - Èmfasi3" xfId="28" builtinId="38" customBuiltin="1"/>
    <cellStyle name="20% - Èmfasi4" xfId="32" builtinId="42" customBuiltin="1"/>
    <cellStyle name="20% - Èmfasi5" xfId="36" builtinId="46" customBuiltin="1"/>
    <cellStyle name="20% - Èmfasi6" xfId="40" builtinId="50" customBuiltin="1"/>
    <cellStyle name="40% - Èmfasi1" xfId="21" builtinId="31" customBuiltin="1"/>
    <cellStyle name="40% - Èmfasi2" xfId="25" builtinId="35" customBuiltin="1"/>
    <cellStyle name="40% - Èmfasi3" xfId="29" builtinId="39" customBuiltin="1"/>
    <cellStyle name="40% - Èmfasi4" xfId="33" builtinId="43" customBuiltin="1"/>
    <cellStyle name="40% - Èmfasi5" xfId="37" builtinId="47" customBuiltin="1"/>
    <cellStyle name="40% - Èmfasi6" xfId="41" builtinId="51" customBuiltin="1"/>
    <cellStyle name="60% - Èmfasi1" xfId="22" builtinId="32" customBuiltin="1"/>
    <cellStyle name="60% - Èmfasi2" xfId="26" builtinId="36" customBuiltin="1"/>
    <cellStyle name="60% - Èmfasi3" xfId="30" builtinId="40" customBuiltin="1"/>
    <cellStyle name="60% - Èmfasi4" xfId="34" builtinId="44" customBuiltin="1"/>
    <cellStyle name="60% - Èmfasi5" xfId="38" builtinId="48" customBuiltin="1"/>
    <cellStyle name="60% - Èmfasi6" xfId="42" builtinId="52" customBuiltin="1"/>
    <cellStyle name="Bé" xfId="7" builtinId="26" customBuiltin="1"/>
    <cellStyle name="Càlcul" xfId="12" builtinId="22" customBuiltin="1"/>
    <cellStyle name="Cel·la de comprovació" xfId="14" builtinId="23" customBuiltin="1"/>
    <cellStyle name="Cel·la enllaçada" xfId="13" builtinId="24" customBuiltin="1"/>
    <cellStyle name="Èmfasi1" xfId="19" builtinId="29" customBuiltin="1"/>
    <cellStyle name="Èmfasi2" xfId="23" builtinId="33" customBuiltin="1"/>
    <cellStyle name="Èmfasi3" xfId="27" builtinId="37" customBuiltin="1"/>
    <cellStyle name="Èmfasi4" xfId="31" builtinId="41" customBuiltin="1"/>
    <cellStyle name="Èmfasi5" xfId="35" builtinId="45" customBuiltin="1"/>
    <cellStyle name="Èmfasi6" xfId="39" builtinId="49" customBuiltin="1"/>
    <cellStyle name="Entrada" xfId="10" builtinId="20" customBuiltin="1"/>
    <cellStyle name="Incorrecte" xfId="8" builtinId="27" customBuiltin="1"/>
    <cellStyle name="Moneda" xfId="1" builtinId="4"/>
    <cellStyle name="Neutral" xfId="9" builtinId="28" customBuiltin="1"/>
    <cellStyle name="Normal" xfId="0" builtinId="0"/>
    <cellStyle name="Normal 2" xfId="43"/>
    <cellStyle name="Nota" xfId="16" builtinId="10" customBuiltin="1"/>
    <cellStyle name="Resultat" xfId="11" builtinId="21" customBuiltin="1"/>
    <cellStyle name="Text d'advertiment" xfId="15" builtinId="11" customBuiltin="1"/>
    <cellStyle name="Text explicatiu" xfId="17" builtinId="53" customBuiltin="1"/>
    <cellStyle name="Títol" xfId="2" builtinId="15" customBuiltin="1"/>
    <cellStyle name="Títol 1" xfId="3" builtinId="16" customBuiltin="1"/>
    <cellStyle name="Títol 2" xfId="4" builtinId="17" customBuiltin="1"/>
    <cellStyle name="Títol 3" xfId="5" builtinId="18" customBuiltin="1"/>
    <cellStyle name="Títol 4" xfId="6" builtinId="19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tabSelected="1" workbookViewId="0">
      <selection activeCell="E23" sqref="E23"/>
    </sheetView>
  </sheetViews>
  <sheetFormatPr defaultRowHeight="15" x14ac:dyDescent="0.25"/>
  <cols>
    <col min="2" max="2" width="35" customWidth="1"/>
    <col min="3" max="3" width="10.85546875" customWidth="1"/>
    <col min="4" max="4" width="14" customWidth="1"/>
    <col min="5" max="5" width="14" style="12" customWidth="1"/>
    <col min="6" max="6" width="15.5703125" customWidth="1"/>
  </cols>
  <sheetData>
    <row r="1" spans="2:7" thickBot="1" x14ac:dyDescent="0.4"/>
    <row r="2" spans="2:7" ht="31.5" thickBot="1" x14ac:dyDescent="0.4">
      <c r="B2" s="4" t="s">
        <v>0</v>
      </c>
      <c r="C2" s="11" t="s">
        <v>1</v>
      </c>
      <c r="D2" s="10" t="s">
        <v>19</v>
      </c>
      <c r="E2" s="9" t="s">
        <v>20</v>
      </c>
      <c r="F2" s="8" t="s">
        <v>2</v>
      </c>
    </row>
    <row r="3" spans="2:7" x14ac:dyDescent="0.25">
      <c r="B3" s="7" t="s">
        <v>3</v>
      </c>
      <c r="C3" s="53">
        <v>173</v>
      </c>
      <c r="D3" s="54">
        <v>600</v>
      </c>
      <c r="E3" s="64"/>
      <c r="F3" s="3">
        <f>ROUND(C3*E3,2)</f>
        <v>0</v>
      </c>
      <c r="G3" t="str">
        <f>+IF(E3&gt;D3,"SUPERA IMPORT SORTIDA","")</f>
        <v/>
      </c>
    </row>
    <row r="4" spans="2:7" x14ac:dyDescent="0.25">
      <c r="B4" s="2" t="s">
        <v>4</v>
      </c>
      <c r="C4" s="55">
        <v>22</v>
      </c>
      <c r="D4" s="56">
        <v>2200</v>
      </c>
      <c r="E4" s="64"/>
      <c r="F4" s="3">
        <f t="shared" ref="F4:F16" si="0">ROUND(C4*E4,2)</f>
        <v>0</v>
      </c>
      <c r="G4" s="12" t="str">
        <f t="shared" ref="G4:G16" si="1">+IF(E4&gt;D4,"SUPERA IMPORT SORTIDA","")</f>
        <v/>
      </c>
    </row>
    <row r="5" spans="2:7" x14ac:dyDescent="0.25">
      <c r="B5" s="2" t="s">
        <v>5</v>
      </c>
      <c r="C5" s="55">
        <v>12</v>
      </c>
      <c r="D5" s="56">
        <v>2100</v>
      </c>
      <c r="E5" s="64"/>
      <c r="F5" s="3">
        <f t="shared" si="0"/>
        <v>0</v>
      </c>
      <c r="G5" s="12" t="str">
        <f t="shared" si="1"/>
        <v/>
      </c>
    </row>
    <row r="6" spans="2:7" x14ac:dyDescent="0.25">
      <c r="B6" s="2" t="s">
        <v>6</v>
      </c>
      <c r="C6" s="55">
        <v>11</v>
      </c>
      <c r="D6" s="56">
        <v>600</v>
      </c>
      <c r="E6" s="64"/>
      <c r="F6" s="3">
        <f t="shared" si="0"/>
        <v>0</v>
      </c>
      <c r="G6" s="12" t="str">
        <f t="shared" si="1"/>
        <v/>
      </c>
    </row>
    <row r="7" spans="2:7" x14ac:dyDescent="0.25">
      <c r="B7" s="2" t="s">
        <v>7</v>
      </c>
      <c r="C7" s="55">
        <v>1</v>
      </c>
      <c r="D7" s="56">
        <v>9800</v>
      </c>
      <c r="E7" s="64"/>
      <c r="F7" s="3">
        <f t="shared" si="0"/>
        <v>0</v>
      </c>
      <c r="G7" s="12" t="str">
        <f t="shared" si="1"/>
        <v/>
      </c>
    </row>
    <row r="8" spans="2:7" x14ac:dyDescent="0.25">
      <c r="B8" s="2" t="s">
        <v>8</v>
      </c>
      <c r="C8" s="55">
        <v>218</v>
      </c>
      <c r="D8" s="56">
        <v>8</v>
      </c>
      <c r="E8" s="64"/>
      <c r="F8" s="3">
        <f t="shared" si="0"/>
        <v>0</v>
      </c>
      <c r="G8" s="12" t="str">
        <f t="shared" si="1"/>
        <v/>
      </c>
    </row>
    <row r="9" spans="2:7" x14ac:dyDescent="0.25">
      <c r="B9" s="2" t="s">
        <v>9</v>
      </c>
      <c r="C9" s="55">
        <v>600</v>
      </c>
      <c r="D9" s="56">
        <v>2.5</v>
      </c>
      <c r="E9" s="64"/>
      <c r="F9" s="3">
        <f t="shared" si="0"/>
        <v>0</v>
      </c>
      <c r="G9" s="12" t="str">
        <f t="shared" si="1"/>
        <v/>
      </c>
    </row>
    <row r="10" spans="2:7" ht="30" x14ac:dyDescent="0.25">
      <c r="B10" s="5" t="s">
        <v>10</v>
      </c>
      <c r="C10" s="55">
        <v>21</v>
      </c>
      <c r="D10" s="56">
        <v>1900</v>
      </c>
      <c r="E10" s="64"/>
      <c r="F10" s="3">
        <f t="shared" si="0"/>
        <v>0</v>
      </c>
      <c r="G10" s="12" t="str">
        <f t="shared" si="1"/>
        <v/>
      </c>
    </row>
    <row r="11" spans="2:7" x14ac:dyDescent="0.25">
      <c r="B11" s="2"/>
      <c r="C11" s="55"/>
      <c r="D11" s="57"/>
      <c r="E11" s="65"/>
      <c r="F11" s="3"/>
      <c r="G11" s="12" t="str">
        <f t="shared" si="1"/>
        <v/>
      </c>
    </row>
    <row r="12" spans="2:7" ht="30" x14ac:dyDescent="0.25">
      <c r="B12" s="1" t="s">
        <v>11</v>
      </c>
      <c r="C12" s="53">
        <v>555</v>
      </c>
      <c r="D12" s="58">
        <v>42.85</v>
      </c>
      <c r="E12" s="66"/>
      <c r="F12" s="3">
        <f t="shared" si="0"/>
        <v>0</v>
      </c>
      <c r="G12" s="12" t="str">
        <f t="shared" si="1"/>
        <v/>
      </c>
    </row>
    <row r="13" spans="2:7" ht="30" x14ac:dyDescent="0.25">
      <c r="B13" s="5" t="s">
        <v>12</v>
      </c>
      <c r="C13" s="55">
        <v>772</v>
      </c>
      <c r="D13" s="56">
        <v>31.8</v>
      </c>
      <c r="E13" s="66"/>
      <c r="F13" s="3">
        <f t="shared" si="0"/>
        <v>0</v>
      </c>
      <c r="G13" s="12" t="str">
        <f t="shared" si="1"/>
        <v/>
      </c>
    </row>
    <row r="14" spans="2:7" x14ac:dyDescent="0.25">
      <c r="B14" s="5"/>
      <c r="C14" s="59"/>
      <c r="D14" s="60"/>
      <c r="E14" s="67"/>
      <c r="F14" s="3"/>
      <c r="G14" s="12" t="str">
        <f t="shared" si="1"/>
        <v/>
      </c>
    </row>
    <row r="15" spans="2:7" ht="30" x14ac:dyDescent="0.25">
      <c r="B15" s="6" t="s">
        <v>13</v>
      </c>
      <c r="C15" s="55">
        <v>436</v>
      </c>
      <c r="D15" s="61">
        <v>41.94</v>
      </c>
      <c r="E15" s="68"/>
      <c r="F15" s="3">
        <f t="shared" si="0"/>
        <v>0</v>
      </c>
      <c r="G15" s="12" t="str">
        <f t="shared" si="1"/>
        <v/>
      </c>
    </row>
    <row r="16" spans="2:7" ht="30" x14ac:dyDescent="0.25">
      <c r="B16" s="5" t="s">
        <v>14</v>
      </c>
      <c r="C16" s="55">
        <v>440</v>
      </c>
      <c r="D16" s="56">
        <v>31.8</v>
      </c>
      <c r="E16" s="68"/>
      <c r="F16" s="3">
        <f t="shared" si="0"/>
        <v>0</v>
      </c>
      <c r="G16" s="12" t="str">
        <f t="shared" si="1"/>
        <v/>
      </c>
    </row>
    <row r="17" spans="2:7" ht="14.45" x14ac:dyDescent="0.35">
      <c r="B17" s="17"/>
      <c r="C17" s="22"/>
      <c r="D17" s="22"/>
      <c r="E17" s="31"/>
      <c r="F17" s="15"/>
    </row>
    <row r="18" spans="2:7" thickBot="1" x14ac:dyDescent="0.4">
      <c r="B18" s="18"/>
      <c r="C18" s="23"/>
      <c r="D18" s="23"/>
      <c r="E18" s="32"/>
      <c r="F18" s="16"/>
    </row>
    <row r="19" spans="2:7" ht="21" customHeight="1" thickBot="1" x14ac:dyDescent="0.4">
      <c r="B19" s="33" t="s">
        <v>15</v>
      </c>
      <c r="C19" s="34"/>
      <c r="D19" s="34"/>
      <c r="E19" s="35"/>
      <c r="F19" s="36">
        <f>SUM(F3:F16)</f>
        <v>0</v>
      </c>
    </row>
    <row r="20" spans="2:7" ht="17.25" customHeight="1" x14ac:dyDescent="0.35">
      <c r="B20" s="19" t="s">
        <v>16</v>
      </c>
      <c r="C20" s="21"/>
      <c r="D20" s="21"/>
      <c r="E20" s="29"/>
      <c r="F20" s="13">
        <f>ROUND(F19*0.21,2)</f>
        <v>0</v>
      </c>
    </row>
    <row r="21" spans="2:7" ht="19.5" customHeight="1" thickBot="1" x14ac:dyDescent="0.4">
      <c r="B21" s="20" t="s">
        <v>17</v>
      </c>
      <c r="C21" s="23"/>
      <c r="D21" s="23"/>
      <c r="E21" s="32"/>
      <c r="F21" s="14">
        <f>SUM(F19:F20)</f>
        <v>0</v>
      </c>
    </row>
    <row r="22" spans="2:7" ht="14.45" x14ac:dyDescent="0.35">
      <c r="B22" s="24"/>
      <c r="C22" s="25"/>
      <c r="D22" s="25"/>
      <c r="E22" s="30"/>
      <c r="F22" s="26"/>
    </row>
    <row r="23" spans="2:7" ht="30.75" thickBot="1" x14ac:dyDescent="0.3">
      <c r="B23" s="28" t="s">
        <v>18</v>
      </c>
      <c r="C23" s="27"/>
      <c r="D23" s="62">
        <v>45</v>
      </c>
      <c r="E23" s="69"/>
      <c r="F23" s="37">
        <f>E23</f>
        <v>0</v>
      </c>
      <c r="G23" t="str">
        <f>+IF(E23&gt;D23,"SUPERA IMPORT SORTIDA","")</f>
        <v/>
      </c>
    </row>
    <row r="24" spans="2:7" ht="14.45" x14ac:dyDescent="0.35">
      <c r="B24" s="12"/>
      <c r="C24" s="12"/>
      <c r="D24" s="12"/>
      <c r="F24" s="12"/>
    </row>
    <row r="25" spans="2:7" x14ac:dyDescent="0.25">
      <c r="B25" s="70" t="s">
        <v>30</v>
      </c>
      <c r="F25" s="71" t="str">
        <f>+IF(F19='Estudi de costos'!B22,"CORRECTE","DIFERENCIES AMB ESTUDI DE COSTOS")</f>
        <v>CORRECTE</v>
      </c>
    </row>
  </sheetData>
  <sheetProtection password="B62F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B15" sqref="B15"/>
    </sheetView>
  </sheetViews>
  <sheetFormatPr defaultRowHeight="15" x14ac:dyDescent="0.25"/>
  <cols>
    <col min="1" max="1" width="45.7109375" customWidth="1"/>
    <col min="2" max="2" width="53.5703125" customWidth="1"/>
  </cols>
  <sheetData>
    <row r="1" spans="1:2" x14ac:dyDescent="0.25">
      <c r="A1" s="52" t="s">
        <v>21</v>
      </c>
    </row>
    <row r="4" spans="1:2" x14ac:dyDescent="0.25">
      <c r="A4" s="12"/>
      <c r="B4" s="12"/>
    </row>
    <row r="5" spans="1:2" x14ac:dyDescent="0.25">
      <c r="A5" s="38" t="s">
        <v>22</v>
      </c>
      <c r="B5" s="72" t="s">
        <v>23</v>
      </c>
    </row>
    <row r="6" spans="1:2" x14ac:dyDescent="0.25">
      <c r="A6" s="38"/>
      <c r="B6" s="38"/>
    </row>
    <row r="7" spans="1:2" x14ac:dyDescent="0.25">
      <c r="A7" s="38"/>
      <c r="B7" s="38"/>
    </row>
    <row r="8" spans="1:2" x14ac:dyDescent="0.25">
      <c r="A8" s="38"/>
      <c r="B8" s="38"/>
    </row>
    <row r="9" spans="1:2" x14ac:dyDescent="0.25">
      <c r="A9" s="39"/>
      <c r="B9" s="40"/>
    </row>
    <row r="10" spans="1:2" x14ac:dyDescent="0.25">
      <c r="A10" s="39"/>
      <c r="B10" s="40"/>
    </row>
    <row r="11" spans="1:2" x14ac:dyDescent="0.25">
      <c r="A11" s="41"/>
      <c r="B11" s="42"/>
    </row>
    <row r="12" spans="1:2" x14ac:dyDescent="0.25">
      <c r="A12" s="63" t="s">
        <v>24</v>
      </c>
      <c r="B12" s="46"/>
    </row>
    <row r="13" spans="1:2" x14ac:dyDescent="0.25">
      <c r="A13" s="63"/>
      <c r="B13" s="43">
        <f>SUM(B6:B11)</f>
        <v>0</v>
      </c>
    </row>
    <row r="14" spans="1:2" x14ac:dyDescent="0.25">
      <c r="A14" s="44"/>
      <c r="B14" s="12"/>
    </row>
    <row r="15" spans="1:2" x14ac:dyDescent="0.25">
      <c r="A15" s="45" t="s">
        <v>25</v>
      </c>
      <c r="B15" s="73" t="s">
        <v>23</v>
      </c>
    </row>
    <row r="16" spans="1:2" x14ac:dyDescent="0.25">
      <c r="A16" s="46" t="s">
        <v>26</v>
      </c>
      <c r="B16" s="47"/>
    </row>
    <row r="17" spans="1:2" x14ac:dyDescent="0.25">
      <c r="A17" s="46"/>
      <c r="B17" s="47"/>
    </row>
    <row r="18" spans="1:2" x14ac:dyDescent="0.25">
      <c r="A18" s="46"/>
      <c r="B18" s="47">
        <f>SUM(B16:B17)</f>
        <v>0</v>
      </c>
    </row>
    <row r="19" spans="1:2" x14ac:dyDescent="0.25">
      <c r="A19" s="63" t="s">
        <v>27</v>
      </c>
      <c r="B19" s="46"/>
    </row>
    <row r="20" spans="1:2" x14ac:dyDescent="0.25">
      <c r="A20" s="63"/>
      <c r="B20" s="43">
        <f>SUM(B16:B18)</f>
        <v>0</v>
      </c>
    </row>
    <row r="21" spans="1:2" x14ac:dyDescent="0.25">
      <c r="A21" s="45" t="s">
        <v>28</v>
      </c>
      <c r="B21" s="48">
        <v>0</v>
      </c>
    </row>
    <row r="22" spans="1:2" ht="25.5" x14ac:dyDescent="0.25">
      <c r="A22" s="49" t="s">
        <v>29</v>
      </c>
      <c r="B22" s="43">
        <f>+B13+B20+B21</f>
        <v>0</v>
      </c>
    </row>
    <row r="23" spans="1:2" x14ac:dyDescent="0.25">
      <c r="A23" s="12"/>
      <c r="B23" s="12"/>
    </row>
    <row r="24" spans="1:2" x14ac:dyDescent="0.25">
      <c r="A24" s="50" t="s">
        <v>30</v>
      </c>
      <c r="B24" s="51" t="str">
        <f>+IF(B22=Oferta!F19,"CORRECTE","DIFERÈNCIES AMB OFERTA")</f>
        <v>CORRECTE</v>
      </c>
    </row>
    <row r="25" spans="1:2" x14ac:dyDescent="0.25">
      <c r="A25" s="12"/>
      <c r="B25" s="12"/>
    </row>
  </sheetData>
  <sheetProtection password="B62F" sheet="1" objects="1" scenarios="1"/>
  <mergeCells count="2">
    <mergeCell ref="A12:A13"/>
    <mergeCell ref="A19:A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Oferta</vt:lpstr>
      <vt:lpstr>Estudi de costos</vt:lpstr>
      <vt:lpstr>Full3</vt:lpstr>
    </vt:vector>
  </TitlesOfParts>
  <Company>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Marisol Soler</dc:creator>
  <cp:lastModifiedBy>Marisol Soler</cp:lastModifiedBy>
  <dcterms:created xsi:type="dcterms:W3CDTF">2025-06-04T07:11:37Z</dcterms:created>
  <dcterms:modified xsi:type="dcterms:W3CDTF">2025-06-13T08:41:36Z</dcterms:modified>
</cp:coreProperties>
</file>