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0" documentId="8_{5C662DD0-0F77-40DA-BCF0-EDF9940DB660}" xr6:coauthVersionLast="47" xr6:coauthVersionMax="47" xr10:uidLastSave="{00000000-0000-0000-0000-000000000000}"/>
  <bookViews>
    <workbookView xWindow="-110" yWindow="-110" windowWidth="19420" windowHeight="10300" tabRatio="611" firstSheet="1" activeTab="1" xr2:uid="{00000000-000D-0000-FFFF-FFFF00000000}"/>
  </bookViews>
  <sheets>
    <sheet name="Full1" sheetId="6" state="hidden" r:id="rId1"/>
    <sheet name="Ràdio" sheetId="15" r:id="rId2"/>
  </sheets>
  <definedNames>
    <definedName name="_xlnm.Print_Area" localSheetId="1">Ràdio!$B$2:$F$49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1" i="15" l="1"/>
  <c r="J41" i="15"/>
  <c r="K41" i="15" s="1"/>
  <c r="L37" i="15"/>
  <c r="J37" i="15"/>
  <c r="K37" i="15" s="1"/>
  <c r="L33" i="15"/>
  <c r="J33" i="15"/>
  <c r="K33" i="15" s="1"/>
  <c r="L32" i="15"/>
  <c r="J32" i="15"/>
  <c r="K32" i="15" s="1"/>
  <c r="L28" i="15"/>
  <c r="J28" i="15"/>
  <c r="K28" i="15" s="1"/>
  <c r="L27" i="15"/>
  <c r="K27" i="15"/>
  <c r="J27" i="15"/>
  <c r="L26" i="15"/>
  <c r="J26" i="15"/>
  <c r="K26" i="15" s="1"/>
  <c r="L25" i="15"/>
  <c r="K25" i="15"/>
  <c r="J25" i="15"/>
  <c r="L24" i="15"/>
  <c r="J24" i="15"/>
  <c r="K24" i="15" s="1"/>
  <c r="L23" i="15"/>
  <c r="J23" i="15"/>
  <c r="K23" i="15" s="1"/>
  <c r="L22" i="15"/>
  <c r="J22" i="15"/>
  <c r="K22" i="15" s="1"/>
  <c r="L21" i="15"/>
  <c r="J21" i="15"/>
  <c r="K21" i="15" s="1"/>
  <c r="L20" i="15"/>
  <c r="J20" i="15"/>
  <c r="K20" i="15" s="1"/>
  <c r="L19" i="15"/>
  <c r="J19" i="15"/>
  <c r="K19" i="15" s="1"/>
  <c r="L18" i="15"/>
  <c r="J18" i="15"/>
  <c r="K18" i="15" s="1"/>
  <c r="L17" i="15"/>
  <c r="J17" i="15"/>
  <c r="K17" i="15" s="1"/>
  <c r="L16" i="15"/>
  <c r="J16" i="15"/>
  <c r="K16" i="15" s="1"/>
  <c r="L15" i="15"/>
  <c r="J15" i="15"/>
  <c r="K15" i="15" s="1"/>
  <c r="L14" i="15"/>
  <c r="J14" i="15"/>
  <c r="K14" i="15" s="1"/>
  <c r="L13" i="15"/>
  <c r="K13" i="15"/>
  <c r="J13" i="15"/>
  <c r="L12" i="15"/>
  <c r="J12" i="15"/>
  <c r="K12" i="15" s="1"/>
  <c r="L11" i="15"/>
  <c r="J11" i="15"/>
  <c r="K11" i="15" s="1"/>
  <c r="L10" i="15"/>
  <c r="J10" i="15"/>
  <c r="K10" i="15" s="1"/>
  <c r="L9" i="15"/>
  <c r="K9" i="15"/>
  <c r="J9" i="15"/>
  <c r="L8" i="15"/>
  <c r="J8" i="15"/>
  <c r="K8" i="15" s="1"/>
  <c r="E4" i="15"/>
  <c r="E55" i="6" l="1"/>
  <c r="E54" i="6"/>
  <c r="E50" i="6"/>
  <c r="E49" i="6"/>
  <c r="E47" i="6"/>
  <c r="E46" i="6"/>
  <c r="E38" i="6"/>
  <c r="E37" i="6"/>
  <c r="E22" i="6"/>
</calcChain>
</file>

<file path=xl/sharedStrings.xml><?xml version="1.0" encoding="utf-8"?>
<sst xmlns="http://schemas.openxmlformats.org/spreadsheetml/2006/main" count="297" uniqueCount="96">
  <si>
    <t>PUNTS</t>
  </si>
  <si>
    <t>RÀDIO</t>
  </si>
  <si>
    <t>Punts</t>
  </si>
  <si>
    <t>Suport</t>
  </si>
  <si>
    <t>Tipologia de compra
i Format</t>
  </si>
  <si>
    <t xml:space="preserve">Oferta </t>
  </si>
  <si>
    <t>Valor a comparar</t>
  </si>
  <si>
    <t>FORMATS CONVENCIONALS* - Descompte detallat a l'Acord Marc</t>
  </si>
  <si>
    <t>Descompte
Acord Marc</t>
  </si>
  <si>
    <t>Descompte
Expedient*</t>
  </si>
  <si>
    <t>FORMATS CONVENCIONALS* - Comissió d'agència</t>
  </si>
  <si>
    <t>Tipologia de compra i Format</t>
  </si>
  <si>
    <t xml:space="preserve">C.Ag.Màx. Acord Marc </t>
  </si>
  <si>
    <t>C.Ag. Expedient</t>
  </si>
  <si>
    <t>FORMATS/ACCIONS ESPECIALS* - Comissió d'Agència</t>
  </si>
  <si>
    <t xml:space="preserve">- En cap cas es podran aplicar les dues comssions d'agència (Formats Convencionals i Formats/Accions Especials) simultàniament. </t>
  </si>
  <si>
    <r>
      <t xml:space="preserve">*FORMATS/ACCIONS ESPECIALS: </t>
    </r>
    <r>
      <rPr>
        <sz val="8"/>
        <color theme="1"/>
        <rFont val="Calibri"/>
        <family val="2"/>
        <scheme val="minor"/>
      </rPr>
      <t>s'entén per formats/accions especials tot allò que no té una tarifa publicada a partir de la qual s'hi pugui aplicar un descompte. Per aquest motiu, com que en aquest àmbit no acostumen a aplicar-se descomptes, es demana una comissió d'agència per a la gestió d'aquestes compres, si escau.</t>
    </r>
  </si>
  <si>
    <t>Catalunya Ràdio</t>
  </si>
  <si>
    <t>Preu Net 1 ins. Falca 20" (extrapolable)* Dl-Dv (7h-10h)</t>
  </si>
  <si>
    <t>Preu Net 1 ins. Falca 20" (extrapolable)* Dl-Dv (13h-24h)</t>
  </si>
  <si>
    <t>Catalunya Informació</t>
  </si>
  <si>
    <t>Preu Net 1 ins. Falca 20" (extrapolable)* Tota la graella</t>
  </si>
  <si>
    <t>Catalunya Música</t>
  </si>
  <si>
    <t>iCat FM</t>
  </si>
  <si>
    <t>Rac 1</t>
  </si>
  <si>
    <t>Preu Net 1 ins. Falca 20" (extrapolable)* El Mon a Rac 1/La Competència/El Barça juga a Rac1</t>
  </si>
  <si>
    <t>Preu Net 1 ins. Falca 20" (extrapolable)* Vostè Primer/Versió Rac1/Islàndia/Via Lliure/L'Espanyol juga a Rac1</t>
  </si>
  <si>
    <t>Rac 105</t>
  </si>
  <si>
    <t>Preu Net 1 ins. Falca 20" (extrapolable)* Dl-Dv (7h-11h)</t>
  </si>
  <si>
    <t>Preu Net 1 ins. Falca 20" (extrapolable)* Resta programació</t>
  </si>
  <si>
    <t>Flaixbac</t>
  </si>
  <si>
    <t>Preu Net 1 ins. Falca 20" (extrapolable)* Dl-Dv (6h-11h) 
+Va de Barça</t>
  </si>
  <si>
    <t>Flaix FM</t>
  </si>
  <si>
    <t>Preu Net 1 ins. Falca 20" (extrapolable)* Dl-Dv (6h-11h)</t>
  </si>
  <si>
    <t>Ser Regional Cat.</t>
  </si>
  <si>
    <t>Preu Net 1 ins. Falca 20" (extrapolable)* Dl-Dv (6h-10h)</t>
  </si>
  <si>
    <t>Preu Net 1 ins. Falca 20" (extrapolable)* Dl-Dv (16h-20h)</t>
  </si>
  <si>
    <t>Ser Catalunya</t>
  </si>
  <si>
    <t>Preu Net 1 ins. Falca 20" (extrapolable)* Dl-Dv (7h-12h)</t>
  </si>
  <si>
    <t>Los 40 Cat.</t>
  </si>
  <si>
    <t>Preu Net 1 ins. Falca 20" (extrapolable)* Dl-Dv (11h-21h)</t>
  </si>
  <si>
    <t>Los 40</t>
  </si>
  <si>
    <t>Dial Cat.</t>
  </si>
  <si>
    <t>Preu Net 1 ins. Falca 20" (extrapolable)* Dl-Dv (11h-23h)</t>
  </si>
  <si>
    <t>Dial</t>
  </si>
  <si>
    <t>Los 40 Classic Cat.</t>
  </si>
  <si>
    <t>Los 40 Classic</t>
  </si>
  <si>
    <t>Europa FM Cat.</t>
  </si>
  <si>
    <t>Preu Net 1 ins. Falca 20" (extrapolable)* Dl-Dv (14h-17h)</t>
  </si>
  <si>
    <t>Europa FM</t>
  </si>
  <si>
    <t>Onda Cero Cat.</t>
  </si>
  <si>
    <t>Preu Net 1 ins. Falca 20" (extrapolable)* Dl-Dv (14-15h)</t>
  </si>
  <si>
    <t>Onda Cero</t>
  </si>
  <si>
    <t>Melodia FM Cat.</t>
  </si>
  <si>
    <t>Preu Net 1 ins. Falca 20" (extrapolable)* Dl-Dv (10h-22h)</t>
  </si>
  <si>
    <t>Melodia FM</t>
  </si>
  <si>
    <t>Cadena 100 Cat.</t>
  </si>
  <si>
    <t>Preu Net 1 ins. Falca 20" (extrapolable)* Ds (9h-14h)</t>
  </si>
  <si>
    <t>Cadena 100</t>
  </si>
  <si>
    <t>Cope Cat.</t>
  </si>
  <si>
    <t>Preu Net 1 ins. Falca 20" (extrapolable)* Herrera en la Cope</t>
  </si>
  <si>
    <t>Cope</t>
  </si>
  <si>
    <t>Rock FM Cat.</t>
  </si>
  <si>
    <t>Preu Net 1 ins. Falca 20" (extrapolable)* Dl-Dv (6h-14,30h)</t>
  </si>
  <si>
    <t>Rock FM</t>
  </si>
  <si>
    <t>Ràdio Tele Taxi</t>
  </si>
  <si>
    <t>Kiss FM Cat.</t>
  </si>
  <si>
    <t>Preu Net 1 ins. Falca 20" (extrapolable)* Dl-Dv (11h-15h)</t>
  </si>
  <si>
    <t>Kiss FM</t>
  </si>
  <si>
    <t>Digital Hits</t>
  </si>
  <si>
    <t>Preu Net 1 ins. Falca 20" (extrapolable)* Dl-Dg (8h-20h)</t>
  </si>
  <si>
    <t>Ràdio Marca Bcn</t>
  </si>
  <si>
    <t>Preu Net 1 ins. Falca 20" (extrapolable)* Marcador (Dl-Dv)</t>
  </si>
  <si>
    <t>Los 40 Urban Bcn</t>
  </si>
  <si>
    <t>Los 40 Urban</t>
  </si>
  <si>
    <t>Altres emissores de ràdio d'àmbit català, espanyol i internacional</t>
  </si>
  <si>
    <t>Comissió d'agència FORMATS CONVENCIONALS* Ràdio</t>
  </si>
  <si>
    <t>Comissió d'agència FORMATS/ACCIONS ESPECIALS* Ràdio</t>
  </si>
  <si>
    <t>- Cal omplir totes les caselles en TARONJA (referents a l'Acord Marc) i en GROC (referents a l'Expedient actual).</t>
  </si>
  <si>
    <r>
      <t xml:space="preserve">*FORMATS CONVENCIONALS: </t>
    </r>
    <r>
      <rPr>
        <sz val="8"/>
        <color theme="1"/>
        <rFont val="Calibri"/>
        <family val="2"/>
        <scheme val="minor"/>
      </rPr>
      <t>s'entén per formats convencionals tots aquells formats (d'anunci i de contingut) que tenen una tarifa publicada a partir de la qual s'aplica un descompte.</t>
    </r>
  </si>
  <si>
    <t>Tarifa 2022</t>
  </si>
  <si>
    <t>(omplir)</t>
  </si>
  <si>
    <t>FORMATS CONVENCIONALS* - Descompte ALTRES</t>
  </si>
  <si>
    <t>CARAT</t>
  </si>
  <si>
    <t>GESMEDIA-ITANMEDIA</t>
  </si>
  <si>
    <t>HAVAS</t>
  </si>
  <si>
    <t>WAVEMAKER</t>
  </si>
  <si>
    <r>
      <t xml:space="preserve">*Descompte Expedient: </t>
    </r>
    <r>
      <rPr>
        <sz val="8"/>
        <rFont val="Calibri"/>
        <family val="2"/>
        <scheme val="minor"/>
      </rPr>
      <t>inclou tots els descomptes i càrrecs abans de la comissió d'agència i de l'IVA.</t>
    </r>
  </si>
  <si>
    <t>Tarifa 2023*</t>
  </si>
  <si>
    <t>OBSERVACIONS:</t>
  </si>
  <si>
    <t>(AQUÍ escriure el nom de l'empresa)</t>
  </si>
  <si>
    <t>Exp. XXXXX</t>
  </si>
  <si>
    <t>... %</t>
  </si>
  <si>
    <t>Descompte Mínim per qualsevol FORMAT CONVENCIONAL* Tota la graella</t>
  </si>
  <si>
    <t>Ser</t>
  </si>
  <si>
    <r>
      <t xml:space="preserve">Descompte </t>
    </r>
    <r>
      <rPr>
        <u/>
        <sz val="8"/>
        <color theme="1"/>
        <rFont val="Calibri"/>
        <family val="2"/>
        <scheme val="minor"/>
      </rPr>
      <t>Mínim</t>
    </r>
    <r>
      <rPr>
        <sz val="8"/>
        <color theme="1"/>
        <rFont val="Calibri"/>
        <family val="2"/>
        <scheme val="minor"/>
      </rPr>
      <t xml:space="preserve"> per a qualsevol FORMAT CONVENCIONAL*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</si>
</sst>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0.000"/>
    <numFmt numFmtId="166" formatCode="0.0000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8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sz val="10"/>
      <color rgb="FF0000FF"/>
      <name val="Calibri"/>
      <family val="2"/>
      <scheme val="minor"/>
    </font>
    <font>
      <i/>
      <sz val="8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i/>
      <sz val="6"/>
      <name val="Calibri"/>
      <family val="2"/>
      <scheme val="minor"/>
    </font>
    <font>
      <i/>
      <sz val="8"/>
      <name val="Calibri"/>
      <family val="2"/>
      <scheme val="minor"/>
    </font>
    <font>
      <b/>
      <i/>
      <sz val="8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i/>
      <sz val="8"/>
      <color theme="0" tint="-0.499984740745262"/>
      <name val="Calibri"/>
      <family val="2"/>
      <scheme val="minor"/>
    </font>
    <font>
      <b/>
      <i/>
      <sz val="8"/>
      <color rgb="FF0000FF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Trellis">
        <fgColor theme="6"/>
        <bgColor theme="0"/>
      </patternFill>
    </fill>
    <fill>
      <patternFill patternType="lightTrellis">
        <fgColor theme="6"/>
        <bgColor theme="8" tint="0.79998168889431442"/>
      </patternFill>
    </fill>
    <fill>
      <patternFill patternType="lightTrellis">
        <fgColor theme="6"/>
      </patternFill>
    </fill>
    <fill>
      <patternFill patternType="solid">
        <fgColor theme="1"/>
        <bgColor theme="6"/>
      </patternFill>
    </fill>
    <fill>
      <patternFill patternType="lightTrellis">
        <fgColor theme="6"/>
        <bgColor theme="0" tint="-0.14999847407452621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4" fillId="3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0" fontId="8" fillId="4" borderId="3" xfId="0" applyFont="1" applyFill="1" applyBorder="1" applyAlignment="1">
      <alignment vertical="center"/>
    </xf>
    <xf numFmtId="165" fontId="10" fillId="2" borderId="1" xfId="0" applyNumberFormat="1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 wrapText="1"/>
    </xf>
    <xf numFmtId="165" fontId="4" fillId="2" borderId="2" xfId="0" applyNumberFormat="1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vertical="center" wrapText="1"/>
    </xf>
    <xf numFmtId="165" fontId="14" fillId="5" borderId="1" xfId="0" applyNumberFormat="1" applyFont="1" applyFill="1" applyBorder="1" applyAlignment="1">
      <alignment vertical="top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165" fontId="16" fillId="2" borderId="4" xfId="0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10" fontId="9" fillId="2" borderId="4" xfId="2" applyNumberFormat="1" applyFont="1" applyFill="1" applyBorder="1" applyAlignment="1">
      <alignment horizontal="center" vertical="center" wrapText="1"/>
    </xf>
    <xf numFmtId="10" fontId="16" fillId="2" borderId="4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15" fillId="2" borderId="4" xfId="0" applyFont="1" applyFill="1" applyBorder="1" applyAlignment="1">
      <alignment vertical="top" wrapText="1"/>
    </xf>
    <xf numFmtId="0" fontId="17" fillId="2" borderId="0" xfId="0" applyFont="1" applyFill="1" applyAlignment="1">
      <alignment vertical="top"/>
    </xf>
    <xf numFmtId="0" fontId="15" fillId="0" borderId="0" xfId="0" applyFont="1" applyAlignment="1">
      <alignment vertical="top"/>
    </xf>
    <xf numFmtId="0" fontId="13" fillId="2" borderId="0" xfId="0" applyFont="1" applyFill="1" applyAlignment="1">
      <alignment vertical="center"/>
    </xf>
    <xf numFmtId="164" fontId="9" fillId="2" borderId="4" xfId="1" applyNumberFormat="1" applyFont="1" applyFill="1" applyBorder="1" applyAlignment="1">
      <alignment horizontal="center" vertical="center" wrapText="1"/>
    </xf>
    <xf numFmtId="10" fontId="18" fillId="2" borderId="4" xfId="2" applyNumberFormat="1" applyFont="1" applyFill="1" applyBorder="1" applyAlignment="1">
      <alignment horizontal="center" vertical="center" wrapText="1"/>
    </xf>
    <xf numFmtId="10" fontId="19" fillId="5" borderId="4" xfId="2" applyNumberFormat="1" applyFont="1" applyFill="1" applyBorder="1" applyAlignment="1">
      <alignment horizontal="center" vertical="top"/>
    </xf>
    <xf numFmtId="10" fontId="20" fillId="6" borderId="4" xfId="2" applyNumberFormat="1" applyFont="1" applyFill="1" applyBorder="1" applyAlignment="1">
      <alignment horizontal="center" vertical="top"/>
    </xf>
    <xf numFmtId="0" fontId="6" fillId="2" borderId="0" xfId="0" applyFont="1" applyFill="1" applyAlignment="1">
      <alignment vertical="top"/>
    </xf>
    <xf numFmtId="165" fontId="19" fillId="2" borderId="4" xfId="0" applyNumberFormat="1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vertical="top"/>
    </xf>
    <xf numFmtId="0" fontId="13" fillId="8" borderId="5" xfId="0" applyFont="1" applyFill="1" applyBorder="1" applyAlignment="1">
      <alignment horizontal="center" vertical="top" wrapText="1"/>
    </xf>
    <xf numFmtId="10" fontId="14" fillId="8" borderId="3" xfId="0" applyNumberFormat="1" applyFont="1" applyFill="1" applyBorder="1" applyAlignment="1">
      <alignment vertical="top" wrapText="1"/>
    </xf>
    <xf numFmtId="164" fontId="4" fillId="2" borderId="0" xfId="1" applyNumberFormat="1" applyFont="1" applyFill="1" applyBorder="1" applyAlignment="1">
      <alignment horizontal="right" vertical="center"/>
    </xf>
    <xf numFmtId="165" fontId="16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17" fillId="2" borderId="2" xfId="0" applyFont="1" applyFill="1" applyBorder="1" applyAlignment="1">
      <alignment vertical="center" wrapText="1"/>
    </xf>
    <xf numFmtId="10" fontId="18" fillId="2" borderId="4" xfId="0" applyNumberFormat="1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top" wrapText="1"/>
    </xf>
    <xf numFmtId="0" fontId="17" fillId="2" borderId="1" xfId="0" applyFont="1" applyFill="1" applyBorder="1" applyAlignment="1">
      <alignment vertical="center" wrapText="1"/>
    </xf>
    <xf numFmtId="10" fontId="18" fillId="2" borderId="0" xfId="1" applyNumberFormat="1" applyFont="1" applyFill="1" applyBorder="1" applyAlignment="1">
      <alignment horizontal="center" vertical="center"/>
    </xf>
    <xf numFmtId="10" fontId="18" fillId="2" borderId="0" xfId="1" quotePrefix="1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left" vertical="top" wrapText="1"/>
    </xf>
    <xf numFmtId="44" fontId="17" fillId="2" borderId="0" xfId="1" applyFont="1" applyFill="1" applyBorder="1" applyAlignment="1">
      <alignment vertical="top"/>
    </xf>
    <xf numFmtId="44" fontId="17" fillId="2" borderId="0" xfId="1" applyFont="1" applyFill="1" applyAlignment="1">
      <alignment vertical="top"/>
    </xf>
    <xf numFmtId="44" fontId="17" fillId="2" borderId="0" xfId="1" applyFont="1" applyFill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0" fontId="14" fillId="2" borderId="0" xfId="1" applyNumberFormat="1" applyFont="1" applyFill="1" applyAlignment="1">
      <alignment vertical="center"/>
    </xf>
    <xf numFmtId="10" fontId="13" fillId="2" borderId="0" xfId="0" applyNumberFormat="1" applyFont="1" applyFill="1" applyAlignment="1">
      <alignment vertical="center"/>
    </xf>
    <xf numFmtId="0" fontId="25" fillId="5" borderId="5" xfId="0" applyFont="1" applyFill="1" applyBorder="1" applyAlignment="1">
      <alignment horizontal="left" vertical="center" wrapText="1"/>
    </xf>
    <xf numFmtId="10" fontId="12" fillId="5" borderId="5" xfId="2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 vertical="top"/>
    </xf>
    <xf numFmtId="164" fontId="6" fillId="2" borderId="4" xfId="1" applyNumberFormat="1" applyFont="1" applyFill="1" applyBorder="1" applyAlignment="1">
      <alignment horizontal="right" vertical="top"/>
    </xf>
    <xf numFmtId="0" fontId="6" fillId="2" borderId="6" xfId="0" applyFont="1" applyFill="1" applyBorder="1" applyAlignment="1">
      <alignment vertical="top"/>
    </xf>
    <xf numFmtId="0" fontId="15" fillId="2" borderId="4" xfId="0" applyFont="1" applyFill="1" applyBorder="1" applyAlignment="1">
      <alignment horizontal="left" vertical="top" wrapText="1"/>
    </xf>
    <xf numFmtId="164" fontId="15" fillId="7" borderId="4" xfId="1" quotePrefix="1" applyNumberFormat="1" applyFont="1" applyFill="1" applyBorder="1" applyAlignment="1">
      <alignment horizontal="right" vertical="top"/>
    </xf>
    <xf numFmtId="0" fontId="15" fillId="2" borderId="8" xfId="0" applyFont="1" applyFill="1" applyBorder="1" applyAlignment="1">
      <alignment vertical="top"/>
    </xf>
    <xf numFmtId="10" fontId="12" fillId="2" borderId="0" xfId="2" applyNumberFormat="1" applyFont="1" applyFill="1" applyBorder="1" applyAlignment="1">
      <alignment horizontal="center" vertical="top"/>
    </xf>
    <xf numFmtId="10" fontId="22" fillId="2" borderId="0" xfId="2" applyNumberFormat="1" applyFont="1" applyFill="1" applyBorder="1" applyAlignment="1">
      <alignment horizontal="center" vertical="top"/>
    </xf>
    <xf numFmtId="10" fontId="4" fillId="2" borderId="0" xfId="2" applyNumberFormat="1" applyFont="1" applyFill="1" applyBorder="1" applyAlignment="1">
      <alignment horizontal="center" vertical="center"/>
    </xf>
    <xf numFmtId="10" fontId="12" fillId="5" borderId="3" xfId="2" applyNumberFormat="1" applyFont="1" applyFill="1" applyBorder="1" applyAlignment="1">
      <alignment horizontal="center" vertical="center"/>
    </xf>
    <xf numFmtId="0" fontId="0" fillId="2" borderId="0" xfId="0" applyFill="1"/>
    <xf numFmtId="0" fontId="17" fillId="2" borderId="1" xfId="0" applyFont="1" applyFill="1" applyBorder="1" applyAlignment="1">
      <alignment vertical="top"/>
    </xf>
    <xf numFmtId="165" fontId="14" fillId="8" borderId="7" xfId="0" applyNumberFormat="1" applyFont="1" applyFill="1" applyBorder="1" applyAlignment="1">
      <alignment vertical="top"/>
    </xf>
    <xf numFmtId="0" fontId="17" fillId="2" borderId="2" xfId="0" applyFont="1" applyFill="1" applyBorder="1" applyAlignment="1">
      <alignment vertical="top"/>
    </xf>
    <xf numFmtId="0" fontId="17" fillId="2" borderId="2" xfId="0" applyFont="1" applyFill="1" applyBorder="1" applyAlignment="1">
      <alignment vertical="top" wrapText="1"/>
    </xf>
    <xf numFmtId="0" fontId="30" fillId="9" borderId="4" xfId="0" applyFont="1" applyFill="1" applyBorder="1" applyAlignment="1">
      <alignment horizontal="center" vertical="center" wrapText="1"/>
    </xf>
    <xf numFmtId="0" fontId="28" fillId="2" borderId="0" xfId="0" applyFont="1" applyFill="1"/>
    <xf numFmtId="0" fontId="0" fillId="9" borderId="0" xfId="0" applyFill="1"/>
    <xf numFmtId="0" fontId="28" fillId="9" borderId="0" xfId="0" applyFont="1" applyFill="1"/>
    <xf numFmtId="0" fontId="5" fillId="9" borderId="0" xfId="0" applyFont="1" applyFill="1" applyAlignment="1">
      <alignment horizontal="center" vertical="center"/>
    </xf>
    <xf numFmtId="164" fontId="6" fillId="9" borderId="0" xfId="1" applyNumberFormat="1" applyFont="1" applyFill="1" applyAlignment="1">
      <alignment horizontal="right" vertical="center"/>
    </xf>
    <xf numFmtId="44" fontId="9" fillId="9" borderId="0" xfId="1" applyFont="1" applyFill="1" applyBorder="1" applyAlignment="1">
      <alignment horizontal="center" vertical="center"/>
    </xf>
    <xf numFmtId="164" fontId="9" fillId="9" borderId="0" xfId="1" applyNumberFormat="1" applyFont="1" applyFill="1" applyBorder="1" applyAlignment="1">
      <alignment horizontal="center" vertical="center"/>
    </xf>
    <xf numFmtId="44" fontId="0" fillId="9" borderId="0" xfId="1" applyFont="1" applyFill="1" applyBorder="1" applyAlignment="1">
      <alignment vertical="center"/>
    </xf>
    <xf numFmtId="44" fontId="6" fillId="9" borderId="0" xfId="1" applyFont="1" applyFill="1" applyAlignment="1">
      <alignment horizontal="center" vertical="center"/>
    </xf>
    <xf numFmtId="164" fontId="6" fillId="9" borderId="0" xfId="1" applyNumberFormat="1" applyFont="1" applyFill="1" applyAlignment="1">
      <alignment horizontal="center" vertical="center"/>
    </xf>
    <xf numFmtId="0" fontId="9" fillId="9" borderId="4" xfId="0" applyFont="1" applyFill="1" applyBorder="1" applyAlignment="1">
      <alignment horizontal="center" vertical="center" wrapText="1"/>
    </xf>
    <xf numFmtId="164" fontId="9" fillId="9" borderId="4" xfId="1" applyNumberFormat="1" applyFont="1" applyFill="1" applyBorder="1" applyAlignment="1">
      <alignment horizontal="center" vertical="center" wrapText="1"/>
    </xf>
    <xf numFmtId="0" fontId="15" fillId="9" borderId="0" xfId="0" applyFont="1" applyFill="1" applyAlignment="1">
      <alignment vertical="center"/>
    </xf>
    <xf numFmtId="10" fontId="34" fillId="9" borderId="4" xfId="0" applyNumberFormat="1" applyFont="1" applyFill="1" applyBorder="1" applyAlignment="1">
      <alignment horizontal="center" vertical="center" wrapText="1"/>
    </xf>
    <xf numFmtId="0" fontId="15" fillId="9" borderId="0" xfId="0" applyFont="1" applyFill="1" applyAlignment="1">
      <alignment vertical="top"/>
    </xf>
    <xf numFmtId="0" fontId="15" fillId="9" borderId="0" xfId="0" applyFont="1" applyFill="1"/>
    <xf numFmtId="44" fontId="13" fillId="9" borderId="0" xfId="1" applyFont="1" applyFill="1" applyBorder="1" applyAlignment="1">
      <alignment vertical="center"/>
    </xf>
    <xf numFmtId="44" fontId="20" fillId="9" borderId="0" xfId="1" applyFont="1" applyFill="1" applyBorder="1" applyAlignment="1">
      <alignment horizontal="right" vertical="center"/>
    </xf>
    <xf numFmtId="10" fontId="6" fillId="10" borderId="4" xfId="2" applyNumberFormat="1" applyFont="1" applyFill="1" applyBorder="1" applyAlignment="1">
      <alignment horizontal="left" vertical="top"/>
    </xf>
    <xf numFmtId="4" fontId="6" fillId="10" borderId="4" xfId="1" applyNumberFormat="1" applyFont="1" applyFill="1" applyBorder="1" applyAlignment="1">
      <alignment horizontal="left" vertical="top"/>
    </xf>
    <xf numFmtId="164" fontId="6" fillId="9" borderId="0" xfId="1" applyNumberFormat="1" applyFont="1" applyFill="1" applyBorder="1" applyAlignment="1">
      <alignment horizontal="right" vertical="center"/>
    </xf>
    <xf numFmtId="10" fontId="24" fillId="9" borderId="0" xfId="2" applyNumberFormat="1" applyFont="1" applyFill="1" applyBorder="1" applyAlignment="1">
      <alignment horizontal="center" vertical="center"/>
    </xf>
    <xf numFmtId="44" fontId="21" fillId="9" borderId="0" xfId="1" applyFont="1" applyFill="1" applyBorder="1" applyAlignment="1">
      <alignment vertical="center"/>
    </xf>
    <xf numFmtId="10" fontId="32" fillId="9" borderId="0" xfId="2" applyNumberFormat="1" applyFont="1" applyFill="1" applyBorder="1" applyAlignment="1">
      <alignment horizontal="center" vertical="center"/>
    </xf>
    <xf numFmtId="10" fontId="35" fillId="9" borderId="0" xfId="1" applyNumberFormat="1" applyFont="1" applyFill="1" applyBorder="1" applyAlignment="1">
      <alignment horizontal="center" vertical="center"/>
    </xf>
    <xf numFmtId="164" fontId="6" fillId="9" borderId="0" xfId="1" applyNumberFormat="1" applyFont="1" applyFill="1" applyBorder="1" applyAlignment="1">
      <alignment vertical="top"/>
    </xf>
    <xf numFmtId="0" fontId="28" fillId="9" borderId="0" xfId="0" applyFont="1" applyFill="1" applyAlignment="1">
      <alignment vertical="top"/>
    </xf>
    <xf numFmtId="44" fontId="6" fillId="9" borderId="0" xfId="1" applyFont="1" applyFill="1" applyBorder="1" applyAlignment="1">
      <alignment vertical="top"/>
    </xf>
    <xf numFmtId="44" fontId="20" fillId="9" borderId="0" xfId="1" applyFont="1" applyFill="1" applyBorder="1" applyAlignment="1">
      <alignment horizontal="right" vertical="top"/>
    </xf>
    <xf numFmtId="44" fontId="25" fillId="9" borderId="0" xfId="1" applyFont="1" applyFill="1" applyAlignment="1">
      <alignment horizontal="right" vertical="center"/>
    </xf>
    <xf numFmtId="44" fontId="2" fillId="9" borderId="0" xfId="1" applyFont="1" applyFill="1" applyAlignment="1">
      <alignment vertical="center"/>
    </xf>
    <xf numFmtId="10" fontId="33" fillId="9" borderId="0" xfId="2" applyNumberFormat="1" applyFont="1" applyFill="1" applyBorder="1" applyAlignment="1">
      <alignment horizontal="center" vertical="top"/>
    </xf>
    <xf numFmtId="44" fontId="21" fillId="9" borderId="0" xfId="1" applyFont="1" applyFill="1" applyBorder="1" applyAlignment="1">
      <alignment horizontal="right" vertical="top"/>
    </xf>
    <xf numFmtId="44" fontId="13" fillId="9" borderId="0" xfId="1" applyFont="1" applyFill="1" applyAlignment="1">
      <alignment horizontal="right" vertical="center"/>
    </xf>
    <xf numFmtId="0" fontId="11" fillId="9" borderId="0" xfId="0" applyFont="1" applyFill="1" applyAlignment="1">
      <alignment horizontal="center" vertical="center"/>
    </xf>
    <xf numFmtId="0" fontId="6" fillId="9" borderId="0" xfId="0" applyFont="1" applyFill="1" applyAlignment="1">
      <alignment vertical="top"/>
    </xf>
    <xf numFmtId="10" fontId="22" fillId="9" borderId="0" xfId="2" applyNumberFormat="1" applyFont="1" applyFill="1" applyBorder="1" applyAlignment="1">
      <alignment horizontal="center" vertical="top"/>
    </xf>
    <xf numFmtId="164" fontId="4" fillId="9" borderId="0" xfId="1" applyNumberFormat="1" applyFont="1" applyFill="1" applyBorder="1" applyAlignment="1">
      <alignment horizontal="right" vertical="center"/>
    </xf>
    <xf numFmtId="164" fontId="23" fillId="9" borderId="0" xfId="1" applyNumberFormat="1" applyFont="1" applyFill="1" applyBorder="1" applyAlignment="1">
      <alignment horizontal="right" vertical="center"/>
    </xf>
    <xf numFmtId="44" fontId="6" fillId="11" borderId="0" xfId="1" applyFont="1" applyFill="1" applyAlignment="1">
      <alignment vertical="center"/>
    </xf>
    <xf numFmtId="164" fontId="6" fillId="11" borderId="0" xfId="0" applyNumberFormat="1" applyFont="1" applyFill="1"/>
    <xf numFmtId="0" fontId="15" fillId="11" borderId="0" xfId="0" applyFont="1" applyFill="1"/>
    <xf numFmtId="44" fontId="15" fillId="9" borderId="0" xfId="1" applyFont="1" applyFill="1" applyAlignment="1">
      <alignment vertical="top"/>
    </xf>
    <xf numFmtId="0" fontId="39" fillId="2" borderId="0" xfId="0" applyFont="1" applyFill="1"/>
    <xf numFmtId="164" fontId="6" fillId="6" borderId="4" xfId="2" applyNumberFormat="1" applyFont="1" applyFill="1" applyBorder="1" applyAlignment="1">
      <alignment horizontal="right" vertical="top"/>
    </xf>
    <xf numFmtId="10" fontId="33" fillId="9" borderId="4" xfId="2" applyNumberFormat="1" applyFont="1" applyFill="1" applyBorder="1" applyAlignment="1">
      <alignment horizontal="center" vertical="top"/>
    </xf>
    <xf numFmtId="10" fontId="6" fillId="9" borderId="4" xfId="0" applyNumberFormat="1" applyFont="1" applyFill="1" applyBorder="1" applyAlignment="1">
      <alignment horizontal="left" vertical="top"/>
    </xf>
    <xf numFmtId="4" fontId="6" fillId="9" borderId="4" xfId="1" applyNumberFormat="1" applyFont="1" applyFill="1" applyBorder="1" applyAlignment="1">
      <alignment horizontal="left" vertical="top"/>
    </xf>
    <xf numFmtId="0" fontId="2" fillId="12" borderId="0" xfId="0" applyFont="1" applyFill="1" applyAlignment="1">
      <alignment horizontal="center" vertical="center"/>
    </xf>
    <xf numFmtId="0" fontId="2" fillId="12" borderId="0" xfId="0" applyFont="1" applyFill="1" applyAlignment="1">
      <alignment vertical="center"/>
    </xf>
    <xf numFmtId="44" fontId="2" fillId="12" borderId="0" xfId="1" applyFont="1" applyFill="1" applyAlignment="1">
      <alignment vertical="center" wrapText="1"/>
    </xf>
    <xf numFmtId="44" fontId="2" fillId="12" borderId="0" xfId="1" applyFont="1" applyFill="1" applyBorder="1" applyAlignment="1">
      <alignment horizontal="right" vertical="top" wrapText="1"/>
    </xf>
    <xf numFmtId="0" fontId="11" fillId="12" borderId="0" xfId="0" applyFont="1" applyFill="1" applyAlignment="1">
      <alignment vertical="center"/>
    </xf>
    <xf numFmtId="0" fontId="2" fillId="12" borderId="0" xfId="0" applyFont="1" applyFill="1" applyAlignment="1">
      <alignment vertical="top"/>
    </xf>
    <xf numFmtId="44" fontId="2" fillId="12" borderId="0" xfId="1" applyFont="1" applyFill="1" applyBorder="1" applyAlignment="1">
      <alignment horizontal="right" vertical="center" wrapText="1"/>
    </xf>
    <xf numFmtId="44" fontId="2" fillId="12" borderId="0" xfId="1" applyFont="1" applyFill="1" applyBorder="1" applyAlignment="1">
      <alignment vertical="top"/>
    </xf>
    <xf numFmtId="44" fontId="2" fillId="12" borderId="0" xfId="1" applyFont="1" applyFill="1" applyAlignment="1">
      <alignment vertical="top"/>
    </xf>
    <xf numFmtId="44" fontId="2" fillId="12" borderId="0" xfId="1" applyFont="1" applyFill="1" applyBorder="1" applyAlignment="1">
      <alignment horizontal="right" vertical="center"/>
    </xf>
    <xf numFmtId="165" fontId="13" fillId="2" borderId="0" xfId="0" applyNumberFormat="1" applyFont="1" applyFill="1" applyAlignment="1">
      <alignment vertical="center"/>
    </xf>
    <xf numFmtId="165" fontId="0" fillId="2" borderId="0" xfId="0" applyNumberFormat="1" applyFill="1"/>
    <xf numFmtId="44" fontId="38" fillId="9" borderId="0" xfId="1" applyFont="1" applyFill="1" applyAlignment="1">
      <alignment horizontal="right" vertical="center"/>
    </xf>
    <xf numFmtId="44" fontId="40" fillId="9" borderId="0" xfId="1" applyFont="1" applyFill="1" applyAlignment="1">
      <alignment horizontal="right" vertical="center"/>
    </xf>
    <xf numFmtId="0" fontId="37" fillId="9" borderId="0" xfId="0" applyFont="1" applyFill="1" applyAlignment="1">
      <alignment horizontal="center" vertical="center"/>
    </xf>
    <xf numFmtId="10" fontId="33" fillId="9" borderId="4" xfId="0" applyNumberFormat="1" applyFont="1" applyFill="1" applyBorder="1" applyAlignment="1">
      <alignment horizontal="center" vertical="top"/>
    </xf>
    <xf numFmtId="9" fontId="28" fillId="9" borderId="0" xfId="2" applyFont="1" applyFill="1" applyBorder="1" applyAlignment="1">
      <alignment vertical="center"/>
    </xf>
    <xf numFmtId="165" fontId="31" fillId="9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vertical="top"/>
    </xf>
    <xf numFmtId="0" fontId="21" fillId="2" borderId="0" xfId="0" applyFont="1" applyFill="1" applyAlignment="1">
      <alignment vertical="top"/>
    </xf>
    <xf numFmtId="0" fontId="21" fillId="9" borderId="0" xfId="0" applyFont="1" applyFill="1" applyAlignment="1">
      <alignment vertical="top"/>
    </xf>
    <xf numFmtId="10" fontId="36" fillId="9" borderId="0" xfId="1" applyNumberFormat="1" applyFont="1" applyFill="1" applyBorder="1" applyAlignment="1">
      <alignment horizontal="left" vertical="top" wrapText="1"/>
    </xf>
    <xf numFmtId="10" fontId="17" fillId="2" borderId="0" xfId="0" applyNumberFormat="1" applyFont="1" applyFill="1" applyAlignment="1">
      <alignment horizontal="left" vertical="top" wrapText="1"/>
    </xf>
    <xf numFmtId="10" fontId="17" fillId="2" borderId="0" xfId="1" applyNumberFormat="1" applyFont="1" applyFill="1" applyBorder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165" fontId="17" fillId="2" borderId="0" xfId="0" applyNumberFormat="1" applyFont="1" applyFill="1" applyAlignment="1">
      <alignment horizontal="left" vertical="top"/>
    </xf>
    <xf numFmtId="0" fontId="24" fillId="2" borderId="0" xfId="0" applyFont="1" applyFill="1" applyAlignment="1">
      <alignment vertical="top"/>
    </xf>
    <xf numFmtId="0" fontId="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vertical="center" wrapText="1"/>
    </xf>
    <xf numFmtId="165" fontId="19" fillId="2" borderId="0" xfId="0" applyNumberFormat="1" applyFont="1" applyFill="1" applyAlignment="1">
      <alignment horizontal="center" vertical="center"/>
    </xf>
    <xf numFmtId="165" fontId="15" fillId="9" borderId="0" xfId="0" applyNumberFormat="1" applyFont="1" applyFill="1" applyAlignment="1">
      <alignment horizontal="center" vertical="top"/>
    </xf>
    <xf numFmtId="0" fontId="13" fillId="9" borderId="0" xfId="0" applyFont="1" applyFill="1" applyAlignment="1">
      <alignment vertical="top"/>
    </xf>
    <xf numFmtId="10" fontId="4" fillId="13" borderId="3" xfId="0" applyNumberFormat="1" applyFont="1" applyFill="1" applyBorder="1" applyAlignment="1">
      <alignment vertical="top" wrapText="1"/>
    </xf>
    <xf numFmtId="164" fontId="25" fillId="13" borderId="3" xfId="0" applyNumberFormat="1" applyFont="1" applyFill="1" applyBorder="1" applyAlignment="1">
      <alignment horizontal="right" vertical="top" wrapText="1"/>
    </xf>
    <xf numFmtId="0" fontId="11" fillId="12" borderId="0" xfId="0" applyFont="1" applyFill="1" applyAlignment="1">
      <alignment vertical="top"/>
    </xf>
    <xf numFmtId="0" fontId="23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vertical="center" wrapText="1"/>
    </xf>
    <xf numFmtId="165" fontId="13" fillId="2" borderId="0" xfId="0" applyNumberFormat="1" applyFont="1" applyFill="1" applyAlignment="1">
      <alignment vertical="top"/>
    </xf>
    <xf numFmtId="10" fontId="35" fillId="9" borderId="0" xfId="0" applyNumberFormat="1" applyFont="1" applyFill="1" applyAlignment="1">
      <alignment horizontal="center" vertical="center"/>
    </xf>
    <xf numFmtId="164" fontId="9" fillId="9" borderId="3" xfId="1" applyNumberFormat="1" applyFont="1" applyFill="1" applyBorder="1" applyAlignment="1">
      <alignment horizontal="center" vertical="center"/>
    </xf>
    <xf numFmtId="44" fontId="9" fillId="9" borderId="3" xfId="1" applyFont="1" applyFill="1" applyBorder="1" applyAlignment="1">
      <alignment horizontal="center" vertical="center"/>
    </xf>
    <xf numFmtId="0" fontId="13" fillId="9" borderId="0" xfId="0" applyFont="1" applyFill="1" applyAlignment="1">
      <alignment vertical="center"/>
    </xf>
    <xf numFmtId="166" fontId="3" fillId="9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9" borderId="0" xfId="0" applyFill="1" applyAlignment="1">
      <alignment vertical="center"/>
    </xf>
    <xf numFmtId="0" fontId="3" fillId="9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/>
    </xf>
    <xf numFmtId="0" fontId="7" fillId="9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38" fillId="9" borderId="0" xfId="0" applyFont="1" applyFill="1" applyAlignment="1">
      <alignment vertical="center"/>
    </xf>
    <xf numFmtId="0" fontId="25" fillId="5" borderId="2" xfId="0" applyFont="1" applyFill="1" applyBorder="1" applyAlignment="1">
      <alignment horizontal="left" vertical="center" wrapText="1"/>
    </xf>
    <xf numFmtId="10" fontId="12" fillId="5" borderId="2" xfId="2" applyNumberFormat="1" applyFont="1" applyFill="1" applyBorder="1" applyAlignment="1">
      <alignment horizontal="center" vertical="center"/>
    </xf>
    <xf numFmtId="10" fontId="19" fillId="5" borderId="4" xfId="0" applyNumberFormat="1" applyFont="1" applyFill="1" applyBorder="1" applyAlignment="1">
      <alignment horizontal="center" vertical="top"/>
    </xf>
    <xf numFmtId="0" fontId="4" fillId="2" borderId="0" xfId="0" applyFont="1" applyFill="1" applyAlignment="1">
      <alignment horizontal="left" vertical="top" wrapText="1"/>
    </xf>
    <xf numFmtId="0" fontId="25" fillId="2" borderId="0" xfId="0" applyFont="1" applyFill="1" applyAlignment="1">
      <alignment horizontal="left" vertical="top" wrapText="1"/>
    </xf>
    <xf numFmtId="165" fontId="26" fillId="2" borderId="0" xfId="0" applyNumberFormat="1" applyFont="1" applyFill="1" applyAlignment="1">
      <alignment horizontal="center" vertical="center"/>
    </xf>
    <xf numFmtId="10" fontId="26" fillId="2" borderId="0" xfId="0" applyNumberFormat="1" applyFont="1" applyFill="1" applyAlignment="1">
      <alignment horizontal="center" vertical="center" wrapText="1"/>
    </xf>
    <xf numFmtId="10" fontId="27" fillId="2" borderId="0" xfId="0" applyNumberFormat="1" applyFont="1" applyFill="1" applyAlignment="1">
      <alignment horizontal="center" vertical="center"/>
    </xf>
    <xf numFmtId="164" fontId="17" fillId="9" borderId="0" xfId="0" applyNumberFormat="1" applyFont="1" applyFill="1" applyAlignment="1">
      <alignment horizontal="right" vertical="center"/>
    </xf>
    <xf numFmtId="0" fontId="9" fillId="9" borderId="0" xfId="0" applyFont="1" applyFill="1" applyAlignment="1">
      <alignment vertical="top" wrapText="1"/>
    </xf>
    <xf numFmtId="165" fontId="41" fillId="2" borderId="0" xfId="0" applyNumberFormat="1" applyFont="1" applyFill="1" applyAlignment="1">
      <alignment vertical="top"/>
    </xf>
    <xf numFmtId="44" fontId="15" fillId="9" borderId="0" xfId="1" applyFont="1" applyFill="1" applyBorder="1" applyAlignment="1">
      <alignment vertical="top"/>
    </xf>
    <xf numFmtId="0" fontId="17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vertical="top" wrapText="1"/>
    </xf>
    <xf numFmtId="165" fontId="17" fillId="2" borderId="0" xfId="0" quotePrefix="1" applyNumberFormat="1" applyFont="1" applyFill="1" applyAlignment="1">
      <alignment vertical="top" wrapText="1"/>
    </xf>
  </cellXfs>
  <cellStyles count="4">
    <cellStyle name="Moneda" xfId="1" builtinId="4"/>
    <cellStyle name="Moneda 2" xfId="3" xr:uid="{00000000-0005-0000-0000-000001000000}"/>
    <cellStyle name="Normal" xfId="0" builtinId="0"/>
    <cellStyle name="Percentatge" xfId="2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FF"/>
      <color rgb="FF0000FF"/>
      <color rgb="FFCCFF66"/>
      <color rgb="FFFFDA65"/>
      <color rgb="FFCB35C7"/>
      <color rgb="FFCC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F69"/>
  <sheetViews>
    <sheetView topLeftCell="A61" workbookViewId="0">
      <selection activeCell="C3" sqref="C3:F69"/>
    </sheetView>
  </sheetViews>
  <sheetFormatPr defaultColWidth="8.81640625" defaultRowHeight="14.5" x14ac:dyDescent="0.35"/>
  <cols>
    <col min="3" max="4" width="23.54296875" customWidth="1"/>
    <col min="5" max="6" width="10.81640625" customWidth="1"/>
  </cols>
  <sheetData>
    <row r="3" spans="3:6" ht="21" x14ac:dyDescent="0.35">
      <c r="C3" s="13" t="s">
        <v>3</v>
      </c>
      <c r="D3" s="14" t="s">
        <v>4</v>
      </c>
      <c r="E3" s="21" t="s">
        <v>80</v>
      </c>
      <c r="F3" s="21" t="s">
        <v>88</v>
      </c>
    </row>
    <row r="4" spans="3:6" ht="21" x14ac:dyDescent="0.35">
      <c r="C4" s="52" t="s">
        <v>17</v>
      </c>
      <c r="D4" s="41" t="s">
        <v>18</v>
      </c>
      <c r="E4" s="53">
        <v>884</v>
      </c>
      <c r="F4" s="112" t="s">
        <v>81</v>
      </c>
    </row>
    <row r="5" spans="3:6" ht="21" x14ac:dyDescent="0.35">
      <c r="C5" s="52" t="s">
        <v>17</v>
      </c>
      <c r="D5" s="41" t="s">
        <v>19</v>
      </c>
      <c r="E5" s="53">
        <v>420</v>
      </c>
      <c r="F5" s="112" t="s">
        <v>81</v>
      </c>
    </row>
    <row r="6" spans="3:6" x14ac:dyDescent="0.35">
      <c r="C6" s="52"/>
      <c r="D6" s="55"/>
      <c r="E6" s="56"/>
      <c r="F6" s="56"/>
    </row>
    <row r="7" spans="3:6" ht="21" x14ac:dyDescent="0.35">
      <c r="C7" s="52" t="s">
        <v>20</v>
      </c>
      <c r="D7" s="41" t="s">
        <v>21</v>
      </c>
      <c r="E7" s="53">
        <v>276</v>
      </c>
      <c r="F7" s="112" t="s">
        <v>81</v>
      </c>
    </row>
    <row r="8" spans="3:6" x14ac:dyDescent="0.35">
      <c r="C8" s="52"/>
      <c r="D8" s="55"/>
      <c r="E8" s="56"/>
      <c r="F8" s="56"/>
    </row>
    <row r="9" spans="3:6" ht="21" x14ac:dyDescent="0.35">
      <c r="C9" s="52" t="s">
        <v>22</v>
      </c>
      <c r="D9" s="41" t="s">
        <v>21</v>
      </c>
      <c r="E9" s="53">
        <v>104</v>
      </c>
      <c r="F9" s="112" t="s">
        <v>81</v>
      </c>
    </row>
    <row r="10" spans="3:6" x14ac:dyDescent="0.35">
      <c r="C10" s="52"/>
      <c r="D10" s="55"/>
      <c r="E10" s="56"/>
      <c r="F10" s="56"/>
    </row>
    <row r="11" spans="3:6" ht="21" x14ac:dyDescent="0.35">
      <c r="C11" s="52" t="s">
        <v>23</v>
      </c>
      <c r="D11" s="41" t="s">
        <v>21</v>
      </c>
      <c r="E11" s="53">
        <v>120</v>
      </c>
      <c r="F11" s="112" t="s">
        <v>81</v>
      </c>
    </row>
    <row r="12" spans="3:6" x14ac:dyDescent="0.35">
      <c r="C12" s="52"/>
      <c r="D12" s="55"/>
      <c r="E12" s="56"/>
      <c r="F12" s="56"/>
    </row>
    <row r="13" spans="3:6" ht="31.5" x14ac:dyDescent="0.35">
      <c r="C13" s="52" t="s">
        <v>24</v>
      </c>
      <c r="D13" s="41" t="s">
        <v>25</v>
      </c>
      <c r="E13" s="53">
        <v>2200</v>
      </c>
      <c r="F13" s="112" t="s">
        <v>81</v>
      </c>
    </row>
    <row r="14" spans="3:6" ht="42" x14ac:dyDescent="0.35">
      <c r="C14" s="52" t="s">
        <v>24</v>
      </c>
      <c r="D14" s="41" t="s">
        <v>26</v>
      </c>
      <c r="E14" s="53">
        <v>1475</v>
      </c>
      <c r="F14" s="112" t="s">
        <v>81</v>
      </c>
    </row>
    <row r="15" spans="3:6" x14ac:dyDescent="0.35">
      <c r="C15" s="52"/>
      <c r="D15" s="55"/>
      <c r="E15" s="56"/>
      <c r="F15" s="56"/>
    </row>
    <row r="16" spans="3:6" ht="21" x14ac:dyDescent="0.35">
      <c r="C16" s="52" t="s">
        <v>27</v>
      </c>
      <c r="D16" s="41" t="s">
        <v>28</v>
      </c>
      <c r="E16" s="53">
        <v>485</v>
      </c>
      <c r="F16" s="112" t="s">
        <v>81</v>
      </c>
    </row>
    <row r="17" spans="3:6" ht="21" x14ac:dyDescent="0.35">
      <c r="C17" s="52" t="s">
        <v>27</v>
      </c>
      <c r="D17" s="41" t="s">
        <v>29</v>
      </c>
      <c r="E17" s="53">
        <v>270</v>
      </c>
      <c r="F17" s="112" t="s">
        <v>81</v>
      </c>
    </row>
    <row r="18" spans="3:6" x14ac:dyDescent="0.35">
      <c r="C18" s="52"/>
      <c r="D18" s="55"/>
      <c r="E18" s="56"/>
      <c r="F18" s="56"/>
    </row>
    <row r="19" spans="3:6" ht="31.5" x14ac:dyDescent="0.35">
      <c r="C19" s="52" t="s">
        <v>30</v>
      </c>
      <c r="D19" s="41" t="s">
        <v>31</v>
      </c>
      <c r="E19" s="53">
        <v>570</v>
      </c>
      <c r="F19" s="112" t="s">
        <v>81</v>
      </c>
    </row>
    <row r="20" spans="3:6" ht="21" x14ac:dyDescent="0.35">
      <c r="C20" s="52" t="s">
        <v>30</v>
      </c>
      <c r="D20" s="41" t="s">
        <v>29</v>
      </c>
      <c r="E20" s="53">
        <v>325</v>
      </c>
      <c r="F20" s="112" t="s">
        <v>81</v>
      </c>
    </row>
    <row r="21" spans="3:6" x14ac:dyDescent="0.35">
      <c r="C21" s="52"/>
      <c r="D21" s="55"/>
      <c r="E21" s="56"/>
      <c r="F21" s="56"/>
    </row>
    <row r="22" spans="3:6" ht="21" x14ac:dyDescent="0.35">
      <c r="C22" s="52" t="s">
        <v>32</v>
      </c>
      <c r="D22" s="41" t="s">
        <v>33</v>
      </c>
      <c r="E22" s="53">
        <f>444</f>
        <v>444</v>
      </c>
      <c r="F22" s="112" t="s">
        <v>81</v>
      </c>
    </row>
    <row r="23" spans="3:6" ht="21" x14ac:dyDescent="0.35">
      <c r="C23" s="52" t="s">
        <v>32</v>
      </c>
      <c r="D23" s="41" t="s">
        <v>29</v>
      </c>
      <c r="E23" s="53">
        <v>287</v>
      </c>
      <c r="F23" s="112" t="s">
        <v>81</v>
      </c>
    </row>
    <row r="24" spans="3:6" x14ac:dyDescent="0.35">
      <c r="C24" s="52"/>
      <c r="D24" s="55"/>
      <c r="E24" s="56"/>
      <c r="F24" s="56"/>
    </row>
    <row r="25" spans="3:6" ht="21" x14ac:dyDescent="0.35">
      <c r="C25" s="52" t="s">
        <v>34</v>
      </c>
      <c r="D25" s="41" t="s">
        <v>35</v>
      </c>
      <c r="E25" s="53">
        <v>1320</v>
      </c>
      <c r="F25" s="112" t="s">
        <v>81</v>
      </c>
    </row>
    <row r="26" spans="3:6" ht="21" x14ac:dyDescent="0.35">
      <c r="C26" s="52" t="s">
        <v>34</v>
      </c>
      <c r="D26" s="41" t="s">
        <v>36</v>
      </c>
      <c r="E26" s="53">
        <v>440</v>
      </c>
      <c r="F26" s="112" t="s">
        <v>81</v>
      </c>
    </row>
    <row r="27" spans="3:6" x14ac:dyDescent="0.35">
      <c r="C27" s="52"/>
      <c r="D27" s="55"/>
      <c r="E27" s="56"/>
      <c r="F27" s="56"/>
    </row>
    <row r="28" spans="3:6" ht="21" x14ac:dyDescent="0.35">
      <c r="C28" s="52" t="s">
        <v>37</v>
      </c>
      <c r="D28" s="41" t="s">
        <v>38</v>
      </c>
      <c r="E28" s="53">
        <v>349</v>
      </c>
      <c r="F28" s="112" t="s">
        <v>81</v>
      </c>
    </row>
    <row r="29" spans="3:6" ht="21" x14ac:dyDescent="0.35">
      <c r="C29" s="52" t="s">
        <v>37</v>
      </c>
      <c r="D29" s="41" t="s">
        <v>29</v>
      </c>
      <c r="E29" s="53">
        <v>229</v>
      </c>
      <c r="F29" s="112" t="s">
        <v>81</v>
      </c>
    </row>
    <row r="30" spans="3:6" x14ac:dyDescent="0.35">
      <c r="C30" s="52"/>
      <c r="D30" s="55"/>
      <c r="E30" s="56"/>
      <c r="F30" s="56"/>
    </row>
    <row r="31" spans="3:6" ht="21" x14ac:dyDescent="0.35">
      <c r="C31" s="52" t="s">
        <v>39</v>
      </c>
      <c r="D31" s="41" t="s">
        <v>33</v>
      </c>
      <c r="E31" s="53">
        <v>743</v>
      </c>
      <c r="F31" s="112" t="s">
        <v>81</v>
      </c>
    </row>
    <row r="32" spans="3:6" ht="21" x14ac:dyDescent="0.35">
      <c r="C32" s="52" t="s">
        <v>39</v>
      </c>
      <c r="D32" s="41" t="s">
        <v>40</v>
      </c>
      <c r="E32" s="53">
        <v>572</v>
      </c>
      <c r="F32" s="112" t="s">
        <v>81</v>
      </c>
    </row>
    <row r="33" spans="3:6" x14ac:dyDescent="0.35">
      <c r="C33" s="52"/>
      <c r="D33" s="55"/>
      <c r="E33" s="56"/>
      <c r="F33" s="56"/>
    </row>
    <row r="34" spans="3:6" ht="21" x14ac:dyDescent="0.35">
      <c r="C34" s="52" t="s">
        <v>42</v>
      </c>
      <c r="D34" s="41" t="s">
        <v>33</v>
      </c>
      <c r="E34" s="53">
        <v>273</v>
      </c>
      <c r="F34" s="112" t="s">
        <v>81</v>
      </c>
    </row>
    <row r="35" spans="3:6" ht="21" x14ac:dyDescent="0.35">
      <c r="C35" s="52" t="s">
        <v>42</v>
      </c>
      <c r="D35" s="41" t="s">
        <v>43</v>
      </c>
      <c r="E35" s="53">
        <v>273</v>
      </c>
      <c r="F35" s="112" t="s">
        <v>81</v>
      </c>
    </row>
    <row r="36" spans="3:6" x14ac:dyDescent="0.35">
      <c r="C36" s="52"/>
      <c r="D36" s="55"/>
      <c r="E36" s="56"/>
      <c r="F36" s="56"/>
    </row>
    <row r="37" spans="3:6" ht="21" x14ac:dyDescent="0.35">
      <c r="C37" s="52" t="s">
        <v>45</v>
      </c>
      <c r="D37" s="41" t="s">
        <v>28</v>
      </c>
      <c r="E37" s="53">
        <f>228+33+26+29+40</f>
        <v>356</v>
      </c>
      <c r="F37" s="112" t="s">
        <v>81</v>
      </c>
    </row>
    <row r="38" spans="3:6" ht="21" x14ac:dyDescent="0.35">
      <c r="C38" s="52" t="s">
        <v>45</v>
      </c>
      <c r="D38" s="41" t="s">
        <v>40</v>
      </c>
      <c r="E38" s="53">
        <f>163+30+24+23+36</f>
        <v>276</v>
      </c>
      <c r="F38" s="112" t="s">
        <v>81</v>
      </c>
    </row>
    <row r="39" spans="3:6" x14ac:dyDescent="0.35">
      <c r="C39" s="52"/>
      <c r="D39" s="55"/>
      <c r="E39" s="56"/>
      <c r="F39" s="56"/>
    </row>
    <row r="40" spans="3:6" ht="21" x14ac:dyDescent="0.35">
      <c r="C40" s="52" t="s">
        <v>47</v>
      </c>
      <c r="D40" s="41" t="s">
        <v>28</v>
      </c>
      <c r="E40" s="53">
        <v>632</v>
      </c>
      <c r="F40" s="112" t="s">
        <v>81</v>
      </c>
    </row>
    <row r="41" spans="3:6" ht="21" x14ac:dyDescent="0.35">
      <c r="C41" s="52" t="s">
        <v>47</v>
      </c>
      <c r="D41" s="41" t="s">
        <v>48</v>
      </c>
      <c r="E41" s="53">
        <v>454</v>
      </c>
      <c r="F41" s="112" t="s">
        <v>81</v>
      </c>
    </row>
    <row r="42" spans="3:6" x14ac:dyDescent="0.35">
      <c r="C42" s="52"/>
      <c r="D42" s="55"/>
      <c r="E42" s="56"/>
      <c r="F42" s="56"/>
    </row>
    <row r="43" spans="3:6" ht="21" x14ac:dyDescent="0.35">
      <c r="C43" s="52" t="s">
        <v>50</v>
      </c>
      <c r="D43" s="41" t="s">
        <v>28</v>
      </c>
      <c r="E43" s="53">
        <v>1000</v>
      </c>
      <c r="F43" s="112" t="s">
        <v>81</v>
      </c>
    </row>
    <row r="44" spans="3:6" ht="21" x14ac:dyDescent="0.35">
      <c r="C44" s="52" t="s">
        <v>50</v>
      </c>
      <c r="D44" s="41" t="s">
        <v>51</v>
      </c>
      <c r="E44" s="53">
        <v>719</v>
      </c>
      <c r="F44" s="112" t="s">
        <v>81</v>
      </c>
    </row>
    <row r="45" spans="3:6" x14ac:dyDescent="0.35">
      <c r="C45" s="52"/>
      <c r="D45" s="55"/>
      <c r="E45" s="56"/>
      <c r="F45" s="56"/>
    </row>
    <row r="46" spans="3:6" ht="21" x14ac:dyDescent="0.35">
      <c r="C46" s="52" t="s">
        <v>53</v>
      </c>
      <c r="D46" s="41" t="s">
        <v>18</v>
      </c>
      <c r="E46" s="53">
        <f>70+13+13</f>
        <v>96</v>
      </c>
      <c r="F46" s="112" t="s">
        <v>81</v>
      </c>
    </row>
    <row r="47" spans="3:6" ht="21" x14ac:dyDescent="0.35">
      <c r="C47" s="52" t="s">
        <v>53</v>
      </c>
      <c r="D47" s="41" t="s">
        <v>54</v>
      </c>
      <c r="E47" s="53">
        <f>64+12+12</f>
        <v>88</v>
      </c>
      <c r="F47" s="112" t="s">
        <v>81</v>
      </c>
    </row>
    <row r="48" spans="3:6" x14ac:dyDescent="0.35">
      <c r="C48" s="52"/>
      <c r="D48" s="55"/>
      <c r="E48" s="56"/>
      <c r="F48" s="56"/>
    </row>
    <row r="49" spans="3:6" ht="21" x14ac:dyDescent="0.35">
      <c r="C49" s="52" t="s">
        <v>56</v>
      </c>
      <c r="D49" s="41" t="s">
        <v>33</v>
      </c>
      <c r="E49" s="53">
        <f>436+70+88+54</f>
        <v>648</v>
      </c>
      <c r="F49" s="112" t="s">
        <v>81</v>
      </c>
    </row>
    <row r="50" spans="3:6" ht="21" x14ac:dyDescent="0.35">
      <c r="C50" s="52" t="s">
        <v>56</v>
      </c>
      <c r="D50" s="41" t="s">
        <v>57</v>
      </c>
      <c r="E50" s="53">
        <f>324+42+52+36</f>
        <v>454</v>
      </c>
      <c r="F50" s="112" t="s">
        <v>81</v>
      </c>
    </row>
    <row r="51" spans="3:6" x14ac:dyDescent="0.35">
      <c r="C51" s="52"/>
      <c r="D51" s="55"/>
      <c r="E51" s="56"/>
      <c r="F51" s="56"/>
    </row>
    <row r="52" spans="3:6" ht="21" x14ac:dyDescent="0.35">
      <c r="C52" s="52" t="s">
        <v>59</v>
      </c>
      <c r="D52" s="41" t="s">
        <v>60</v>
      </c>
      <c r="E52" s="53">
        <v>2446</v>
      </c>
      <c r="F52" s="112" t="s">
        <v>81</v>
      </c>
    </row>
    <row r="53" spans="3:6" x14ac:dyDescent="0.35">
      <c r="C53" s="52"/>
      <c r="D53" s="55"/>
      <c r="E53" s="56"/>
      <c r="F53" s="56"/>
    </row>
    <row r="54" spans="3:6" ht="21" x14ac:dyDescent="0.35">
      <c r="C54" s="52" t="s">
        <v>62</v>
      </c>
      <c r="D54" s="41" t="s">
        <v>63</v>
      </c>
      <c r="E54" s="53">
        <f>200+44+66+32</f>
        <v>342</v>
      </c>
      <c r="F54" s="112" t="s">
        <v>81</v>
      </c>
    </row>
    <row r="55" spans="3:6" ht="21" x14ac:dyDescent="0.35">
      <c r="C55" s="52" t="s">
        <v>62</v>
      </c>
      <c r="D55" s="41" t="s">
        <v>29</v>
      </c>
      <c r="E55" s="53">
        <f>148+36+48+26</f>
        <v>258</v>
      </c>
      <c r="F55" s="112" t="s">
        <v>81</v>
      </c>
    </row>
    <row r="56" spans="3:6" x14ac:dyDescent="0.35">
      <c r="C56" s="52"/>
      <c r="D56" s="55"/>
      <c r="E56" s="56"/>
      <c r="F56" s="56"/>
    </row>
    <row r="57" spans="3:6" ht="21" x14ac:dyDescent="0.35">
      <c r="C57" s="52" t="s">
        <v>65</v>
      </c>
      <c r="D57" s="41" t="s">
        <v>21</v>
      </c>
      <c r="E57" s="53">
        <v>275</v>
      </c>
      <c r="F57" s="112" t="s">
        <v>81</v>
      </c>
    </row>
    <row r="58" spans="3:6" x14ac:dyDescent="0.35">
      <c r="C58" s="52"/>
      <c r="D58" s="55"/>
      <c r="E58" s="56"/>
      <c r="F58" s="56"/>
    </row>
    <row r="59" spans="3:6" ht="21" x14ac:dyDescent="0.35">
      <c r="C59" s="52" t="s">
        <v>66</v>
      </c>
      <c r="D59" s="41" t="s">
        <v>33</v>
      </c>
      <c r="E59" s="53">
        <v>225</v>
      </c>
      <c r="F59" s="112" t="s">
        <v>81</v>
      </c>
    </row>
    <row r="60" spans="3:6" ht="21" x14ac:dyDescent="0.35">
      <c r="C60" s="52" t="s">
        <v>66</v>
      </c>
      <c r="D60" s="41" t="s">
        <v>67</v>
      </c>
      <c r="E60" s="53">
        <v>185</v>
      </c>
      <c r="F60" s="112" t="s">
        <v>81</v>
      </c>
    </row>
    <row r="61" spans="3:6" x14ac:dyDescent="0.35">
      <c r="C61" s="52"/>
      <c r="D61" s="55"/>
      <c r="E61" s="56"/>
      <c r="F61" s="56"/>
    </row>
    <row r="62" spans="3:6" ht="21" x14ac:dyDescent="0.35">
      <c r="C62" s="52" t="s">
        <v>69</v>
      </c>
      <c r="D62" s="41" t="s">
        <v>70</v>
      </c>
      <c r="E62" s="53">
        <v>95.78</v>
      </c>
      <c r="F62" s="112" t="s">
        <v>81</v>
      </c>
    </row>
    <row r="63" spans="3:6" x14ac:dyDescent="0.35">
      <c r="C63" s="52"/>
      <c r="D63" s="55"/>
      <c r="E63" s="56"/>
      <c r="F63" s="56"/>
    </row>
    <row r="64" spans="3:6" ht="21" x14ac:dyDescent="0.35">
      <c r="C64" s="52" t="s">
        <v>71</v>
      </c>
      <c r="D64" s="41" t="s">
        <v>18</v>
      </c>
      <c r="E64" s="53">
        <v>185</v>
      </c>
      <c r="F64" s="112" t="s">
        <v>81</v>
      </c>
    </row>
    <row r="65" spans="3:6" ht="21" x14ac:dyDescent="0.35">
      <c r="C65" s="52" t="s">
        <v>71</v>
      </c>
      <c r="D65" s="41" t="s">
        <v>72</v>
      </c>
      <c r="E65" s="53">
        <v>216</v>
      </c>
      <c r="F65" s="112" t="s">
        <v>81</v>
      </c>
    </row>
    <row r="66" spans="3:6" x14ac:dyDescent="0.35">
      <c r="C66" s="52"/>
      <c r="D66" s="55"/>
      <c r="E66" s="56"/>
      <c r="F66" s="56"/>
    </row>
    <row r="67" spans="3:6" x14ac:dyDescent="0.35">
      <c r="C67" s="52"/>
      <c r="D67" s="55"/>
      <c r="E67" s="56"/>
      <c r="F67" s="56"/>
    </row>
    <row r="68" spans="3:6" ht="21" x14ac:dyDescent="0.35">
      <c r="C68" s="52" t="s">
        <v>73</v>
      </c>
      <c r="D68" s="41" t="s">
        <v>21</v>
      </c>
      <c r="E68" s="53">
        <v>91</v>
      </c>
      <c r="F68" s="112" t="s">
        <v>81</v>
      </c>
    </row>
    <row r="69" spans="3:6" x14ac:dyDescent="0.35">
      <c r="C69" s="52"/>
      <c r="D69" s="55"/>
      <c r="E69" s="56"/>
      <c r="F69" s="5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/>
    <pageSetUpPr fitToPage="1"/>
  </sheetPr>
  <dimension ref="A1:AO69"/>
  <sheetViews>
    <sheetView tabSelected="1" zoomScaleNormal="100" workbookViewId="0">
      <selection activeCell="B29" sqref="B29"/>
    </sheetView>
  </sheetViews>
  <sheetFormatPr defaultRowHeight="14.5" x14ac:dyDescent="0.35"/>
  <cols>
    <col min="2" max="2" width="6.26953125" style="127" customWidth="1"/>
    <col min="3" max="3" width="14.6328125" customWidth="1"/>
    <col min="4" max="4" width="27.6328125" customWidth="1"/>
    <col min="5" max="6" width="8.6328125" customWidth="1"/>
    <col min="7" max="7" width="8.6328125" style="62" customWidth="1"/>
    <col min="8" max="9" width="8.6328125" customWidth="1"/>
    <col min="10" max="12" width="8.7265625" customWidth="1"/>
    <col min="13" max="13" width="3.6328125" customWidth="1"/>
    <col min="14" max="17" width="8.6328125" style="68" customWidth="1"/>
    <col min="18" max="18" width="8.6328125" customWidth="1"/>
    <col min="19" max="41" width="8.7265625" style="62"/>
  </cols>
  <sheetData>
    <row r="1" spans="1:41" s="62" customFormat="1" x14ac:dyDescent="0.35">
      <c r="B1" s="127"/>
      <c r="H1" s="116"/>
      <c r="I1" s="69"/>
      <c r="J1" s="71"/>
      <c r="K1" s="72"/>
      <c r="L1" s="165"/>
      <c r="M1" s="157"/>
      <c r="N1" s="167"/>
      <c r="O1" s="167"/>
      <c r="P1" s="167"/>
      <c r="Q1" s="167"/>
      <c r="R1" s="69"/>
    </row>
    <row r="2" spans="1:41" s="20" customFormat="1" x14ac:dyDescent="0.35">
      <c r="B2" s="126"/>
      <c r="C2" s="1" t="s">
        <v>91</v>
      </c>
      <c r="D2" s="45"/>
      <c r="E2" s="40"/>
      <c r="F2" s="8"/>
      <c r="G2" s="166"/>
      <c r="H2" s="116"/>
      <c r="I2" s="160"/>
      <c r="J2" s="71"/>
      <c r="K2" s="72"/>
      <c r="L2" s="165"/>
      <c r="M2" s="157"/>
      <c r="N2" s="167"/>
      <c r="O2" s="167"/>
      <c r="P2" s="167"/>
      <c r="Q2" s="167"/>
      <c r="R2" s="160"/>
    </row>
    <row r="3" spans="1:41" s="20" customFormat="1" x14ac:dyDescent="0.35">
      <c r="B3" s="126"/>
      <c r="C3" s="2" t="s">
        <v>90</v>
      </c>
      <c r="D3" s="46"/>
      <c r="E3" s="3"/>
      <c r="F3" s="4"/>
      <c r="G3" s="164"/>
      <c r="H3" s="117"/>
      <c r="I3" s="160"/>
      <c r="J3" s="73"/>
      <c r="K3" s="74"/>
      <c r="L3" s="75"/>
      <c r="M3" s="101"/>
      <c r="N3" s="128"/>
      <c r="O3" s="128"/>
      <c r="P3" s="128"/>
      <c r="Q3" s="128"/>
      <c r="R3" s="160"/>
    </row>
    <row r="4" spans="1:41" s="20" customFormat="1" x14ac:dyDescent="0.35">
      <c r="B4" s="126"/>
      <c r="C4" s="5" t="s">
        <v>1</v>
      </c>
      <c r="D4" s="6"/>
      <c r="E4" s="7">
        <f>SUM(B8:B42)</f>
        <v>100</v>
      </c>
      <c r="F4" s="8" t="s">
        <v>0</v>
      </c>
      <c r="G4" s="162"/>
      <c r="H4" s="116"/>
      <c r="I4" s="160"/>
      <c r="J4" s="76"/>
      <c r="K4" s="77"/>
      <c r="L4" s="161"/>
      <c r="M4" s="97"/>
      <c r="N4" s="129"/>
      <c r="O4" s="129"/>
      <c r="P4" s="129"/>
      <c r="Q4" s="129"/>
      <c r="R4" s="160"/>
    </row>
    <row r="5" spans="1:41" s="20" customFormat="1" x14ac:dyDescent="0.35">
      <c r="B5" s="126"/>
      <c r="D5" s="47"/>
      <c r="E5" s="48"/>
      <c r="F5" s="49"/>
      <c r="G5" s="162"/>
      <c r="H5" s="116"/>
      <c r="I5" s="160"/>
      <c r="J5" s="76"/>
      <c r="K5" s="77"/>
      <c r="L5" s="161"/>
      <c r="M5" s="102"/>
      <c r="N5" s="130"/>
      <c r="O5" s="130"/>
      <c r="P5" s="130"/>
      <c r="Q5" s="130"/>
      <c r="R5" s="160"/>
    </row>
    <row r="6" spans="1:41" s="20" customFormat="1" ht="16" x14ac:dyDescent="0.35">
      <c r="B6" s="126"/>
      <c r="C6" s="9" t="s">
        <v>7</v>
      </c>
      <c r="D6" s="168"/>
      <c r="E6" s="169"/>
      <c r="F6" s="61"/>
      <c r="G6" s="10"/>
      <c r="H6" s="117"/>
      <c r="I6" s="160"/>
      <c r="J6" s="156"/>
      <c r="K6" s="155"/>
      <c r="L6" s="158"/>
      <c r="M6" s="157"/>
      <c r="N6" s="67" t="s">
        <v>83</v>
      </c>
      <c r="O6" s="67" t="s">
        <v>84</v>
      </c>
      <c r="P6" s="67" t="s">
        <v>85</v>
      </c>
      <c r="Q6" s="67" t="s">
        <v>86</v>
      </c>
      <c r="R6" s="160"/>
    </row>
    <row r="7" spans="1:41" s="11" customFormat="1" ht="21" x14ac:dyDescent="0.35">
      <c r="A7" s="159"/>
      <c r="B7" s="12" t="s">
        <v>2</v>
      </c>
      <c r="C7" s="13" t="s">
        <v>3</v>
      </c>
      <c r="D7" s="14" t="s">
        <v>4</v>
      </c>
      <c r="E7" s="15" t="s">
        <v>8</v>
      </c>
      <c r="F7" s="22" t="s">
        <v>9</v>
      </c>
      <c r="G7" s="16"/>
      <c r="H7" s="118"/>
      <c r="I7" s="80"/>
      <c r="J7" s="78" t="s">
        <v>5</v>
      </c>
      <c r="K7" s="79" t="s">
        <v>6</v>
      </c>
      <c r="L7" s="158"/>
      <c r="M7" s="80"/>
      <c r="N7" s="81" t="s">
        <v>8</v>
      </c>
      <c r="O7" s="81" t="s">
        <v>8</v>
      </c>
      <c r="P7" s="81" t="s">
        <v>8</v>
      </c>
      <c r="Q7" s="81" t="s">
        <v>8</v>
      </c>
      <c r="R7" s="80"/>
    </row>
    <row r="8" spans="1:41" s="54" customFormat="1" ht="21" x14ac:dyDescent="0.35">
      <c r="A8" s="25"/>
      <c r="B8" s="26">
        <v>15</v>
      </c>
      <c r="C8" s="52" t="s">
        <v>17</v>
      </c>
      <c r="D8" s="55" t="s">
        <v>93</v>
      </c>
      <c r="E8" s="170" t="s">
        <v>92</v>
      </c>
      <c r="F8" s="24" t="s">
        <v>92</v>
      </c>
      <c r="G8" s="18"/>
      <c r="H8" s="119"/>
      <c r="I8" s="82"/>
      <c r="J8" s="86" t="str">
        <f t="shared" ref="J8:J28" si="0">F8</f>
        <v>... %</v>
      </c>
      <c r="K8" s="87" t="e">
        <f t="shared" ref="K8:K28" si="1">1-(1*J8)</f>
        <v>#VALUE!</v>
      </c>
      <c r="L8" s="146" t="e">
        <f t="shared" ref="L8:L28" si="2">F8-E8</f>
        <v>#VALUE!</v>
      </c>
      <c r="M8" s="103"/>
      <c r="N8" s="131">
        <v>0.45</v>
      </c>
      <c r="O8" s="131">
        <v>0.48</v>
      </c>
      <c r="P8" s="131">
        <v>0.5</v>
      </c>
      <c r="Q8" s="131">
        <v>0.59150000000000003</v>
      </c>
      <c r="R8" s="82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</row>
    <row r="9" spans="1:41" s="54" customFormat="1" ht="21" x14ac:dyDescent="0.35">
      <c r="A9" s="25"/>
      <c r="B9" s="26">
        <v>2</v>
      </c>
      <c r="C9" s="52" t="s">
        <v>20</v>
      </c>
      <c r="D9" s="55" t="s">
        <v>93</v>
      </c>
      <c r="E9" s="170" t="s">
        <v>92</v>
      </c>
      <c r="F9" s="24" t="s">
        <v>92</v>
      </c>
      <c r="G9" s="18"/>
      <c r="H9" s="119"/>
      <c r="I9" s="82"/>
      <c r="J9" s="86" t="str">
        <f t="shared" si="0"/>
        <v>... %</v>
      </c>
      <c r="K9" s="87" t="e">
        <f t="shared" si="1"/>
        <v>#VALUE!</v>
      </c>
      <c r="L9" s="146" t="e">
        <f t="shared" si="2"/>
        <v>#VALUE!</v>
      </c>
      <c r="M9" s="103"/>
      <c r="N9" s="131">
        <v>0.95</v>
      </c>
      <c r="O9" s="131">
        <v>0.85</v>
      </c>
      <c r="P9" s="131">
        <v>0.8</v>
      </c>
      <c r="Q9" s="131">
        <v>0.81</v>
      </c>
      <c r="R9" s="82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</row>
    <row r="10" spans="1:41" s="54" customFormat="1" ht="21" x14ac:dyDescent="0.35">
      <c r="A10" s="25"/>
      <c r="B10" s="26">
        <v>1</v>
      </c>
      <c r="C10" s="52" t="s">
        <v>22</v>
      </c>
      <c r="D10" s="55" t="s">
        <v>93</v>
      </c>
      <c r="E10" s="170" t="s">
        <v>92</v>
      </c>
      <c r="F10" s="24" t="s">
        <v>92</v>
      </c>
      <c r="G10" s="18"/>
      <c r="H10" s="119"/>
      <c r="I10" s="82"/>
      <c r="J10" s="86" t="str">
        <f t="shared" si="0"/>
        <v>... %</v>
      </c>
      <c r="K10" s="87" t="e">
        <f t="shared" si="1"/>
        <v>#VALUE!</v>
      </c>
      <c r="L10" s="146" t="e">
        <f t="shared" si="2"/>
        <v>#VALUE!</v>
      </c>
      <c r="M10" s="103"/>
      <c r="N10" s="131">
        <v>0.95</v>
      </c>
      <c r="O10" s="131">
        <v>0.85</v>
      </c>
      <c r="P10" s="131">
        <v>0.8</v>
      </c>
      <c r="Q10" s="131">
        <v>0.81</v>
      </c>
      <c r="R10" s="82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</row>
    <row r="11" spans="1:41" s="54" customFormat="1" ht="21" x14ac:dyDescent="0.35">
      <c r="A11" s="25"/>
      <c r="B11" s="26">
        <v>1</v>
      </c>
      <c r="C11" s="52" t="s">
        <v>23</v>
      </c>
      <c r="D11" s="55" t="s">
        <v>93</v>
      </c>
      <c r="E11" s="170" t="s">
        <v>92</v>
      </c>
      <c r="F11" s="24" t="s">
        <v>92</v>
      </c>
      <c r="G11" s="18"/>
      <c r="H11" s="122"/>
      <c r="I11" s="82"/>
      <c r="J11" s="86" t="str">
        <f t="shared" si="0"/>
        <v>... %</v>
      </c>
      <c r="K11" s="87" t="e">
        <f t="shared" si="1"/>
        <v>#VALUE!</v>
      </c>
      <c r="L11" s="146" t="e">
        <f t="shared" si="2"/>
        <v>#VALUE!</v>
      </c>
      <c r="M11" s="103"/>
      <c r="N11" s="131">
        <v>0.95</v>
      </c>
      <c r="O11" s="131">
        <v>0.85</v>
      </c>
      <c r="P11" s="131">
        <v>0.8</v>
      </c>
      <c r="Q11" s="131">
        <v>0.81</v>
      </c>
      <c r="R11" s="82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</row>
    <row r="12" spans="1:41" s="54" customFormat="1" ht="21" x14ac:dyDescent="0.35">
      <c r="A12" s="25"/>
      <c r="B12" s="26">
        <v>22</v>
      </c>
      <c r="C12" s="52" t="s">
        <v>24</v>
      </c>
      <c r="D12" s="55" t="s">
        <v>93</v>
      </c>
      <c r="E12" s="170" t="s">
        <v>92</v>
      </c>
      <c r="F12" s="24" t="s">
        <v>92</v>
      </c>
      <c r="G12" s="18"/>
      <c r="H12" s="119"/>
      <c r="I12" s="157"/>
      <c r="J12" s="86" t="str">
        <f t="shared" si="0"/>
        <v>... %</v>
      </c>
      <c r="K12" s="87" t="e">
        <f t="shared" si="1"/>
        <v>#VALUE!</v>
      </c>
      <c r="L12" s="146" t="e">
        <f t="shared" si="2"/>
        <v>#VALUE!</v>
      </c>
      <c r="M12" s="103"/>
      <c r="N12" s="131">
        <v>0.45</v>
      </c>
      <c r="O12" s="131">
        <v>0.52700000000000002</v>
      </c>
      <c r="P12" s="131">
        <v>0.6</v>
      </c>
      <c r="Q12" s="131">
        <v>0.62370000000000003</v>
      </c>
      <c r="R12" s="157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</row>
    <row r="13" spans="1:41" s="54" customFormat="1" ht="21" x14ac:dyDescent="0.35">
      <c r="A13" s="25"/>
      <c r="B13" s="26">
        <v>5</v>
      </c>
      <c r="C13" s="52" t="s">
        <v>27</v>
      </c>
      <c r="D13" s="55" t="s">
        <v>93</v>
      </c>
      <c r="E13" s="170" t="s">
        <v>92</v>
      </c>
      <c r="F13" s="24" t="s">
        <v>92</v>
      </c>
      <c r="G13" s="18"/>
      <c r="H13" s="121"/>
      <c r="I13" s="82"/>
      <c r="J13" s="86" t="str">
        <f t="shared" si="0"/>
        <v>... %</v>
      </c>
      <c r="K13" s="87" t="e">
        <f t="shared" si="1"/>
        <v>#VALUE!</v>
      </c>
      <c r="L13" s="146" t="e">
        <f t="shared" si="2"/>
        <v>#VALUE!</v>
      </c>
      <c r="M13" s="103"/>
      <c r="N13" s="131">
        <v>0.8</v>
      </c>
      <c r="O13" s="131">
        <v>0.53</v>
      </c>
      <c r="P13" s="131">
        <v>0.6</v>
      </c>
      <c r="Q13" s="131">
        <v>0.62370000000000003</v>
      </c>
      <c r="R13" s="82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</row>
    <row r="14" spans="1:41" s="54" customFormat="1" ht="21" x14ac:dyDescent="0.35">
      <c r="A14" s="25"/>
      <c r="B14" s="26">
        <v>8</v>
      </c>
      <c r="C14" s="52" t="s">
        <v>30</v>
      </c>
      <c r="D14" s="55" t="s">
        <v>93</v>
      </c>
      <c r="E14" s="170" t="s">
        <v>92</v>
      </c>
      <c r="F14" s="24" t="s">
        <v>92</v>
      </c>
      <c r="G14" s="18"/>
      <c r="H14" s="118"/>
      <c r="I14" s="82"/>
      <c r="J14" s="86" t="str">
        <f t="shared" si="0"/>
        <v>... %</v>
      </c>
      <c r="K14" s="87" t="e">
        <f t="shared" si="1"/>
        <v>#VALUE!</v>
      </c>
      <c r="L14" s="146" t="e">
        <f t="shared" si="2"/>
        <v>#VALUE!</v>
      </c>
      <c r="M14" s="103"/>
      <c r="N14" s="131">
        <v>0.67</v>
      </c>
      <c r="O14" s="131">
        <v>0.65</v>
      </c>
      <c r="P14" s="131">
        <v>0.65</v>
      </c>
      <c r="Q14" s="131">
        <v>0.66049999999999998</v>
      </c>
      <c r="R14" s="82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</row>
    <row r="15" spans="1:41" s="54" customFormat="1" ht="21" x14ac:dyDescent="0.35">
      <c r="A15" s="25"/>
      <c r="B15" s="26">
        <v>8</v>
      </c>
      <c r="C15" s="52" t="s">
        <v>32</v>
      </c>
      <c r="D15" s="55" t="s">
        <v>93</v>
      </c>
      <c r="E15" s="170" t="s">
        <v>92</v>
      </c>
      <c r="F15" s="24" t="s">
        <v>92</v>
      </c>
      <c r="G15" s="18"/>
      <c r="H15" s="121"/>
      <c r="I15" s="82"/>
      <c r="J15" s="86" t="str">
        <f t="shared" si="0"/>
        <v>... %</v>
      </c>
      <c r="K15" s="87" t="e">
        <f t="shared" si="1"/>
        <v>#VALUE!</v>
      </c>
      <c r="L15" s="146" t="e">
        <f t="shared" si="2"/>
        <v>#VALUE!</v>
      </c>
      <c r="M15" s="103"/>
      <c r="N15" s="131">
        <v>0.67</v>
      </c>
      <c r="O15" s="131">
        <v>0.65</v>
      </c>
      <c r="P15" s="131">
        <v>0.65</v>
      </c>
      <c r="Q15" s="131">
        <v>0.66049999999999998</v>
      </c>
      <c r="R15" s="82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</row>
    <row r="16" spans="1:41" s="54" customFormat="1" ht="21" x14ac:dyDescent="0.35">
      <c r="A16" s="25"/>
      <c r="B16" s="26">
        <v>10</v>
      </c>
      <c r="C16" s="52" t="s">
        <v>94</v>
      </c>
      <c r="D16" s="55" t="s">
        <v>93</v>
      </c>
      <c r="E16" s="170" t="s">
        <v>92</v>
      </c>
      <c r="F16" s="24" t="s">
        <v>92</v>
      </c>
      <c r="G16" s="18"/>
      <c r="H16" s="121"/>
      <c r="I16" s="82"/>
      <c r="J16" s="86" t="str">
        <f t="shared" si="0"/>
        <v>... %</v>
      </c>
      <c r="K16" s="87" t="e">
        <f t="shared" si="1"/>
        <v>#VALUE!</v>
      </c>
      <c r="L16" s="146" t="e">
        <f t="shared" si="2"/>
        <v>#VALUE!</v>
      </c>
      <c r="M16" s="103"/>
      <c r="N16" s="131">
        <v>0.6</v>
      </c>
      <c r="O16" s="131">
        <v>0.65</v>
      </c>
      <c r="P16" s="131">
        <v>0.7</v>
      </c>
      <c r="Q16" s="131">
        <v>0.71499999999999997</v>
      </c>
      <c r="R16" s="82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</row>
    <row r="17" spans="1:41" s="54" customFormat="1" ht="21" x14ac:dyDescent="0.35">
      <c r="A17" s="25"/>
      <c r="B17" s="26">
        <v>8</v>
      </c>
      <c r="C17" s="52" t="s">
        <v>37</v>
      </c>
      <c r="D17" s="55" t="s">
        <v>93</v>
      </c>
      <c r="E17" s="170" t="s">
        <v>92</v>
      </c>
      <c r="F17" s="24" t="s">
        <v>92</v>
      </c>
      <c r="G17" s="18"/>
      <c r="H17" s="121"/>
      <c r="I17" s="82"/>
      <c r="J17" s="86" t="str">
        <f t="shared" si="0"/>
        <v>... %</v>
      </c>
      <c r="K17" s="87" t="e">
        <f t="shared" si="1"/>
        <v>#VALUE!</v>
      </c>
      <c r="L17" s="146" t="e">
        <f t="shared" si="2"/>
        <v>#VALUE!</v>
      </c>
      <c r="M17" s="103"/>
      <c r="N17" s="131">
        <v>0.78</v>
      </c>
      <c r="O17" s="131">
        <v>0.65</v>
      </c>
      <c r="P17" s="131">
        <v>0.8</v>
      </c>
      <c r="Q17" s="131">
        <v>0.71499999999999997</v>
      </c>
      <c r="R17" s="82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</row>
    <row r="18" spans="1:41" s="54" customFormat="1" ht="21" x14ac:dyDescent="0.35">
      <c r="A18" s="25"/>
      <c r="B18" s="26">
        <v>1</v>
      </c>
      <c r="C18" s="52" t="s">
        <v>41</v>
      </c>
      <c r="D18" s="55" t="s">
        <v>93</v>
      </c>
      <c r="E18" s="170" t="s">
        <v>92</v>
      </c>
      <c r="F18" s="24" t="s">
        <v>92</v>
      </c>
      <c r="G18" s="18"/>
      <c r="H18" s="121"/>
      <c r="I18" s="82"/>
      <c r="J18" s="86" t="str">
        <f t="shared" si="0"/>
        <v>... %</v>
      </c>
      <c r="K18" s="87" t="e">
        <f t="shared" si="1"/>
        <v>#VALUE!</v>
      </c>
      <c r="L18" s="146" t="e">
        <f t="shared" si="2"/>
        <v>#VALUE!</v>
      </c>
      <c r="M18" s="103"/>
      <c r="N18" s="131">
        <v>0.6</v>
      </c>
      <c r="O18" s="131">
        <v>0.65</v>
      </c>
      <c r="P18" s="131">
        <v>0.7</v>
      </c>
      <c r="Q18" s="131">
        <v>0.71499999999999997</v>
      </c>
      <c r="R18" s="82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</row>
    <row r="19" spans="1:41" s="54" customFormat="1" ht="21" x14ac:dyDescent="0.35">
      <c r="A19" s="25"/>
      <c r="B19" s="26">
        <v>0.5</v>
      </c>
      <c r="C19" s="52" t="s">
        <v>44</v>
      </c>
      <c r="D19" s="55" t="s">
        <v>93</v>
      </c>
      <c r="E19" s="170" t="s">
        <v>92</v>
      </c>
      <c r="F19" s="24" t="s">
        <v>92</v>
      </c>
      <c r="G19" s="18"/>
      <c r="H19" s="121"/>
      <c r="I19" s="80"/>
      <c r="J19" s="86" t="str">
        <f t="shared" si="0"/>
        <v>... %</v>
      </c>
      <c r="K19" s="87" t="e">
        <f t="shared" si="1"/>
        <v>#VALUE!</v>
      </c>
      <c r="L19" s="146" t="e">
        <f t="shared" si="2"/>
        <v>#VALUE!</v>
      </c>
      <c r="M19" s="103"/>
      <c r="N19" s="131">
        <v>0.85</v>
      </c>
      <c r="O19" s="131">
        <v>0.65</v>
      </c>
      <c r="P19" s="131">
        <v>0.7</v>
      </c>
      <c r="Q19" s="131">
        <v>0.72929999999999995</v>
      </c>
      <c r="R19" s="8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</row>
    <row r="20" spans="1:41" s="54" customFormat="1" ht="21" x14ac:dyDescent="0.35">
      <c r="A20" s="25"/>
      <c r="B20" s="26">
        <v>0.5</v>
      </c>
      <c r="C20" s="52" t="s">
        <v>46</v>
      </c>
      <c r="D20" s="55" t="s">
        <v>93</v>
      </c>
      <c r="E20" s="170" t="s">
        <v>92</v>
      </c>
      <c r="F20" s="24" t="s">
        <v>92</v>
      </c>
      <c r="G20" s="18"/>
      <c r="H20" s="121"/>
      <c r="I20" s="82"/>
      <c r="J20" s="86" t="str">
        <f t="shared" si="0"/>
        <v>... %</v>
      </c>
      <c r="K20" s="87" t="e">
        <f t="shared" si="1"/>
        <v>#VALUE!</v>
      </c>
      <c r="L20" s="146" t="e">
        <f t="shared" si="2"/>
        <v>#VALUE!</v>
      </c>
      <c r="M20" s="103"/>
      <c r="N20" s="131">
        <v>0.95</v>
      </c>
      <c r="O20" s="131">
        <v>0.7</v>
      </c>
      <c r="P20" s="131">
        <v>0.76</v>
      </c>
      <c r="Q20" s="131">
        <v>0.78149999999999997</v>
      </c>
      <c r="R20" s="82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</row>
    <row r="21" spans="1:41" s="54" customFormat="1" ht="21" x14ac:dyDescent="0.35">
      <c r="A21" s="25"/>
      <c r="B21" s="26">
        <v>1</v>
      </c>
      <c r="C21" s="52" t="s">
        <v>49</v>
      </c>
      <c r="D21" s="55" t="s">
        <v>93</v>
      </c>
      <c r="E21" s="170" t="s">
        <v>92</v>
      </c>
      <c r="F21" s="24" t="s">
        <v>92</v>
      </c>
      <c r="G21" s="18"/>
      <c r="H21" s="120"/>
      <c r="I21" s="80"/>
      <c r="J21" s="86" t="str">
        <f t="shared" si="0"/>
        <v>... %</v>
      </c>
      <c r="K21" s="87" t="e">
        <f t="shared" si="1"/>
        <v>#VALUE!</v>
      </c>
      <c r="L21" s="146" t="e">
        <f t="shared" si="2"/>
        <v>#VALUE!</v>
      </c>
      <c r="M21" s="103"/>
      <c r="N21" s="131">
        <v>0.78</v>
      </c>
      <c r="O21" s="131">
        <v>0.7</v>
      </c>
      <c r="P21" s="131">
        <v>0.74</v>
      </c>
      <c r="Q21" s="131">
        <v>0.71499999999999997</v>
      </c>
      <c r="R21" s="8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</row>
    <row r="22" spans="1:41" s="54" customFormat="1" ht="21" x14ac:dyDescent="0.35">
      <c r="A22" s="25"/>
      <c r="B22" s="26">
        <v>10</v>
      </c>
      <c r="C22" s="52" t="s">
        <v>52</v>
      </c>
      <c r="D22" s="55" t="s">
        <v>93</v>
      </c>
      <c r="E22" s="170" t="s">
        <v>92</v>
      </c>
      <c r="F22" s="24" t="s">
        <v>92</v>
      </c>
      <c r="G22" s="18"/>
      <c r="H22" s="121"/>
      <c r="I22" s="147"/>
      <c r="J22" s="86" t="str">
        <f t="shared" si="0"/>
        <v>... %</v>
      </c>
      <c r="K22" s="87" t="e">
        <f t="shared" si="1"/>
        <v>#VALUE!</v>
      </c>
      <c r="L22" s="146" t="e">
        <f t="shared" si="2"/>
        <v>#VALUE!</v>
      </c>
      <c r="M22" s="103"/>
      <c r="N22" s="131">
        <v>0.65</v>
      </c>
      <c r="O22" s="131">
        <v>0.75</v>
      </c>
      <c r="P22" s="131">
        <v>0.74</v>
      </c>
      <c r="Q22" s="131">
        <v>0.71499999999999997</v>
      </c>
      <c r="R22" s="147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</row>
    <row r="23" spans="1:41" s="54" customFormat="1" ht="21" x14ac:dyDescent="0.25">
      <c r="A23" s="25"/>
      <c r="B23" s="26">
        <v>0.5</v>
      </c>
      <c r="C23" s="52" t="s">
        <v>55</v>
      </c>
      <c r="D23" s="55" t="s">
        <v>93</v>
      </c>
      <c r="E23" s="170" t="s">
        <v>92</v>
      </c>
      <c r="F23" s="24" t="s">
        <v>92</v>
      </c>
      <c r="G23" s="18"/>
      <c r="H23" s="121"/>
      <c r="I23" s="83"/>
      <c r="J23" s="86" t="str">
        <f t="shared" si="0"/>
        <v>... %</v>
      </c>
      <c r="K23" s="87" t="e">
        <f t="shared" si="1"/>
        <v>#VALUE!</v>
      </c>
      <c r="L23" s="146" t="e">
        <f t="shared" si="2"/>
        <v>#VALUE!</v>
      </c>
      <c r="M23" s="103"/>
      <c r="N23" s="131">
        <v>0.95</v>
      </c>
      <c r="O23" s="131">
        <v>0.6</v>
      </c>
      <c r="P23" s="131">
        <v>0.85</v>
      </c>
      <c r="Q23" s="131">
        <v>0.753</v>
      </c>
      <c r="R23" s="83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</row>
    <row r="24" spans="1:41" s="54" customFormat="1" ht="21" x14ac:dyDescent="0.35">
      <c r="A24" s="25"/>
      <c r="B24" s="26">
        <v>0.5</v>
      </c>
      <c r="C24" s="52" t="s">
        <v>58</v>
      </c>
      <c r="D24" s="55" t="s">
        <v>93</v>
      </c>
      <c r="E24" s="170" t="s">
        <v>92</v>
      </c>
      <c r="F24" s="24" t="s">
        <v>92</v>
      </c>
      <c r="G24" s="18"/>
      <c r="H24" s="125"/>
      <c r="I24" s="136"/>
      <c r="J24" s="86" t="str">
        <f t="shared" si="0"/>
        <v>... %</v>
      </c>
      <c r="K24" s="87" t="e">
        <f t="shared" si="1"/>
        <v>#VALUE!</v>
      </c>
      <c r="L24" s="146" t="e">
        <f t="shared" si="2"/>
        <v>#VALUE!</v>
      </c>
      <c r="M24" s="103"/>
      <c r="N24" s="131">
        <v>0.93</v>
      </c>
      <c r="O24" s="131">
        <v>0.83</v>
      </c>
      <c r="P24" s="131">
        <v>0.85</v>
      </c>
      <c r="Q24" s="131">
        <v>0.85599999999999998</v>
      </c>
      <c r="R24" s="136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</row>
    <row r="25" spans="1:41" s="54" customFormat="1" ht="21" x14ac:dyDescent="0.35">
      <c r="A25" s="25"/>
      <c r="B25" s="26">
        <v>1.03</v>
      </c>
      <c r="C25" s="52" t="s">
        <v>61</v>
      </c>
      <c r="D25" s="55" t="s">
        <v>93</v>
      </c>
      <c r="E25" s="170" t="s">
        <v>92</v>
      </c>
      <c r="F25" s="24" t="s">
        <v>92</v>
      </c>
      <c r="G25" s="18"/>
      <c r="H25" s="117"/>
      <c r="I25" s="136"/>
      <c r="J25" s="86" t="str">
        <f t="shared" si="0"/>
        <v>... %</v>
      </c>
      <c r="K25" s="87" t="e">
        <f t="shared" si="1"/>
        <v>#VALUE!</v>
      </c>
      <c r="L25" s="146" t="e">
        <f t="shared" si="2"/>
        <v>#VALUE!</v>
      </c>
      <c r="M25" s="103"/>
      <c r="N25" s="131">
        <v>0.75</v>
      </c>
      <c r="O25" s="131">
        <v>0.83</v>
      </c>
      <c r="P25" s="131">
        <v>0.85</v>
      </c>
      <c r="Q25" s="131">
        <v>0.85599999999999998</v>
      </c>
      <c r="R25" s="136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</row>
    <row r="26" spans="1:41" s="54" customFormat="1" ht="21" x14ac:dyDescent="0.35">
      <c r="A26" s="25"/>
      <c r="B26" s="26">
        <v>1</v>
      </c>
      <c r="C26" s="52" t="s">
        <v>64</v>
      </c>
      <c r="D26" s="55" t="s">
        <v>93</v>
      </c>
      <c r="E26" s="170" t="s">
        <v>92</v>
      </c>
      <c r="F26" s="24" t="s">
        <v>92</v>
      </c>
      <c r="G26" s="18"/>
      <c r="H26" s="150"/>
      <c r="I26" s="136"/>
      <c r="J26" s="86" t="str">
        <f t="shared" si="0"/>
        <v>... %</v>
      </c>
      <c r="K26" s="87" t="e">
        <f t="shared" si="1"/>
        <v>#VALUE!</v>
      </c>
      <c r="L26" s="146" t="e">
        <f t="shared" si="2"/>
        <v>#VALUE!</v>
      </c>
      <c r="M26" s="103"/>
      <c r="N26" s="131">
        <v>0.95</v>
      </c>
      <c r="O26" s="131">
        <v>0.83</v>
      </c>
      <c r="P26" s="131">
        <v>0.8</v>
      </c>
      <c r="Q26" s="131">
        <v>0.85599999999999998</v>
      </c>
      <c r="R26" s="136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</row>
    <row r="27" spans="1:41" s="54" customFormat="1" ht="21" x14ac:dyDescent="0.35">
      <c r="A27" s="25"/>
      <c r="B27" s="26">
        <v>3</v>
      </c>
      <c r="C27" s="52" t="s">
        <v>65</v>
      </c>
      <c r="D27" s="55" t="s">
        <v>93</v>
      </c>
      <c r="E27" s="170" t="s">
        <v>92</v>
      </c>
      <c r="F27" s="24" t="s">
        <v>92</v>
      </c>
      <c r="G27" s="18"/>
      <c r="H27" s="121"/>
      <c r="I27" s="82"/>
      <c r="J27" s="86" t="str">
        <f t="shared" si="0"/>
        <v>... %</v>
      </c>
      <c r="K27" s="87" t="e">
        <f t="shared" si="1"/>
        <v>#VALUE!</v>
      </c>
      <c r="L27" s="146" t="e">
        <f t="shared" si="2"/>
        <v>#VALUE!</v>
      </c>
      <c r="M27" s="103"/>
      <c r="N27" s="131">
        <v>0.5</v>
      </c>
      <c r="O27" s="131">
        <v>0.6</v>
      </c>
      <c r="P27" s="131">
        <v>0.65</v>
      </c>
      <c r="Q27" s="131">
        <v>0.629</v>
      </c>
      <c r="R27" s="82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</row>
    <row r="28" spans="1:41" s="54" customFormat="1" ht="21" x14ac:dyDescent="0.35">
      <c r="A28" s="25"/>
      <c r="B28" s="26">
        <v>0.36</v>
      </c>
      <c r="C28" s="52" t="s">
        <v>68</v>
      </c>
      <c r="D28" s="55" t="s">
        <v>93</v>
      </c>
      <c r="E28" s="170" t="s">
        <v>92</v>
      </c>
      <c r="F28" s="24" t="s">
        <v>92</v>
      </c>
      <c r="G28" s="18"/>
      <c r="H28" s="117"/>
      <c r="I28" s="82"/>
      <c r="J28" s="86" t="str">
        <f t="shared" si="0"/>
        <v>... %</v>
      </c>
      <c r="K28" s="87" t="e">
        <f t="shared" si="1"/>
        <v>#VALUE!</v>
      </c>
      <c r="L28" s="146" t="e">
        <f t="shared" si="2"/>
        <v>#VALUE!</v>
      </c>
      <c r="M28" s="103"/>
      <c r="N28" s="131">
        <v>0.98</v>
      </c>
      <c r="O28" s="131">
        <v>0.55000000000000004</v>
      </c>
      <c r="P28" s="131">
        <v>0.85</v>
      </c>
      <c r="Q28" s="131">
        <v>0.90300000000000002</v>
      </c>
      <c r="R28" s="82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</row>
    <row r="29" spans="1:41" s="28" customFormat="1" x14ac:dyDescent="0.35">
      <c r="B29" s="153"/>
      <c r="C29" s="171"/>
      <c r="D29" s="172"/>
      <c r="E29" s="58"/>
      <c r="F29" s="59"/>
      <c r="G29" s="135"/>
      <c r="H29" s="123"/>
      <c r="I29" s="82"/>
      <c r="J29" s="95"/>
      <c r="K29" s="93"/>
      <c r="L29" s="96"/>
      <c r="M29" s="104"/>
      <c r="N29" s="99"/>
      <c r="O29" s="99"/>
      <c r="P29" s="99"/>
      <c r="Q29" s="99"/>
      <c r="R29" s="82"/>
    </row>
    <row r="30" spans="1:41" s="20" customFormat="1" ht="16" x14ac:dyDescent="0.35">
      <c r="B30" s="126"/>
      <c r="C30" s="9" t="s">
        <v>82</v>
      </c>
      <c r="D30" s="50"/>
      <c r="E30" s="51"/>
      <c r="F30" s="61"/>
      <c r="G30" s="42"/>
      <c r="H30" s="124"/>
      <c r="I30" s="82"/>
      <c r="J30" s="156"/>
      <c r="K30" s="155"/>
      <c r="L30" s="84"/>
      <c r="M30" s="157"/>
      <c r="N30" s="67" t="s">
        <v>83</v>
      </c>
      <c r="O30" s="67" t="s">
        <v>84</v>
      </c>
      <c r="P30" s="67" t="s">
        <v>85</v>
      </c>
      <c r="Q30" s="67" t="s">
        <v>86</v>
      </c>
      <c r="R30" s="82"/>
    </row>
    <row r="31" spans="1:41" s="11" customFormat="1" ht="21" x14ac:dyDescent="0.35">
      <c r="A31" s="159"/>
      <c r="B31" s="12" t="s">
        <v>2</v>
      </c>
      <c r="C31" s="13" t="s">
        <v>3</v>
      </c>
      <c r="D31" s="14" t="s">
        <v>4</v>
      </c>
      <c r="E31" s="15" t="s">
        <v>8</v>
      </c>
      <c r="F31" s="22" t="s">
        <v>9</v>
      </c>
      <c r="G31" s="43"/>
      <c r="H31" s="124"/>
      <c r="I31" s="82"/>
      <c r="J31" s="78" t="s">
        <v>5</v>
      </c>
      <c r="K31" s="79" t="s">
        <v>6</v>
      </c>
      <c r="L31" s="85"/>
      <c r="M31" s="80"/>
      <c r="N31" s="81" t="s">
        <v>8</v>
      </c>
      <c r="O31" s="81" t="s">
        <v>8</v>
      </c>
      <c r="P31" s="81" t="s">
        <v>8</v>
      </c>
      <c r="Q31" s="81" t="s">
        <v>8</v>
      </c>
      <c r="R31" s="82"/>
    </row>
    <row r="32" spans="1:41" s="54" customFormat="1" ht="21" x14ac:dyDescent="0.35">
      <c r="A32" s="25"/>
      <c r="B32" s="26">
        <v>0.5</v>
      </c>
      <c r="C32" s="52" t="s">
        <v>74</v>
      </c>
      <c r="D32" s="55" t="s">
        <v>93</v>
      </c>
      <c r="E32" s="170" t="s">
        <v>92</v>
      </c>
      <c r="F32" s="24" t="s">
        <v>92</v>
      </c>
      <c r="G32" s="44"/>
      <c r="H32" s="124"/>
      <c r="I32" s="82"/>
      <c r="J32" s="86" t="str">
        <f>F32</f>
        <v>... %</v>
      </c>
      <c r="K32" s="87" t="e">
        <f>1-(1*J32)</f>
        <v>#VALUE!</v>
      </c>
      <c r="L32" s="146" t="e">
        <f t="shared" ref="L32:L33" si="3">F32-E32</f>
        <v>#VALUE!</v>
      </c>
      <c r="M32" s="103"/>
      <c r="N32" s="131">
        <v>0.02</v>
      </c>
      <c r="O32" s="131">
        <v>0.01</v>
      </c>
      <c r="P32" s="131">
        <v>0.02</v>
      </c>
      <c r="Q32" s="131">
        <v>0.02</v>
      </c>
      <c r="R32" s="82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</row>
    <row r="33" spans="1:41" s="57" customFormat="1" ht="42" x14ac:dyDescent="0.35">
      <c r="A33" s="134"/>
      <c r="B33" s="26">
        <v>0.01</v>
      </c>
      <c r="C33" s="27" t="s">
        <v>75</v>
      </c>
      <c r="D33" s="17" t="s">
        <v>95</v>
      </c>
      <c r="E33" s="170" t="s">
        <v>92</v>
      </c>
      <c r="F33" s="24" t="s">
        <v>92</v>
      </c>
      <c r="G33" s="44"/>
      <c r="H33" s="124"/>
      <c r="I33" s="82"/>
      <c r="J33" s="86" t="str">
        <f>F33</f>
        <v>... %</v>
      </c>
      <c r="K33" s="87" t="e">
        <f>1-(1*J33)</f>
        <v>#VALUE!</v>
      </c>
      <c r="L33" s="146" t="e">
        <f t="shared" si="3"/>
        <v>#VALUE!</v>
      </c>
      <c r="M33" s="82"/>
      <c r="N33" s="131">
        <v>0.02</v>
      </c>
      <c r="O33" s="131">
        <v>0.01</v>
      </c>
      <c r="P33" s="131">
        <v>0.02</v>
      </c>
      <c r="Q33" s="131">
        <v>0.02</v>
      </c>
      <c r="R33" s="82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</row>
    <row r="34" spans="1:41" s="20" customFormat="1" x14ac:dyDescent="0.35">
      <c r="B34" s="173"/>
      <c r="C34" s="163"/>
      <c r="D34" s="174"/>
      <c r="E34" s="175"/>
      <c r="F34" s="60"/>
      <c r="G34" s="44"/>
      <c r="H34" s="124"/>
      <c r="I34" s="82"/>
      <c r="J34" s="98"/>
      <c r="K34" s="98"/>
      <c r="L34" s="98"/>
      <c r="M34" s="105"/>
      <c r="N34" s="154"/>
      <c r="O34" s="154"/>
      <c r="P34" s="154"/>
      <c r="Q34" s="154"/>
      <c r="R34" s="82"/>
    </row>
    <row r="35" spans="1:41" s="28" customFormat="1" ht="16" x14ac:dyDescent="0.35">
      <c r="B35" s="153"/>
      <c r="C35" s="64" t="s">
        <v>10</v>
      </c>
      <c r="D35" s="29"/>
      <c r="E35" s="29"/>
      <c r="F35" s="30"/>
      <c r="G35" s="44"/>
      <c r="H35" s="124"/>
      <c r="I35" s="82"/>
      <c r="J35" s="149"/>
      <c r="K35" s="148"/>
      <c r="L35" s="147"/>
      <c r="M35" s="105"/>
      <c r="N35" s="67" t="s">
        <v>83</v>
      </c>
      <c r="O35" s="67" t="s">
        <v>84</v>
      </c>
      <c r="P35" s="67" t="s">
        <v>85</v>
      </c>
      <c r="Q35" s="67" t="s">
        <v>86</v>
      </c>
      <c r="R35" s="82"/>
    </row>
    <row r="36" spans="1:41" s="11" customFormat="1" ht="21" x14ac:dyDescent="0.35">
      <c r="B36" s="32" t="s">
        <v>2</v>
      </c>
      <c r="C36" s="33"/>
      <c r="D36" s="34" t="s">
        <v>11</v>
      </c>
      <c r="E36" s="15" t="s">
        <v>12</v>
      </c>
      <c r="F36" s="35" t="s">
        <v>13</v>
      </c>
      <c r="G36" s="44"/>
      <c r="H36" s="124"/>
      <c r="I36" s="82"/>
      <c r="J36" s="78" t="s">
        <v>5</v>
      </c>
      <c r="K36" s="79" t="s">
        <v>6</v>
      </c>
      <c r="L36" s="80"/>
      <c r="M36" s="106"/>
      <c r="N36" s="81" t="s">
        <v>12</v>
      </c>
      <c r="O36" s="81" t="s">
        <v>12</v>
      </c>
      <c r="P36" s="81" t="s">
        <v>12</v>
      </c>
      <c r="Q36" s="81" t="s">
        <v>12</v>
      </c>
      <c r="R36" s="82"/>
    </row>
    <row r="37" spans="1:41" s="134" customFormat="1" x14ac:dyDescent="0.35">
      <c r="B37" s="26">
        <v>0.05</v>
      </c>
      <c r="C37" s="63" t="s">
        <v>76</v>
      </c>
      <c r="D37" s="65"/>
      <c r="E37" s="23" t="s">
        <v>92</v>
      </c>
      <c r="F37" s="24" t="s">
        <v>92</v>
      </c>
      <c r="G37" s="44"/>
      <c r="H37" s="124"/>
      <c r="I37" s="82"/>
      <c r="J37" s="114" t="str">
        <f>F37</f>
        <v>... %</v>
      </c>
      <c r="K37" s="115" t="e">
        <f>1+(1*J37)</f>
        <v>#VALUE!</v>
      </c>
      <c r="L37" s="146" t="e">
        <f>F37-E37</f>
        <v>#VALUE!</v>
      </c>
      <c r="M37" s="106"/>
      <c r="N37" s="113">
        <v>0</v>
      </c>
      <c r="O37" s="113">
        <v>5.0000000000000001E-3</v>
      </c>
      <c r="P37" s="113">
        <v>0</v>
      </c>
      <c r="Q37" s="113">
        <v>0</v>
      </c>
      <c r="R37" s="82"/>
    </row>
    <row r="38" spans="1:41" s="20" customFormat="1" x14ac:dyDescent="0.35">
      <c r="B38" s="173"/>
      <c r="C38" s="152"/>
      <c r="D38" s="151"/>
      <c r="E38" s="60"/>
      <c r="F38" s="31"/>
      <c r="G38" s="44"/>
      <c r="H38" s="124"/>
      <c r="I38" s="82"/>
      <c r="J38" s="89"/>
      <c r="K38" s="88"/>
      <c r="L38" s="90"/>
      <c r="M38" s="105"/>
      <c r="N38" s="91"/>
      <c r="O38" s="91"/>
      <c r="P38" s="91"/>
      <c r="Q38" s="91"/>
      <c r="R38" s="82"/>
    </row>
    <row r="39" spans="1:41" s="28" customFormat="1" ht="16" x14ac:dyDescent="0.35">
      <c r="B39" s="173"/>
      <c r="C39" s="64" t="s">
        <v>14</v>
      </c>
      <c r="D39" s="29"/>
      <c r="E39" s="36"/>
      <c r="F39" s="30"/>
      <c r="G39" s="44"/>
      <c r="H39" s="124"/>
      <c r="I39" s="82"/>
      <c r="J39" s="149"/>
      <c r="K39" s="148"/>
      <c r="L39" s="147"/>
      <c r="M39" s="105"/>
      <c r="N39" s="67" t="s">
        <v>83</v>
      </c>
      <c r="O39" s="67" t="s">
        <v>84</v>
      </c>
      <c r="P39" s="67" t="s">
        <v>85</v>
      </c>
      <c r="Q39" s="67" t="s">
        <v>86</v>
      </c>
      <c r="R39" s="82"/>
    </row>
    <row r="40" spans="1:41" s="11" customFormat="1" ht="21" x14ac:dyDescent="0.35">
      <c r="B40" s="32" t="s">
        <v>2</v>
      </c>
      <c r="C40" s="37"/>
      <c r="D40" s="34" t="s">
        <v>11</v>
      </c>
      <c r="E40" s="15" t="s">
        <v>12</v>
      </c>
      <c r="F40" s="35" t="s">
        <v>13</v>
      </c>
      <c r="G40" s="44"/>
      <c r="H40" s="124"/>
      <c r="I40" s="82"/>
      <c r="J40" s="78" t="s">
        <v>5</v>
      </c>
      <c r="K40" s="79" t="s">
        <v>6</v>
      </c>
      <c r="L40" s="80"/>
      <c r="M40" s="106"/>
      <c r="N40" s="81" t="s">
        <v>12</v>
      </c>
      <c r="O40" s="81" t="s">
        <v>12</v>
      </c>
      <c r="P40" s="81" t="s">
        <v>12</v>
      </c>
      <c r="Q40" s="81" t="s">
        <v>12</v>
      </c>
      <c r="R40" s="82"/>
    </row>
    <row r="41" spans="1:41" s="134" customFormat="1" x14ac:dyDescent="0.35">
      <c r="B41" s="26">
        <v>0.05</v>
      </c>
      <c r="C41" s="63" t="s">
        <v>77</v>
      </c>
      <c r="D41" s="66"/>
      <c r="E41" s="23" t="s">
        <v>92</v>
      </c>
      <c r="F41" s="24" t="s">
        <v>92</v>
      </c>
      <c r="G41" s="44"/>
      <c r="H41" s="124"/>
      <c r="I41" s="82"/>
      <c r="J41" s="114" t="str">
        <f>F41</f>
        <v>... %</v>
      </c>
      <c r="K41" s="115" t="e">
        <f>1+(1*J41)</f>
        <v>#VALUE!</v>
      </c>
      <c r="L41" s="146" t="e">
        <f>F41-E41</f>
        <v>#VALUE!</v>
      </c>
      <c r="M41" s="106"/>
      <c r="N41" s="113">
        <v>0</v>
      </c>
      <c r="O41" s="113">
        <v>5.0000000000000001E-4</v>
      </c>
      <c r="P41" s="113">
        <v>0</v>
      </c>
      <c r="Q41" s="113">
        <v>0</v>
      </c>
      <c r="R41" s="82"/>
    </row>
    <row r="42" spans="1:41" s="11" customFormat="1" x14ac:dyDescent="0.25">
      <c r="B42" s="145"/>
      <c r="C42" s="144"/>
      <c r="D42" s="143"/>
      <c r="E42" s="38"/>
      <c r="F42" s="39"/>
      <c r="G42" s="44"/>
      <c r="H42" s="124"/>
      <c r="I42" s="82"/>
      <c r="J42" s="107"/>
      <c r="K42" s="108"/>
      <c r="L42" s="109"/>
      <c r="M42" s="176"/>
      <c r="N42" s="92"/>
      <c r="O42" s="92"/>
      <c r="P42" s="92"/>
      <c r="Q42" s="92"/>
      <c r="R42" s="82"/>
    </row>
    <row r="43" spans="1:41" s="135" customFormat="1" ht="22" customHeight="1" x14ac:dyDescent="0.35">
      <c r="B43" s="180" t="s">
        <v>79</v>
      </c>
      <c r="C43" s="180"/>
      <c r="D43" s="180"/>
      <c r="E43" s="180"/>
      <c r="F43" s="180"/>
      <c r="G43" s="44"/>
      <c r="H43" s="124"/>
      <c r="I43" s="82"/>
      <c r="J43" s="136"/>
      <c r="K43" s="136"/>
      <c r="L43" s="136"/>
      <c r="M43" s="100"/>
      <c r="N43" s="132"/>
      <c r="O43" s="133"/>
      <c r="P43" s="94"/>
      <c r="Q43" s="94"/>
      <c r="R43" s="82"/>
    </row>
    <row r="44" spans="1:41" s="135" customFormat="1" ht="43.5" customHeight="1" x14ac:dyDescent="0.25">
      <c r="B44" s="180" t="s">
        <v>16</v>
      </c>
      <c r="C44" s="180"/>
      <c r="D44" s="180"/>
      <c r="E44" s="180"/>
      <c r="F44" s="180"/>
      <c r="G44" s="44"/>
      <c r="H44" s="124"/>
      <c r="I44" s="82"/>
      <c r="J44" s="107"/>
      <c r="K44" s="108"/>
      <c r="L44" s="109"/>
      <c r="M44" s="100"/>
      <c r="N44" s="132"/>
      <c r="O44" s="133"/>
      <c r="P44" s="94"/>
      <c r="Q44" s="94"/>
      <c r="R44" s="82"/>
    </row>
    <row r="45" spans="1:41" s="142" customFormat="1" x14ac:dyDescent="0.25">
      <c r="B45" s="181" t="s">
        <v>87</v>
      </c>
      <c r="C45" s="181"/>
      <c r="D45" s="181"/>
      <c r="E45" s="181"/>
      <c r="F45" s="181"/>
      <c r="G45" s="44"/>
      <c r="H45" s="124"/>
      <c r="I45" s="82"/>
      <c r="J45" s="107"/>
      <c r="K45" s="108"/>
      <c r="L45" s="109"/>
      <c r="M45" s="177"/>
      <c r="N45" s="132"/>
      <c r="O45" s="133"/>
      <c r="P45" s="94"/>
      <c r="Q45" s="94"/>
      <c r="R45" s="82"/>
    </row>
    <row r="46" spans="1:41" s="135" customFormat="1" x14ac:dyDescent="0.25">
      <c r="B46" s="141"/>
      <c r="C46" s="140"/>
      <c r="D46" s="140"/>
      <c r="E46" s="139"/>
      <c r="F46" s="138"/>
      <c r="G46" s="44"/>
      <c r="H46" s="124"/>
      <c r="I46" s="82"/>
      <c r="J46" s="107"/>
      <c r="K46" s="108"/>
      <c r="L46" s="109"/>
      <c r="M46" s="100"/>
      <c r="N46" s="137"/>
      <c r="O46" s="137"/>
      <c r="P46" s="137"/>
      <c r="Q46" s="137"/>
      <c r="R46" s="82"/>
    </row>
    <row r="47" spans="1:41" s="134" customFormat="1" x14ac:dyDescent="0.25">
      <c r="B47" s="178" t="s">
        <v>89</v>
      </c>
      <c r="C47" s="135"/>
      <c r="D47" s="135"/>
      <c r="E47" s="135"/>
      <c r="F47" s="135"/>
      <c r="G47" s="44"/>
      <c r="H47" s="124"/>
      <c r="I47" s="82"/>
      <c r="J47" s="107"/>
      <c r="K47" s="108"/>
      <c r="L47" s="109"/>
      <c r="M47" s="179"/>
      <c r="N47" s="94"/>
      <c r="O47" s="94"/>
      <c r="P47" s="94"/>
      <c r="Q47" s="94"/>
      <c r="R47" s="82"/>
    </row>
    <row r="48" spans="1:41" s="19" customFormat="1" ht="22" customHeight="1" x14ac:dyDescent="0.25">
      <c r="A48" s="134"/>
      <c r="B48" s="182" t="s">
        <v>78</v>
      </c>
      <c r="C48" s="182"/>
      <c r="D48" s="182"/>
      <c r="E48" s="182"/>
      <c r="F48" s="182"/>
      <c r="G48" s="44"/>
      <c r="H48" s="124"/>
      <c r="I48" s="82"/>
      <c r="J48" s="107"/>
      <c r="K48" s="108"/>
      <c r="L48" s="109"/>
      <c r="M48" s="110"/>
      <c r="N48" s="132"/>
      <c r="O48" s="133"/>
      <c r="P48" s="94"/>
      <c r="Q48" s="94"/>
      <c r="R48" s="82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</row>
    <row r="49" spans="1:41" s="19" customFormat="1" ht="22" customHeight="1" x14ac:dyDescent="0.25">
      <c r="A49" s="134"/>
      <c r="B49" s="182" t="s">
        <v>15</v>
      </c>
      <c r="C49" s="182"/>
      <c r="D49" s="182"/>
      <c r="E49" s="182"/>
      <c r="F49" s="182"/>
      <c r="G49" s="44"/>
      <c r="H49" s="124"/>
      <c r="I49" s="82"/>
      <c r="J49" s="107"/>
      <c r="K49" s="108"/>
      <c r="L49" s="109"/>
      <c r="M49" s="110"/>
      <c r="N49" s="132"/>
      <c r="O49" s="133"/>
      <c r="P49" s="94"/>
      <c r="Q49" s="94"/>
      <c r="R49" s="82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</row>
    <row r="50" spans="1:41" s="62" customFormat="1" x14ac:dyDescent="0.35">
      <c r="B50" s="127"/>
      <c r="H50" s="124"/>
      <c r="I50" s="83"/>
      <c r="J50" s="69"/>
      <c r="K50" s="69"/>
      <c r="L50" s="69"/>
      <c r="M50" s="69"/>
      <c r="N50" s="70"/>
      <c r="O50" s="70"/>
      <c r="P50" s="70"/>
      <c r="Q50" s="70"/>
      <c r="R50" s="83"/>
    </row>
    <row r="51" spans="1:41" s="62" customFormat="1" x14ac:dyDescent="0.35">
      <c r="B51" s="127"/>
      <c r="N51" s="111"/>
      <c r="O51" s="111"/>
      <c r="P51" s="111"/>
      <c r="Q51" s="111"/>
    </row>
    <row r="52" spans="1:41" s="62" customFormat="1" x14ac:dyDescent="0.35">
      <c r="B52" s="127"/>
      <c r="N52" s="111"/>
      <c r="O52" s="111"/>
      <c r="P52" s="111"/>
      <c r="Q52" s="111"/>
    </row>
    <row r="53" spans="1:41" s="62" customFormat="1" x14ac:dyDescent="0.35">
      <c r="B53" s="127"/>
      <c r="N53" s="111"/>
      <c r="O53" s="111"/>
      <c r="P53" s="111"/>
      <c r="Q53" s="111"/>
    </row>
    <row r="54" spans="1:41" s="62" customFormat="1" x14ac:dyDescent="0.35">
      <c r="B54" s="127"/>
      <c r="N54" s="111"/>
      <c r="O54" s="111"/>
      <c r="P54" s="111"/>
      <c r="Q54" s="111"/>
    </row>
    <row r="55" spans="1:41" s="62" customFormat="1" x14ac:dyDescent="0.35">
      <c r="B55" s="127"/>
      <c r="N55" s="111"/>
      <c r="O55" s="111"/>
      <c r="P55" s="111"/>
      <c r="Q55" s="111"/>
    </row>
    <row r="56" spans="1:41" s="62" customFormat="1" x14ac:dyDescent="0.35">
      <c r="B56" s="127"/>
      <c r="N56" s="111"/>
      <c r="O56" s="111"/>
      <c r="P56" s="111"/>
      <c r="Q56" s="111"/>
    </row>
    <row r="57" spans="1:41" s="62" customFormat="1" x14ac:dyDescent="0.35">
      <c r="B57" s="127"/>
      <c r="N57" s="111"/>
      <c r="O57" s="111"/>
      <c r="P57" s="111"/>
      <c r="Q57" s="111"/>
    </row>
    <row r="58" spans="1:41" s="62" customFormat="1" x14ac:dyDescent="0.35">
      <c r="B58" s="127"/>
      <c r="N58" s="111"/>
      <c r="O58" s="111"/>
      <c r="P58" s="111"/>
      <c r="Q58" s="111"/>
    </row>
    <row r="59" spans="1:41" s="62" customFormat="1" x14ac:dyDescent="0.35">
      <c r="B59" s="127"/>
      <c r="N59" s="111"/>
      <c r="O59" s="111"/>
      <c r="P59" s="111"/>
      <c r="Q59" s="111"/>
    </row>
    <row r="60" spans="1:41" s="62" customFormat="1" x14ac:dyDescent="0.35">
      <c r="B60" s="127"/>
      <c r="N60" s="111"/>
      <c r="O60" s="111"/>
      <c r="P60" s="111"/>
      <c r="Q60" s="111"/>
    </row>
    <row r="61" spans="1:41" s="62" customFormat="1" x14ac:dyDescent="0.35">
      <c r="B61" s="127"/>
      <c r="N61" s="111"/>
      <c r="O61" s="111"/>
      <c r="P61" s="111"/>
      <c r="Q61" s="111"/>
    </row>
    <row r="62" spans="1:41" s="62" customFormat="1" x14ac:dyDescent="0.35">
      <c r="B62" s="127"/>
      <c r="N62" s="111"/>
      <c r="O62" s="111"/>
      <c r="P62" s="111"/>
      <c r="Q62" s="111"/>
    </row>
    <row r="63" spans="1:41" s="62" customFormat="1" x14ac:dyDescent="0.35">
      <c r="B63" s="127"/>
      <c r="I63"/>
      <c r="N63" s="68"/>
      <c r="O63" s="68"/>
      <c r="P63" s="68"/>
      <c r="Q63" s="68"/>
      <c r="R63"/>
    </row>
    <row r="64" spans="1:41" s="62" customFormat="1" x14ac:dyDescent="0.35">
      <c r="B64" s="127"/>
      <c r="I64"/>
      <c r="N64" s="68"/>
      <c r="O64" s="68"/>
      <c r="P64" s="68"/>
      <c r="Q64" s="68"/>
      <c r="R64"/>
    </row>
    <row r="65" spans="2:18" s="62" customFormat="1" x14ac:dyDescent="0.35">
      <c r="B65" s="127"/>
      <c r="I65"/>
      <c r="N65" s="68"/>
      <c r="O65" s="68"/>
      <c r="P65" s="68"/>
      <c r="Q65" s="68"/>
      <c r="R65"/>
    </row>
    <row r="66" spans="2:18" s="62" customFormat="1" x14ac:dyDescent="0.35">
      <c r="B66" s="127"/>
      <c r="I66"/>
      <c r="N66" s="68"/>
      <c r="O66" s="68"/>
      <c r="P66" s="68"/>
      <c r="Q66" s="68"/>
      <c r="R66"/>
    </row>
    <row r="67" spans="2:18" s="62" customFormat="1" x14ac:dyDescent="0.35">
      <c r="B67" s="127"/>
      <c r="I67"/>
      <c r="N67" s="68"/>
      <c r="O67" s="68"/>
      <c r="P67" s="68"/>
      <c r="Q67" s="68"/>
      <c r="R67"/>
    </row>
    <row r="68" spans="2:18" s="62" customFormat="1" x14ac:dyDescent="0.35">
      <c r="B68" s="127"/>
      <c r="I68"/>
      <c r="N68" s="68"/>
      <c r="O68" s="68"/>
      <c r="P68" s="68"/>
      <c r="Q68" s="68"/>
      <c r="R68"/>
    </row>
    <row r="69" spans="2:18" s="62" customFormat="1" x14ac:dyDescent="0.35">
      <c r="B69" s="127"/>
      <c r="I69"/>
      <c r="N69" s="68"/>
      <c r="O69" s="68"/>
      <c r="P69" s="68"/>
      <c r="Q69" s="68"/>
      <c r="R69"/>
    </row>
  </sheetData>
  <protectedRanges>
    <protectedRange sqref="M46:M47" name="Interval3_1"/>
    <protectedRange sqref="J37:J38 J29 J41 H12 H24:H29" name="Interval3_1_3"/>
    <protectedRange sqref="H11 H8:H9" name="Interval3_1_1_1"/>
    <protectedRange sqref="H10" name="Interval3_1_1_1_1"/>
  </protectedRanges>
  <mergeCells count="5">
    <mergeCell ref="B43:F43"/>
    <mergeCell ref="B44:F44"/>
    <mergeCell ref="B45:F45"/>
    <mergeCell ref="B48:F48"/>
    <mergeCell ref="B49:F49"/>
  </mergeCells>
  <conditionalFormatting sqref="L8:L28">
    <cfRule type="cellIs" dxfId="3" priority="3" operator="lessThan">
      <formula>0</formula>
    </cfRule>
  </conditionalFormatting>
  <conditionalFormatting sqref="L32:L33">
    <cfRule type="cellIs" dxfId="2" priority="23" operator="lessThan">
      <formula>0</formula>
    </cfRule>
  </conditionalFormatting>
  <conditionalFormatting sqref="L37">
    <cfRule type="cellIs" dxfId="1" priority="2" operator="greaterThan">
      <formula>0</formula>
    </cfRule>
  </conditionalFormatting>
  <conditionalFormatting sqref="L41">
    <cfRule type="cellIs" dxfId="0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Header>&amp;R&amp;F; &amp;A; &amp;P de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nyo xmlns="398be8b1-8559-458d-8f58-0e0ba4632107">
      <Value>2020</Value>
    </Anyo>
    <Período xmlns="398be8b1-8559-458d-8f58-0e0ba4632107" xsi:nil="true"/>
    <Empresa xmlns="398be8b1-8559-458d-8f58-0e0ba4632107" xsi:nil="true"/>
    <lcf76f155ced4ddcb4097134ff3c332f xmlns="d6b45008-351b-4aea-a9c9-179a62b777c8" xsi:nil="true"/>
    <TaxCatchAll xmlns="d2a93d74-f6e3-48a0-863c-b69df431d8ab" xsi:nil="true"/>
    <Estructura_x0020_Carpetas_x0020_Servicios xmlns="d6b45008-351b-4aea-a9c9-179a62b777c8">
      <Url xsi:nil="true"/>
      <Description xsi:nil="true"/>
    </Estructura_x0020_Carpetas_x0020_Servicios>
    <Comentario xmlns="d6b45008-351b-4aea-a9c9-179a62b777c8" xsi:nil="true"/>
    <_dlc_DocId xmlns="d45d37dd-cd1f-4df7-948e-508059892175">ANU53TMXZPW3-1441578552-1520593</_dlc_DocId>
    <_dlc_DocIdUrl xmlns="d45d37dd-cd1f-4df7-948e-508059892175">
      <Url>https://globalappsportal.sharepoint.com/sites/Hypatia/Servicios/_layouts/15/DocIdRedir.aspx?ID=ANU53TMXZPW3-1441578552-1520593</Url>
      <Description>ANU53TMXZPW3-1441578552-1520593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1773FDBDE07D8945BF8015905421CBCA008E7CFCB78FDF9647AED3E345CBF6D9D7" ma:contentTypeVersion="3503" ma:contentTypeDescription="" ma:contentTypeScope="" ma:versionID="b9cb88382b92216c1d0ca962a87a0080">
  <xsd:schema xmlns:xsd="http://www.w3.org/2001/XMLSchema" xmlns:xs="http://www.w3.org/2001/XMLSchema" xmlns:p="http://schemas.microsoft.com/office/2006/metadata/properties" xmlns:ns2="398be8b1-8559-458d-8f58-0e0ba4632107" xmlns:ns3="d6b45008-351b-4aea-a9c9-179a62b777c8" xmlns:ns4="d45d37dd-cd1f-4df7-948e-508059892175" xmlns:ns5="d2a93d74-f6e3-48a0-863c-b69df431d8ab" targetNamespace="http://schemas.microsoft.com/office/2006/metadata/properties" ma:root="true" ma:fieldsID="84f37c2eea9fe5de90e07e0f8e8d411b" ns2:_="" ns3:_="" ns4:_="" ns5:_="">
    <xsd:import namespace="398be8b1-8559-458d-8f58-0e0ba4632107"/>
    <xsd:import namespace="d6b45008-351b-4aea-a9c9-179a62b777c8"/>
    <xsd:import namespace="d45d37dd-cd1f-4df7-948e-508059892175"/>
    <xsd:import namespace="d2a93d74-f6e3-48a0-863c-b69df431d8ab"/>
    <xsd:element name="properties">
      <xsd:complexType>
        <xsd:sequence>
          <xsd:element name="documentManagement">
            <xsd:complexType>
              <xsd:all>
                <xsd:element ref="ns2:Anyo" minOccurs="0"/>
                <xsd:element ref="ns2:Empresa" minOccurs="0"/>
                <xsd:element ref="ns2:Período" minOccurs="0"/>
                <xsd:element ref="ns3:Comentario" minOccurs="0"/>
                <xsd:element ref="ns4:_dlc_DocId" minOccurs="0"/>
                <xsd:element ref="ns3:Estructura_x0020_Carpetas_x0020_Servicios" minOccurs="0"/>
                <xsd:element ref="ns4:_dlc_DocIdPersistId" minOccurs="0"/>
                <xsd:element ref="ns4:_dlc_DocIdUrl" minOccurs="0"/>
                <xsd:element ref="ns3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8be8b1-8559-458d-8f58-0e0ba4632107" elementFormDefault="qualified">
    <xsd:import namespace="http://schemas.microsoft.com/office/2006/documentManagement/types"/>
    <xsd:import namespace="http://schemas.microsoft.com/office/infopath/2007/PartnerControls"/>
    <xsd:element name="Anyo" ma:index="2" nillable="true" ma:displayName="Año" ma:default="2020" ma:internalName="Anyo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2012"/>
                    <xsd:enumeration value="2013"/>
                    <xsd:enumeration value="2014"/>
                    <xsd:enumeration value="2015"/>
                    <xsd:enumeration value="2016"/>
                    <xsd:enumeration value="2017"/>
                    <xsd:enumeration value="2018"/>
                    <xsd:enumeration value="2019"/>
                    <xsd:enumeration value="2020"/>
                    <xsd:enumeration value="2021"/>
                    <xsd:enumeration value="2022"/>
                    <xsd:enumeration value="2023"/>
                    <xsd:enumeration value="2024"/>
                    <xsd:enumeration value="2025"/>
                    <xsd:enumeration value="2026"/>
                    <xsd:enumeration value="2027"/>
                    <xsd:enumeration value="2028"/>
                    <xsd:enumeration value="2029"/>
                    <xsd:enumeration value="2030"/>
                  </xsd:restriction>
                </xsd:simpleType>
              </xsd:element>
            </xsd:sequence>
          </xsd:extension>
        </xsd:complexContent>
      </xsd:complexType>
    </xsd:element>
    <xsd:element name="Empresa" ma:index="3" nillable="true" ma:displayName="Empresa" ma:list="{191fa767-8b3a-4212-9992-47eb717a1c28}" ma:internalName="Empresa" ma:showField="Title" ma:web="398be8b1-8559-458d-8f58-0e0ba46321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eríodo" ma:index="4" nillable="true" ma:displayName="Período" ma:description="Período del año fiscal o natural.&#10;Sem: Período semestral&#10;Q: Período cuatrimestral" ma:format="Dropdown" ma:internalName="Per_x00ed_odo">
      <xsd:simpleType>
        <xsd:restriction base="dms:Choice">
          <xsd:enumeration value="-- SIN PERÍODO ASOCIADO --"/>
          <xsd:enumeration value="Sem1"/>
          <xsd:enumeration value="Sem2"/>
          <xsd:enumeration value="Q1"/>
          <xsd:enumeration value="Q2"/>
          <xsd:enumeration value="Q3"/>
          <xsd:enumeration value="Q4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45008-351b-4aea-a9c9-179a62b777c8" elementFormDefault="qualified">
    <xsd:import namespace="http://schemas.microsoft.com/office/2006/documentManagement/types"/>
    <xsd:import namespace="http://schemas.microsoft.com/office/infopath/2007/PartnerControls"/>
    <xsd:element name="Comentario" ma:index="5" nillable="true" ma:displayName="Comentario" ma:internalName="Comentario">
      <xsd:simpleType>
        <xsd:restriction base="dms:Note">
          <xsd:maxLength value="255"/>
        </xsd:restriction>
      </xsd:simpleType>
    </xsd:element>
    <xsd:element name="Estructura_x0020_Carpetas_x0020_Servicios" ma:index="13" nillable="true" ma:displayName="Estructura Carpetas Servicios" ma:hidden="true" ma:internalName="Estructura_x0020_Carpetas_x0020_Servicios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cf76f155ced4ddcb4097134ff3c332f" ma:index="16" nillable="true" ma:displayName="Etiquetas de imagen_0" ma:hidden="true" ma:internalName="lcf76f155ced4ddcb4097134ff3c332f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d37dd-cd1f-4df7-948e-508059892175" elementFormDefault="qualified">
    <xsd:import namespace="http://schemas.microsoft.com/office/2006/documentManagement/types"/>
    <xsd:import namespace="http://schemas.microsoft.com/office/infopath/2007/PartnerControls"/>
    <xsd:element name="_dlc_DocId" ma:index="11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5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a93d74-f6e3-48a0-863c-b69df431d8a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e2255aa5-b18e-4958-a1a9-dbcf9aff489e}" ma:internalName="TaxCatchAll" ma:showField="CatchAllData" ma:web="d45d37dd-cd1f-4df7-948e-5080598921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51E878-6BB9-4F83-9234-DC4573A2F855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d6b45008-351b-4aea-a9c9-179a62b777c8"/>
    <ds:schemaRef ds:uri="http://purl.org/dc/elements/1.1/"/>
    <ds:schemaRef ds:uri="398be8b1-8559-458d-8f58-0e0ba4632107"/>
    <ds:schemaRef ds:uri="d2a93d74-f6e3-48a0-863c-b69df431d8ab"/>
    <ds:schemaRef ds:uri="http://schemas.microsoft.com/office/2006/metadata/properties"/>
    <ds:schemaRef ds:uri="http://schemas.microsoft.com/office/infopath/2007/PartnerControls"/>
    <ds:schemaRef ds:uri="d45d37dd-cd1f-4df7-948e-50805989217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A56B13D-E4B4-42C8-8347-5B785A7F832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01FA0BE-C34C-4F1E-9EAE-3B125C0FCD1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6D435D5-4C8A-409D-87C0-49793550F8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8be8b1-8559-458d-8f58-0e0ba4632107"/>
    <ds:schemaRef ds:uri="d6b45008-351b-4aea-a9c9-179a62b777c8"/>
    <ds:schemaRef ds:uri="d45d37dd-cd1f-4df7-948e-508059892175"/>
    <ds:schemaRef ds:uri="d2a93d74-f6e3-48a0-863c-b69df431d8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Full1</vt:lpstr>
      <vt:lpstr>Ràdio</vt:lpstr>
      <vt:lpstr>Ràdio!Àrea_d'impressió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2022-10-06T16:34:23Z</dcterms:created>
  <dcterms:modified xsi:type="dcterms:W3CDTF">2025-06-25T20:40:27Z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0x0101001773FDBDE07D8945BF8015905421CBCA008E7CFCB78FDF9647AED3E345CBF6D9D7</vt:lpwstr>
  </property>
  <property fmtid="{D5CDD505-2E9C-101B-9397-08002B2CF9AE}" pid="3" name="_dlc_DocIdItemGuid">
    <vt:lpwstr>7b4dc190-e762-477e-ae65-cafa3f8f9847</vt:lpwstr>
  </property>
  <property fmtid="{D5CDD505-2E9C-101B-9397-08002B2CF9AE}" pid="4" name="MediaServiceImageTags">
    <vt:lpwstr/>
  </property>
</Properties>
</file>