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49 Projecte Santa Julita Fase 6/"/>
    </mc:Choice>
  </mc:AlternateContent>
  <xr:revisionPtr revIDLastSave="336" documentId="13_ncr:1_{1F07B5FD-FD06-4E3E-B178-90D5124CE668}" xr6:coauthVersionLast="47" xr6:coauthVersionMax="47" xr10:uidLastSave="{3A6A6807-D7AD-4888-8A09-9205D39606F6}"/>
  <bookViews>
    <workbookView xWindow="-110" yWindow="-110" windowWidth="19420" windowHeight="10300" xr2:uid="{00000000-000D-0000-FFFF-FFFF00000000}"/>
  </bookViews>
  <sheets>
    <sheet name="Exp 01-2025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2" l="1"/>
  <c r="H50" i="2"/>
  <c r="H51" i="2"/>
  <c r="H52" i="2"/>
  <c r="H53" i="2"/>
  <c r="H54" i="2"/>
  <c r="H7" i="2"/>
  <c r="H30" i="2"/>
  <c r="H31" i="2"/>
  <c r="F30" i="2"/>
  <c r="F31" i="2"/>
  <c r="A30" i="2"/>
  <c r="A31" i="2"/>
  <c r="A32" i="2"/>
  <c r="A33" i="2"/>
  <c r="A34" i="2"/>
  <c r="A41" i="2"/>
  <c r="A42" i="2" s="1"/>
  <c r="A43" i="2" s="1"/>
  <c r="F50" i="2"/>
  <c r="F52" i="2"/>
  <c r="F53" i="2"/>
  <c r="H29" i="2"/>
  <c r="F29" i="2"/>
  <c r="E7" i="2" l="1"/>
  <c r="F7" i="2" s="1"/>
  <c r="H9" i="2"/>
  <c r="H8" i="2"/>
  <c r="H33" i="2"/>
  <c r="E33" i="2"/>
  <c r="F33" i="2" s="1"/>
  <c r="A51" i="2"/>
  <c r="A54" i="2" s="1"/>
  <c r="A26" i="2"/>
  <c r="A27" i="2" s="1"/>
  <c r="A28" i="2" s="1"/>
  <c r="A29" i="2" s="1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49" i="2"/>
  <c r="H43" i="2"/>
  <c r="H42" i="2"/>
  <c r="H41" i="2"/>
  <c r="H40" i="2"/>
  <c r="H34" i="2"/>
  <c r="H32" i="2"/>
  <c r="H28" i="2"/>
  <c r="H27" i="2"/>
  <c r="H26" i="2"/>
  <c r="H25" i="2"/>
  <c r="H19" i="2"/>
  <c r="H5" i="2"/>
  <c r="H6" i="2"/>
  <c r="H10" i="2"/>
  <c r="H11" i="2"/>
  <c r="H12" i="2"/>
  <c r="H13" i="2"/>
  <c r="H14" i="2"/>
  <c r="H15" i="2"/>
  <c r="H16" i="2"/>
  <c r="H17" i="2"/>
  <c r="H18" i="2"/>
  <c r="H4" i="2"/>
  <c r="H73" i="2" l="1"/>
  <c r="H74" i="2" s="1"/>
  <c r="H75" i="2" s="1"/>
  <c r="H44" i="2"/>
  <c r="H55" i="2"/>
  <c r="H35" i="2"/>
  <c r="H20" i="2"/>
  <c r="H21" i="2" s="1"/>
  <c r="H22" i="2" s="1"/>
  <c r="F71" i="2"/>
  <c r="F40" i="2"/>
  <c r="F41" i="2"/>
  <c r="F42" i="2"/>
  <c r="H78" i="2" l="1"/>
  <c r="F15" i="2"/>
  <c r="F14" i="2"/>
  <c r="F68" i="2"/>
  <c r="F72" i="2"/>
  <c r="F70" i="2"/>
  <c r="F69" i="2"/>
  <c r="F61" i="2"/>
  <c r="F27" i="2"/>
  <c r="F26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F13" i="2"/>
  <c r="F16" i="2"/>
  <c r="F17" i="2"/>
  <c r="F18" i="2"/>
  <c r="F19" i="2"/>
  <c r="E34" i="2"/>
  <c r="E32" i="2"/>
  <c r="F32" i="2" s="1"/>
  <c r="F64" i="2"/>
  <c r="F43" i="2"/>
  <c r="F44" i="2" s="1"/>
  <c r="F10" i="2"/>
  <c r="H36" i="2" l="1"/>
  <c r="H37" i="2" s="1"/>
  <c r="F62" i="2"/>
  <c r="F63" i="2"/>
  <c r="F65" i="2"/>
  <c r="F66" i="2"/>
  <c r="F67" i="2"/>
  <c r="F60" i="2"/>
  <c r="F73" i="2" l="1"/>
  <c r="F74" i="2" s="1"/>
  <c r="F75" i="2" s="1"/>
  <c r="H45" i="2"/>
  <c r="H46" i="2" s="1"/>
  <c r="F51" i="2"/>
  <c r="F54" i="2"/>
  <c r="F49" i="2"/>
  <c r="F25" i="2"/>
  <c r="F28" i="2"/>
  <c r="F34" i="2"/>
  <c r="F55" i="2" l="1"/>
  <c r="F35" i="2"/>
  <c r="H56" i="2"/>
  <c r="H57" i="2" s="1"/>
  <c r="H79" i="2"/>
  <c r="H80" i="2" s="1"/>
  <c r="F4" i="2"/>
  <c r="F5" i="2"/>
  <c r="F6" i="2"/>
  <c r="F8" i="2"/>
  <c r="F9" i="2"/>
  <c r="F11" i="2"/>
  <c r="F12" i="2"/>
  <c r="F20" i="2" l="1"/>
  <c r="F21" i="2" l="1"/>
  <c r="F22" i="2" s="1"/>
  <c r="F36" i="2" l="1"/>
  <c r="F37" i="2" s="1"/>
  <c r="F45" i="2" l="1"/>
  <c r="F46" i="2" s="1"/>
  <c r="F78" i="2" l="1"/>
  <c r="F79" i="2" s="1"/>
  <c r="F80" i="2" s="1"/>
  <c r="F56" i="2" l="1"/>
  <c r="F5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</futureMetadata>
  <valueMetadata count="2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</valueMetadata>
</metadata>
</file>

<file path=xl/sharedStrings.xml><?xml version="1.0" encoding="utf-8"?>
<sst xmlns="http://schemas.openxmlformats.org/spreadsheetml/2006/main" count="131" uniqueCount="66">
  <si>
    <t>Material</t>
  </si>
  <si>
    <t>Unitats</t>
  </si>
  <si>
    <t>Imatge</t>
  </si>
  <si>
    <t>Maniguet de PE 100 electrosoldable de DN 225 mm</t>
  </si>
  <si>
    <t>IVA</t>
  </si>
  <si>
    <t>Total</t>
  </si>
  <si>
    <t>Portabrides de PE 100 electrosoldable de DN 225 mm</t>
  </si>
  <si>
    <t>Vàlvula de comporta quadradet amb tanca elàstica unió B-B DN 200 (F4) PN16</t>
  </si>
  <si>
    <t>Brida d'acer DN 200 per a portabrides de 225 mm PN16</t>
  </si>
  <si>
    <t>Junta EPDM per a vàlvula de comporta quadradet amb tanca elàstica unió B-B DN 200</t>
  </si>
  <si>
    <t>Cinta de senyalització canonada blava inscripció aigua potable rotllo 100 m</t>
  </si>
  <si>
    <t>Pot de Tovalloletes d'un sol ús amb isopropanol per neteja per soldadura de canonades de polietilè</t>
  </si>
  <si>
    <t>Caixa de 50 cargols hexagonals zincats DIN 931 qualitat 8.8 de  M20 long 80 mm</t>
  </si>
  <si>
    <t>Caixa de 50 ut Femella hexagonal zincada DIN 934 qualitat 8,8 M20</t>
  </si>
  <si>
    <t>Caixa de 50 ut Volandera zincada DIN 125 qualitat 8,8 M20</t>
  </si>
  <si>
    <t>Caixa de 50 cargols hexagonals zincats DIN 931 qualitat 8.8 de  M20 long 120 mm</t>
  </si>
  <si>
    <t>T de fossa reduida B-B DN 200/100 PN16</t>
  </si>
  <si>
    <t>T de fossa igual B-B DN 100 PN16</t>
  </si>
  <si>
    <t>Tub de PE 100 de alta densitat en barra SDR 11 PN16 de DN 225 amb espessor de 20,5 mm</t>
  </si>
  <si>
    <t>Tub de PE 100 de alta densitat en barra SDR 11 PN16 de DN 125 amb espessor de 11,4 mm</t>
  </si>
  <si>
    <t>Maniguet de PE 100 electrosoldable de DN 125 mm</t>
  </si>
  <si>
    <t>Colze de 45º de PE 100 electrosoldable de DN 225 mm</t>
  </si>
  <si>
    <t>Colze de 45º de PE 100 electrosoldable de DN 125 mm</t>
  </si>
  <si>
    <t>Peça en Te igual de PE 100 electrosoldable de DN 125 mm</t>
  </si>
  <si>
    <t>Reducció de PE 100 electrosoldable de DN 125/63 mm</t>
  </si>
  <si>
    <t>Portabrides de PE 100 electrosoldable de DN 125 mm</t>
  </si>
  <si>
    <t>Vàlvula de comporta quadradet amb tanca elàstica unió B-B DN 100 (F4)</t>
  </si>
  <si>
    <t>Brida d'acer DN 100 per a portabrides de 125 mm</t>
  </si>
  <si>
    <t>Vàlvula bola quadradet de Llautó (Tub-Tub), rosca de l'enllaç exterior DN 63 mm</t>
  </si>
  <si>
    <t>Colze de 90º de Llautó de connexió (Tub-Tub), rosca de l'enllaç exterior DN 63 mm</t>
  </si>
  <si>
    <t>Maniguet de connexió de Llautó, rosca de l'enllaç exterior DN 63 mm (curt)</t>
  </si>
  <si>
    <t>Junta EPDM per a vàlvula de comporta quadradet amb tanca elàstica unió B-B DN 100</t>
  </si>
  <si>
    <t>Caixa de 50 cargols hexagonals zincats DIN 931 qualitat 8.8 de  M16 long 120 mm</t>
  </si>
  <si>
    <t>Caixa de 50 cargols hexagonals zincats DIN 931 qualitat 8.8 de  M16 long 80 mm</t>
  </si>
  <si>
    <t>Caixa de 50 ut Femella hexagonal zincada DIN 934 qualitat 8,8 M16</t>
  </si>
  <si>
    <t>Caixa de 50 ut Volandera zincada DIN 125 qualitat 8,8 M16</t>
  </si>
  <si>
    <t>Multi/Joint 3000 Plus tipus maniguet Normal-Brida DN 225 FL 200</t>
  </si>
  <si>
    <t>Multi/Joint 3000 Plus tipus maniguet reduït DN 200/225</t>
  </si>
  <si>
    <t>Multi/Joint 3000 Plus tipus maniguet Normal-Brida DN 125 FL 100</t>
  </si>
  <si>
    <t>Trampilló per  a vàlvula de polipropilè</t>
  </si>
  <si>
    <t>Multi/Joint 3000 Plus tipus maniguet normal DN 100</t>
  </si>
  <si>
    <t>LOT 2: Subministrament de material per inversions: FASE 6, del Projecte de millora de l'àmbit de Santa Julita (P08), Exp. 49/2025/SQVSLU/CO</t>
  </si>
  <si>
    <t>Preu licitació (UT) *</t>
  </si>
  <si>
    <t>Import licitació (UT) *</t>
  </si>
  <si>
    <t>Preu OFERTA (UT) *</t>
  </si>
  <si>
    <t>Import OFERTA (UT) *</t>
  </si>
  <si>
    <t>TOTAL</t>
  </si>
  <si>
    <t>T de fossa reduida B-B DN 200 PN16</t>
  </si>
  <si>
    <t>Emplenar les caselles grogues !!!</t>
  </si>
  <si>
    <t>Tub de PE 40 de baixa densitat en rotllo SDR 7,4 PN10 de DN 32 amb espessor de 4,4 mm</t>
  </si>
  <si>
    <t>Presa en càrrega electrosoldable per DN 125 sortida a 32 mm</t>
  </si>
  <si>
    <t>Maniguet de PE 100 electrosoldable de DN 32 mm</t>
  </si>
  <si>
    <t>Colze de 45º de PE 100 electrosoldable de DN 32 mm</t>
  </si>
  <si>
    <t>Colze de 90º de PE 100 electrosoldable de DN 125 mm</t>
  </si>
  <si>
    <t>Tub de PE 100 de alta densitat en rotllo SDR 11 PN16 de DN 32 amb espessor de 4,4 mm</t>
  </si>
  <si>
    <t>Hidrant soterrat DN 100 PN16 amb racor tipus BCN de una boca</t>
  </si>
  <si>
    <t>Maniguet de connexió de Llautó, rosca de l'enllaç exterior DN 32 mm (curt)</t>
  </si>
  <si>
    <t>Colze de 90º de Llautó de connexió (Tub-Tub), rosca de l'enllaç exterior DN 32 mm</t>
  </si>
  <si>
    <t>Vàlvula bola quadradet de Llautó (Tub-Tub), rosca de l'enllaç exterior DN 32 mm</t>
  </si>
  <si>
    <t>LOT 1</t>
  </si>
  <si>
    <t>LOT 2</t>
  </si>
  <si>
    <t>LOT 3</t>
  </si>
  <si>
    <t>LOT 5</t>
  </si>
  <si>
    <t>LOT 7</t>
  </si>
  <si>
    <t>Collarí Fossa de dos peces amb sortida a 2" roscada per DN 225</t>
  </si>
  <si>
    <t>Ventosa de fossa trifuncional connexió roscada de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</si>
</sst>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theme="1"/>
      <name val="Figtree"/>
    </font>
    <font>
      <b/>
      <sz val="12"/>
      <color theme="1"/>
      <name val="Figtree"/>
    </font>
    <font>
      <sz val="12"/>
      <color theme="1"/>
      <name val="Figtree"/>
    </font>
    <font>
      <sz val="14"/>
      <color theme="1"/>
      <name val="Figtree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44" fontId="3" fillId="0" borderId="0" xfId="1" applyFont="1" applyFill="1" applyAlignment="1" applyProtection="1">
      <alignment horizontal="center" wrapText="1"/>
    </xf>
    <xf numFmtId="164" fontId="3" fillId="0" borderId="0" xfId="1" applyNumberFormat="1" applyFont="1" applyFill="1" applyAlignment="1" applyProtection="1">
      <alignment horizont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/>
    </xf>
    <xf numFmtId="44" fontId="3" fillId="0" borderId="2" xfId="1" applyFont="1" applyFill="1" applyBorder="1" applyAlignment="1" applyProtection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8" fillId="0" borderId="0" xfId="0" applyFont="1"/>
    <xf numFmtId="0" fontId="9" fillId="4" borderId="5" xfId="0" applyFont="1" applyFill="1" applyBorder="1" applyAlignment="1">
      <alignment wrapText="1"/>
    </xf>
    <xf numFmtId="164" fontId="8" fillId="0" borderId="1" xfId="0" applyNumberFormat="1" applyFont="1" applyBorder="1"/>
    <xf numFmtId="165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/>
    </xf>
    <xf numFmtId="44" fontId="3" fillId="2" borderId="2" xfId="1" applyFont="1" applyFill="1" applyBorder="1" applyAlignment="1" applyProtection="1">
      <alignment horizontal="center" wrapText="1"/>
    </xf>
    <xf numFmtId="0" fontId="4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 applyProtection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8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44" fontId="6" fillId="0" borderId="4" xfId="1" applyFont="1" applyFill="1" applyBorder="1" applyAlignment="1" applyProtection="1">
      <alignment horizontal="center" wrapText="1"/>
    </xf>
    <xf numFmtId="44" fontId="6" fillId="0" borderId="0" xfId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1">
    <v>13</v>
    <v>5</v>
    <v>MULTI/JOINT® 3000 Plus - GF Piping Systems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DB26-1DBD-4906-AA0C-1A766B9FE7DE}">
  <sheetPr>
    <pageSetUpPr fitToPage="1"/>
  </sheetPr>
  <dimension ref="A1:J85"/>
  <sheetViews>
    <sheetView showGridLines="0" tabSelected="1" topLeftCell="A69" zoomScale="70" zoomScaleNormal="70" workbookViewId="0">
      <selection activeCell="C73" sqref="C73"/>
    </sheetView>
  </sheetViews>
  <sheetFormatPr defaultColWidth="24.453125" defaultRowHeight="15.5" x14ac:dyDescent="0.35"/>
  <cols>
    <col min="1" max="1" width="24.453125" style="2"/>
    <col min="2" max="2" width="47.36328125" style="39" customWidth="1"/>
    <col min="3" max="3" width="10.08984375" style="2" bestFit="1" customWidth="1"/>
    <col min="4" max="4" width="24.453125" style="2"/>
    <col min="5" max="5" width="24.453125" style="40"/>
    <col min="6" max="6" width="24.453125" style="35"/>
    <col min="7" max="16384" width="24.453125" style="2"/>
  </cols>
  <sheetData>
    <row r="1" spans="1:8" ht="75" customHeight="1" x14ac:dyDescent="0.4">
      <c r="A1" s="46" t="s">
        <v>41</v>
      </c>
      <c r="B1" s="47"/>
      <c r="C1" s="47"/>
      <c r="D1" s="47"/>
      <c r="E1" s="47"/>
      <c r="F1" s="47"/>
      <c r="G1" s="47"/>
      <c r="H1" s="47"/>
    </row>
    <row r="2" spans="1:8" x14ac:dyDescent="0.35">
      <c r="B2" s="3"/>
      <c r="C2" s="3"/>
      <c r="D2" s="3"/>
      <c r="E2" s="4"/>
      <c r="F2" s="3"/>
      <c r="G2" s="3"/>
      <c r="H2" s="3"/>
    </row>
    <row r="3" spans="1:8" x14ac:dyDescent="0.35">
      <c r="A3" s="24" t="s">
        <v>59</v>
      </c>
      <c r="B3" s="41" t="s">
        <v>0</v>
      </c>
      <c r="C3" s="42" t="s">
        <v>1</v>
      </c>
      <c r="D3" s="43" t="s">
        <v>2</v>
      </c>
      <c r="E3" s="5" t="s">
        <v>42</v>
      </c>
      <c r="F3" s="6" t="s">
        <v>43</v>
      </c>
      <c r="G3" s="7" t="s">
        <v>44</v>
      </c>
      <c r="H3" s="8" t="s">
        <v>45</v>
      </c>
    </row>
    <row r="4" spans="1:8" ht="46.5" x14ac:dyDescent="0.35">
      <c r="A4" s="9">
        <v>1</v>
      </c>
      <c r="B4" s="10" t="s">
        <v>18</v>
      </c>
      <c r="C4" s="11">
        <v>380</v>
      </c>
      <c r="D4" s="12" t="e" vm="1">
        <v>#VALUE!</v>
      </c>
      <c r="E4" s="13">
        <v>26.766250000000003</v>
      </c>
      <c r="F4" s="14">
        <f t="shared" ref="F4:F19" si="0">C4*E4</f>
        <v>10171.175000000001</v>
      </c>
      <c r="G4" s="1">
        <v>0</v>
      </c>
      <c r="H4" s="15">
        <f>C4*G4</f>
        <v>0</v>
      </c>
    </row>
    <row r="5" spans="1:8" ht="46.5" x14ac:dyDescent="0.35">
      <c r="A5" s="9">
        <f>A4+1</f>
        <v>2</v>
      </c>
      <c r="B5" s="10" t="s">
        <v>19</v>
      </c>
      <c r="C5" s="11">
        <v>380</v>
      </c>
      <c r="D5" s="12" t="e" vm="1">
        <v>#VALUE!</v>
      </c>
      <c r="E5" s="13">
        <v>8.291500000000001</v>
      </c>
      <c r="F5" s="14">
        <f t="shared" si="0"/>
        <v>3150.7700000000004</v>
      </c>
      <c r="G5" s="1">
        <v>0</v>
      </c>
      <c r="H5" s="15">
        <f t="shared" ref="H5:H18" si="1">C5*G5</f>
        <v>0</v>
      </c>
    </row>
    <row r="6" spans="1:8" ht="48" customHeight="1" x14ac:dyDescent="0.35">
      <c r="A6" s="9">
        <f t="shared" ref="A6:A19" si="2">A5+1</f>
        <v>3</v>
      </c>
      <c r="B6" s="10" t="s">
        <v>49</v>
      </c>
      <c r="C6" s="11">
        <v>120</v>
      </c>
      <c r="D6" s="12" t="e" vm="1">
        <v>#VALUE!</v>
      </c>
      <c r="E6" s="13">
        <v>0.94414999999999982</v>
      </c>
      <c r="F6" s="14">
        <f t="shared" si="0"/>
        <v>113.29799999999997</v>
      </c>
      <c r="G6" s="1">
        <v>0</v>
      </c>
      <c r="H6" s="15">
        <f t="shared" si="1"/>
        <v>0</v>
      </c>
    </row>
    <row r="7" spans="1:8" ht="48" customHeight="1" x14ac:dyDescent="0.35">
      <c r="A7" s="9">
        <f t="shared" si="2"/>
        <v>4</v>
      </c>
      <c r="B7" s="10" t="s">
        <v>54</v>
      </c>
      <c r="C7" s="11">
        <v>120</v>
      </c>
      <c r="D7" s="12" t="e" vm="1">
        <v>#VALUE!</v>
      </c>
      <c r="E7" s="13">
        <f>0.94415*1.15</f>
        <v>1.0857725</v>
      </c>
      <c r="F7" s="14">
        <f t="shared" si="0"/>
        <v>130.2927</v>
      </c>
      <c r="G7" s="1">
        <v>0</v>
      </c>
      <c r="H7" s="15">
        <f t="shared" ref="H7" si="3">C7*G7</f>
        <v>0</v>
      </c>
    </row>
    <row r="8" spans="1:8" ht="45" customHeight="1" x14ac:dyDescent="0.35">
      <c r="A8" s="9">
        <f t="shared" si="2"/>
        <v>5</v>
      </c>
      <c r="B8" s="10" t="s">
        <v>3</v>
      </c>
      <c r="C8" s="11">
        <v>87</v>
      </c>
      <c r="D8" s="12" t="e" vm="2">
        <v>#VALUE!</v>
      </c>
      <c r="E8" s="13">
        <v>20.647099999999998</v>
      </c>
      <c r="F8" s="14">
        <f t="shared" si="0"/>
        <v>1796.2976999999998</v>
      </c>
      <c r="G8" s="1">
        <v>0</v>
      </c>
      <c r="H8" s="15">
        <f t="shared" si="1"/>
        <v>0</v>
      </c>
    </row>
    <row r="9" spans="1:8" ht="45.75" customHeight="1" x14ac:dyDescent="0.35">
      <c r="A9" s="9">
        <f t="shared" si="2"/>
        <v>6</v>
      </c>
      <c r="B9" s="10" t="s">
        <v>20</v>
      </c>
      <c r="C9" s="11">
        <v>99</v>
      </c>
      <c r="D9" s="12" t="e" vm="2">
        <v>#VALUE!</v>
      </c>
      <c r="E9" s="13">
        <v>6.8967799999999988</v>
      </c>
      <c r="F9" s="14">
        <f t="shared" si="0"/>
        <v>682.78121999999985</v>
      </c>
      <c r="G9" s="1">
        <v>0</v>
      </c>
      <c r="H9" s="15">
        <f t="shared" si="1"/>
        <v>0</v>
      </c>
    </row>
    <row r="10" spans="1:8" ht="39.75" customHeight="1" x14ac:dyDescent="0.35">
      <c r="A10" s="9">
        <f t="shared" si="2"/>
        <v>7</v>
      </c>
      <c r="B10" s="10" t="s">
        <v>51</v>
      </c>
      <c r="C10" s="29">
        <v>44</v>
      </c>
      <c r="D10" s="12" t="e" vm="2">
        <v>#VALUE!</v>
      </c>
      <c r="E10" s="13">
        <v>1.33</v>
      </c>
      <c r="F10" s="14">
        <f t="shared" si="0"/>
        <v>58.52</v>
      </c>
      <c r="G10" s="1">
        <v>0</v>
      </c>
      <c r="H10" s="15">
        <f t="shared" si="1"/>
        <v>0</v>
      </c>
    </row>
    <row r="11" spans="1:8" ht="48" customHeight="1" x14ac:dyDescent="0.35">
      <c r="A11" s="9">
        <f t="shared" si="2"/>
        <v>8</v>
      </c>
      <c r="B11" s="10" t="s">
        <v>21</v>
      </c>
      <c r="C11" s="11">
        <v>8</v>
      </c>
      <c r="D11" s="16" t="e" vm="3">
        <v>#VALUE!</v>
      </c>
      <c r="E11" s="13">
        <v>100.59353599999997</v>
      </c>
      <c r="F11" s="14">
        <f t="shared" si="0"/>
        <v>804.74828799999977</v>
      </c>
      <c r="G11" s="1">
        <v>0</v>
      </c>
      <c r="H11" s="15">
        <f t="shared" si="1"/>
        <v>0</v>
      </c>
    </row>
    <row r="12" spans="1:8" ht="42" customHeight="1" x14ac:dyDescent="0.35">
      <c r="A12" s="9">
        <f t="shared" si="2"/>
        <v>9</v>
      </c>
      <c r="B12" s="10" t="s">
        <v>22</v>
      </c>
      <c r="C12" s="11">
        <v>18</v>
      </c>
      <c r="D12" s="16" t="e" vm="3">
        <v>#VALUE!</v>
      </c>
      <c r="E12" s="13">
        <v>23.440403999999994</v>
      </c>
      <c r="F12" s="14">
        <f t="shared" si="0"/>
        <v>421.9272719999999</v>
      </c>
      <c r="G12" s="1">
        <v>0</v>
      </c>
      <c r="H12" s="15">
        <f t="shared" si="1"/>
        <v>0</v>
      </c>
    </row>
    <row r="13" spans="1:8" ht="45" customHeight="1" x14ac:dyDescent="0.35">
      <c r="A13" s="9">
        <f t="shared" si="2"/>
        <v>10</v>
      </c>
      <c r="B13" s="10" t="s">
        <v>52</v>
      </c>
      <c r="C13" s="29">
        <v>34</v>
      </c>
      <c r="D13" s="16" t="e" vm="3">
        <v>#VALUE!</v>
      </c>
      <c r="E13" s="13">
        <v>3.9</v>
      </c>
      <c r="F13" s="14">
        <f t="shared" si="0"/>
        <v>132.6</v>
      </c>
      <c r="G13" s="1">
        <v>0</v>
      </c>
      <c r="H13" s="15">
        <f t="shared" si="1"/>
        <v>0</v>
      </c>
    </row>
    <row r="14" spans="1:8" ht="55.5" customHeight="1" x14ac:dyDescent="0.35">
      <c r="A14" s="9">
        <f t="shared" si="2"/>
        <v>11</v>
      </c>
      <c r="B14" s="10" t="s">
        <v>53</v>
      </c>
      <c r="C14" s="29">
        <v>5</v>
      </c>
      <c r="D14" s="12" t="e" vm="4">
        <v>#VALUE!</v>
      </c>
      <c r="E14" s="13">
        <v>23.306359999999994</v>
      </c>
      <c r="F14" s="14">
        <f t="shared" si="0"/>
        <v>116.53179999999998</v>
      </c>
      <c r="G14" s="1">
        <v>0</v>
      </c>
      <c r="H14" s="15">
        <f t="shared" si="1"/>
        <v>0</v>
      </c>
    </row>
    <row r="15" spans="1:8" ht="54.9" customHeight="1" x14ac:dyDescent="0.35">
      <c r="A15" s="9">
        <f t="shared" si="2"/>
        <v>12</v>
      </c>
      <c r="B15" s="10" t="s">
        <v>50</v>
      </c>
      <c r="C15" s="29">
        <v>44</v>
      </c>
      <c r="D15" s="12" t="e" vm="5">
        <v>#VALUE!</v>
      </c>
      <c r="E15" s="13">
        <v>17.7</v>
      </c>
      <c r="F15" s="14">
        <f t="shared" si="0"/>
        <v>778.8</v>
      </c>
      <c r="G15" s="1">
        <v>0</v>
      </c>
      <c r="H15" s="15">
        <f t="shared" si="1"/>
        <v>0</v>
      </c>
    </row>
    <row r="16" spans="1:8" ht="56.15" customHeight="1" x14ac:dyDescent="0.35">
      <c r="A16" s="9">
        <f t="shared" si="2"/>
        <v>13</v>
      </c>
      <c r="B16" s="10" t="s">
        <v>23</v>
      </c>
      <c r="C16" s="29">
        <v>4</v>
      </c>
      <c r="D16" s="12" t="e" vm="4">
        <v>#VALUE!</v>
      </c>
      <c r="E16" s="13">
        <v>25.116</v>
      </c>
      <c r="F16" s="14">
        <f t="shared" si="0"/>
        <v>100.464</v>
      </c>
      <c r="G16" s="1">
        <v>0</v>
      </c>
      <c r="H16" s="15">
        <f t="shared" si="1"/>
        <v>0</v>
      </c>
    </row>
    <row r="17" spans="1:10" ht="51.65" customHeight="1" x14ac:dyDescent="0.35">
      <c r="A17" s="9">
        <f t="shared" si="2"/>
        <v>14</v>
      </c>
      <c r="B17" s="10" t="s">
        <v>24</v>
      </c>
      <c r="C17" s="29">
        <v>4</v>
      </c>
      <c r="D17" s="12" t="e" vm="6">
        <v>#VALUE!</v>
      </c>
      <c r="E17" s="13">
        <v>16.457144000000003</v>
      </c>
      <c r="F17" s="14">
        <f t="shared" si="0"/>
        <v>65.828576000000012</v>
      </c>
      <c r="G17" s="1">
        <v>0</v>
      </c>
      <c r="H17" s="15">
        <f t="shared" si="1"/>
        <v>0</v>
      </c>
    </row>
    <row r="18" spans="1:10" ht="48" customHeight="1" x14ac:dyDescent="0.35">
      <c r="A18" s="9">
        <f t="shared" si="2"/>
        <v>15</v>
      </c>
      <c r="B18" s="10" t="s">
        <v>6</v>
      </c>
      <c r="C18" s="11">
        <v>8</v>
      </c>
      <c r="D18" s="12" t="e" vm="7">
        <v>#VALUE!</v>
      </c>
      <c r="E18" s="13">
        <v>28.23</v>
      </c>
      <c r="F18" s="14">
        <f t="shared" si="0"/>
        <v>225.84</v>
      </c>
      <c r="G18" s="1">
        <v>0</v>
      </c>
      <c r="H18" s="15">
        <f t="shared" si="1"/>
        <v>0</v>
      </c>
    </row>
    <row r="19" spans="1:10" ht="45.9" customHeight="1" x14ac:dyDescent="0.35">
      <c r="A19" s="9">
        <f t="shared" si="2"/>
        <v>16</v>
      </c>
      <c r="B19" s="10" t="s">
        <v>25</v>
      </c>
      <c r="C19" s="11">
        <v>26</v>
      </c>
      <c r="D19" s="12" t="e" vm="7">
        <v>#VALUE!</v>
      </c>
      <c r="E19" s="13">
        <v>8.17</v>
      </c>
      <c r="F19" s="14">
        <f t="shared" si="0"/>
        <v>212.42</v>
      </c>
      <c r="G19" s="1">
        <v>0</v>
      </c>
      <c r="H19" s="15">
        <f t="shared" ref="H19" si="4">C19*G19</f>
        <v>0</v>
      </c>
    </row>
    <row r="20" spans="1:10" s="20" customFormat="1" thickBot="1" x14ac:dyDescent="0.35">
      <c r="A20" s="17"/>
      <c r="B20" s="17"/>
      <c r="C20" s="17"/>
      <c r="D20" s="17"/>
      <c r="E20" s="18" t="s">
        <v>5</v>
      </c>
      <c r="F20" s="19">
        <f>SUM(F4:F19)</f>
        <v>18962.294555999997</v>
      </c>
      <c r="G20" s="18" t="s">
        <v>5</v>
      </c>
      <c r="H20" s="19">
        <f>SUM(H4:H19)</f>
        <v>0</v>
      </c>
      <c r="J20" s="44">
        <v>17899.099955999998</v>
      </c>
    </row>
    <row r="21" spans="1:10" s="20" customFormat="1" ht="18" thickBot="1" x14ac:dyDescent="0.4">
      <c r="A21" s="17"/>
      <c r="B21" s="21" t="s">
        <v>48</v>
      </c>
      <c r="C21" s="17"/>
      <c r="D21" s="17"/>
      <c r="E21" s="22" t="s">
        <v>4</v>
      </c>
      <c r="F21" s="23">
        <f>F20*0.21</f>
        <v>3982.081856759999</v>
      </c>
      <c r="G21" s="22" t="s">
        <v>4</v>
      </c>
      <c r="H21" s="23">
        <f>H20*0.21</f>
        <v>0</v>
      </c>
    </row>
    <row r="22" spans="1:10" s="20" customFormat="1" ht="15" x14ac:dyDescent="0.3">
      <c r="A22" s="17"/>
      <c r="B22" s="17"/>
      <c r="C22" s="17"/>
      <c r="D22" s="17"/>
      <c r="E22" s="18" t="s">
        <v>46</v>
      </c>
      <c r="F22" s="19">
        <f>F21+F20</f>
        <v>22944.376412759997</v>
      </c>
      <c r="G22" s="18" t="s">
        <v>46</v>
      </c>
      <c r="H22" s="19">
        <f>H21+H20</f>
        <v>0</v>
      </c>
    </row>
    <row r="23" spans="1:10" s="20" customFormat="1" ht="15" x14ac:dyDescent="0.3">
      <c r="A23" s="17"/>
      <c r="B23" s="17"/>
      <c r="C23" s="17"/>
      <c r="D23" s="17"/>
      <c r="E23" s="17"/>
      <c r="F23" s="17"/>
      <c r="G23" s="17"/>
      <c r="H23" s="17"/>
    </row>
    <row r="24" spans="1:10" x14ac:dyDescent="0.35">
      <c r="A24" s="24" t="s">
        <v>60</v>
      </c>
      <c r="B24" s="25" t="s">
        <v>0</v>
      </c>
      <c r="C24" s="26" t="s">
        <v>1</v>
      </c>
      <c r="D24" s="27" t="s">
        <v>2</v>
      </c>
      <c r="E24" s="5" t="s">
        <v>42</v>
      </c>
      <c r="F24" s="6" t="s">
        <v>43</v>
      </c>
      <c r="G24" s="7" t="s">
        <v>44</v>
      </c>
      <c r="H24" s="8" t="s">
        <v>45</v>
      </c>
    </row>
    <row r="25" spans="1:10" ht="31" x14ac:dyDescent="0.35">
      <c r="A25" s="9">
        <v>1</v>
      </c>
      <c r="B25" s="28" t="s">
        <v>7</v>
      </c>
      <c r="C25" s="11">
        <v>4</v>
      </c>
      <c r="D25" s="12" t="e" vm="8">
        <v>#VALUE!</v>
      </c>
      <c r="E25" s="13">
        <v>232.62639999999996</v>
      </c>
      <c r="F25" s="14">
        <f t="shared" ref="F25:F34" si="5">C25*E25</f>
        <v>930.50559999999984</v>
      </c>
      <c r="G25" s="1">
        <v>0</v>
      </c>
      <c r="H25" s="15">
        <f t="shared" ref="H25:H34" si="6">C25*G25</f>
        <v>0</v>
      </c>
    </row>
    <row r="26" spans="1:10" ht="31" x14ac:dyDescent="0.35">
      <c r="A26" s="9">
        <f>A25+1</f>
        <v>2</v>
      </c>
      <c r="B26" s="28" t="s">
        <v>26</v>
      </c>
      <c r="C26" s="11">
        <v>13</v>
      </c>
      <c r="D26" s="12" t="e" vm="8">
        <v>#VALUE!</v>
      </c>
      <c r="E26" s="13">
        <v>78.94</v>
      </c>
      <c r="F26" s="14">
        <f t="shared" si="5"/>
        <v>1026.22</v>
      </c>
      <c r="G26" s="1">
        <v>0</v>
      </c>
      <c r="H26" s="15">
        <f t="shared" si="6"/>
        <v>0</v>
      </c>
    </row>
    <row r="27" spans="1:10" ht="31" x14ac:dyDescent="0.35">
      <c r="A27" s="9">
        <f t="shared" ref="A27:A34" si="7">A26+1</f>
        <v>3</v>
      </c>
      <c r="B27" s="28" t="s">
        <v>27</v>
      </c>
      <c r="C27" s="11">
        <v>26</v>
      </c>
      <c r="D27" s="12" t="e" vm="9">
        <v>#VALUE!</v>
      </c>
      <c r="E27" s="13">
        <v>6.2270000000000003</v>
      </c>
      <c r="F27" s="14">
        <f t="shared" si="5"/>
        <v>161.90200000000002</v>
      </c>
      <c r="G27" s="1">
        <v>0</v>
      </c>
      <c r="H27" s="15">
        <f t="shared" si="6"/>
        <v>0</v>
      </c>
    </row>
    <row r="28" spans="1:10" ht="31" x14ac:dyDescent="0.35">
      <c r="A28" s="9">
        <f t="shared" si="7"/>
        <v>4</v>
      </c>
      <c r="B28" s="28" t="s">
        <v>8</v>
      </c>
      <c r="C28" s="11">
        <v>8</v>
      </c>
      <c r="D28" s="12" t="e" vm="9">
        <v>#VALUE!</v>
      </c>
      <c r="E28" s="13">
        <v>12.38</v>
      </c>
      <c r="F28" s="14">
        <f t="shared" si="5"/>
        <v>99.04</v>
      </c>
      <c r="G28" s="1">
        <v>0</v>
      </c>
      <c r="H28" s="15">
        <f t="shared" si="6"/>
        <v>0</v>
      </c>
    </row>
    <row r="29" spans="1:10" ht="31" x14ac:dyDescent="0.35">
      <c r="A29" s="9">
        <f t="shared" si="7"/>
        <v>5</v>
      </c>
      <c r="B29" s="28" t="s">
        <v>55</v>
      </c>
      <c r="C29" s="11">
        <v>1</v>
      </c>
      <c r="D29" s="12" t="e" vm="10">
        <v>#VALUE!</v>
      </c>
      <c r="E29" s="13">
        <v>315.02</v>
      </c>
      <c r="F29" s="14">
        <f t="shared" si="5"/>
        <v>315.02</v>
      </c>
      <c r="G29" s="1">
        <v>0</v>
      </c>
      <c r="H29" s="15">
        <f t="shared" si="6"/>
        <v>0</v>
      </c>
    </row>
    <row r="30" spans="1:10" ht="31" x14ac:dyDescent="0.35">
      <c r="A30" s="9">
        <f t="shared" si="7"/>
        <v>6</v>
      </c>
      <c r="B30" s="28" t="s">
        <v>64</v>
      </c>
      <c r="C30" s="11">
        <v>2</v>
      </c>
      <c r="D30" s="12" t="e" vm="11">
        <v>#VALUE!</v>
      </c>
      <c r="E30" s="13">
        <v>34.799999999999997</v>
      </c>
      <c r="F30" s="14">
        <f t="shared" si="5"/>
        <v>69.599999999999994</v>
      </c>
      <c r="G30" s="1">
        <v>0</v>
      </c>
      <c r="H30" s="15">
        <f t="shared" ref="H30:H31" si="8">C30*G30</f>
        <v>0</v>
      </c>
    </row>
    <row r="31" spans="1:10" ht="31" x14ac:dyDescent="0.35">
      <c r="A31" s="9">
        <f t="shared" si="7"/>
        <v>7</v>
      </c>
      <c r="B31" s="28" t="s">
        <v>65</v>
      </c>
      <c r="C31" s="11">
        <v>2</v>
      </c>
      <c r="D31" s="12" t="e" vm="12">
        <v>#VALUE!</v>
      </c>
      <c r="E31" s="13">
        <v>66.209999999999994</v>
      </c>
      <c r="F31" s="14">
        <f t="shared" si="5"/>
        <v>132.41999999999999</v>
      </c>
      <c r="G31" s="1">
        <v>0</v>
      </c>
      <c r="H31" s="15">
        <f t="shared" si="8"/>
        <v>0</v>
      </c>
    </row>
    <row r="32" spans="1:10" x14ac:dyDescent="0.35">
      <c r="A32" s="9">
        <f t="shared" si="7"/>
        <v>8</v>
      </c>
      <c r="B32" s="28" t="s">
        <v>16</v>
      </c>
      <c r="C32" s="11">
        <v>4</v>
      </c>
      <c r="D32" s="30" t="e" vm="13">
        <v>#VALUE!</v>
      </c>
      <c r="E32" s="13">
        <f>192.95*0.5</f>
        <v>96.474999999999994</v>
      </c>
      <c r="F32" s="14">
        <f t="shared" si="5"/>
        <v>385.9</v>
      </c>
      <c r="G32" s="1">
        <v>0</v>
      </c>
      <c r="H32" s="15">
        <f t="shared" si="6"/>
        <v>0</v>
      </c>
    </row>
    <row r="33" spans="1:10" x14ac:dyDescent="0.35">
      <c r="A33" s="9">
        <f t="shared" si="7"/>
        <v>9</v>
      </c>
      <c r="B33" s="28" t="s">
        <v>47</v>
      </c>
      <c r="C33" s="11">
        <v>2</v>
      </c>
      <c r="D33" s="30" t="e" vm="13">
        <v>#VALUE!</v>
      </c>
      <c r="E33" s="13">
        <f>192.95*0.5</f>
        <v>96.474999999999994</v>
      </c>
      <c r="F33" s="14">
        <f t="shared" si="5"/>
        <v>192.95</v>
      </c>
      <c r="G33" s="1">
        <v>0</v>
      </c>
      <c r="H33" s="15">
        <f t="shared" si="6"/>
        <v>0</v>
      </c>
    </row>
    <row r="34" spans="1:10" x14ac:dyDescent="0.35">
      <c r="A34" s="9">
        <f t="shared" si="7"/>
        <v>10</v>
      </c>
      <c r="B34" s="28" t="s">
        <v>17</v>
      </c>
      <c r="C34" s="11">
        <v>5</v>
      </c>
      <c r="D34" s="30" t="e" vm="13">
        <v>#VALUE!</v>
      </c>
      <c r="E34" s="13">
        <f>88.43*0.5</f>
        <v>44.215000000000003</v>
      </c>
      <c r="F34" s="14">
        <f t="shared" si="5"/>
        <v>221.07500000000002</v>
      </c>
      <c r="G34" s="1">
        <v>0</v>
      </c>
      <c r="H34" s="15">
        <f t="shared" si="6"/>
        <v>0</v>
      </c>
    </row>
    <row r="35" spans="1:10" s="20" customFormat="1" thickBot="1" x14ac:dyDescent="0.35">
      <c r="A35" s="17"/>
      <c r="B35" s="17"/>
      <c r="C35" s="17"/>
      <c r="D35" s="17"/>
      <c r="E35" s="18" t="s">
        <v>5</v>
      </c>
      <c r="F35" s="19">
        <f>SUM(F25:F34)</f>
        <v>3534.6325999999995</v>
      </c>
      <c r="G35" s="18" t="s">
        <v>5</v>
      </c>
      <c r="H35" s="19">
        <f>SUM(H25:H34)</f>
        <v>0</v>
      </c>
      <c r="J35" s="44">
        <v>1527.9084</v>
      </c>
    </row>
    <row r="36" spans="1:10" s="20" customFormat="1" ht="18" thickBot="1" x14ac:dyDescent="0.4">
      <c r="A36" s="17"/>
      <c r="B36" s="21" t="s">
        <v>48</v>
      </c>
      <c r="C36" s="17"/>
      <c r="D36" s="17"/>
      <c r="E36" s="22" t="s">
        <v>4</v>
      </c>
      <c r="F36" s="23">
        <f>F35*0.21</f>
        <v>742.27284599999984</v>
      </c>
      <c r="G36" s="22" t="s">
        <v>4</v>
      </c>
      <c r="H36" s="23">
        <f>H35*0.21</f>
        <v>0</v>
      </c>
    </row>
    <row r="37" spans="1:10" s="20" customFormat="1" ht="15" x14ac:dyDescent="0.3">
      <c r="A37" s="17"/>
      <c r="B37" s="17"/>
      <c r="C37" s="17"/>
      <c r="D37" s="17"/>
      <c r="E37" s="18" t="s">
        <v>46</v>
      </c>
      <c r="F37" s="19">
        <f>F36+F35</f>
        <v>4276.9054459999988</v>
      </c>
      <c r="G37" s="18" t="s">
        <v>46</v>
      </c>
      <c r="H37" s="19">
        <f>H36+H35</f>
        <v>0</v>
      </c>
    </row>
    <row r="38" spans="1:10" s="20" customFormat="1" ht="15" x14ac:dyDescent="0.3">
      <c r="A38" s="17"/>
      <c r="B38" s="17"/>
      <c r="C38" s="17"/>
      <c r="D38" s="17"/>
      <c r="E38" s="17"/>
      <c r="F38" s="17"/>
      <c r="G38" s="17"/>
      <c r="H38" s="17"/>
    </row>
    <row r="39" spans="1:10" x14ac:dyDescent="0.35">
      <c r="A39" s="24" t="s">
        <v>61</v>
      </c>
      <c r="B39" s="25" t="s">
        <v>0</v>
      </c>
      <c r="C39" s="26" t="s">
        <v>1</v>
      </c>
      <c r="D39" s="27" t="s">
        <v>2</v>
      </c>
      <c r="E39" s="5" t="s">
        <v>42</v>
      </c>
      <c r="F39" s="6" t="s">
        <v>43</v>
      </c>
      <c r="G39" s="7" t="s">
        <v>44</v>
      </c>
      <c r="H39" s="8" t="s">
        <v>45</v>
      </c>
    </row>
    <row r="40" spans="1:10" ht="31" x14ac:dyDescent="0.35">
      <c r="A40" s="9">
        <v>1</v>
      </c>
      <c r="B40" s="28" t="s">
        <v>36</v>
      </c>
      <c r="C40" s="31">
        <v>4</v>
      </c>
      <c r="D40" s="32" t="e" vm="14">
        <v>#VALUE!</v>
      </c>
      <c r="E40" s="13">
        <v>406.07</v>
      </c>
      <c r="F40" s="14">
        <f t="shared" ref="F40:F42" si="9">C40*E40</f>
        <v>1624.28</v>
      </c>
      <c r="G40" s="1">
        <v>0</v>
      </c>
      <c r="H40" s="15">
        <f t="shared" ref="H40:H43" si="10">C40*G40</f>
        <v>0</v>
      </c>
    </row>
    <row r="41" spans="1:10" ht="31" x14ac:dyDescent="0.35">
      <c r="A41" s="9">
        <f>A40+1</f>
        <v>2</v>
      </c>
      <c r="B41" s="28" t="s">
        <v>37</v>
      </c>
      <c r="C41" s="31">
        <v>4</v>
      </c>
      <c r="D41" s="31" t="e" vm="15">
        <v>#VALUE!</v>
      </c>
      <c r="E41" s="13">
        <v>486</v>
      </c>
      <c r="F41" s="14">
        <f t="shared" si="9"/>
        <v>1944</v>
      </c>
      <c r="G41" s="1">
        <v>0</v>
      </c>
      <c r="H41" s="15">
        <f t="shared" si="10"/>
        <v>0</v>
      </c>
    </row>
    <row r="42" spans="1:10" ht="31" x14ac:dyDescent="0.35">
      <c r="A42" s="9">
        <f t="shared" ref="A42:A43" si="11">A41+1</f>
        <v>3</v>
      </c>
      <c r="B42" s="28" t="s">
        <v>40</v>
      </c>
      <c r="C42" s="31">
        <v>11</v>
      </c>
      <c r="D42" s="3" t="e" vm="16">
        <v>#VALUE!</v>
      </c>
      <c r="E42" s="13">
        <v>172.66298181818183</v>
      </c>
      <c r="F42" s="14">
        <f t="shared" si="9"/>
        <v>1899.2928000000002</v>
      </c>
      <c r="G42" s="1">
        <v>0</v>
      </c>
      <c r="H42" s="15">
        <f t="shared" si="10"/>
        <v>0</v>
      </c>
    </row>
    <row r="43" spans="1:10" ht="31" x14ac:dyDescent="0.35">
      <c r="A43" s="9">
        <f t="shared" si="11"/>
        <v>4</v>
      </c>
      <c r="B43" s="28" t="s">
        <v>38</v>
      </c>
      <c r="C43" s="31">
        <v>11</v>
      </c>
      <c r="D43" s="32" t="e" vm="14">
        <v>#VALUE!</v>
      </c>
      <c r="E43" s="13">
        <v>243</v>
      </c>
      <c r="F43" s="14">
        <f>C43*E43</f>
        <v>2673</v>
      </c>
      <c r="G43" s="1">
        <v>0</v>
      </c>
      <c r="H43" s="15">
        <f t="shared" si="10"/>
        <v>0</v>
      </c>
    </row>
    <row r="44" spans="1:10" s="20" customFormat="1" thickBot="1" x14ac:dyDescent="0.35">
      <c r="A44" s="17"/>
      <c r="B44" s="17"/>
      <c r="C44" s="17"/>
      <c r="D44" s="17"/>
      <c r="E44" s="18" t="s">
        <v>5</v>
      </c>
      <c r="F44" s="19">
        <f>SUM(F40:F43)</f>
        <v>8140.5727999999999</v>
      </c>
      <c r="G44" s="18" t="s">
        <v>5</v>
      </c>
      <c r="H44" s="19">
        <f>SUM(H40:H43)</f>
        <v>0</v>
      </c>
      <c r="J44" s="44">
        <v>3932.7919272727272</v>
      </c>
    </row>
    <row r="45" spans="1:10" s="20" customFormat="1" ht="18" thickBot="1" x14ac:dyDescent="0.4">
      <c r="A45" s="17"/>
      <c r="B45" s="21" t="s">
        <v>48</v>
      </c>
      <c r="C45" s="17"/>
      <c r="D45" s="17"/>
      <c r="E45" s="22" t="s">
        <v>4</v>
      </c>
      <c r="F45" s="23">
        <f>F44*0.21</f>
        <v>1709.5202879999999</v>
      </c>
      <c r="G45" s="22" t="s">
        <v>4</v>
      </c>
      <c r="H45" s="23">
        <f>H44*0.21</f>
        <v>0</v>
      </c>
    </row>
    <row r="46" spans="1:10" s="20" customFormat="1" ht="15" x14ac:dyDescent="0.3">
      <c r="A46" s="17"/>
      <c r="B46" s="17"/>
      <c r="C46" s="17"/>
      <c r="D46" s="17"/>
      <c r="E46" s="18" t="s">
        <v>46</v>
      </c>
      <c r="F46" s="19">
        <f>F45+F44</f>
        <v>9850.0930879999996</v>
      </c>
      <c r="G46" s="18" t="s">
        <v>46</v>
      </c>
      <c r="H46" s="19">
        <f>H45+H44</f>
        <v>0</v>
      </c>
    </row>
    <row r="47" spans="1:10" s="20" customFormat="1" ht="15" x14ac:dyDescent="0.3">
      <c r="A47" s="17"/>
      <c r="B47" s="17"/>
      <c r="C47" s="17"/>
      <c r="D47" s="17"/>
      <c r="E47" s="17"/>
      <c r="F47" s="17"/>
      <c r="G47" s="17"/>
      <c r="H47" s="17"/>
    </row>
    <row r="48" spans="1:10" x14ac:dyDescent="0.35">
      <c r="A48" s="24" t="s">
        <v>62</v>
      </c>
      <c r="B48" s="25" t="s">
        <v>0</v>
      </c>
      <c r="C48" s="26" t="s">
        <v>1</v>
      </c>
      <c r="D48" s="27" t="s">
        <v>2</v>
      </c>
      <c r="E48" s="5" t="s">
        <v>42</v>
      </c>
      <c r="F48" s="6" t="s">
        <v>43</v>
      </c>
      <c r="G48" s="7" t="s">
        <v>44</v>
      </c>
      <c r="H48" s="8" t="s">
        <v>45</v>
      </c>
    </row>
    <row r="49" spans="1:10" ht="65.25" customHeight="1" x14ac:dyDescent="0.35">
      <c r="A49" s="9">
        <v>1</v>
      </c>
      <c r="B49" s="28" t="s">
        <v>28</v>
      </c>
      <c r="C49" s="45">
        <v>6</v>
      </c>
      <c r="D49" s="32" t="e" vm="17">
        <v>#VALUE!</v>
      </c>
      <c r="E49" s="13">
        <v>106.43899999999999</v>
      </c>
      <c r="F49" s="14">
        <f t="shared" ref="F49:F54" si="12">C49*E49</f>
        <v>638.63400000000001</v>
      </c>
      <c r="G49" s="1">
        <v>0</v>
      </c>
      <c r="H49" s="15">
        <f t="shared" ref="H49" si="13">C49*G49</f>
        <v>0</v>
      </c>
    </row>
    <row r="50" spans="1:10" ht="65.25" customHeight="1" x14ac:dyDescent="0.35">
      <c r="A50" s="9"/>
      <c r="B50" s="28" t="s">
        <v>58</v>
      </c>
      <c r="C50" s="45">
        <v>44</v>
      </c>
      <c r="D50" s="32" t="e" vm="17">
        <v>#VALUE!</v>
      </c>
      <c r="E50" s="13">
        <v>25.863</v>
      </c>
      <c r="F50" s="14">
        <f t="shared" si="12"/>
        <v>1137.972</v>
      </c>
      <c r="G50" s="1">
        <v>0</v>
      </c>
      <c r="H50" s="15">
        <f t="shared" ref="H50:H54" si="14">C50*G50</f>
        <v>0</v>
      </c>
    </row>
    <row r="51" spans="1:10" ht="57.75" customHeight="1" x14ac:dyDescent="0.35">
      <c r="A51" s="9">
        <f>A49+1</f>
        <v>2</v>
      </c>
      <c r="B51" s="28" t="s">
        <v>57</v>
      </c>
      <c r="C51" s="45">
        <v>44</v>
      </c>
      <c r="D51" s="16" t="e" vm="18">
        <v>#VALUE!</v>
      </c>
      <c r="E51" s="13">
        <v>7.9175999999999993</v>
      </c>
      <c r="F51" s="14">
        <f t="shared" si="12"/>
        <v>348.37439999999998</v>
      </c>
      <c r="G51" s="1">
        <v>0</v>
      </c>
      <c r="H51" s="15">
        <f t="shared" si="14"/>
        <v>0</v>
      </c>
    </row>
    <row r="52" spans="1:10" ht="57.75" customHeight="1" x14ac:dyDescent="0.35">
      <c r="A52" s="9"/>
      <c r="B52" s="28" t="s">
        <v>29</v>
      </c>
      <c r="C52" s="45">
        <v>3</v>
      </c>
      <c r="D52" s="16" t="e" vm="18">
        <v>#VALUE!</v>
      </c>
      <c r="E52" s="13">
        <v>31.337999999999997</v>
      </c>
      <c r="F52" s="14">
        <f t="shared" si="12"/>
        <v>94.013999999999996</v>
      </c>
      <c r="G52" s="1">
        <v>0</v>
      </c>
      <c r="H52" s="15">
        <f t="shared" si="14"/>
        <v>0</v>
      </c>
    </row>
    <row r="53" spans="1:10" ht="57.75" customHeight="1" x14ac:dyDescent="0.35">
      <c r="A53" s="9"/>
      <c r="B53" s="28" t="s">
        <v>56</v>
      </c>
      <c r="C53" s="45">
        <v>44</v>
      </c>
      <c r="D53" s="16" t="e" vm="19">
        <v>#VALUE!</v>
      </c>
      <c r="E53" s="13">
        <v>6.2195999999999998</v>
      </c>
      <c r="F53" s="14">
        <f t="shared" si="12"/>
        <v>273.66239999999999</v>
      </c>
      <c r="G53" s="1">
        <v>0</v>
      </c>
      <c r="H53" s="15">
        <f t="shared" si="14"/>
        <v>0</v>
      </c>
    </row>
    <row r="54" spans="1:10" ht="61.5" customHeight="1" x14ac:dyDescent="0.35">
      <c r="A54" s="9">
        <f>A51+1</f>
        <v>3</v>
      </c>
      <c r="B54" s="28" t="s">
        <v>30</v>
      </c>
      <c r="C54" s="45">
        <v>3</v>
      </c>
      <c r="D54" s="16" t="e" vm="19">
        <v>#VALUE!</v>
      </c>
      <c r="E54" s="13">
        <v>24.765600000000003</v>
      </c>
      <c r="F54" s="14">
        <f t="shared" si="12"/>
        <v>74.296800000000005</v>
      </c>
      <c r="G54" s="1">
        <v>0</v>
      </c>
      <c r="H54" s="15">
        <f t="shared" si="14"/>
        <v>0</v>
      </c>
    </row>
    <row r="55" spans="1:10" s="20" customFormat="1" thickBot="1" x14ac:dyDescent="0.35">
      <c r="A55" s="17"/>
      <c r="B55" s="17"/>
      <c r="C55" s="17"/>
      <c r="D55" s="17"/>
      <c r="E55" s="18" t="s">
        <v>5</v>
      </c>
      <c r="F55" s="19">
        <f>SUM(F49:F54)</f>
        <v>2566.9536000000003</v>
      </c>
      <c r="G55" s="18" t="s">
        <v>5</v>
      </c>
      <c r="H55" s="19">
        <f>SUM(H49:H54)</f>
        <v>0</v>
      </c>
      <c r="J55" s="44">
        <v>4876.2779999999993</v>
      </c>
    </row>
    <row r="56" spans="1:10" s="20" customFormat="1" ht="18" thickBot="1" x14ac:dyDescent="0.4">
      <c r="A56" s="17"/>
      <c r="B56" s="21" t="s">
        <v>48</v>
      </c>
      <c r="C56" s="17"/>
      <c r="D56" s="17"/>
      <c r="E56" s="22" t="s">
        <v>4</v>
      </c>
      <c r="F56" s="23">
        <f>F55*0.21</f>
        <v>539.06025600000009</v>
      </c>
      <c r="G56" s="22" t="s">
        <v>4</v>
      </c>
      <c r="H56" s="23">
        <f>H55*0.21</f>
        <v>0</v>
      </c>
    </row>
    <row r="57" spans="1:10" s="20" customFormat="1" ht="15" x14ac:dyDescent="0.3">
      <c r="A57" s="17"/>
      <c r="B57" s="17"/>
      <c r="C57" s="17"/>
      <c r="D57" s="17"/>
      <c r="E57" s="18" t="s">
        <v>46</v>
      </c>
      <c r="F57" s="19">
        <f>F56+F55</f>
        <v>3106.0138560000005</v>
      </c>
      <c r="G57" s="18" t="s">
        <v>46</v>
      </c>
      <c r="H57" s="19">
        <f>H56+H55</f>
        <v>0</v>
      </c>
    </row>
    <row r="58" spans="1:10" s="20" customFormat="1" ht="15" x14ac:dyDescent="0.3">
      <c r="A58" s="17"/>
      <c r="B58" s="17"/>
      <c r="C58" s="17"/>
      <c r="D58" s="17"/>
      <c r="E58" s="17"/>
      <c r="F58" s="17"/>
      <c r="G58" s="17"/>
      <c r="H58" s="17"/>
    </row>
    <row r="59" spans="1:10" x14ac:dyDescent="0.35">
      <c r="A59" s="24" t="s">
        <v>63</v>
      </c>
      <c r="B59" s="25" t="s">
        <v>0</v>
      </c>
      <c r="C59" s="26" t="s">
        <v>1</v>
      </c>
      <c r="D59" s="27" t="s">
        <v>2</v>
      </c>
      <c r="E59" s="5" t="s">
        <v>42</v>
      </c>
      <c r="F59" s="6" t="s">
        <v>43</v>
      </c>
      <c r="G59" s="7" t="s">
        <v>44</v>
      </c>
      <c r="H59" s="8" t="s">
        <v>45</v>
      </c>
    </row>
    <row r="60" spans="1:10" ht="46.5" x14ac:dyDescent="0.35">
      <c r="A60" s="9">
        <v>1</v>
      </c>
      <c r="B60" s="33" t="s">
        <v>9</v>
      </c>
      <c r="C60" s="29">
        <v>20</v>
      </c>
      <c r="D60" s="32" t="e" vm="20">
        <v>#VALUE!</v>
      </c>
      <c r="E60" s="13">
        <v>1.9565999999999999</v>
      </c>
      <c r="F60" s="14">
        <f t="shared" ref="F60:F67" si="15">C60*E60</f>
        <v>39.131999999999998</v>
      </c>
      <c r="G60" s="1">
        <v>0</v>
      </c>
      <c r="H60" s="15">
        <f t="shared" ref="H60:H72" si="16">C60*G60</f>
        <v>0</v>
      </c>
    </row>
    <row r="61" spans="1:10" ht="46.5" x14ac:dyDescent="0.35">
      <c r="A61" s="9">
        <v>2</v>
      </c>
      <c r="B61" s="33" t="s">
        <v>31</v>
      </c>
      <c r="C61" s="29">
        <v>25</v>
      </c>
      <c r="D61" s="32" t="e" vm="20">
        <v>#VALUE!</v>
      </c>
      <c r="E61" s="13">
        <v>0.73884000000000005</v>
      </c>
      <c r="F61" s="14">
        <f t="shared" si="15"/>
        <v>18.471</v>
      </c>
      <c r="G61" s="1">
        <v>0</v>
      </c>
      <c r="H61" s="15">
        <f t="shared" si="16"/>
        <v>0</v>
      </c>
    </row>
    <row r="62" spans="1:10" ht="31" x14ac:dyDescent="0.35">
      <c r="A62" s="9">
        <v>3</v>
      </c>
      <c r="B62" s="33" t="s">
        <v>10</v>
      </c>
      <c r="C62" s="29">
        <v>800</v>
      </c>
      <c r="D62" s="16" t="e" vm="21">
        <v>#VALUE!</v>
      </c>
      <c r="E62" s="13">
        <v>6.7559999999999995E-2</v>
      </c>
      <c r="F62" s="14">
        <f t="shared" si="15"/>
        <v>54.047999999999995</v>
      </c>
      <c r="G62" s="1">
        <v>0</v>
      </c>
      <c r="H62" s="15">
        <f t="shared" si="16"/>
        <v>0</v>
      </c>
    </row>
    <row r="63" spans="1:10" ht="46.5" x14ac:dyDescent="0.35">
      <c r="A63" s="9">
        <v>4</v>
      </c>
      <c r="B63" s="33" t="s">
        <v>11</v>
      </c>
      <c r="C63" s="29">
        <v>6</v>
      </c>
      <c r="D63" s="16" t="e" vm="22">
        <v>#VALUE!</v>
      </c>
      <c r="E63" s="13">
        <v>46.23</v>
      </c>
      <c r="F63" s="14">
        <f t="shared" si="15"/>
        <v>277.38</v>
      </c>
      <c r="G63" s="1">
        <v>0</v>
      </c>
      <c r="H63" s="15">
        <f t="shared" si="16"/>
        <v>0</v>
      </c>
    </row>
    <row r="64" spans="1:10" ht="31" x14ac:dyDescent="0.35">
      <c r="A64" s="9">
        <v>5</v>
      </c>
      <c r="B64" s="33" t="s">
        <v>15</v>
      </c>
      <c r="C64" s="29">
        <v>5</v>
      </c>
      <c r="D64" s="34" t="e" vm="23">
        <v>#VALUE!</v>
      </c>
      <c r="E64" s="13">
        <v>47.150400000000012</v>
      </c>
      <c r="F64" s="14">
        <f t="shared" si="15"/>
        <v>235.75200000000007</v>
      </c>
      <c r="G64" s="1">
        <v>0</v>
      </c>
      <c r="H64" s="15">
        <f t="shared" si="16"/>
        <v>0</v>
      </c>
    </row>
    <row r="65" spans="1:10" ht="31" x14ac:dyDescent="0.35">
      <c r="A65" s="9">
        <v>6</v>
      </c>
      <c r="B65" s="33" t="s">
        <v>12</v>
      </c>
      <c r="C65" s="29">
        <v>5</v>
      </c>
      <c r="D65" s="34" t="e" vm="23">
        <v>#VALUE!</v>
      </c>
      <c r="E65" s="13">
        <v>36.306600000000003</v>
      </c>
      <c r="F65" s="14">
        <f t="shared" si="15"/>
        <v>181.53300000000002</v>
      </c>
      <c r="G65" s="1">
        <v>0</v>
      </c>
      <c r="H65" s="15">
        <f t="shared" si="16"/>
        <v>0</v>
      </c>
    </row>
    <row r="66" spans="1:10" ht="31" x14ac:dyDescent="0.35">
      <c r="A66" s="9">
        <v>7</v>
      </c>
      <c r="B66" s="33" t="s">
        <v>13</v>
      </c>
      <c r="C66" s="29">
        <v>5</v>
      </c>
      <c r="D66" s="16" t="e" vm="24">
        <v>#VALUE!</v>
      </c>
      <c r="E66" s="13">
        <v>5.6034000000000006</v>
      </c>
      <c r="F66" s="14">
        <f t="shared" si="15"/>
        <v>28.017000000000003</v>
      </c>
      <c r="G66" s="1">
        <v>0</v>
      </c>
      <c r="H66" s="15">
        <f t="shared" si="16"/>
        <v>0</v>
      </c>
    </row>
    <row r="67" spans="1:10" ht="31" x14ac:dyDescent="0.35">
      <c r="A67" s="9">
        <v>8</v>
      </c>
      <c r="B67" s="33" t="s">
        <v>14</v>
      </c>
      <c r="C67" s="29">
        <v>5</v>
      </c>
      <c r="D67" s="16" t="e" vm="25">
        <v>#VALUE!</v>
      </c>
      <c r="E67" s="13">
        <v>2.4948000000000001</v>
      </c>
      <c r="F67" s="14">
        <f t="shared" si="15"/>
        <v>12.474</v>
      </c>
      <c r="G67" s="1">
        <v>0</v>
      </c>
      <c r="H67" s="15">
        <f t="shared" si="16"/>
        <v>0</v>
      </c>
    </row>
    <row r="68" spans="1:10" ht="31" x14ac:dyDescent="0.35">
      <c r="A68" s="9">
        <v>9</v>
      </c>
      <c r="B68" s="33" t="s">
        <v>32</v>
      </c>
      <c r="C68" s="29">
        <v>5</v>
      </c>
      <c r="D68" s="34" t="e" vm="23">
        <v>#VALUE!</v>
      </c>
      <c r="E68" s="13">
        <v>30.676799999999997</v>
      </c>
      <c r="F68" s="14">
        <f t="shared" ref="F68:F72" si="17">C68*E68</f>
        <v>153.38399999999999</v>
      </c>
      <c r="G68" s="1">
        <v>0</v>
      </c>
      <c r="H68" s="15">
        <f t="shared" si="16"/>
        <v>0</v>
      </c>
    </row>
    <row r="69" spans="1:10" ht="31" x14ac:dyDescent="0.35">
      <c r="A69" s="9">
        <v>10</v>
      </c>
      <c r="B69" s="33" t="s">
        <v>33</v>
      </c>
      <c r="C69" s="29">
        <v>7</v>
      </c>
      <c r="D69" s="34" t="e" vm="23">
        <v>#VALUE!</v>
      </c>
      <c r="E69" s="13">
        <v>19.4436</v>
      </c>
      <c r="F69" s="14">
        <f t="shared" si="17"/>
        <v>136.1052</v>
      </c>
      <c r="G69" s="1">
        <v>0</v>
      </c>
      <c r="H69" s="15">
        <f t="shared" si="16"/>
        <v>0</v>
      </c>
    </row>
    <row r="70" spans="1:10" ht="31" x14ac:dyDescent="0.35">
      <c r="A70" s="9">
        <v>11</v>
      </c>
      <c r="B70" s="33" t="s">
        <v>34</v>
      </c>
      <c r="C70" s="29">
        <v>11</v>
      </c>
      <c r="D70" s="16" t="e" vm="24">
        <v>#VALUE!</v>
      </c>
      <c r="E70" s="13">
        <v>2.5541999999999998</v>
      </c>
      <c r="F70" s="14">
        <f t="shared" si="17"/>
        <v>28.096199999999996</v>
      </c>
      <c r="G70" s="1">
        <v>0</v>
      </c>
      <c r="H70" s="15">
        <f t="shared" si="16"/>
        <v>0</v>
      </c>
    </row>
    <row r="71" spans="1:10" ht="27.75" customHeight="1" x14ac:dyDescent="0.35">
      <c r="A71" s="9">
        <v>12</v>
      </c>
      <c r="B71" s="33" t="s">
        <v>39</v>
      </c>
      <c r="C71" s="29">
        <v>55</v>
      </c>
      <c r="D71" s="35" t="e" vm="26">
        <v>#VALUE!</v>
      </c>
      <c r="E71" s="13">
        <v>6.68</v>
      </c>
      <c r="F71" s="14">
        <f t="shared" si="17"/>
        <v>367.4</v>
      </c>
      <c r="G71" s="1">
        <v>0</v>
      </c>
      <c r="H71" s="15">
        <f t="shared" si="16"/>
        <v>0</v>
      </c>
    </row>
    <row r="72" spans="1:10" ht="31" x14ac:dyDescent="0.35">
      <c r="A72" s="9">
        <v>13</v>
      </c>
      <c r="B72" s="33" t="s">
        <v>35</v>
      </c>
      <c r="C72" s="29">
        <v>11</v>
      </c>
      <c r="D72" s="16" t="e" vm="25">
        <v>#VALUE!</v>
      </c>
      <c r="E72" s="13">
        <v>1.5246</v>
      </c>
      <c r="F72" s="14">
        <f t="shared" si="17"/>
        <v>16.770599999999998</v>
      </c>
      <c r="G72" s="1">
        <v>0</v>
      </c>
      <c r="H72" s="15">
        <f t="shared" si="16"/>
        <v>0</v>
      </c>
    </row>
    <row r="73" spans="1:10" s="20" customFormat="1" thickBot="1" x14ac:dyDescent="0.35">
      <c r="A73" s="17"/>
      <c r="B73" s="17"/>
      <c r="C73" s="17"/>
      <c r="D73" s="17"/>
      <c r="E73" s="18" t="s">
        <v>5</v>
      </c>
      <c r="F73" s="19">
        <f>SUM(F60:F72)</f>
        <v>1548.5630000000003</v>
      </c>
      <c r="G73" s="18" t="s">
        <v>5</v>
      </c>
      <c r="H73" s="19">
        <f>SUM(H60:H72)</f>
        <v>0</v>
      </c>
      <c r="J73" s="44">
        <v>965.39880000000028</v>
      </c>
    </row>
    <row r="74" spans="1:10" s="20" customFormat="1" ht="18" thickBot="1" x14ac:dyDescent="0.4">
      <c r="A74" s="17"/>
      <c r="B74" s="21" t="s">
        <v>48</v>
      </c>
      <c r="C74" s="17"/>
      <c r="D74" s="17"/>
      <c r="E74" s="22" t="s">
        <v>4</v>
      </c>
      <c r="F74" s="23">
        <f>F73*0.21</f>
        <v>325.19823000000008</v>
      </c>
      <c r="G74" s="22" t="s">
        <v>4</v>
      </c>
      <c r="H74" s="23">
        <f>H73*0.21</f>
        <v>0</v>
      </c>
    </row>
    <row r="75" spans="1:10" s="20" customFormat="1" ht="15" x14ac:dyDescent="0.3">
      <c r="A75" s="17"/>
      <c r="B75" s="17"/>
      <c r="C75" s="17"/>
      <c r="D75" s="17"/>
      <c r="E75" s="18" t="s">
        <v>46</v>
      </c>
      <c r="F75" s="19">
        <f>F74+F73</f>
        <v>1873.7612300000005</v>
      </c>
      <c r="G75" s="18" t="s">
        <v>46</v>
      </c>
      <c r="H75" s="19">
        <f>H74+H73</f>
        <v>0</v>
      </c>
      <c r="J75" s="44">
        <f>SUM(J20:J73)</f>
        <v>29201.477083272723</v>
      </c>
    </row>
    <row r="76" spans="1:10" s="20" customFormat="1" ht="15" x14ac:dyDescent="0.3">
      <c r="B76" s="36"/>
      <c r="E76" s="37"/>
      <c r="F76" s="38"/>
      <c r="G76" s="37"/>
      <c r="H76" s="38"/>
    </row>
    <row r="77" spans="1:10" s="20" customFormat="1" ht="15" x14ac:dyDescent="0.3">
      <c r="B77" s="36"/>
      <c r="E77" s="37"/>
      <c r="F77" s="38"/>
      <c r="G77" s="37"/>
      <c r="H77" s="38"/>
    </row>
    <row r="78" spans="1:10" s="20" customFormat="1" ht="15" x14ac:dyDescent="0.3">
      <c r="B78" s="36"/>
      <c r="E78" s="22" t="s">
        <v>5</v>
      </c>
      <c r="F78" s="19">
        <f>F20+F35+F44+F55+F73</f>
        <v>34753.016556000002</v>
      </c>
      <c r="G78" s="22" t="s">
        <v>5</v>
      </c>
      <c r="H78" s="19">
        <f>H20+H35+H44+H55+H73</f>
        <v>0</v>
      </c>
    </row>
    <row r="79" spans="1:10" s="20" customFormat="1" ht="15" x14ac:dyDescent="0.3">
      <c r="B79" s="36"/>
      <c r="E79" s="22" t="s">
        <v>4</v>
      </c>
      <c r="F79" s="23">
        <f>F78*0.21</f>
        <v>7298.1334767600001</v>
      </c>
      <c r="G79" s="22" t="s">
        <v>4</v>
      </c>
      <c r="H79" s="23">
        <f>H78*0.21</f>
        <v>0</v>
      </c>
    </row>
    <row r="80" spans="1:10" s="20" customFormat="1" ht="15" x14ac:dyDescent="0.3">
      <c r="B80" s="36"/>
      <c r="E80" s="18" t="s">
        <v>46</v>
      </c>
      <c r="F80" s="19">
        <f>F79+F78</f>
        <v>42051.150032760001</v>
      </c>
      <c r="G80" s="18" t="s">
        <v>46</v>
      </c>
      <c r="H80" s="19">
        <f>H79+H78</f>
        <v>0</v>
      </c>
    </row>
    <row r="84" spans="5:6" x14ac:dyDescent="0.35">
      <c r="E84" s="2"/>
      <c r="F84" s="2"/>
    </row>
    <row r="85" spans="5:6" x14ac:dyDescent="0.35">
      <c r="E85" s="2"/>
      <c r="F85" s="2"/>
    </row>
  </sheetData>
  <sheetProtection selectLockedCells="1" selectUnlockedCells="1"/>
  <mergeCells count="1">
    <mergeCell ref="A1:H1"/>
  </mergeCells>
  <phoneticPr fontId="2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Exp 01-2025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cp:lastPrinted>2025-01-03T15:32:46Z</cp:lastPrinted>
  <dcterms:created xsi:type="dcterms:W3CDTF">2015-06-05T18:19:34Z</dcterms:created>
  <dcterms:modified xsi:type="dcterms:W3CDTF">2025-04-28T12:03:33Z</dcterms:modified>
</cp:coreProperties>
</file>