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927_CONTRACTACIO\927_Oberts\2025\CONSORCI\C25-25 ACORD MARC CONTENIDORS I TANCAMENTS CARREGA BILATERAL\00_Docs_publicar\"/>
    </mc:Choice>
  </mc:AlternateContent>
  <xr:revisionPtr revIDLastSave="0" documentId="13_ncr:1_{1521D1FF-3387-4C0F-AEE0-F2F5C0F1C681}" xr6:coauthVersionLast="47" xr6:coauthVersionMax="47" xr10:uidLastSave="{00000000-0000-0000-0000-000000000000}"/>
  <bookViews>
    <workbookView xWindow="-135" yWindow="-135" windowWidth="29070" windowHeight="15750" xr2:uid="{369B9856-83F0-4401-AE21-B64F19031547}"/>
  </bookViews>
  <sheets>
    <sheet name="CRITERI 1 I CRITERI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8" i="1"/>
  <c r="B39" i="1"/>
  <c r="B40" i="1"/>
  <c r="B41" i="1"/>
  <c r="B42" i="1"/>
  <c r="E20" i="1"/>
  <c r="G35" i="1"/>
  <c r="E42" i="1"/>
  <c r="E41" i="1"/>
  <c r="E40" i="1"/>
  <c r="E39" i="1"/>
  <c r="E38" i="1"/>
  <c r="E37" i="1"/>
  <c r="E36" i="1"/>
  <c r="E35" i="1"/>
  <c r="H36" i="1"/>
  <c r="H37" i="1"/>
  <c r="H38" i="1"/>
  <c r="H39" i="1"/>
  <c r="H40" i="1"/>
  <c r="I40" i="1" s="1"/>
  <c r="H41" i="1"/>
  <c r="I41" i="1" s="1"/>
  <c r="H42" i="1"/>
  <c r="H35" i="1"/>
  <c r="C40" i="1"/>
  <c r="C41" i="1"/>
  <c r="C42" i="1"/>
  <c r="C35" i="1"/>
  <c r="G36" i="1"/>
  <c r="C36" i="1" s="1"/>
  <c r="G37" i="1"/>
  <c r="C37" i="1" s="1"/>
  <c r="G38" i="1"/>
  <c r="C38" i="1" s="1"/>
  <c r="G39" i="1"/>
  <c r="C39" i="1" s="1"/>
  <c r="G40" i="1"/>
  <c r="G41" i="1"/>
  <c r="G42" i="1"/>
  <c r="B36" i="1"/>
  <c r="E43" i="1" l="1"/>
  <c r="I36" i="1"/>
  <c r="I39" i="1"/>
  <c r="I38" i="1"/>
  <c r="I37" i="1"/>
  <c r="I35" i="1"/>
  <c r="I42" i="1"/>
  <c r="B35" i="1"/>
  <c r="D21" i="1"/>
  <c r="E21" i="1" s="1"/>
  <c r="F6" i="1"/>
  <c r="F5" i="1"/>
  <c r="G20" i="1"/>
  <c r="G21" i="1"/>
  <c r="G22" i="1"/>
  <c r="G23" i="1"/>
  <c r="G25" i="1"/>
  <c r="G24" i="1"/>
  <c r="D20" i="1"/>
  <c r="D22" i="1"/>
  <c r="E22" i="1" s="1"/>
  <c r="D23" i="1"/>
  <c r="D25" i="1"/>
  <c r="D24" i="1"/>
  <c r="E24" i="1" s="1"/>
  <c r="F11" i="1"/>
  <c r="F12" i="1"/>
  <c r="F10" i="1"/>
  <c r="F9" i="1"/>
  <c r="F8" i="1"/>
  <c r="F7" i="1"/>
  <c r="D12" i="1"/>
  <c r="F13" i="1" l="1"/>
  <c r="E25" i="1"/>
  <c r="E23" i="1"/>
  <c r="D11" i="1"/>
  <c r="D10" i="1"/>
  <c r="D8" i="1"/>
  <c r="D7" i="1"/>
  <c r="D6" i="1"/>
  <c r="D5" i="1"/>
  <c r="D19" i="1" l="1"/>
  <c r="E19" i="1" s="1"/>
  <c r="G19" i="1"/>
  <c r="D18" i="1"/>
  <c r="E18" i="1" s="1"/>
  <c r="G18" i="1"/>
  <c r="D9" i="1"/>
  <c r="D13" i="1" s="1"/>
  <c r="E26" i="1" l="1"/>
  <c r="E29" i="1" s="1"/>
  <c r="G26" i="1"/>
  <c r="E30" i="1" s="1"/>
</calcChain>
</file>

<file path=xl/sharedStrings.xml><?xml version="1.0" encoding="utf-8"?>
<sst xmlns="http://schemas.openxmlformats.org/spreadsheetml/2006/main" count="49" uniqueCount="32">
  <si>
    <t>FRACCIÓ</t>
  </si>
  <si>
    <t xml:space="preserve">UNITATS </t>
  </si>
  <si>
    <t>Maneta</t>
  </si>
  <si>
    <t>Paper-cartró</t>
  </si>
  <si>
    <t>Vidre</t>
  </si>
  <si>
    <t>TOTAL (LLOGUER 60 QUOTES)</t>
  </si>
  <si>
    <t>OFERTA COMPRA</t>
  </si>
  <si>
    <t>OFERTA LLOGUER</t>
  </si>
  <si>
    <t xml:space="preserve">CRITERI 1. L’oferta econòmica. </t>
  </si>
  <si>
    <t>OFERTA LICITADOR</t>
  </si>
  <si>
    <t>VALOR COMPRA OFERTA LICITADOR</t>
  </si>
  <si>
    <t>OFERTA LICITADOR (€/MES)</t>
  </si>
  <si>
    <t>VALOR LLOGUER OFERTA LICITADOR</t>
  </si>
  <si>
    <t xml:space="preserve">Maneta </t>
  </si>
  <si>
    <t>Sistema d’identificació i tancament</t>
  </si>
  <si>
    <t xml:space="preserve">Contenidor gran amb pedal i sistema d’identificació i control d’usuaris. </t>
  </si>
  <si>
    <t>Contenidor gran amb pedal, maneta i sistema d’identificació i control d’usuaris.</t>
  </si>
  <si>
    <t xml:space="preserve">Contenidor petit amb pedal i sistema d’identificació i control d’usuaris. </t>
  </si>
  <si>
    <t>Contenidor petit amb pedal, maneta i sistema d’identificació i control d’usuaris.</t>
  </si>
  <si>
    <t>Contenidor gran, amb boca oberta</t>
  </si>
  <si>
    <t>Contenidor petit, amb boca reduïda bidimensional</t>
  </si>
  <si>
    <t>CRITERI 2. Oferir la compra dels béns subministrats mitjançant arrendament operatiu</t>
  </si>
  <si>
    <t>Descripció</t>
  </si>
  <si>
    <t>OFERTA MÀXIMA LICITADOR</t>
  </si>
  <si>
    <t>VALOR GLOBAL SIMULACIÓ OFERTA</t>
  </si>
  <si>
    <t>VALOR GLOBAL SIMULACIÓ MÀXIM</t>
  </si>
  <si>
    <t>PREU MAXIM BASATS COMPRA</t>
  </si>
  <si>
    <t>PREU MAXIM BASATS LLOGUER (€/MES)</t>
  </si>
  <si>
    <t>TOTAL                        (LLOGUER MENSUAL)</t>
  </si>
  <si>
    <t>VALOR MAXIM COMPRA PER OFERTA</t>
  </si>
  <si>
    <t>OFERTA MÍNIMA LICITADOR</t>
  </si>
  <si>
    <t>CÀLCUL PREU MAXIM SI LLOGUER + OPCIÓ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</si>
</sst>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4" fontId="3" fillId="0" borderId="1" xfId="1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9" fontId="3" fillId="0" borderId="0" xfId="2" applyFont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5" borderId="0" xfId="0" applyFont="1" applyFill="1"/>
    <xf numFmtId="0" fontId="3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44" fontId="2" fillId="6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44" fontId="3" fillId="6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0" xfId="0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0905-D7CE-430A-ABEF-D26FCA795A89}">
  <sheetPr>
    <tabColor theme="9"/>
  </sheetPr>
  <dimension ref="A1:N46"/>
  <sheetViews>
    <sheetView tabSelected="1" zoomScaleNormal="100" workbookViewId="0">
      <selection activeCell="A39" sqref="A39"/>
    </sheetView>
  </sheetViews>
  <sheetFormatPr baseColWidth="10" defaultColWidth="11.44140625" defaultRowHeight="21.75" customHeight="1" x14ac:dyDescent="0.3"/>
  <cols>
    <col min="1" max="1" width="73.5546875" style="3" bestFit="1" customWidth="1"/>
    <col min="2" max="2" width="21.5546875" style="3" customWidth="1"/>
    <col min="3" max="3" width="24.6640625" style="3" customWidth="1"/>
    <col min="4" max="4" width="23.6640625" style="3" customWidth="1"/>
    <col min="5" max="5" width="18.6640625" style="3" customWidth="1"/>
    <col min="6" max="6" width="23.88671875" style="3" customWidth="1"/>
    <col min="7" max="7" width="25.109375" style="3" customWidth="1"/>
    <col min="8" max="8" width="22.109375" style="3" bestFit="1" customWidth="1"/>
    <col min="9" max="9" width="13.44140625" style="3" bestFit="1" customWidth="1"/>
    <col min="10" max="10" width="27.88671875" style="3" customWidth="1"/>
    <col min="11" max="11" width="14.44140625" style="3" bestFit="1" customWidth="1"/>
    <col min="12" max="12" width="23.88671875" style="3" bestFit="1" customWidth="1"/>
    <col min="13" max="13" width="12.109375" style="3" bestFit="1" customWidth="1"/>
    <col min="14" max="14" width="14.44140625" style="3" bestFit="1" customWidth="1"/>
    <col min="15" max="16384" width="11.44140625" style="3"/>
  </cols>
  <sheetData>
    <row r="1" spans="1:14" ht="21.75" customHeight="1" x14ac:dyDescent="0.2">
      <c r="A1" s="13" t="s">
        <v>8</v>
      </c>
      <c r="B1" s="14"/>
      <c r="C1" s="14"/>
      <c r="D1" s="14"/>
      <c r="E1" s="14"/>
      <c r="F1" s="14"/>
      <c r="G1" s="14"/>
    </row>
    <row r="2" spans="1:14" ht="21.75" customHeight="1" x14ac:dyDescent="0.3">
      <c r="A2" s="15" t="s">
        <v>6</v>
      </c>
      <c r="B2" s="16"/>
      <c r="C2" s="16"/>
      <c r="D2" s="16"/>
      <c r="E2" s="16"/>
      <c r="F2" s="16"/>
      <c r="G2" s="16"/>
    </row>
    <row r="4" spans="1:14" ht="21.75" customHeight="1" x14ac:dyDescent="0.3">
      <c r="A4" s="17" t="s">
        <v>0</v>
      </c>
      <c r="B4" s="17" t="s">
        <v>1</v>
      </c>
      <c r="C4" s="18" t="s">
        <v>26</v>
      </c>
      <c r="D4" s="18" t="s">
        <v>29</v>
      </c>
      <c r="E4" s="18" t="s">
        <v>9</v>
      </c>
      <c r="F4" s="18" t="s">
        <v>10</v>
      </c>
    </row>
    <row r="5" spans="1:14" ht="21.75" customHeight="1" x14ac:dyDescent="0.3">
      <c r="A5" s="19" t="s">
        <v>15</v>
      </c>
      <c r="B5" s="20">
        <v>89</v>
      </c>
      <c r="C5" s="4">
        <v>4245</v>
      </c>
      <c r="D5" s="5">
        <f>+C5*B5</f>
        <v>377805</v>
      </c>
      <c r="E5" s="22"/>
      <c r="F5" s="5">
        <f>+E5*B5</f>
        <v>0</v>
      </c>
      <c r="M5" s="7"/>
      <c r="N5" s="10"/>
    </row>
    <row r="6" spans="1:14" ht="21.75" customHeight="1" x14ac:dyDescent="0.3">
      <c r="A6" s="1" t="s">
        <v>16</v>
      </c>
      <c r="B6" s="20">
        <v>10</v>
      </c>
      <c r="C6" s="4">
        <v>4381.5</v>
      </c>
      <c r="D6" s="5">
        <f>+C6*B6</f>
        <v>43815</v>
      </c>
      <c r="E6" s="22"/>
      <c r="F6" s="5">
        <f t="shared" ref="F6:F12" si="0">+E6*B6</f>
        <v>0</v>
      </c>
      <c r="M6" s="7"/>
      <c r="N6" s="10"/>
    </row>
    <row r="7" spans="1:14" ht="21.75" customHeight="1" x14ac:dyDescent="0.3">
      <c r="A7" s="1" t="s">
        <v>17</v>
      </c>
      <c r="B7" s="20">
        <v>89</v>
      </c>
      <c r="C7" s="4">
        <v>3615</v>
      </c>
      <c r="D7" s="5">
        <f>+C7*B7</f>
        <v>321735</v>
      </c>
      <c r="E7" s="22"/>
      <c r="F7" s="5">
        <f t="shared" si="0"/>
        <v>0</v>
      </c>
      <c r="M7" s="7"/>
      <c r="N7" s="10"/>
    </row>
    <row r="8" spans="1:14" ht="21.75" customHeight="1" x14ac:dyDescent="0.3">
      <c r="A8" s="1" t="s">
        <v>18</v>
      </c>
      <c r="B8" s="20">
        <v>10</v>
      </c>
      <c r="C8" s="4">
        <v>3751.5</v>
      </c>
      <c r="D8" s="5">
        <f>+C8*B8</f>
        <v>37515</v>
      </c>
      <c r="E8" s="22"/>
      <c r="F8" s="5">
        <f t="shared" si="0"/>
        <v>0</v>
      </c>
      <c r="M8" s="7"/>
      <c r="N8" s="10"/>
    </row>
    <row r="9" spans="1:14" ht="21.75" customHeight="1" x14ac:dyDescent="0.3">
      <c r="A9" s="2" t="s">
        <v>19</v>
      </c>
      <c r="B9" s="20">
        <v>10</v>
      </c>
      <c r="C9" s="4">
        <v>2730</v>
      </c>
      <c r="D9" s="5">
        <f t="shared" ref="D9:D12" si="1">+C9*B9</f>
        <v>27300</v>
      </c>
      <c r="E9" s="22"/>
      <c r="F9" s="5">
        <f t="shared" si="0"/>
        <v>0</v>
      </c>
      <c r="M9" s="7"/>
      <c r="N9" s="10"/>
    </row>
    <row r="10" spans="1:14" ht="21.75" customHeight="1" x14ac:dyDescent="0.3">
      <c r="A10" s="2" t="s">
        <v>20</v>
      </c>
      <c r="B10" s="20">
        <v>10</v>
      </c>
      <c r="C10" s="4">
        <v>1963.5</v>
      </c>
      <c r="D10" s="5">
        <f t="shared" si="1"/>
        <v>19635</v>
      </c>
      <c r="E10" s="22"/>
      <c r="F10" s="5">
        <f t="shared" si="0"/>
        <v>0</v>
      </c>
      <c r="M10" s="7"/>
      <c r="N10" s="10"/>
    </row>
    <row r="11" spans="1:14" ht="21.75" customHeight="1" x14ac:dyDescent="0.3">
      <c r="A11" s="2" t="s">
        <v>13</v>
      </c>
      <c r="B11" s="20">
        <v>10</v>
      </c>
      <c r="C11" s="4">
        <v>136.5</v>
      </c>
      <c r="D11" s="5">
        <f>+C11*B11</f>
        <v>1365</v>
      </c>
      <c r="E11" s="22"/>
      <c r="F11" s="5">
        <f>+E11*B11</f>
        <v>0</v>
      </c>
    </row>
    <row r="12" spans="1:14" ht="21.75" customHeight="1" x14ac:dyDescent="0.3">
      <c r="A12" s="2" t="s">
        <v>14</v>
      </c>
      <c r="B12" s="20">
        <v>10</v>
      </c>
      <c r="C12" s="4">
        <v>1200</v>
      </c>
      <c r="D12" s="5">
        <f t="shared" si="1"/>
        <v>12000</v>
      </c>
      <c r="E12" s="22"/>
      <c r="F12" s="5">
        <f t="shared" si="0"/>
        <v>0</v>
      </c>
    </row>
    <row r="13" spans="1:14" ht="21.75" customHeight="1" x14ac:dyDescent="0.3">
      <c r="D13" s="6">
        <f>SUM(D5:D12)</f>
        <v>841170</v>
      </c>
      <c r="F13" s="6">
        <f>SUM(F5:F12)</f>
        <v>0</v>
      </c>
    </row>
    <row r="14" spans="1:14" ht="21.75" customHeight="1" x14ac:dyDescent="0.3">
      <c r="A14" s="11"/>
      <c r="B14" s="11"/>
      <c r="D14" s="7"/>
      <c r="H14" s="10"/>
    </row>
    <row r="15" spans="1:14" ht="21.75" customHeight="1" x14ac:dyDescent="0.3">
      <c r="A15" s="15" t="s">
        <v>7</v>
      </c>
      <c r="B15" s="16"/>
      <c r="C15" s="16"/>
      <c r="D15" s="16"/>
      <c r="E15" s="16"/>
      <c r="F15" s="16"/>
      <c r="G15" s="16"/>
    </row>
    <row r="16" spans="1:14" ht="21.75" customHeight="1" x14ac:dyDescent="0.3">
      <c r="A16" s="11"/>
      <c r="B16" s="11"/>
      <c r="E16" s="10"/>
    </row>
    <row r="17" spans="1:11" ht="24" customHeight="1" x14ac:dyDescent="0.3">
      <c r="A17" s="17" t="s">
        <v>0</v>
      </c>
      <c r="B17" s="17" t="s">
        <v>1</v>
      </c>
      <c r="C17" s="18" t="s">
        <v>27</v>
      </c>
      <c r="D17" s="18" t="s">
        <v>28</v>
      </c>
      <c r="E17" s="18" t="s">
        <v>5</v>
      </c>
      <c r="F17" s="18" t="s">
        <v>11</v>
      </c>
      <c r="G17" s="17" t="s">
        <v>12</v>
      </c>
    </row>
    <row r="18" spans="1:11" ht="21.75" customHeight="1" x14ac:dyDescent="0.3">
      <c r="A18" s="19" t="s">
        <v>15</v>
      </c>
      <c r="B18" s="1">
        <v>89</v>
      </c>
      <c r="C18" s="4">
        <v>78.400000000000006</v>
      </c>
      <c r="D18" s="4">
        <f t="shared" ref="D18:D25" si="2">+C18*B18</f>
        <v>6977.6</v>
      </c>
      <c r="E18" s="5">
        <f t="shared" ref="E18:E21" si="3">+D18*60</f>
        <v>418656</v>
      </c>
      <c r="F18" s="22"/>
      <c r="G18" s="5">
        <f>+F18*B18*60</f>
        <v>0</v>
      </c>
    </row>
    <row r="19" spans="1:11" ht="21.75" customHeight="1" x14ac:dyDescent="0.3">
      <c r="A19" s="1" t="s">
        <v>16</v>
      </c>
      <c r="B19" s="1">
        <v>10</v>
      </c>
      <c r="C19" s="4">
        <v>80.510000000000005</v>
      </c>
      <c r="D19" s="4">
        <f t="shared" si="2"/>
        <v>805.1</v>
      </c>
      <c r="E19" s="5">
        <f t="shared" si="3"/>
        <v>48306</v>
      </c>
      <c r="F19" s="22"/>
      <c r="G19" s="5">
        <f t="shared" ref="G19:G25" si="4">+F19*B19*60</f>
        <v>0</v>
      </c>
    </row>
    <row r="20" spans="1:11" ht="21.75" customHeight="1" x14ac:dyDescent="0.3">
      <c r="A20" s="1" t="s">
        <v>17</v>
      </c>
      <c r="B20" s="1">
        <v>10</v>
      </c>
      <c r="C20" s="4">
        <v>68.7</v>
      </c>
      <c r="D20" s="4">
        <f t="shared" si="2"/>
        <v>687</v>
      </c>
      <c r="E20" s="5">
        <f t="shared" si="3"/>
        <v>41220</v>
      </c>
      <c r="F20" s="22"/>
      <c r="G20" s="5">
        <f t="shared" si="4"/>
        <v>0</v>
      </c>
    </row>
    <row r="21" spans="1:11" ht="21.75" customHeight="1" x14ac:dyDescent="0.3">
      <c r="A21" s="1" t="s">
        <v>18</v>
      </c>
      <c r="B21" s="1">
        <v>10</v>
      </c>
      <c r="C21" s="4">
        <v>70.8</v>
      </c>
      <c r="D21" s="4">
        <f t="shared" si="2"/>
        <v>708</v>
      </c>
      <c r="E21" s="5">
        <f t="shared" si="3"/>
        <v>42480</v>
      </c>
      <c r="F21" s="22"/>
      <c r="G21" s="5">
        <f t="shared" si="4"/>
        <v>0</v>
      </c>
    </row>
    <row r="22" spans="1:11" ht="21.75" customHeight="1" x14ac:dyDescent="0.3">
      <c r="A22" s="2" t="s">
        <v>3</v>
      </c>
      <c r="B22" s="1">
        <v>99</v>
      </c>
      <c r="C22" s="4">
        <v>45.56</v>
      </c>
      <c r="D22" s="4">
        <f t="shared" si="2"/>
        <v>4510.4400000000005</v>
      </c>
      <c r="E22" s="5">
        <f t="shared" ref="E22:E23" si="5">+D22*60</f>
        <v>270626.40000000002</v>
      </c>
      <c r="F22" s="22"/>
      <c r="G22" s="5">
        <f t="shared" si="4"/>
        <v>0</v>
      </c>
    </row>
    <row r="23" spans="1:11" ht="21.75" customHeight="1" x14ac:dyDescent="0.3">
      <c r="A23" s="2" t="s">
        <v>4</v>
      </c>
      <c r="B23" s="1">
        <v>99</v>
      </c>
      <c r="C23" s="4">
        <v>33.75</v>
      </c>
      <c r="D23" s="4">
        <f t="shared" si="2"/>
        <v>3341.25</v>
      </c>
      <c r="E23" s="5">
        <f t="shared" si="5"/>
        <v>200475</v>
      </c>
      <c r="F23" s="22"/>
      <c r="G23" s="5">
        <f t="shared" si="4"/>
        <v>0</v>
      </c>
    </row>
    <row r="24" spans="1:11" ht="21.75" customHeight="1" x14ac:dyDescent="0.3">
      <c r="A24" s="2" t="s">
        <v>13</v>
      </c>
      <c r="B24" s="1">
        <v>10</v>
      </c>
      <c r="C24" s="4">
        <v>2.1</v>
      </c>
      <c r="D24" s="4">
        <f>+C24*B24</f>
        <v>21</v>
      </c>
      <c r="E24" s="5">
        <f>+D24*60</f>
        <v>1260</v>
      </c>
      <c r="F24" s="22"/>
      <c r="G24" s="5">
        <f>+F24*B24*60</f>
        <v>0</v>
      </c>
    </row>
    <row r="25" spans="1:11" ht="21.75" customHeight="1" x14ac:dyDescent="0.3">
      <c r="A25" s="2" t="s">
        <v>14</v>
      </c>
      <c r="B25" s="1">
        <v>10</v>
      </c>
      <c r="C25" s="4">
        <v>27.99</v>
      </c>
      <c r="D25" s="4">
        <f t="shared" si="2"/>
        <v>279.89999999999998</v>
      </c>
      <c r="E25" s="5">
        <f t="shared" ref="E25" si="6">+D25*60</f>
        <v>16794</v>
      </c>
      <c r="F25" s="22"/>
      <c r="G25" s="5">
        <f t="shared" si="4"/>
        <v>0</v>
      </c>
    </row>
    <row r="26" spans="1:11" ht="21.75" customHeight="1" x14ac:dyDescent="0.3">
      <c r="E26" s="6">
        <f>SUM(E18:E25)</f>
        <v>1039817.4</v>
      </c>
      <c r="G26" s="6">
        <f>SUM(G18:G25)</f>
        <v>0</v>
      </c>
    </row>
    <row r="27" spans="1:11" ht="21.75" customHeight="1" x14ac:dyDescent="0.3">
      <c r="B27" s="7"/>
      <c r="F27" s="7"/>
      <c r="J27" s="7"/>
      <c r="K27" s="8"/>
    </row>
    <row r="29" spans="1:11" ht="21.75" customHeight="1" x14ac:dyDescent="0.3">
      <c r="D29" s="12" t="s">
        <v>25</v>
      </c>
      <c r="E29" s="9">
        <f>+E26+D13</f>
        <v>1880987.4</v>
      </c>
    </row>
    <row r="30" spans="1:11" ht="21.75" customHeight="1" x14ac:dyDescent="0.3">
      <c r="D30" s="12" t="s">
        <v>24</v>
      </c>
      <c r="E30" s="21">
        <f>+G26+F13</f>
        <v>0</v>
      </c>
    </row>
    <row r="32" spans="1:11" ht="21.75" customHeight="1" x14ac:dyDescent="0.2">
      <c r="A32" s="13" t="s">
        <v>21</v>
      </c>
      <c r="B32" s="14"/>
      <c r="C32" s="14"/>
      <c r="D32" s="14"/>
      <c r="E32" s="14"/>
      <c r="F32" s="14"/>
      <c r="G32" s="14"/>
    </row>
    <row r="34" spans="1:9" ht="21.75" customHeight="1" x14ac:dyDescent="0.3">
      <c r="A34" s="17" t="s">
        <v>22</v>
      </c>
      <c r="B34" s="18" t="s">
        <v>30</v>
      </c>
      <c r="C34" s="18" t="s">
        <v>23</v>
      </c>
      <c r="D34" s="18" t="s">
        <v>9</v>
      </c>
      <c r="E34" s="18" t="s">
        <v>24</v>
      </c>
      <c r="G34" s="24" t="s">
        <v>31</v>
      </c>
      <c r="H34" s="25"/>
      <c r="I34" s="25"/>
    </row>
    <row r="35" spans="1:9" ht="21.75" customHeight="1" x14ac:dyDescent="0.3">
      <c r="A35" s="1" t="s">
        <v>15</v>
      </c>
      <c r="B35" s="5">
        <f t="shared" ref="B35:B42" si="7">+E5*0.2</f>
        <v>0</v>
      </c>
      <c r="C35" s="5">
        <f>G35-(F18*60)</f>
        <v>5553</v>
      </c>
      <c r="D35" s="22"/>
      <c r="E35" s="5">
        <f>+D35*B18</f>
        <v>0</v>
      </c>
      <c r="G35" s="26">
        <f>(C18*60)+(C5*0.2)</f>
        <v>5553</v>
      </c>
      <c r="H35" s="26">
        <f>+(F18*60)+D35</f>
        <v>0</v>
      </c>
      <c r="I35" s="27">
        <f>+G35-H35</f>
        <v>5553</v>
      </c>
    </row>
    <row r="36" spans="1:9" ht="21.75" customHeight="1" x14ac:dyDescent="0.3">
      <c r="A36" s="1" t="s">
        <v>16</v>
      </c>
      <c r="B36" s="5">
        <f t="shared" si="7"/>
        <v>0</v>
      </c>
      <c r="C36" s="5">
        <f>G36-(F19*60)</f>
        <v>5706.9000000000005</v>
      </c>
      <c r="D36" s="22"/>
      <c r="E36" s="5">
        <f>+D36*B19</f>
        <v>0</v>
      </c>
      <c r="G36" s="26">
        <f>(C19*60)+(C6*0.2)</f>
        <v>5706.9000000000005</v>
      </c>
      <c r="H36" s="26">
        <f>+(F19*60)+D36</f>
        <v>0</v>
      </c>
      <c r="I36" s="27">
        <f>+G36-H36</f>
        <v>5706.9000000000005</v>
      </c>
    </row>
    <row r="37" spans="1:9" ht="21.75" customHeight="1" x14ac:dyDescent="0.3">
      <c r="A37" s="1" t="s">
        <v>17</v>
      </c>
      <c r="B37" s="5">
        <f t="shared" si="7"/>
        <v>0</v>
      </c>
      <c r="C37" s="5">
        <f>G37-(F20*60)</f>
        <v>4845</v>
      </c>
      <c r="D37" s="22"/>
      <c r="E37" s="5">
        <f>+D37*B20</f>
        <v>0</v>
      </c>
      <c r="G37" s="26">
        <f>(C20*60)+(C7*0.2)</f>
        <v>4845</v>
      </c>
      <c r="H37" s="26">
        <f>+(F20*60)+D37</f>
        <v>0</v>
      </c>
      <c r="I37" s="27">
        <f>+G37-H37</f>
        <v>4845</v>
      </c>
    </row>
    <row r="38" spans="1:9" ht="21.75" customHeight="1" x14ac:dyDescent="0.3">
      <c r="A38" s="1" t="s">
        <v>18</v>
      </c>
      <c r="B38" s="5">
        <f t="shared" si="7"/>
        <v>0</v>
      </c>
      <c r="C38" s="5">
        <f>G38-(F21*60)</f>
        <v>4998.3</v>
      </c>
      <c r="D38" s="22"/>
      <c r="E38" s="5">
        <f>+D38*B21</f>
        <v>0</v>
      </c>
      <c r="G38" s="26">
        <f>(C21*60)+(C8*0.2)</f>
        <v>4998.3</v>
      </c>
      <c r="H38" s="26">
        <f>+(F21*60)+D38</f>
        <v>0</v>
      </c>
      <c r="I38" s="27">
        <f>+G38-H38</f>
        <v>4998.3</v>
      </c>
    </row>
    <row r="39" spans="1:9" ht="21.75" customHeight="1" x14ac:dyDescent="0.3">
      <c r="A39" s="1" t="s">
        <v>19</v>
      </c>
      <c r="B39" s="5">
        <f t="shared" si="7"/>
        <v>0</v>
      </c>
      <c r="C39" s="5">
        <f>G39-(F22*60)</f>
        <v>3279.6000000000004</v>
      </c>
      <c r="D39" s="22"/>
      <c r="E39" s="5">
        <f>+D39*B22</f>
        <v>0</v>
      </c>
      <c r="G39" s="26">
        <f>(C22*60)+(C9*0.2)</f>
        <v>3279.6000000000004</v>
      </c>
      <c r="H39" s="26">
        <f>+(F22*60)+D39</f>
        <v>0</v>
      </c>
      <c r="I39" s="27">
        <f>+G39-H39</f>
        <v>3279.6000000000004</v>
      </c>
    </row>
    <row r="40" spans="1:9" ht="21.75" customHeight="1" x14ac:dyDescent="0.3">
      <c r="A40" s="1" t="s">
        <v>20</v>
      </c>
      <c r="B40" s="5">
        <f t="shared" si="7"/>
        <v>0</v>
      </c>
      <c r="C40" s="5">
        <f>G40-(F23*60)</f>
        <v>2417.6999999999998</v>
      </c>
      <c r="D40" s="22"/>
      <c r="E40" s="5">
        <f>+D40*B23</f>
        <v>0</v>
      </c>
      <c r="G40" s="26">
        <f>(C23*60)+(C10*0.2)</f>
        <v>2417.6999999999998</v>
      </c>
      <c r="H40" s="26">
        <f>+(F23*60)+D40</f>
        <v>0</v>
      </c>
      <c r="I40" s="27">
        <f>+G40-H40</f>
        <v>2417.6999999999998</v>
      </c>
    </row>
    <row r="41" spans="1:9" ht="21.75" customHeight="1" x14ac:dyDescent="0.3">
      <c r="A41" s="1" t="s">
        <v>2</v>
      </c>
      <c r="B41" s="5">
        <f t="shared" si="7"/>
        <v>0</v>
      </c>
      <c r="C41" s="5">
        <f>G41-(F24*60)</f>
        <v>153.30000000000001</v>
      </c>
      <c r="D41" s="22"/>
      <c r="E41" s="5">
        <f>+D41*B24</f>
        <v>0</v>
      </c>
      <c r="G41" s="26">
        <f>(C24*60)+(C11*0.2)</f>
        <v>153.30000000000001</v>
      </c>
      <c r="H41" s="26">
        <f>+(F24*60)+D41</f>
        <v>0</v>
      </c>
      <c r="I41" s="27">
        <f>+G41-H41</f>
        <v>153.30000000000001</v>
      </c>
    </row>
    <row r="42" spans="1:9" ht="21.75" customHeight="1" x14ac:dyDescent="0.3">
      <c r="A42" s="2" t="s">
        <v>14</v>
      </c>
      <c r="B42" s="5">
        <f t="shared" si="7"/>
        <v>0</v>
      </c>
      <c r="C42" s="5">
        <f>G42-(F25*60)</f>
        <v>1919.3999999999999</v>
      </c>
      <c r="D42" s="22"/>
      <c r="E42" s="5">
        <f>+D42*B25</f>
        <v>0</v>
      </c>
      <c r="G42" s="26">
        <f>(C25*60)+(C12*0.2)</f>
        <v>1919.3999999999999</v>
      </c>
      <c r="H42" s="26">
        <f>+(F25*60)+D42</f>
        <v>0</v>
      </c>
      <c r="I42" s="27">
        <f>+G42-H42</f>
        <v>1919.3999999999999</v>
      </c>
    </row>
    <row r="43" spans="1:9" ht="21.75" customHeight="1" x14ac:dyDescent="0.3">
      <c r="E43" s="23">
        <f>SUM(E35:E42)</f>
        <v>0</v>
      </c>
      <c r="G43" s="25"/>
      <c r="H43" s="25"/>
      <c r="I43" s="25"/>
    </row>
    <row r="46" spans="1:9" ht="21.75" customHeight="1" x14ac:dyDescent="0.3">
      <c r="F46" s="10"/>
    </row>
  </sheetData>
  <sheetProtection algorithmName="SHA-512" hashValue="v5XX7WpFobfOL8sn0JeWiCBI75ouCXtL/F3XzcmT1WkWOFghCuyxqpjNCniRj7jr7MLg+LeP3w8dJN47fkaW5w==" saltValue="NH1TjsuYxutStRf4oxEkeQ==" spinCount="100000" sheet="1" objects="1" scenarios="1"/>
  <dataValidations count="3">
    <dataValidation type="decimal" operator="lessThanOrEqual" allowBlank="1" showInputMessage="1" showErrorMessage="1" sqref="F18:F25" xr:uid="{AC7BF679-9E50-4277-8EC9-BCD2A94C65ED}">
      <formula1>C18</formula1>
    </dataValidation>
    <dataValidation type="decimal" operator="lessThanOrEqual" allowBlank="1" showInputMessage="1" showErrorMessage="1" sqref="E5:E12" xr:uid="{F3F114C9-1513-48CC-988E-A545636C26C4}">
      <formula1>C5</formula1>
    </dataValidation>
    <dataValidation type="decimal" allowBlank="1" showInputMessage="1" showErrorMessage="1" sqref="D35:D42" xr:uid="{EBF325B9-C0F7-4C00-8BEB-669129E6D2E8}">
      <formula1>B35</formula1>
      <formula2>C35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 1 I CRITERI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González Cambero</dc:creator>
  <cp:lastModifiedBy>Patricia González Cambero</cp:lastModifiedBy>
  <dcterms:created xsi:type="dcterms:W3CDTF">2025-05-26T13:23:04Z</dcterms:created>
  <dcterms:modified xsi:type="dcterms:W3CDTF">2025-06-10T10:02:15Z</dcterms:modified>
</cp:coreProperties>
</file>