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reccio General Edificacio\Departament de Benestar Social\BSE-22271 (MRR)\BSE-22271_IMPULS OP+AT\OP\"/>
    </mc:Choice>
  </mc:AlternateContent>
  <xr:revisionPtr revIDLastSave="0" documentId="13_ncr:1_{06DDE817-92BE-4E0E-839D-3D4F67025873}" xr6:coauthVersionLast="47" xr6:coauthVersionMax="47" xr10:uidLastSave="{00000000-0000-0000-0000-000000000000}"/>
  <bookViews>
    <workbookView xWindow="-28920" yWindow="1185" windowWidth="29040" windowHeight="15840" xr2:uid="{00000000-000D-0000-FFFF-FFFF00000000}"/>
  </bookViews>
  <sheets>
    <sheet name="Proposta econòmica" sheetId="1" r:id="rId1"/>
  </sheets>
  <definedNames>
    <definedName name="_xlnm.Print_Area" localSheetId="0">'Proposta econòmica'!$B$2:$I$44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6" i="1" s="1"/>
  <c r="E38" i="1" l="1"/>
  <c r="G38" i="1" s="1"/>
  <c r="G37" i="1"/>
  <c r="G36" i="1" l="1"/>
  <c r="G39" i="1" s="1"/>
  <c r="G40" i="1" s="1"/>
  <c r="D26" i="1" l="1"/>
  <c r="F41" i="1"/>
  <c r="E39" i="1"/>
  <c r="E40" i="1" s="1"/>
  <c r="D41" i="1" l="1"/>
  <c r="D43" i="1" s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<sst xmlns="http://schemas.openxmlformats.org/spreadsheetml/2006/main" count="32" uniqueCount="32">
  <si>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</si>
  <si>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</si>
  <si>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</si>
  <si>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</si>
  <si>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</si>
  <si>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</si>
  <si>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</si>
  <si>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</si>
  <si>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</si>
  <si>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</si>
  <si>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</si>
  <si>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</si>
  <si>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</si>
  <si>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</si>
  <si>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</si>
  <si>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</si>
  <si>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</si>
  <si>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</si>
  <si>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</si>
  <si>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</si>
  <si>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</si>
  <si>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</si>
  <si>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</si>
  <si>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</si>
  <si>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</si>
  <si>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</si>
  <si>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</si>
  <si>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</si>
  <si>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EL licitador només ha de complimentar les caselles de color taronja</t>
  </si>
  <si>
    <t>P3 : Pressupost (IVA no inclòs) corresponent a partides alçades a justificar</t>
  </si>
  <si>
    <t>Assabentat de l'anunci publicat al perfil d'Infraestructures.cat i de les condicions i requisits que s'exigeixen per a l'adjudicació de les obres de "Execució de les Obres de reforma i ampliació per a l'adequació del Centre Calldetenes, al nou model assistencial finançades amb el programa MRR. Clau: BSE-22271, es compromet en nom (propi o de l'empresa que representa) a realitzar-les amb estricta subjecció als esmentats requisits i condicions d’acord amb l’oferta següent:</t>
  </si>
  <si>
    <t>IVA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</si>
</sst>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0" fontId="154" fillId="0" borderId="0" xfId="0" applyFont="1" applyAlignment="1">
      <alignment horizontal="justify" vertical="center"/>
    </xf>
    <xf numFmtId="0" fontId="156" fillId="0" borderId="0" xfId="0" applyFont="1"/>
    <xf numFmtId="0" fontId="12" fillId="0" borderId="0" xfId="0" applyFont="1"/>
    <xf numFmtId="0" fontId="154" fillId="0" borderId="0" xfId="0" applyFont="1"/>
    <xf numFmtId="4" fontId="156" fillId="0" borderId="0" xfId="0" applyNumberFormat="1" applyFont="1"/>
    <xf numFmtId="0" fontId="152" fillId="0" borderId="0" xfId="0" applyFont="1" applyAlignment="1">
      <alignment horizontal="center"/>
    </xf>
    <xf numFmtId="0" fontId="155" fillId="0" borderId="0" xfId="0" applyFont="1" applyAlignment="1">
      <alignment wrapText="1"/>
    </xf>
    <xf numFmtId="4" fontId="152" fillId="0" borderId="0" xfId="0" applyNumberFormat="1" applyFont="1"/>
    <xf numFmtId="255" fontId="0" fillId="0" borderId="0" xfId="0" applyNumberFormat="1"/>
    <xf numFmtId="4" fontId="152" fillId="0" borderId="78" xfId="0" applyNumberFormat="1" applyFont="1" applyBorder="1"/>
    <xf numFmtId="4" fontId="152" fillId="0" borderId="72" xfId="0" applyNumberFormat="1" applyFont="1" applyBorder="1"/>
    <xf numFmtId="4" fontId="153" fillId="0" borderId="72" xfId="0" applyNumberFormat="1" applyFont="1" applyBorder="1"/>
    <xf numFmtId="0" fontId="157" fillId="0" borderId="0" xfId="0" applyFont="1"/>
    <xf numFmtId="0" fontId="154" fillId="0" borderId="0" xfId="0" applyFont="1" applyAlignment="1">
      <alignment wrapText="1"/>
    </xf>
    <xf numFmtId="2" fontId="156" fillId="0" borderId="0" xfId="0" applyNumberFormat="1" applyFont="1"/>
    <xf numFmtId="4" fontId="0" fillId="0" borderId="0" xfId="0" applyNumberFormat="1"/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2" fillId="51" borderId="0" xfId="0" applyNumberFormat="1" applyFont="1" applyFill="1"/>
    <xf numFmtId="4" fontId="152" fillId="51" borderId="78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4" fontId="158" fillId="0" borderId="0" xfId="0" applyNumberFormat="1" applyFont="1"/>
    <xf numFmtId="0" fontId="160" fillId="0" borderId="2" xfId="0" applyFont="1" applyBorder="1" applyAlignment="1">
      <alignment horizontal="center"/>
    </xf>
    <xf numFmtId="0" fontId="160" fillId="0" borderId="79" xfId="0" applyFont="1" applyBorder="1" applyAlignment="1">
      <alignment horizontal="center"/>
    </xf>
    <xf numFmtId="0" fontId="160" fillId="0" borderId="5" xfId="0" applyFont="1" applyBorder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>
      <alignment horizontal="left" vertical="center" wrapText="1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second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CTTI2" table="0" count="4" xr9:uid="{00000000-0011-0000-FFFF-FFFF01000000}">
      <tableStyleElement type="wholeTable" dxfId="8"/>
      <tableStyleElement type="headerRow" dxfId="7"/>
      <tableStyleElement type="totalRow" dxfId="6"/>
      <tableStyleElement type="firstRowSubheading" dxfId="5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7"/>
  <sheetViews>
    <sheetView tabSelected="1" topLeftCell="A20" zoomScaleNormal="100" zoomScalePageLayoutView="60" workbookViewId="0">
      <selection activeCell="L44" sqref="L44"/>
    </sheetView>
  </sheetViews>
  <sheetFormatPr defaultColWidth="11.453125" defaultRowHeight="14.5"/>
  <cols>
    <col min="1" max="1" width="1.453125" customWidth="1"/>
    <col min="2" max="2" width="15.7265625" customWidth="1"/>
    <col min="3" max="3" width="36.453125" customWidth="1"/>
    <col min="4" max="4" width="7.7265625" customWidth="1"/>
    <col min="5" max="5" width="18.26953125" customWidth="1"/>
    <col min="6" max="6" width="16.1796875" customWidth="1"/>
    <col min="7" max="7" width="18.7265625" customWidth="1"/>
    <col min="8" max="8" width="3.7265625" customWidth="1"/>
    <col min="9" max="9" width="7.7265625" customWidth="1"/>
    <col min="10" max="10" width="13" bestFit="1" customWidth="1"/>
  </cols>
  <sheetData>
    <row r="3" spans="2:9">
      <c r="B3" s="30" t="s">
        <v>0</v>
      </c>
      <c r="C3" s="31"/>
      <c r="D3" s="31"/>
      <c r="E3" s="31"/>
      <c r="F3" s="31"/>
      <c r="G3" s="31"/>
      <c r="H3" s="31"/>
      <c r="I3" s="31"/>
    </row>
    <row r="4" spans="2:9">
      <c r="B4" s="21"/>
      <c r="C4" s="22"/>
      <c r="D4" s="22"/>
      <c r="E4" s="22"/>
      <c r="F4" s="22"/>
      <c r="G4" s="22"/>
      <c r="H4" s="22"/>
      <c r="I4" s="22"/>
    </row>
    <row r="5" spans="2:9">
      <c r="B5" s="19" t="s">
        <v>4</v>
      </c>
      <c r="C5" s="34"/>
      <c r="D5" s="34"/>
      <c r="E5" s="34"/>
      <c r="F5" s="34"/>
      <c r="G5" s="34"/>
      <c r="H5" s="34"/>
      <c r="I5" s="34"/>
    </row>
    <row r="6" spans="2:9">
      <c r="B6" s="19" t="s">
        <v>5</v>
      </c>
      <c r="C6" s="25"/>
      <c r="D6" s="22"/>
      <c r="E6" s="22"/>
      <c r="F6" s="22"/>
      <c r="G6" s="22"/>
      <c r="H6" s="22"/>
      <c r="I6" s="22"/>
    </row>
    <row r="9" spans="2:9">
      <c r="B9" s="19" t="s">
        <v>1</v>
      </c>
      <c r="C9" s="35"/>
      <c r="D9" s="35"/>
      <c r="E9" s="8" t="s">
        <v>2</v>
      </c>
      <c r="F9" s="35"/>
      <c r="G9" s="35"/>
      <c r="H9" s="35"/>
      <c r="I9" s="35"/>
    </row>
    <row r="10" spans="2:9">
      <c r="B10" s="19" t="s">
        <v>3</v>
      </c>
      <c r="C10" s="35"/>
      <c r="D10" s="35"/>
      <c r="E10" s="35"/>
      <c r="F10" s="35"/>
      <c r="G10" s="35"/>
      <c r="H10" s="35"/>
      <c r="I10" s="35"/>
    </row>
    <row r="11" spans="2:9" ht="61.5" customHeight="1">
      <c r="B11" s="32" t="s">
        <v>30</v>
      </c>
      <c r="C11" s="32"/>
      <c r="D11" s="32"/>
      <c r="E11" s="32"/>
      <c r="F11" s="32"/>
      <c r="G11" s="32"/>
      <c r="H11" s="32"/>
      <c r="I11" s="32"/>
    </row>
    <row r="12" spans="2:9" ht="16.5" customHeight="1">
      <c r="B12" s="20"/>
      <c r="C12" s="20"/>
      <c r="D12" s="20"/>
      <c r="E12" s="20"/>
      <c r="F12" s="20"/>
      <c r="G12" s="20"/>
      <c r="H12" s="20"/>
      <c r="I12" s="20"/>
    </row>
    <row r="13" spans="2:9">
      <c r="C13" s="19" t="s">
        <v>19</v>
      </c>
      <c r="G13" s="1">
        <v>0</v>
      </c>
      <c r="H13" s="19" t="s">
        <v>16</v>
      </c>
    </row>
    <row r="14" spans="2:9">
      <c r="C14" t="s">
        <v>20</v>
      </c>
      <c r="G14" s="20"/>
    </row>
    <row r="15" spans="2:9">
      <c r="C15" t="s">
        <v>23</v>
      </c>
      <c r="G15" s="20"/>
    </row>
    <row r="16" spans="2:9">
      <c r="C16" t="s">
        <v>21</v>
      </c>
    </row>
    <row r="18" spans="2:8">
      <c r="C18" s="19" t="s">
        <v>22</v>
      </c>
      <c r="G18" s="2">
        <v>0</v>
      </c>
      <c r="H18" s="19" t="s">
        <v>17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3" t="s">
        <v>9</v>
      </c>
      <c r="D26" s="33">
        <f>G39</f>
        <v>3838652.96</v>
      </c>
      <c r="E26" s="33"/>
      <c r="F26" s="4" t="s">
        <v>25</v>
      </c>
      <c r="G26" s="5"/>
    </row>
    <row r="27" spans="2:8">
      <c r="C27" s="6" t="s">
        <v>10</v>
      </c>
      <c r="D27" s="4"/>
      <c r="E27" s="4"/>
      <c r="F27" s="4"/>
      <c r="G27" s="5"/>
    </row>
    <row r="28" spans="2:8">
      <c r="C28" s="6"/>
      <c r="D28" s="4"/>
      <c r="E28" s="4"/>
      <c r="F28" s="4"/>
      <c r="G28" s="5"/>
    </row>
    <row r="29" spans="2:8">
      <c r="C29" s="6"/>
      <c r="E29" s="4"/>
      <c r="F29" s="4"/>
      <c r="G29" s="5"/>
    </row>
    <row r="30" spans="2:8">
      <c r="C30" s="6"/>
      <c r="E30" s="4"/>
      <c r="F30" s="4"/>
      <c r="G30" s="5"/>
    </row>
    <row r="31" spans="2:8">
      <c r="C31" s="6"/>
      <c r="E31" s="4"/>
      <c r="F31" s="7"/>
      <c r="G31" s="5"/>
    </row>
    <row r="32" spans="2:8">
      <c r="B32" s="37" t="s">
        <v>18</v>
      </c>
      <c r="C32" s="37"/>
      <c r="D32" s="38"/>
      <c r="E32" s="38"/>
    </row>
    <row r="35" spans="3:10">
      <c r="C35" s="8" t="s">
        <v>13</v>
      </c>
      <c r="D35" s="36" t="s">
        <v>11</v>
      </c>
      <c r="E35" s="36"/>
      <c r="F35" s="36" t="s">
        <v>12</v>
      </c>
      <c r="G35" s="36"/>
    </row>
    <row r="36" spans="3:10" ht="44.25" customHeight="1">
      <c r="C36" s="9" t="s">
        <v>27</v>
      </c>
      <c r="E36" s="10">
        <f>3838652.96-E37-E38</f>
        <v>3800262.43</v>
      </c>
      <c r="F36" s="4"/>
      <c r="G36" s="23">
        <f>IF(G13=0,$E$36,($E$36-(ROUND($E$36*(ABS(ROUND(G13,2))/100),2))))</f>
        <v>3800262.43</v>
      </c>
      <c r="I36" s="11"/>
      <c r="J36" s="18"/>
    </row>
    <row r="37" spans="3:10" ht="44.25" customHeight="1">
      <c r="C37" s="9" t="s">
        <v>26</v>
      </c>
      <c r="E37" s="10">
        <f>32260.95+ROUND(32260.95*0.13,2)+ROUND(32260.95*0.06,2)</f>
        <v>38390.530000000006</v>
      </c>
      <c r="F37" s="4"/>
      <c r="G37" s="23">
        <f>$E$37+G18</f>
        <v>38390.530000000006</v>
      </c>
      <c r="I37" s="11"/>
    </row>
    <row r="38" spans="3:10" ht="40.5" customHeight="1">
      <c r="C38" s="9" t="s">
        <v>29</v>
      </c>
      <c r="E38" s="12">
        <f>0+ROUND(0*0.13,2)+ROUND(0*0.06,2)</f>
        <v>0</v>
      </c>
      <c r="F38" s="4"/>
      <c r="G38" s="24">
        <f>E38</f>
        <v>0</v>
      </c>
    </row>
    <row r="39" spans="3:10" ht="21" customHeight="1">
      <c r="C39" s="9" t="s">
        <v>24</v>
      </c>
      <c r="E39" s="13">
        <f>SUM(E36:E38)</f>
        <v>3838652.96</v>
      </c>
      <c r="F39" s="4"/>
      <c r="G39" s="13">
        <f>SUM(G36:G38)</f>
        <v>3838652.96</v>
      </c>
    </row>
    <row r="40" spans="3:10">
      <c r="C40" s="9" t="s">
        <v>31</v>
      </c>
      <c r="E40" s="14">
        <f>ROUND(+E39*0.1,2)</f>
        <v>383865.3</v>
      </c>
      <c r="F40" s="4"/>
      <c r="G40" s="14">
        <f>ROUND(+G39*0.1,2)</f>
        <v>383865.3</v>
      </c>
    </row>
    <row r="41" spans="3:10" ht="31.15" customHeight="1">
      <c r="C41" s="9" t="s">
        <v>14</v>
      </c>
      <c r="D41" s="26">
        <f>SUM(D39:E40)</f>
        <v>4222518.26</v>
      </c>
      <c r="E41" s="26"/>
      <c r="F41" s="26">
        <f>SUM(F39:G40)</f>
        <v>4222518.26</v>
      </c>
      <c r="G41" s="26"/>
    </row>
    <row r="42" spans="3:10">
      <c r="C42" s="9"/>
      <c r="G42" s="15"/>
    </row>
    <row r="43" spans="3:10">
      <c r="C43" s="16" t="s">
        <v>15</v>
      </c>
      <c r="D43" s="17">
        <f>ROUND((D41-F41)*100/D41,2)</f>
        <v>0</v>
      </c>
    </row>
    <row r="45" spans="3:10">
      <c r="C45" s="27" t="s">
        <v>28</v>
      </c>
      <c r="D45" s="28"/>
      <c r="E45" s="28"/>
      <c r="F45" s="28"/>
      <c r="G45" s="29"/>
    </row>
    <row r="47" spans="3:10">
      <c r="D47" s="26"/>
      <c r="E47" s="26"/>
    </row>
  </sheetData>
  <sheetProtection algorithmName="SHA-512" hashValue="NV5xgg7zloWO+91868OA83Ui4hXsd6jsSDkJ+lOda+kd3bRDxh7Bg2beqCf7xnE79qhZVe7AbJgrKD1TewXjWA==" saltValue="WIvpPbzAhpqcCgJ7KUYdBQ==" spinCount="100000" sheet="1" objects="1" scenarios="1"/>
  <mergeCells count="15">
    <mergeCell ref="D47:E47"/>
    <mergeCell ref="D41:E41"/>
    <mergeCell ref="F41:G41"/>
    <mergeCell ref="C45:G45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B32:C32"/>
    <mergeCell ref="D32:E32"/>
  </mergeCells>
  <conditionalFormatting sqref="C5:I5 C6 C9:D9 F9:I9 C10:I10">
    <cfRule type="containsBlanks" dxfId="4" priority="38">
      <formula>LEN(TRIM(C5))=0</formula>
    </cfRule>
  </conditionalFormatting>
  <conditionalFormatting sqref="E36:E40">
    <cfRule type="containsBlanks" dxfId="3" priority="19">
      <formula>LEN(TRIM(E36))=0</formula>
    </cfRule>
  </conditionalFormatting>
  <conditionalFormatting sqref="G13">
    <cfRule type="containsBlanks" dxfId="2" priority="37">
      <formula>LEN(TRIM(G13))=0</formula>
    </cfRule>
  </conditionalFormatting>
  <conditionalFormatting sqref="G18">
    <cfRule type="containsBlanks" dxfId="1" priority="36">
      <formula>LEN(TRIM(G18))=0</formula>
    </cfRule>
  </conditionalFormatting>
  <conditionalFormatting sqref="G36:G40">
    <cfRule type="containsBlanks" dxfId="0" priority="18">
      <formula>LEN(TRIM(G36))=0</formula>
    </cfRule>
  </conditionalFormatting>
  <dataValidations count="2">
    <dataValidation type="decimal" showInputMessage="1" showErrorMessage="1" errorTitle="Valor ha d'estar entre 0 i 100" error="El valor ha d'estar entre 0 i 100" promptTitle="Valor entre 0 i 100" prompt="Valor entre 0 i 100" sqref="G13" xr:uid="{DEE253B0-F7BB-495C-A99C-ACD8B2273233}">
      <formula1>0</formula1>
      <formula2>100</formula2>
    </dataValidation>
    <dataValidation type="decimal" operator="greaterThan" allowBlank="1" showInputMessage="1" showErrorMessage="1" errorTitle="Valor no pot ser negatiu" error="Valor no pot ser negatiu" sqref="G18" xr:uid="{7B51897C-3CD1-40E7-BE1C-B883C09DD7B5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Lucas Campos, Cristina</cp:lastModifiedBy>
  <cp:lastPrinted>2022-06-17T08:04:24Z</cp:lastPrinted>
  <dcterms:created xsi:type="dcterms:W3CDTF">2019-11-08T16:55:15Z</dcterms:created>
  <dcterms:modified xsi:type="dcterms:W3CDTF">2025-05-16T07:57:44Z</dcterms:modified>
</cp:coreProperties>
</file>