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AquestLlibreDeTreball"/>
  <mc:AlternateContent xmlns:mc="http://schemas.openxmlformats.org/markup-compatibility/2006">
    <mc:Choice Requires="x15">
      <x15ac:absPath xmlns:x15ac="http://schemas.microsoft.com/office/spreadsheetml/2010/11/ac" url="X:\SECRETARIA\01_ADMINISTRACIÓ\CONTRACTACIONS\CONTRACTACIONS\23_Contractacions_2026\01_Expedients\Exp_001_26_Eina_Conforcat\02_APROVACIO\03_Plantilles_publicacio\"/>
    </mc:Choice>
  </mc:AlternateContent>
  <xr:revisionPtr revIDLastSave="0" documentId="8_{C2692A9B-A5BA-4979-9301-8714E588FB8D}" xr6:coauthVersionLast="47" xr6:coauthVersionMax="47" xr10:uidLastSave="{00000000-0000-0000-0000-000000000000}"/>
  <bookViews>
    <workbookView xWindow="-28920" yWindow="1890" windowWidth="29040" windowHeight="15840" tabRatio="598" xr2:uid="{00000000-000D-0000-FFFF-FFFF00000000}"/>
  </bookViews>
  <sheets>
    <sheet name="VALORACIÓ TÈCNICA" sheetId="1" r:id="rId1"/>
  </sheets>
  <definedNames>
    <definedName name="_xlnm.Print_Area" localSheetId="0">'VALORACIÓ TÈCNICA'!$A$1:$E$159</definedName>
    <definedName name="EXPERIENCIA_MAXIMA_1">'VALORACIÓ TÈCNICA'!$D$36</definedName>
    <definedName name="EXPERIENCIA_MAXIMA_2">'VALORACIÓ TÈCNICA'!$D$108</definedName>
    <definedName name="EXPERIENCIA_MAXIMA_3">'VALORACIÓ TÈCNICA'!#REF!</definedName>
    <definedName name="MAXIM_PONDERAT_1">'VALORACIÓ TÈCNICA'!$D$37</definedName>
    <definedName name="MAXIM_PONDERAT_2">'VALORACIÓ TÈCNICA'!$D$109</definedName>
    <definedName name="MAXIM_PONDERAT_3">'VALORACIÓ TÈCNICA'!#REF!</definedName>
    <definedName name="PROMIG_VALORACIO_TECNICA">'VALORACIÓ TÈCNICA'!#REF!</definedName>
    <definedName name="PUNTUACIO_EXPERIENCIA_1">'VALORACIÓ TÈCNICA'!#REF!</definedName>
    <definedName name="PUNTUACIO_EXPERIENCIA_2">'VALORACIÓ TÈCNICA'!#REF!</definedName>
    <definedName name="PUNTUACIO_EXPERIENCIA_3">'VALORACIÓ TÈCNICA'!#REF!</definedName>
    <definedName name="Puntuació_Màxima">'VALORACIÓ TÈCNICA'!$A$37:$B$37</definedName>
    <definedName name="PUNTUACIO_MAXIMA_1">'VALORACIÓ TÈCNICA'!$B$37</definedName>
    <definedName name="PUNTUACIO_MAXIMA_2">'VALORACIÓ TÈCNICA'!$B$109</definedName>
    <definedName name="PUNTUACIO_MAXIMA_3">'VALORACIÓ TÈCNICA'!#REF!</definedName>
    <definedName name="Puntuació_total_valoració_tècnica_Recurs_1___màx._9_punts">'VALORACIÓ TÈCNICA'!$B$75</definedName>
    <definedName name="RESULTAT_PONDERAT">'VALORACIÓ TÈCNICA'!$E$37</definedName>
    <definedName name="RESULTAT_PONDERAT_1">'VALORACIÓ TÈCNICA'!$E$37</definedName>
    <definedName name="RESULTAT_PONDERAT_2">'VALORACIÓ TÈCNICA'!$E$109</definedName>
    <definedName name="RESULTAT_PONDERAT_3">'VALORACIÓ TÈCNICA'!#REF!</definedName>
    <definedName name="SUBTOTAL_EXPERIENCIA_1">'VALORACIÓ TÈCNICA'!$B$38</definedName>
    <definedName name="SUBTOTAL_EXPERIENCIA_2">'VALORACIÓ TÈCNICA'!$B$110</definedName>
    <definedName name="SUBTOTAL_EXPERIENCIA_3">'VALORACIÓ TÈCNICA'!#REF!</definedName>
    <definedName name="TOTAL_AJUSTAT_1">'VALORACIÓ TÈCNICA'!$E$36</definedName>
    <definedName name="TOTAL_AJUSTAT_2">'VALORACIÓ TÈCNICA'!$E$108</definedName>
    <definedName name="TOTAL_AJUSTAT_3">'VALORACIÓ TÈCNICA'!#REF!</definedName>
    <definedName name="TOTAL_CONEIXEMENTS_1">'VALORACIÓ TÈCNICA'!$B$38</definedName>
    <definedName name="TOTAL_CONEIXEMENTS_2">'VALORACIÓ TÈCNICA'!$B$110</definedName>
    <definedName name="TOTAL_CONEIXEMENTS_3">'VALORACIÓ TÈCNICA'!#REF!</definedName>
    <definedName name="TOTAL_PONDERAT" localSheetId="0">'VALORACIÓ TÈCNICA'!$D$37</definedName>
    <definedName name="TOTAL_PROJECTES_1">'VALORACIÓ TÈCNICA'!$B$70</definedName>
    <definedName name="TOTAL_PROJECTES_2">'VALORACIÓ TÈCNICA'!$B$142</definedName>
    <definedName name="TOTAL_PROJECTES_3">'VALORACIÓ TÈCNICA'!#REF!</definedName>
    <definedName name="TOTAL_RECURS_1">'VALORACIÓ TÈCNICA'!$B$75</definedName>
    <definedName name="TOTAL_RECURS_2">'VALORACIÓ TÈCNICA'!$B$147</definedName>
    <definedName name="TOTAL_RECURS_3">'VALORACIÓ TÈCNICA'!#REF!</definedName>
    <definedName name="TOTAL_VALORACIO_TECNICA">'VALORACIÓ TÈCNICA'!$B$152</definedName>
    <definedName name="TOTAL_VALORACIOTECNICA">'VALORACIÓ TÈCNICA'!$B$152</definedName>
    <definedName name="VALORACIO_TECNICA_1">'VALORACIÓ TÈCNICA'!$B$75</definedName>
    <definedName name="VALORACIO_TECNICA_2">'VALORACIÓ TÈCNICA'!$B$147</definedName>
    <definedName name="VALORACIO_TECNICA_3">'VALORACIÓ TÈCNICA'!#REF!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4" i="1" l="1"/>
  <c r="C142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 l="1"/>
  <c r="B142" i="1" s="1"/>
  <c r="G42" i="1" l="1"/>
  <c r="C70" i="1"/>
  <c r="D37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83" i="1"/>
  <c r="E103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 l="1"/>
  <c r="B70" i="1" s="1"/>
  <c r="E37" i="1"/>
  <c r="B38" i="1" s="1"/>
  <c r="D109" i="1"/>
  <c r="D108" i="1" l="1"/>
  <c r="E80" i="1"/>
  <c r="E81" i="1"/>
  <c r="E82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4" i="1"/>
  <c r="E105" i="1"/>
  <c r="E106" i="1"/>
  <c r="E107" i="1"/>
  <c r="E79" i="1"/>
  <c r="D36" i="1"/>
  <c r="E109" i="1" l="1"/>
  <c r="B110" i="1" s="1"/>
  <c r="E36" i="1"/>
  <c r="E108" i="1"/>
</calcChain>
</file>

<file path=xl/sharedStrings.xml><?xml version="1.0" encoding="utf-8"?>
<sst xmlns="http://schemas.openxmlformats.org/spreadsheetml/2006/main" count="122" uniqueCount="69">
  <si>
    <t>ASP.NET</t>
  </si>
  <si>
    <t>C#</t>
  </si>
  <si>
    <t>Llenguatge SQL (DML, DDL) estàndard</t>
  </si>
  <si>
    <t>Oracle PL/SQL</t>
  </si>
  <si>
    <t>Administració IIS 7</t>
  </si>
  <si>
    <t>Entity Framework 4.0 connectat a BD Oracle mitjançant ODP (Oracle Client).</t>
  </si>
  <si>
    <t>Màxim</t>
  </si>
  <si>
    <t>Mesos Experiència</t>
  </si>
  <si>
    <t>Ajustat a Màxim</t>
  </si>
  <si>
    <t>Raó Social</t>
  </si>
  <si>
    <t>Lloc i data</t>
  </si>
  <si>
    <t>Càrrec</t>
  </si>
  <si>
    <t>Signatura del/de la representant legal</t>
  </si>
  <si>
    <t>NIF</t>
  </si>
  <si>
    <t>Nom i cognoms del/de la representant legal</t>
  </si>
  <si>
    <t>LINQ 5 (to SQL, to Entities)</t>
  </si>
  <si>
    <t>Ús aplicacions generació versions MS (Git)</t>
  </si>
  <si>
    <t>Pes</t>
  </si>
  <si>
    <t>Coneixements</t>
  </si>
  <si>
    <t>Important</t>
  </si>
  <si>
    <t>Molt important</t>
  </si>
  <si>
    <t>Imprescindible</t>
  </si>
  <si>
    <t>Complementaria</t>
  </si>
  <si>
    <t>MVC 5.0 amb Razor i/o Bootstrap</t>
  </si>
  <si>
    <t>Javascript</t>
  </si>
  <si>
    <t>Ajax</t>
  </si>
  <si>
    <t>jQuery</t>
  </si>
  <si>
    <t>CSS</t>
  </si>
  <si>
    <t>HTML</t>
  </si>
  <si>
    <t>Rol desenvolupador aplicacions web</t>
  </si>
  <si>
    <t>Rol d'analista aplicacions (presa de requeriments, elaboració funcionals, etc.)</t>
  </si>
  <si>
    <t>XML</t>
  </si>
  <si>
    <t>WebAPI</t>
  </si>
  <si>
    <t>WebServices (JSON, API REST, etc.)</t>
  </si>
  <si>
    <t>Unit testing</t>
  </si>
  <si>
    <t>Puntuació Màxima Coneixements</t>
  </si>
  <si>
    <t>Puntuació Obtinguda Coneixements</t>
  </si>
  <si>
    <t xml:space="preserve">Pes </t>
  </si>
  <si>
    <t>Descripció</t>
  </si>
  <si>
    <t>.NET Framework 4.7</t>
  </si>
  <si>
    <t>Projectes</t>
  </si>
  <si>
    <t>% jornada dedicació 
(1-100)</t>
  </si>
  <si>
    <t>Mesos participació
(1-72)</t>
  </si>
  <si>
    <t>Tipus de participació (Desenvolupament/Manteniment)</t>
  </si>
  <si>
    <t>Puntuació Màxima Projectes</t>
  </si>
  <si>
    <t>Puntuació Obtinguda Projectes</t>
  </si>
  <si>
    <t>Utilització de gran part de les tecnologies i programari que es requereixen per donar el servei
(SÍ/NO)</t>
  </si>
  <si>
    <t>Ús MS Visual Studio 2017 o superior</t>
  </si>
  <si>
    <t>Integració amb altres sistemes  (SÍ/NO)</t>
  </si>
  <si>
    <t>Existeix, el compromís de mantenir el mateixos tres recursos durant tota l’execució del servei. (6 punts)</t>
  </si>
  <si>
    <t>Administració, configuració i gestió BD Oracle 12c i/o 19c</t>
  </si>
  <si>
    <t>Creació/Manteniment d'aplicacions que impliquen la gestió de subvencions</t>
  </si>
  <si>
    <t>Disseny gràfic (creació de contingut gràfic per a la comunicació visual d’una web)</t>
  </si>
  <si>
    <t>Creació/Manteniment d'aplicacions que consumeixin serveis SARCAT (Registre d'entrada i sortida electrònic) de la Generalitat de Catalunya</t>
  </si>
  <si>
    <t>Creació/Manteniment d'aplicacions que consumeixin serveis ICGC (Institut Cartogràfic i Geològic de Catalunya)</t>
  </si>
  <si>
    <t>Creació/Manteniment d'aplicacions que consumeixin serveis PICA (Plataforma d'Integració i Col·laboració Administrativa) de la Generalitat de Catalunya</t>
  </si>
  <si>
    <t>Annex 1 dels Criteris d'adjudicació tècnics sotmesos a criteris de valoració objectius i quantificables mitjançant fórmules (excepte econòmics)
(màx. 40 punts)</t>
  </si>
  <si>
    <t>Apartat 1.4 Coneixements dels perfils professionals - Recurs 1 (màx. 10 punts)</t>
  </si>
  <si>
    <t>Apartat 1.5 Valoració dels projectes informàtics realitzats pels perfils professionals adscrits al projecte - Recurs 1 (màx. 10 punts)</t>
  </si>
  <si>
    <t>Apartat 1.4 Coneixements dels perfils professionals - Recurs 2 (màx. 10 punts)</t>
  </si>
  <si>
    <t>Apartat 1.5 Valoració dels projectes informàtics realitzats pels perfils professionals adscrits al projecte - Recurs 2 (màx. 10 punts)</t>
  </si>
  <si>
    <t>Apartat 1.3 Titulació academica - Recurs 2 (màx. 7 punts)</t>
  </si>
  <si>
    <t>La titulació verificable del recurs és una titulació universitaria en informàtica, telecomunicacions, matemàtiques o equivalent. (7 punts)</t>
  </si>
  <si>
    <t>La titulació verificable del recurs és un CFGS (Cicle Formatiu de Grau Superior) en DAI (Desenvolupament d’Aplicacions Informàtiques) o equivalent. (3 punts)</t>
  </si>
  <si>
    <t>Apartat 1.3 Titulació academica - Recurs 1 (màx. 7 punts)</t>
  </si>
  <si>
    <t>Puntuació total valoració tècnica Recurs 2 (màx. 27 punts)</t>
  </si>
  <si>
    <t>Puntuació total valoració tècnica (màx. 60 punts)</t>
  </si>
  <si>
    <t>Puntuació total valoració tècnica Recurs 1 (màx. 27 punts)</t>
  </si>
  <si>
    <t>Creació/Manteniment d'aplicacions integrats amb GICAR (Gestió d'identitats i control d'accés als recursos) de la Generalitat de Catalunya i/o Valid2 (Validador d'identitats) del Consorci AOC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</si>
</sst>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8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5" tint="0.39997558519241921"/>
      </left>
      <right/>
      <top/>
      <bottom/>
      <diagonal/>
    </border>
    <border>
      <left style="medium">
        <color theme="7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1" fillId="0" borderId="0" xfId="0" applyFont="1" applyAlignment="1">
      <alignment horizontal="right" wrapText="1"/>
    </xf>
    <xf numFmtId="2" fontId="1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6" fillId="0" borderId="3" xfId="0" applyFont="1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1" fillId="0" borderId="5" xfId="0" applyFont="1" applyBorder="1" applyAlignment="1">
      <alignment wrapText="1"/>
    </xf>
    <xf numFmtId="2" fontId="1" fillId="0" borderId="0" xfId="0" applyNumberFormat="1" applyFont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1" fillId="2" borderId="2" xfId="0" applyFont="1" applyFill="1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vertical="center" wrapText="1"/>
    </xf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horizontal="right" wrapText="1"/>
    </xf>
    <xf numFmtId="0" fontId="0" fillId="2" borderId="2" xfId="0" applyFill="1" applyBorder="1" applyAlignment="1" applyProtection="1">
      <alignment wrapText="1"/>
      <protection locked="0"/>
    </xf>
    <xf numFmtId="0" fontId="1" fillId="0" borderId="4" xfId="0" applyFont="1" applyBorder="1" applyAlignment="1">
      <alignment horizontal="left" wrapText="1"/>
    </xf>
    <xf numFmtId="0" fontId="0" fillId="0" borderId="0" xfId="0" applyAlignment="1" applyProtection="1">
      <alignment wrapText="1"/>
      <protection hidden="1"/>
    </xf>
    <xf numFmtId="0" fontId="1" fillId="2" borderId="2" xfId="0" applyFont="1" applyFill="1" applyBorder="1" applyAlignment="1">
      <alignment horizontal="center" wrapText="1"/>
    </xf>
    <xf numFmtId="0" fontId="3" fillId="0" borderId="0" xfId="0" applyFont="1" applyAlignment="1">
      <alignment horizontal="justify" vertical="center" wrapText="1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2" fontId="1" fillId="3" borderId="9" xfId="0" applyNumberFormat="1" applyFont="1" applyFill="1" applyBorder="1" applyAlignment="1">
      <alignment horizontal="center" wrapText="1"/>
    </xf>
    <xf numFmtId="2" fontId="1" fillId="0" borderId="6" xfId="0" applyNumberFormat="1" applyFont="1" applyBorder="1" applyAlignment="1">
      <alignment horizontal="center" wrapText="1"/>
    </xf>
    <xf numFmtId="2" fontId="1" fillId="3" borderId="6" xfId="0" applyNumberFormat="1" applyFont="1" applyFill="1" applyBorder="1" applyAlignment="1" applyProtection="1">
      <alignment horizontal="center" wrapText="1"/>
      <protection locked="0"/>
    </xf>
    <xf numFmtId="0" fontId="1" fillId="5" borderId="8" xfId="0" applyFont="1" applyFill="1" applyBorder="1" applyAlignment="1">
      <alignment wrapText="1"/>
    </xf>
    <xf numFmtId="0" fontId="1" fillId="0" borderId="13" xfId="0" applyFont="1" applyBorder="1" applyAlignment="1">
      <alignment horizontal="center" vertical="center" wrapText="1"/>
    </xf>
    <xf numFmtId="0" fontId="1" fillId="6" borderId="8" xfId="0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0" fillId="0" borderId="0" xfId="0" applyFont="1" applyAlignment="1" applyProtection="1">
      <alignment horizontal="right" wrapText="1"/>
      <protection hidden="1"/>
    </xf>
    <xf numFmtId="4" fontId="12" fillId="0" borderId="0" xfId="0" applyNumberFormat="1" applyFont="1" applyAlignment="1" applyProtection="1">
      <alignment wrapText="1"/>
      <protection hidden="1"/>
    </xf>
    <xf numFmtId="0" fontId="10" fillId="0" borderId="0" xfId="0" applyFont="1" applyAlignment="1" applyProtection="1">
      <alignment wrapText="1"/>
      <protection hidden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justify" vertical="center" wrapText="1"/>
    </xf>
    <xf numFmtId="0" fontId="0" fillId="0" borderId="17" xfId="0" applyBorder="1" applyAlignment="1">
      <alignment wrapText="1"/>
    </xf>
    <xf numFmtId="0" fontId="3" fillId="0" borderId="18" xfId="0" applyFont="1" applyBorder="1" applyAlignment="1">
      <alignment horizontal="justify" vertical="center" wrapText="1"/>
    </xf>
    <xf numFmtId="0" fontId="0" fillId="2" borderId="19" xfId="0" applyFill="1" applyBorder="1" applyAlignment="1" applyProtection="1">
      <alignment wrapText="1"/>
      <protection locked="0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3" fillId="2" borderId="16" xfId="0" applyFont="1" applyFill="1" applyBorder="1" applyAlignment="1" applyProtection="1">
      <alignment horizontal="justify" vertical="center" wrapText="1"/>
      <protection locked="0"/>
    </xf>
    <xf numFmtId="0" fontId="3" fillId="2" borderId="18" xfId="0" applyFont="1" applyFill="1" applyBorder="1" applyAlignment="1" applyProtection="1">
      <alignment horizontal="justify" vertical="center" wrapText="1"/>
      <protection locked="0"/>
    </xf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 wrapText="1"/>
    </xf>
    <xf numFmtId="0" fontId="3" fillId="2" borderId="18" xfId="0" applyFont="1" applyFill="1" applyBorder="1" applyAlignment="1" applyProtection="1">
      <alignment horizontal="left" wrapText="1"/>
      <protection locked="0"/>
    </xf>
    <xf numFmtId="0" fontId="3" fillId="0" borderId="28" xfId="0" applyFont="1" applyBorder="1" applyAlignment="1">
      <alignment horizontal="justify" vertical="center" wrapText="1"/>
    </xf>
    <xf numFmtId="0" fontId="9" fillId="0" borderId="28" xfId="0" applyFont="1" applyBorder="1" applyAlignment="1">
      <alignment horizontal="justify" vertical="center" wrapText="1"/>
    </xf>
    <xf numFmtId="0" fontId="5" fillId="0" borderId="28" xfId="0" applyFont="1" applyBorder="1" applyAlignment="1">
      <alignment wrapText="1"/>
    </xf>
    <xf numFmtId="0" fontId="1" fillId="0" borderId="0" xfId="0" applyFont="1" applyAlignment="1">
      <alignment horizontal="left" wrapText="1"/>
    </xf>
    <xf numFmtId="0" fontId="1" fillId="0" borderId="29" xfId="0" applyFont="1" applyBorder="1" applyAlignment="1">
      <alignment horizontal="left" wrapText="1"/>
    </xf>
    <xf numFmtId="0" fontId="0" fillId="0" borderId="29" xfId="0" applyBorder="1" applyAlignment="1">
      <alignment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5" fillId="0" borderId="23" xfId="0" applyFont="1" applyBorder="1" applyAlignment="1">
      <alignment wrapText="1"/>
    </xf>
    <xf numFmtId="0" fontId="0" fillId="0" borderId="24" xfId="0" applyBorder="1" applyAlignment="1">
      <alignment horizontal="right" vertical="center" wrapText="1"/>
    </xf>
    <xf numFmtId="0" fontId="1" fillId="0" borderId="24" xfId="0" applyFont="1" applyBorder="1" applyAlignment="1">
      <alignment horizontal="left" wrapText="1"/>
    </xf>
    <xf numFmtId="0" fontId="1" fillId="0" borderId="25" xfId="0" applyFont="1" applyBorder="1" applyAlignment="1">
      <alignment horizontal="left" wrapText="1"/>
    </xf>
    <xf numFmtId="0" fontId="5" fillId="0" borderId="8" xfId="0" applyFont="1" applyBorder="1" applyAlignment="1">
      <alignment wrapText="1"/>
    </xf>
    <xf numFmtId="0" fontId="0" fillId="0" borderId="12" xfId="0" applyBorder="1" applyAlignment="1" applyProtection="1">
      <alignment horizontal="right" vertical="center" wrapText="1"/>
      <protection locked="0"/>
    </xf>
    <xf numFmtId="0" fontId="0" fillId="0" borderId="12" xfId="0" applyBorder="1" applyAlignment="1">
      <alignment horizontal="right" vertical="center" wrapText="1"/>
    </xf>
    <xf numFmtId="0" fontId="0" fillId="0" borderId="12" xfId="0" applyBorder="1" applyAlignment="1">
      <alignment wrapText="1"/>
    </xf>
    <xf numFmtId="0" fontId="0" fillId="0" borderId="11" xfId="0" applyBorder="1" applyAlignment="1">
      <alignment wrapText="1"/>
    </xf>
    <xf numFmtId="0" fontId="6" fillId="0" borderId="0" xfId="0" applyFont="1" applyAlignment="1">
      <alignment vertical="center" wrapText="1"/>
    </xf>
    <xf numFmtId="0" fontId="0" fillId="2" borderId="30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 wrapText="1"/>
      <protection locked="0"/>
    </xf>
    <xf numFmtId="9" fontId="0" fillId="2" borderId="2" xfId="0" applyNumberForma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alignment horizontal="center" wrapText="1"/>
      <protection locked="0"/>
    </xf>
    <xf numFmtId="1" fontId="0" fillId="2" borderId="19" xfId="0" applyNumberFormat="1" applyFill="1" applyBorder="1" applyAlignment="1" applyProtection="1">
      <alignment horizontal="center" wrapText="1"/>
      <protection locked="0"/>
    </xf>
    <xf numFmtId="9" fontId="0" fillId="2" borderId="19" xfId="0" applyNumberFormat="1" applyFill="1" applyBorder="1" applyAlignment="1" applyProtection="1">
      <alignment horizontal="center" wrapText="1"/>
      <protection locked="0"/>
    </xf>
    <xf numFmtId="0" fontId="0" fillId="2" borderId="19" xfId="0" applyFill="1" applyBorder="1" applyAlignment="1" applyProtection="1">
      <alignment horizontal="center" wrapText="1"/>
      <protection locked="0"/>
    </xf>
    <xf numFmtId="0" fontId="0" fillId="2" borderId="17" xfId="0" applyFill="1" applyBorder="1" applyAlignment="1" applyProtection="1">
      <alignment horizontal="center" wrapText="1"/>
      <protection locked="0"/>
    </xf>
    <xf numFmtId="0" fontId="0" fillId="2" borderId="20" xfId="0" applyFill="1" applyBorder="1" applyAlignment="1" applyProtection="1">
      <alignment horizontal="center" wrapText="1"/>
      <protection locked="0"/>
    </xf>
    <xf numFmtId="0" fontId="8" fillId="2" borderId="3" xfId="0" applyFont="1" applyFill="1" applyBorder="1" applyAlignment="1" applyProtection="1">
      <alignment horizontal="left" wrapText="1"/>
      <protection locked="0"/>
    </xf>
    <xf numFmtId="0" fontId="0" fillId="2" borderId="30" xfId="0" applyFill="1" applyBorder="1" applyAlignment="1" applyProtection="1">
      <alignment horizontal="left" wrapText="1"/>
      <protection locked="0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0" fontId="1" fillId="4" borderId="8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0" fillId="5" borderId="8" xfId="0" applyFill="1" applyBorder="1" applyAlignment="1">
      <alignment horizontal="center" wrapText="1"/>
    </xf>
    <xf numFmtId="0" fontId="0" fillId="5" borderId="12" xfId="0" applyFill="1" applyBorder="1" applyAlignment="1">
      <alignment horizontal="center" wrapText="1"/>
    </xf>
    <xf numFmtId="0" fontId="0" fillId="5" borderId="11" xfId="0" applyFill="1" applyBorder="1" applyAlignment="1">
      <alignment horizontal="center" wrapText="1"/>
    </xf>
    <xf numFmtId="3" fontId="13" fillId="0" borderId="28" xfId="0" applyNumberFormat="1" applyFont="1" applyBorder="1" applyAlignment="1">
      <alignment horizontal="left" wrapText="1"/>
    </xf>
    <xf numFmtId="3" fontId="13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312420</xdr:colOff>
          <xdr:row>73</xdr:row>
          <xdr:rowOff>182880</xdr:rowOff>
        </xdr:from>
        <xdr:to>
          <xdr:col>1</xdr:col>
          <xdr:colOff>480060</xdr:colOff>
          <xdr:row>73</xdr:row>
          <xdr:rowOff>388620</xdr:rowOff>
        </xdr:to>
        <xdr:sp macro="" textlink="">
          <xdr:nvSpPr>
            <xdr:cNvPr id="1035" name="chTitulacio12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335280</xdr:colOff>
          <xdr:row>149</xdr:row>
          <xdr:rowOff>83820</xdr:rowOff>
        </xdr:from>
        <xdr:to>
          <xdr:col>1</xdr:col>
          <xdr:colOff>502920</xdr:colOff>
          <xdr:row>149</xdr:row>
          <xdr:rowOff>289560</xdr:rowOff>
        </xdr:to>
        <xdr:sp macro="" textlink="">
          <xdr:nvSpPr>
            <xdr:cNvPr id="1036" name="chCompromis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312420</xdr:colOff>
          <xdr:row>145</xdr:row>
          <xdr:rowOff>182880</xdr:rowOff>
        </xdr:from>
        <xdr:to>
          <xdr:col>1</xdr:col>
          <xdr:colOff>480060</xdr:colOff>
          <xdr:row>145</xdr:row>
          <xdr:rowOff>388620</xdr:rowOff>
        </xdr:to>
        <xdr:sp macro="" textlink="">
          <xdr:nvSpPr>
            <xdr:cNvPr id="1038" name="chTitulacio22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312420</xdr:colOff>
          <xdr:row>72</xdr:row>
          <xdr:rowOff>182880</xdr:rowOff>
        </xdr:from>
        <xdr:to>
          <xdr:col>1</xdr:col>
          <xdr:colOff>449580</xdr:colOff>
          <xdr:row>73</xdr:row>
          <xdr:rowOff>0</xdr:rowOff>
        </xdr:to>
        <xdr:sp macro="" textlink="">
          <xdr:nvSpPr>
            <xdr:cNvPr id="1039" name="chTitulacio11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144</xdr:row>
          <xdr:rowOff>76200</xdr:rowOff>
        </xdr:from>
        <xdr:to>
          <xdr:col>1</xdr:col>
          <xdr:colOff>472440</xdr:colOff>
          <xdr:row>144</xdr:row>
          <xdr:rowOff>297180</xdr:rowOff>
        </xdr:to>
        <xdr:sp macro="" textlink="">
          <xdr:nvSpPr>
            <xdr:cNvPr id="1040" name="chTitulacio21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2.xml"/><Relationship Id="rId12" Type="http://schemas.openxmlformats.org/officeDocument/2006/relationships/image" Target="../media/image3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11" Type="http://schemas.openxmlformats.org/officeDocument/2006/relationships/control" Target="../activeX/activeX5.xml"/><Relationship Id="rId5" Type="http://schemas.openxmlformats.org/officeDocument/2006/relationships/control" Target="../activeX/activeX1.xml"/><Relationship Id="rId10" Type="http://schemas.openxmlformats.org/officeDocument/2006/relationships/image" Target="../media/image2.emf"/><Relationship Id="rId4" Type="http://schemas.openxmlformats.org/officeDocument/2006/relationships/vmlDrawing" Target="../drawings/vmlDrawing2.vml"/><Relationship Id="rId9" Type="http://schemas.openxmlformats.org/officeDocument/2006/relationships/control" Target="../activeX/activeX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XPERIENCIA_PROFESSIONAL">
    <pageSetUpPr fitToPage="1"/>
  </sheetPr>
  <dimension ref="A1:H159"/>
  <sheetViews>
    <sheetView tabSelected="1" zoomScale="110" zoomScaleNormal="110" workbookViewId="0">
      <selection activeCell="B153" sqref="B153"/>
    </sheetView>
  </sheetViews>
  <sheetFormatPr defaultColWidth="9.109375" defaultRowHeight="14.4" x14ac:dyDescent="0.3"/>
  <cols>
    <col min="1" max="1" width="58.5546875" style="1" bestFit="1" customWidth="1"/>
    <col min="2" max="2" width="12.109375" style="1" bestFit="1" customWidth="1"/>
    <col min="3" max="3" width="11" style="1" customWidth="1"/>
    <col min="4" max="4" width="20.109375" style="1" bestFit="1" customWidth="1"/>
    <col min="5" max="5" width="18.5546875" style="1" bestFit="1" customWidth="1"/>
    <col min="6" max="6" width="13.88671875" style="1" bestFit="1" customWidth="1"/>
    <col min="7" max="7" width="4.109375" style="1" customWidth="1"/>
    <col min="8" max="8" width="17" style="1" customWidth="1"/>
    <col min="9" max="16384" width="9.109375" style="1"/>
  </cols>
  <sheetData>
    <row r="1" spans="1:8" ht="67.5" customHeight="1" thickBot="1" x14ac:dyDescent="0.35">
      <c r="A1" s="83" t="s">
        <v>56</v>
      </c>
      <c r="B1" s="83"/>
      <c r="C1" s="83"/>
      <c r="D1" s="83"/>
      <c r="E1" s="83"/>
    </row>
    <row r="2" spans="1:8" x14ac:dyDescent="0.3">
      <c r="A2" s="49" t="s">
        <v>9</v>
      </c>
      <c r="B2" s="84" t="s">
        <v>13</v>
      </c>
      <c r="C2" s="84"/>
      <c r="D2" s="84"/>
      <c r="E2" s="85"/>
    </row>
    <row r="3" spans="1:8" ht="15" thickBot="1" x14ac:dyDescent="0.35">
      <c r="A3" s="50"/>
      <c r="B3" s="86"/>
      <c r="C3" s="86"/>
      <c r="D3" s="86"/>
      <c r="E3" s="87"/>
    </row>
    <row r="4" spans="1:8" ht="15" thickBot="1" x14ac:dyDescent="0.35">
      <c r="A4" s="2"/>
    </row>
    <row r="5" spans="1:8" s="10" customFormat="1" ht="15" thickBot="1" x14ac:dyDescent="0.35">
      <c r="A5" s="88" t="s">
        <v>57</v>
      </c>
      <c r="B5" s="89"/>
      <c r="C5" s="89"/>
      <c r="D5" s="89"/>
      <c r="E5" s="90"/>
    </row>
    <row r="6" spans="1:8" ht="24.75" customHeight="1" x14ac:dyDescent="0.3">
      <c r="A6" s="37" t="s">
        <v>18</v>
      </c>
      <c r="B6" s="31" t="s">
        <v>7</v>
      </c>
      <c r="C6" s="31" t="s">
        <v>37</v>
      </c>
      <c r="D6" s="31" t="s">
        <v>6</v>
      </c>
      <c r="E6" s="38" t="s">
        <v>8</v>
      </c>
    </row>
    <row r="7" spans="1:8" x14ac:dyDescent="0.3">
      <c r="A7" s="39" t="s">
        <v>47</v>
      </c>
      <c r="B7" s="20"/>
      <c r="C7" s="7">
        <v>4</v>
      </c>
      <c r="D7" s="7">
        <v>36</v>
      </c>
      <c r="E7" s="40">
        <f>IF(ISNUMBER(B7),IF(B7&lt;D7,B7,D7),0)</f>
        <v>0</v>
      </c>
      <c r="G7" s="15" t="s">
        <v>17</v>
      </c>
      <c r="H7" s="15" t="s">
        <v>38</v>
      </c>
    </row>
    <row r="8" spans="1:8" x14ac:dyDescent="0.3">
      <c r="A8" s="39" t="s">
        <v>0</v>
      </c>
      <c r="B8" s="20"/>
      <c r="C8" s="7">
        <v>4</v>
      </c>
      <c r="D8" s="7">
        <v>36</v>
      </c>
      <c r="E8" s="40">
        <f t="shared" ref="E8:E35" si="0">IF(ISNUMBER(B8),IF(B8&lt;D8,B8,D8),0)</f>
        <v>0</v>
      </c>
      <c r="G8" s="16">
        <v>4</v>
      </c>
      <c r="H8" s="7" t="s">
        <v>21</v>
      </c>
    </row>
    <row r="9" spans="1:8" x14ac:dyDescent="0.3">
      <c r="A9" s="39" t="s">
        <v>1</v>
      </c>
      <c r="B9" s="20"/>
      <c r="C9" s="7">
        <v>4</v>
      </c>
      <c r="D9" s="7">
        <v>36</v>
      </c>
      <c r="E9" s="40">
        <f t="shared" si="0"/>
        <v>0</v>
      </c>
      <c r="G9" s="16">
        <v>3</v>
      </c>
      <c r="H9" s="7" t="s">
        <v>20</v>
      </c>
    </row>
    <row r="10" spans="1:8" x14ac:dyDescent="0.3">
      <c r="A10" s="39" t="s">
        <v>28</v>
      </c>
      <c r="B10" s="20"/>
      <c r="C10" s="7">
        <v>4</v>
      </c>
      <c r="D10" s="7">
        <v>36</v>
      </c>
      <c r="E10" s="40">
        <f t="shared" si="0"/>
        <v>0</v>
      </c>
      <c r="G10" s="16">
        <v>2</v>
      </c>
      <c r="H10" s="7" t="s">
        <v>19</v>
      </c>
    </row>
    <row r="11" spans="1:8" x14ac:dyDescent="0.3">
      <c r="A11" s="39" t="s">
        <v>27</v>
      </c>
      <c r="B11" s="20"/>
      <c r="C11" s="7">
        <v>3</v>
      </c>
      <c r="D11" s="7">
        <v>36</v>
      </c>
      <c r="E11" s="40">
        <f t="shared" si="0"/>
        <v>0</v>
      </c>
      <c r="G11" s="14">
        <v>1</v>
      </c>
      <c r="H11" s="17" t="s">
        <v>22</v>
      </c>
    </row>
    <row r="12" spans="1:8" x14ac:dyDescent="0.3">
      <c r="A12" s="39" t="s">
        <v>24</v>
      </c>
      <c r="B12" s="20"/>
      <c r="C12" s="7">
        <v>3</v>
      </c>
      <c r="D12" s="7">
        <v>36</v>
      </c>
      <c r="E12" s="40">
        <f t="shared" si="0"/>
        <v>0</v>
      </c>
    </row>
    <row r="13" spans="1:8" x14ac:dyDescent="0.3">
      <c r="A13" s="39" t="s">
        <v>26</v>
      </c>
      <c r="B13" s="20"/>
      <c r="C13" s="7">
        <v>2</v>
      </c>
      <c r="D13" s="7">
        <v>36</v>
      </c>
      <c r="E13" s="40">
        <f t="shared" si="0"/>
        <v>0</v>
      </c>
    </row>
    <row r="14" spans="1:8" x14ac:dyDescent="0.3">
      <c r="A14" s="39" t="s">
        <v>25</v>
      </c>
      <c r="B14" s="20"/>
      <c r="C14" s="7">
        <v>3</v>
      </c>
      <c r="D14" s="7">
        <v>36</v>
      </c>
      <c r="E14" s="40">
        <f t="shared" si="0"/>
        <v>0</v>
      </c>
    </row>
    <row r="15" spans="1:8" x14ac:dyDescent="0.3">
      <c r="A15" s="39" t="s">
        <v>2</v>
      </c>
      <c r="B15" s="20"/>
      <c r="C15" s="7">
        <v>3</v>
      </c>
      <c r="D15" s="7">
        <v>36</v>
      </c>
      <c r="E15" s="40">
        <f t="shared" si="0"/>
        <v>0</v>
      </c>
    </row>
    <row r="16" spans="1:8" x14ac:dyDescent="0.3">
      <c r="A16" s="39" t="s">
        <v>50</v>
      </c>
      <c r="B16" s="20"/>
      <c r="C16" s="7">
        <v>3</v>
      </c>
      <c r="D16" s="7">
        <v>36</v>
      </c>
      <c r="E16" s="40">
        <f t="shared" si="0"/>
        <v>0</v>
      </c>
    </row>
    <row r="17" spans="1:5" x14ac:dyDescent="0.3">
      <c r="A17" s="39" t="s">
        <v>3</v>
      </c>
      <c r="B17" s="20"/>
      <c r="C17" s="7">
        <v>4</v>
      </c>
      <c r="D17" s="7">
        <v>36</v>
      </c>
      <c r="E17" s="40">
        <f t="shared" si="0"/>
        <v>0</v>
      </c>
    </row>
    <row r="18" spans="1:5" x14ac:dyDescent="0.3">
      <c r="A18" s="39" t="s">
        <v>4</v>
      </c>
      <c r="B18" s="20"/>
      <c r="C18" s="7">
        <v>3</v>
      </c>
      <c r="D18" s="7">
        <v>36</v>
      </c>
      <c r="E18" s="40">
        <f t="shared" si="0"/>
        <v>0</v>
      </c>
    </row>
    <row r="19" spans="1:5" x14ac:dyDescent="0.3">
      <c r="A19" s="39" t="s">
        <v>31</v>
      </c>
      <c r="B19" s="20"/>
      <c r="C19" s="7">
        <v>3</v>
      </c>
      <c r="D19" s="7">
        <v>36</v>
      </c>
      <c r="E19" s="40">
        <f t="shared" si="0"/>
        <v>0</v>
      </c>
    </row>
    <row r="20" spans="1:5" x14ac:dyDescent="0.3">
      <c r="A20" s="39" t="s">
        <v>33</v>
      </c>
      <c r="B20" s="20"/>
      <c r="C20" s="7">
        <v>2</v>
      </c>
      <c r="D20" s="7">
        <v>36</v>
      </c>
      <c r="E20" s="40">
        <f t="shared" si="0"/>
        <v>0</v>
      </c>
    </row>
    <row r="21" spans="1:5" x14ac:dyDescent="0.3">
      <c r="A21" s="39" t="s">
        <v>32</v>
      </c>
      <c r="B21" s="20"/>
      <c r="C21" s="7">
        <v>2</v>
      </c>
      <c r="D21" s="7">
        <v>36</v>
      </c>
      <c r="E21" s="40">
        <f t="shared" si="0"/>
        <v>0</v>
      </c>
    </row>
    <row r="22" spans="1:5" x14ac:dyDescent="0.3">
      <c r="A22" s="39" t="s">
        <v>15</v>
      </c>
      <c r="B22" s="20"/>
      <c r="C22" s="7">
        <v>4</v>
      </c>
      <c r="D22" s="7">
        <v>36</v>
      </c>
      <c r="E22" s="40">
        <f t="shared" si="0"/>
        <v>0</v>
      </c>
    </row>
    <row r="23" spans="1:5" x14ac:dyDescent="0.3">
      <c r="A23" s="39" t="s">
        <v>39</v>
      </c>
      <c r="B23" s="20"/>
      <c r="C23" s="7">
        <v>2</v>
      </c>
      <c r="D23" s="7">
        <v>36</v>
      </c>
      <c r="E23" s="40">
        <f t="shared" si="0"/>
        <v>0</v>
      </c>
    </row>
    <row r="24" spans="1:5" ht="27.6" x14ac:dyDescent="0.3">
      <c r="A24" s="39" t="s">
        <v>5</v>
      </c>
      <c r="B24" s="20"/>
      <c r="C24" s="7">
        <v>2</v>
      </c>
      <c r="D24" s="7">
        <v>36</v>
      </c>
      <c r="E24" s="40">
        <f t="shared" si="0"/>
        <v>0</v>
      </c>
    </row>
    <row r="25" spans="1:5" x14ac:dyDescent="0.3">
      <c r="A25" s="39" t="s">
        <v>23</v>
      </c>
      <c r="B25" s="20"/>
      <c r="C25" s="7">
        <v>4</v>
      </c>
      <c r="D25" s="7">
        <v>36</v>
      </c>
      <c r="E25" s="40">
        <f t="shared" si="0"/>
        <v>0</v>
      </c>
    </row>
    <row r="26" spans="1:5" ht="27.6" x14ac:dyDescent="0.3">
      <c r="A26" s="39" t="s">
        <v>52</v>
      </c>
      <c r="B26" s="20"/>
      <c r="C26" s="7">
        <v>2</v>
      </c>
      <c r="D26" s="7">
        <v>36</v>
      </c>
      <c r="E26" s="40">
        <f t="shared" si="0"/>
        <v>0</v>
      </c>
    </row>
    <row r="27" spans="1:5" x14ac:dyDescent="0.3">
      <c r="A27" s="39" t="s">
        <v>34</v>
      </c>
      <c r="B27" s="20"/>
      <c r="C27" s="7">
        <v>4</v>
      </c>
      <c r="D27" s="7">
        <v>36</v>
      </c>
      <c r="E27" s="40">
        <f t="shared" si="0"/>
        <v>0</v>
      </c>
    </row>
    <row r="28" spans="1:5" ht="27.6" x14ac:dyDescent="0.3">
      <c r="A28" s="39" t="s">
        <v>53</v>
      </c>
      <c r="B28" s="20"/>
      <c r="C28" s="7">
        <v>3</v>
      </c>
      <c r="D28" s="7">
        <v>36</v>
      </c>
      <c r="E28" s="40">
        <f t="shared" si="0"/>
        <v>0</v>
      </c>
    </row>
    <row r="29" spans="1:5" ht="27.6" x14ac:dyDescent="0.3">
      <c r="A29" s="39" t="s">
        <v>54</v>
      </c>
      <c r="B29" s="20"/>
      <c r="C29" s="7">
        <v>3</v>
      </c>
      <c r="D29" s="7">
        <v>36</v>
      </c>
      <c r="E29" s="40">
        <f t="shared" si="0"/>
        <v>0</v>
      </c>
    </row>
    <row r="30" spans="1:5" ht="41.4" x14ac:dyDescent="0.3">
      <c r="A30" s="39" t="s">
        <v>55</v>
      </c>
      <c r="B30" s="20"/>
      <c r="C30" s="7">
        <v>3</v>
      </c>
      <c r="D30" s="7">
        <v>36</v>
      </c>
      <c r="E30" s="40">
        <f t="shared" si="0"/>
        <v>0</v>
      </c>
    </row>
    <row r="31" spans="1:5" ht="41.4" x14ac:dyDescent="0.3">
      <c r="A31" s="39" t="s">
        <v>68</v>
      </c>
      <c r="B31" s="20"/>
      <c r="C31" s="7">
        <v>2</v>
      </c>
      <c r="D31" s="7">
        <v>36</v>
      </c>
      <c r="E31" s="40">
        <f t="shared" si="0"/>
        <v>0</v>
      </c>
    </row>
    <row r="32" spans="1:5" ht="27.6" x14ac:dyDescent="0.3">
      <c r="A32" s="39" t="s">
        <v>51</v>
      </c>
      <c r="B32" s="20"/>
      <c r="C32" s="7">
        <v>4</v>
      </c>
      <c r="D32" s="7">
        <v>36</v>
      </c>
      <c r="E32" s="40">
        <f t="shared" si="0"/>
        <v>0</v>
      </c>
    </row>
    <row r="33" spans="1:7" x14ac:dyDescent="0.3">
      <c r="A33" s="39" t="s">
        <v>16</v>
      </c>
      <c r="B33" s="20"/>
      <c r="C33" s="7">
        <v>3</v>
      </c>
      <c r="D33" s="7">
        <v>36</v>
      </c>
      <c r="E33" s="40">
        <f t="shared" si="0"/>
        <v>0</v>
      </c>
    </row>
    <row r="34" spans="1:7" x14ac:dyDescent="0.3">
      <c r="A34" s="39" t="s">
        <v>29</v>
      </c>
      <c r="B34" s="20"/>
      <c r="C34" s="7">
        <v>4</v>
      </c>
      <c r="D34" s="7">
        <v>36</v>
      </c>
      <c r="E34" s="40">
        <f t="shared" si="0"/>
        <v>0</v>
      </c>
    </row>
    <row r="35" spans="1:7" ht="28.2" thickBot="1" x14ac:dyDescent="0.35">
      <c r="A35" s="41" t="s">
        <v>30</v>
      </c>
      <c r="B35" s="42"/>
      <c r="C35" s="43">
        <v>3</v>
      </c>
      <c r="D35" s="43">
        <v>36</v>
      </c>
      <c r="E35" s="44">
        <f t="shared" si="0"/>
        <v>0</v>
      </c>
    </row>
    <row r="36" spans="1:7" ht="15" thickBot="1" x14ac:dyDescent="0.35">
      <c r="A36" s="11"/>
      <c r="C36" s="18"/>
      <c r="D36" s="33">
        <f>SUM(D7:D35)</f>
        <v>1044</v>
      </c>
      <c r="E36" s="33">
        <f>SUM(E7:E35)</f>
        <v>0</v>
      </c>
    </row>
    <row r="37" spans="1:7" ht="15" thickBot="1" x14ac:dyDescent="0.35">
      <c r="A37" s="26" t="s">
        <v>35</v>
      </c>
      <c r="B37" s="28">
        <v>10</v>
      </c>
      <c r="C37" s="13"/>
      <c r="D37" s="33">
        <f>SUMPRODUCT(D7:D35,C7:C35)/100</f>
        <v>32.4</v>
      </c>
      <c r="E37" s="33">
        <f>SUMPRODUCT(E7:E35,C7:C35)/100</f>
        <v>0</v>
      </c>
    </row>
    <row r="38" spans="1:7" ht="15" thickBot="1" x14ac:dyDescent="0.35">
      <c r="A38" s="25" t="s">
        <v>36</v>
      </c>
      <c r="B38" s="27">
        <f>ROUND((10*RESULTAT_PONDERAT_1)/MAXIM_PONDERAT_1,2)</f>
        <v>0</v>
      </c>
      <c r="C38" s="4"/>
      <c r="D38" s="4"/>
      <c r="E38" s="4"/>
    </row>
    <row r="39" spans="1:7" ht="15" thickBot="1" x14ac:dyDescent="0.35">
      <c r="A39" s="21"/>
      <c r="B39" s="3"/>
      <c r="C39" s="4"/>
      <c r="D39" s="3"/>
      <c r="E39" s="3"/>
    </row>
    <row r="40" spans="1:7" ht="15" thickBot="1" x14ac:dyDescent="0.35">
      <c r="A40" s="88" t="s">
        <v>58</v>
      </c>
      <c r="B40" s="89"/>
      <c r="C40" s="89"/>
      <c r="D40" s="89"/>
      <c r="E40" s="89"/>
      <c r="F40" s="90"/>
    </row>
    <row r="41" spans="1:7" ht="86.4" x14ac:dyDescent="0.3">
      <c r="A41" s="37" t="s">
        <v>40</v>
      </c>
      <c r="B41" s="31" t="s">
        <v>42</v>
      </c>
      <c r="C41" s="31" t="s">
        <v>41</v>
      </c>
      <c r="D41" s="31" t="s">
        <v>46</v>
      </c>
      <c r="E41" s="48" t="s">
        <v>43</v>
      </c>
      <c r="F41" s="47" t="s">
        <v>48</v>
      </c>
      <c r="G41" s="22"/>
    </row>
    <row r="42" spans="1:7" ht="14.4" customHeight="1" x14ac:dyDescent="0.3">
      <c r="A42" s="45"/>
      <c r="B42" s="71"/>
      <c r="C42" s="72"/>
      <c r="D42" s="73"/>
      <c r="E42" s="73"/>
      <c r="F42" s="77"/>
      <c r="G42" s="36">
        <f>B42*C42*(IF(OR(D42="NO",D42="",F42="",AND(C42=1,B42&lt;4),AND(C42&lt;0.5,B42&lt;6)),0,IF(E42="Manteniment",0.75,IF(E42="Desenvolupament",1,0))))*(IF(F42="NO",0.95,IF(E42="Manteniment",1,IF(E42="Desenvolupament",1.05,0))))</f>
        <v>0</v>
      </c>
    </row>
    <row r="43" spans="1:7" x14ac:dyDescent="0.3">
      <c r="A43" s="45"/>
      <c r="B43" s="71"/>
      <c r="C43" s="72"/>
      <c r="D43" s="73"/>
      <c r="E43" s="73"/>
      <c r="F43" s="77"/>
      <c r="G43" s="36">
        <f t="shared" ref="G43:G67" si="1">B43*C43*(IF(OR(D43="NO",D43="",F43="",AND(C43=1,B43&lt;4),AND(C43&lt;0.5,B43&lt;6)),0,IF(E43="Manteniment",0.75,IF(E43="Desenvolupament",1,0))))*(IF(F43="NO",0.95,IF(E43="Manteniment",1,IF(E43="Desenvolupament",1.05,0))))</f>
        <v>0</v>
      </c>
    </row>
    <row r="44" spans="1:7" x14ac:dyDescent="0.3">
      <c r="A44" s="45"/>
      <c r="B44" s="71"/>
      <c r="C44" s="72"/>
      <c r="D44" s="73"/>
      <c r="E44" s="73"/>
      <c r="F44" s="77"/>
      <c r="G44" s="36">
        <f t="shared" si="1"/>
        <v>0</v>
      </c>
    </row>
    <row r="45" spans="1:7" x14ac:dyDescent="0.3">
      <c r="A45" s="45"/>
      <c r="B45" s="71"/>
      <c r="C45" s="72"/>
      <c r="D45" s="73"/>
      <c r="E45" s="73"/>
      <c r="F45" s="77"/>
      <c r="G45" s="36">
        <f t="shared" si="1"/>
        <v>0</v>
      </c>
    </row>
    <row r="46" spans="1:7" x14ac:dyDescent="0.3">
      <c r="A46" s="45"/>
      <c r="B46" s="71"/>
      <c r="C46" s="72"/>
      <c r="D46" s="73"/>
      <c r="E46" s="73"/>
      <c r="F46" s="77"/>
      <c r="G46" s="36">
        <f t="shared" si="1"/>
        <v>0</v>
      </c>
    </row>
    <row r="47" spans="1:7" x14ac:dyDescent="0.3">
      <c r="A47" s="45"/>
      <c r="B47" s="71"/>
      <c r="C47" s="72"/>
      <c r="D47" s="73"/>
      <c r="E47" s="73"/>
      <c r="F47" s="77"/>
      <c r="G47" s="36">
        <f t="shared" si="1"/>
        <v>0</v>
      </c>
    </row>
    <row r="48" spans="1:7" x14ac:dyDescent="0.3">
      <c r="A48" s="45"/>
      <c r="B48" s="71"/>
      <c r="C48" s="72"/>
      <c r="D48" s="73"/>
      <c r="E48" s="73"/>
      <c r="F48" s="77"/>
      <c r="G48" s="36">
        <f t="shared" si="1"/>
        <v>0</v>
      </c>
    </row>
    <row r="49" spans="1:7" x14ac:dyDescent="0.3">
      <c r="A49" s="45"/>
      <c r="B49" s="71"/>
      <c r="C49" s="72"/>
      <c r="D49" s="73"/>
      <c r="E49" s="73"/>
      <c r="F49" s="77"/>
      <c r="G49" s="36">
        <f t="shared" si="1"/>
        <v>0</v>
      </c>
    </row>
    <row r="50" spans="1:7" x14ac:dyDescent="0.3">
      <c r="A50" s="45"/>
      <c r="B50" s="71"/>
      <c r="C50" s="72"/>
      <c r="D50" s="73"/>
      <c r="E50" s="73"/>
      <c r="F50" s="77"/>
      <c r="G50" s="36">
        <f t="shared" si="1"/>
        <v>0</v>
      </c>
    </row>
    <row r="51" spans="1:7" x14ac:dyDescent="0.3">
      <c r="A51" s="45"/>
      <c r="B51" s="71"/>
      <c r="C51" s="72"/>
      <c r="D51" s="73"/>
      <c r="E51" s="73"/>
      <c r="F51" s="77"/>
      <c r="G51" s="36">
        <f t="shared" si="1"/>
        <v>0</v>
      </c>
    </row>
    <row r="52" spans="1:7" x14ac:dyDescent="0.3">
      <c r="A52" s="45"/>
      <c r="B52" s="71"/>
      <c r="C52" s="72"/>
      <c r="D52" s="73"/>
      <c r="E52" s="73"/>
      <c r="F52" s="77"/>
      <c r="G52" s="36">
        <f t="shared" si="1"/>
        <v>0</v>
      </c>
    </row>
    <row r="53" spans="1:7" x14ac:dyDescent="0.3">
      <c r="A53" s="45"/>
      <c r="B53" s="71"/>
      <c r="C53" s="72"/>
      <c r="D53" s="73"/>
      <c r="E53" s="73"/>
      <c r="F53" s="77"/>
      <c r="G53" s="36">
        <f t="shared" si="1"/>
        <v>0</v>
      </c>
    </row>
    <row r="54" spans="1:7" x14ac:dyDescent="0.3">
      <c r="A54" s="45"/>
      <c r="B54" s="71"/>
      <c r="C54" s="72"/>
      <c r="D54" s="73"/>
      <c r="E54" s="73"/>
      <c r="F54" s="77"/>
      <c r="G54" s="36">
        <f t="shared" si="1"/>
        <v>0</v>
      </c>
    </row>
    <row r="55" spans="1:7" x14ac:dyDescent="0.3">
      <c r="A55" s="45"/>
      <c r="B55" s="71"/>
      <c r="C55" s="72"/>
      <c r="D55" s="73"/>
      <c r="E55" s="73"/>
      <c r="F55" s="77"/>
      <c r="G55" s="36">
        <f t="shared" si="1"/>
        <v>0</v>
      </c>
    </row>
    <row r="56" spans="1:7" x14ac:dyDescent="0.3">
      <c r="A56" s="45"/>
      <c r="B56" s="71"/>
      <c r="C56" s="72"/>
      <c r="D56" s="73"/>
      <c r="E56" s="73"/>
      <c r="F56" s="77"/>
      <c r="G56" s="36">
        <f t="shared" si="1"/>
        <v>0</v>
      </c>
    </row>
    <row r="57" spans="1:7" x14ac:dyDescent="0.3">
      <c r="A57" s="45"/>
      <c r="B57" s="71"/>
      <c r="C57" s="72"/>
      <c r="D57" s="73"/>
      <c r="E57" s="73"/>
      <c r="F57" s="77"/>
      <c r="G57" s="36">
        <f t="shared" si="1"/>
        <v>0</v>
      </c>
    </row>
    <row r="58" spans="1:7" x14ac:dyDescent="0.3">
      <c r="A58" s="45"/>
      <c r="B58" s="71"/>
      <c r="C58" s="72"/>
      <c r="D58" s="73"/>
      <c r="E58" s="73"/>
      <c r="F58" s="77"/>
      <c r="G58" s="36">
        <f t="shared" si="1"/>
        <v>0</v>
      </c>
    </row>
    <row r="59" spans="1:7" x14ac:dyDescent="0.3">
      <c r="A59" s="45"/>
      <c r="B59" s="71"/>
      <c r="C59" s="72"/>
      <c r="D59" s="73"/>
      <c r="E59" s="73"/>
      <c r="F59" s="77"/>
      <c r="G59" s="36">
        <f t="shared" si="1"/>
        <v>0</v>
      </c>
    </row>
    <row r="60" spans="1:7" x14ac:dyDescent="0.3">
      <c r="A60" s="45"/>
      <c r="B60" s="71"/>
      <c r="C60" s="72"/>
      <c r="D60" s="73"/>
      <c r="E60" s="73"/>
      <c r="F60" s="77"/>
      <c r="G60" s="36">
        <f t="shared" si="1"/>
        <v>0</v>
      </c>
    </row>
    <row r="61" spans="1:7" x14ac:dyDescent="0.3">
      <c r="A61" s="45"/>
      <c r="B61" s="71"/>
      <c r="C61" s="72"/>
      <c r="D61" s="73"/>
      <c r="E61" s="73"/>
      <c r="F61" s="77"/>
      <c r="G61" s="36">
        <f t="shared" si="1"/>
        <v>0</v>
      </c>
    </row>
    <row r="62" spans="1:7" x14ac:dyDescent="0.3">
      <c r="A62" s="45"/>
      <c r="B62" s="71"/>
      <c r="C62" s="72"/>
      <c r="D62" s="73"/>
      <c r="E62" s="73"/>
      <c r="F62" s="77"/>
      <c r="G62" s="36">
        <f t="shared" si="1"/>
        <v>0</v>
      </c>
    </row>
    <row r="63" spans="1:7" x14ac:dyDescent="0.3">
      <c r="A63" s="45"/>
      <c r="B63" s="71"/>
      <c r="C63" s="72"/>
      <c r="D63" s="73"/>
      <c r="E63" s="73"/>
      <c r="F63" s="77"/>
      <c r="G63" s="36">
        <f t="shared" si="1"/>
        <v>0</v>
      </c>
    </row>
    <row r="64" spans="1:7" x14ac:dyDescent="0.3">
      <c r="A64" s="45"/>
      <c r="B64" s="71"/>
      <c r="C64" s="72"/>
      <c r="D64" s="73"/>
      <c r="E64" s="73"/>
      <c r="F64" s="77"/>
      <c r="G64" s="36">
        <f t="shared" si="1"/>
        <v>0</v>
      </c>
    </row>
    <row r="65" spans="1:8" x14ac:dyDescent="0.3">
      <c r="A65" s="45"/>
      <c r="B65" s="71"/>
      <c r="C65" s="72"/>
      <c r="D65" s="73"/>
      <c r="E65" s="73"/>
      <c r="F65" s="77"/>
      <c r="G65" s="36">
        <f t="shared" si="1"/>
        <v>0</v>
      </c>
    </row>
    <row r="66" spans="1:8" x14ac:dyDescent="0.3">
      <c r="A66" s="45"/>
      <c r="B66" s="71"/>
      <c r="C66" s="72"/>
      <c r="D66" s="73"/>
      <c r="E66" s="73"/>
      <c r="F66" s="77"/>
      <c r="G66" s="36">
        <f t="shared" si="1"/>
        <v>0</v>
      </c>
    </row>
    <row r="67" spans="1:8" ht="15" thickBot="1" x14ac:dyDescent="0.35">
      <c r="A67" s="46"/>
      <c r="B67" s="74"/>
      <c r="C67" s="75"/>
      <c r="D67" s="76"/>
      <c r="E67" s="76"/>
      <c r="F67" s="78"/>
      <c r="G67" s="36">
        <f t="shared" si="1"/>
        <v>0</v>
      </c>
    </row>
    <row r="68" spans="1:8" ht="15" thickBot="1" x14ac:dyDescent="0.35">
      <c r="A68" s="51"/>
      <c r="C68" s="18"/>
      <c r="D68" s="19"/>
      <c r="E68" s="19"/>
      <c r="G68" s="36">
        <f>SUM(G42:G67)</f>
        <v>0</v>
      </c>
    </row>
    <row r="69" spans="1:8" ht="15" thickBot="1" x14ac:dyDescent="0.35">
      <c r="A69" s="26" t="s">
        <v>44</v>
      </c>
      <c r="B69" s="28">
        <v>10</v>
      </c>
      <c r="C69" s="18"/>
      <c r="D69" s="19"/>
      <c r="E69" s="19"/>
      <c r="F69" s="19"/>
    </row>
    <row r="70" spans="1:8" ht="15" customHeight="1" thickBot="1" x14ac:dyDescent="0.35">
      <c r="A70" s="25" t="s">
        <v>45</v>
      </c>
      <c r="B70" s="27">
        <f>IF(C70="",IF((10*G68)/70&gt;10,10,(10*G68)/72),0)</f>
        <v>0</v>
      </c>
      <c r="C70" s="101" t="str">
        <f xml:space="preserve"> IF(SUMPRODUCT(B42:B67,C42:C67) &gt; 72,"LA MÀXIMA PARTICIPACIÓ POSSIBLE ÉS DE 72 MESOS AL 100% DE DEDICACIÓ","")</f>
        <v/>
      </c>
      <c r="D70" s="102"/>
      <c r="E70" s="102"/>
      <c r="F70" s="102"/>
      <c r="G70" s="102"/>
      <c r="H70" s="102"/>
    </row>
    <row r="71" spans="1:8" ht="11.25" customHeight="1" thickBot="1" x14ac:dyDescent="0.35">
      <c r="A71" s="52"/>
      <c r="C71" s="18"/>
      <c r="D71" s="19"/>
      <c r="E71" s="19"/>
      <c r="F71" s="19"/>
    </row>
    <row r="72" spans="1:8" ht="15" thickBot="1" x14ac:dyDescent="0.35">
      <c r="A72" s="95" t="s">
        <v>64</v>
      </c>
      <c r="B72" s="96"/>
      <c r="C72" s="96"/>
      <c r="D72" s="96"/>
      <c r="E72" s="96"/>
      <c r="F72" s="97"/>
    </row>
    <row r="73" spans="1:8" ht="27.6" x14ac:dyDescent="0.3">
      <c r="A73" s="53" t="s">
        <v>62</v>
      </c>
      <c r="B73" s="54"/>
      <c r="C73" s="54"/>
      <c r="D73" s="54"/>
      <c r="E73" s="54"/>
      <c r="F73" s="55"/>
    </row>
    <row r="74" spans="1:8" ht="42" thickBot="1" x14ac:dyDescent="0.35">
      <c r="A74" s="53" t="s">
        <v>63</v>
      </c>
      <c r="B74" s="9"/>
      <c r="C74" s="9"/>
      <c r="F74" s="56"/>
    </row>
    <row r="75" spans="1:8" ht="15" thickBot="1" x14ac:dyDescent="0.35">
      <c r="A75" s="30" t="s">
        <v>67</v>
      </c>
      <c r="B75" s="29">
        <v>0</v>
      </c>
      <c r="C75" s="98"/>
      <c r="D75" s="99"/>
      <c r="E75" s="99"/>
      <c r="F75" s="100"/>
    </row>
    <row r="76" spans="1:8" ht="15" thickBot="1" x14ac:dyDescent="0.35">
      <c r="A76" s="5"/>
      <c r="B76" s="9"/>
      <c r="C76" s="9"/>
    </row>
    <row r="77" spans="1:8" ht="24.75" customHeight="1" x14ac:dyDescent="0.3">
      <c r="A77" s="92" t="s">
        <v>59</v>
      </c>
      <c r="B77" s="93"/>
      <c r="C77" s="93"/>
      <c r="D77" s="93"/>
      <c r="E77" s="94"/>
    </row>
    <row r="78" spans="1:8" ht="24.75" customHeight="1" x14ac:dyDescent="0.3">
      <c r="A78" s="57" t="s">
        <v>18</v>
      </c>
      <c r="B78" s="6" t="s">
        <v>7</v>
      </c>
      <c r="C78" s="6" t="s">
        <v>37</v>
      </c>
      <c r="D78" s="6" t="s">
        <v>6</v>
      </c>
      <c r="E78" s="58" t="s">
        <v>8</v>
      </c>
    </row>
    <row r="79" spans="1:8" x14ac:dyDescent="0.3">
      <c r="A79" s="39" t="s">
        <v>47</v>
      </c>
      <c r="B79" s="20"/>
      <c r="C79" s="7">
        <v>4</v>
      </c>
      <c r="D79" s="7">
        <v>36</v>
      </c>
      <c r="E79" s="40">
        <f>IF(ISNUMBER(B79),IF(B79&lt;D79,B79,D79),0)</f>
        <v>0</v>
      </c>
      <c r="G79" s="23" t="s">
        <v>17</v>
      </c>
      <c r="H79" s="23" t="s">
        <v>38</v>
      </c>
    </row>
    <row r="80" spans="1:8" x14ac:dyDescent="0.3">
      <c r="A80" s="39" t="s">
        <v>0</v>
      </c>
      <c r="B80" s="20"/>
      <c r="C80" s="7">
        <v>4</v>
      </c>
      <c r="D80" s="7">
        <v>36</v>
      </c>
      <c r="E80" s="40">
        <f t="shared" ref="E80:E107" si="2">IF(ISNUMBER(B80),IF(B80&lt;D80,B80,D80),0)</f>
        <v>0</v>
      </c>
      <c r="G80" s="16">
        <v>4</v>
      </c>
      <c r="H80" s="7" t="s">
        <v>21</v>
      </c>
    </row>
    <row r="81" spans="1:8" x14ac:dyDescent="0.3">
      <c r="A81" s="39" t="s">
        <v>1</v>
      </c>
      <c r="B81" s="20"/>
      <c r="C81" s="7">
        <v>4</v>
      </c>
      <c r="D81" s="7">
        <v>36</v>
      </c>
      <c r="E81" s="40">
        <f t="shared" si="2"/>
        <v>0</v>
      </c>
      <c r="G81" s="16">
        <v>3</v>
      </c>
      <c r="H81" s="7" t="s">
        <v>20</v>
      </c>
    </row>
    <row r="82" spans="1:8" x14ac:dyDescent="0.3">
      <c r="A82" s="39" t="s">
        <v>28</v>
      </c>
      <c r="B82" s="20"/>
      <c r="C82" s="7">
        <v>4</v>
      </c>
      <c r="D82" s="7">
        <v>36</v>
      </c>
      <c r="E82" s="40">
        <f t="shared" si="2"/>
        <v>0</v>
      </c>
      <c r="G82" s="16">
        <v>2</v>
      </c>
      <c r="H82" s="7" t="s">
        <v>19</v>
      </c>
    </row>
    <row r="83" spans="1:8" x14ac:dyDescent="0.3">
      <c r="A83" s="39" t="s">
        <v>27</v>
      </c>
      <c r="B83" s="20"/>
      <c r="C83" s="7">
        <v>3</v>
      </c>
      <c r="D83" s="7">
        <v>36</v>
      </c>
      <c r="E83" s="40">
        <f t="shared" ref="E83" si="3">IF(ISNUMBER(B83),IF(B83&lt;D83,B83,D83),0)</f>
        <v>0</v>
      </c>
      <c r="G83" s="14">
        <v>1</v>
      </c>
      <c r="H83" s="17" t="s">
        <v>22</v>
      </c>
    </row>
    <row r="84" spans="1:8" x14ac:dyDescent="0.3">
      <c r="A84" s="39" t="s">
        <v>24</v>
      </c>
      <c r="B84" s="20"/>
      <c r="C84" s="7">
        <v>3</v>
      </c>
      <c r="D84" s="7">
        <v>36</v>
      </c>
      <c r="E84" s="40">
        <f t="shared" si="2"/>
        <v>0</v>
      </c>
    </row>
    <row r="85" spans="1:8" x14ac:dyDescent="0.3">
      <c r="A85" s="39" t="s">
        <v>26</v>
      </c>
      <c r="B85" s="20"/>
      <c r="C85" s="7">
        <v>2</v>
      </c>
      <c r="D85" s="7">
        <v>36</v>
      </c>
      <c r="E85" s="40">
        <f t="shared" si="2"/>
        <v>0</v>
      </c>
    </row>
    <row r="86" spans="1:8" x14ac:dyDescent="0.3">
      <c r="A86" s="39" t="s">
        <v>25</v>
      </c>
      <c r="B86" s="20"/>
      <c r="C86" s="7">
        <v>3</v>
      </c>
      <c r="D86" s="7">
        <v>36</v>
      </c>
      <c r="E86" s="40">
        <f t="shared" si="2"/>
        <v>0</v>
      </c>
    </row>
    <row r="87" spans="1:8" x14ac:dyDescent="0.3">
      <c r="A87" s="39" t="s">
        <v>2</v>
      </c>
      <c r="B87" s="20"/>
      <c r="C87" s="7">
        <v>3</v>
      </c>
      <c r="D87" s="7">
        <v>36</v>
      </c>
      <c r="E87" s="40">
        <f t="shared" si="2"/>
        <v>0</v>
      </c>
    </row>
    <row r="88" spans="1:8" x14ac:dyDescent="0.3">
      <c r="A88" s="39" t="s">
        <v>50</v>
      </c>
      <c r="B88" s="20"/>
      <c r="C88" s="7">
        <v>3</v>
      </c>
      <c r="D88" s="7">
        <v>36</v>
      </c>
      <c r="E88" s="40">
        <f t="shared" si="2"/>
        <v>0</v>
      </c>
    </row>
    <row r="89" spans="1:8" x14ac:dyDescent="0.3">
      <c r="A89" s="39" t="s">
        <v>3</v>
      </c>
      <c r="B89" s="20"/>
      <c r="C89" s="7">
        <v>4</v>
      </c>
      <c r="D89" s="7">
        <v>36</v>
      </c>
      <c r="E89" s="40">
        <f t="shared" si="2"/>
        <v>0</v>
      </c>
    </row>
    <row r="90" spans="1:8" x14ac:dyDescent="0.3">
      <c r="A90" s="39" t="s">
        <v>4</v>
      </c>
      <c r="B90" s="20"/>
      <c r="C90" s="7">
        <v>3</v>
      </c>
      <c r="D90" s="7">
        <v>36</v>
      </c>
      <c r="E90" s="40">
        <f t="shared" si="2"/>
        <v>0</v>
      </c>
    </row>
    <row r="91" spans="1:8" x14ac:dyDescent="0.3">
      <c r="A91" s="39" t="s">
        <v>31</v>
      </c>
      <c r="B91" s="20"/>
      <c r="C91" s="7">
        <v>3</v>
      </c>
      <c r="D91" s="7">
        <v>36</v>
      </c>
      <c r="E91" s="40">
        <f t="shared" si="2"/>
        <v>0</v>
      </c>
    </row>
    <row r="92" spans="1:8" x14ac:dyDescent="0.3">
      <c r="A92" s="39" t="s">
        <v>33</v>
      </c>
      <c r="B92" s="20"/>
      <c r="C92" s="7">
        <v>2</v>
      </c>
      <c r="D92" s="7">
        <v>36</v>
      </c>
      <c r="E92" s="40">
        <f t="shared" si="2"/>
        <v>0</v>
      </c>
    </row>
    <row r="93" spans="1:8" x14ac:dyDescent="0.3">
      <c r="A93" s="39" t="s">
        <v>32</v>
      </c>
      <c r="B93" s="20"/>
      <c r="C93" s="7">
        <v>2</v>
      </c>
      <c r="D93" s="7">
        <v>36</v>
      </c>
      <c r="E93" s="40">
        <f t="shared" si="2"/>
        <v>0</v>
      </c>
    </row>
    <row r="94" spans="1:8" x14ac:dyDescent="0.3">
      <c r="A94" s="39" t="s">
        <v>15</v>
      </c>
      <c r="B94" s="20"/>
      <c r="C94" s="7">
        <v>4</v>
      </c>
      <c r="D94" s="7">
        <v>36</v>
      </c>
      <c r="E94" s="40">
        <f t="shared" si="2"/>
        <v>0</v>
      </c>
    </row>
    <row r="95" spans="1:8" x14ac:dyDescent="0.3">
      <c r="A95" s="39" t="s">
        <v>39</v>
      </c>
      <c r="B95" s="20"/>
      <c r="C95" s="7">
        <v>2</v>
      </c>
      <c r="D95" s="7">
        <v>36</v>
      </c>
      <c r="E95" s="40">
        <f t="shared" si="2"/>
        <v>0</v>
      </c>
    </row>
    <row r="96" spans="1:8" ht="27.6" x14ac:dyDescent="0.3">
      <c r="A96" s="39" t="s">
        <v>5</v>
      </c>
      <c r="B96" s="20"/>
      <c r="C96" s="7">
        <v>2</v>
      </c>
      <c r="D96" s="7">
        <v>36</v>
      </c>
      <c r="E96" s="40">
        <f t="shared" si="2"/>
        <v>0</v>
      </c>
    </row>
    <row r="97" spans="1:6" x14ac:dyDescent="0.3">
      <c r="A97" s="39" t="s">
        <v>23</v>
      </c>
      <c r="B97" s="20"/>
      <c r="C97" s="7">
        <v>4</v>
      </c>
      <c r="D97" s="7">
        <v>36</v>
      </c>
      <c r="E97" s="40">
        <f t="shared" si="2"/>
        <v>0</v>
      </c>
    </row>
    <row r="98" spans="1:6" ht="27.6" x14ac:dyDescent="0.3">
      <c r="A98" s="39" t="s">
        <v>52</v>
      </c>
      <c r="B98" s="20"/>
      <c r="C98" s="7">
        <v>2</v>
      </c>
      <c r="D98" s="7">
        <v>36</v>
      </c>
      <c r="E98" s="40">
        <f t="shared" si="2"/>
        <v>0</v>
      </c>
    </row>
    <row r="99" spans="1:6" x14ac:dyDescent="0.3">
      <c r="A99" s="39" t="s">
        <v>34</v>
      </c>
      <c r="B99" s="20"/>
      <c r="C99" s="7">
        <v>4</v>
      </c>
      <c r="D99" s="7">
        <v>36</v>
      </c>
      <c r="E99" s="40">
        <f t="shared" si="2"/>
        <v>0</v>
      </c>
    </row>
    <row r="100" spans="1:6" ht="27.6" x14ac:dyDescent="0.3">
      <c r="A100" s="39" t="s">
        <v>53</v>
      </c>
      <c r="B100" s="20"/>
      <c r="C100" s="7">
        <v>3</v>
      </c>
      <c r="D100" s="7">
        <v>36</v>
      </c>
      <c r="E100" s="40">
        <f t="shared" si="2"/>
        <v>0</v>
      </c>
    </row>
    <row r="101" spans="1:6" ht="27.6" x14ac:dyDescent="0.3">
      <c r="A101" s="39" t="s">
        <v>54</v>
      </c>
      <c r="B101" s="20"/>
      <c r="C101" s="7">
        <v>3</v>
      </c>
      <c r="D101" s="7">
        <v>36</v>
      </c>
      <c r="E101" s="40">
        <f t="shared" si="2"/>
        <v>0</v>
      </c>
    </row>
    <row r="102" spans="1:6" ht="41.4" x14ac:dyDescent="0.3">
      <c r="A102" s="39" t="s">
        <v>55</v>
      </c>
      <c r="B102" s="20"/>
      <c r="C102" s="7">
        <v>3</v>
      </c>
      <c r="D102" s="7">
        <v>36</v>
      </c>
      <c r="E102" s="40">
        <f t="shared" si="2"/>
        <v>0</v>
      </c>
    </row>
    <row r="103" spans="1:6" ht="41.4" x14ac:dyDescent="0.3">
      <c r="A103" s="39" t="s">
        <v>68</v>
      </c>
      <c r="B103" s="20"/>
      <c r="C103" s="7">
        <v>2</v>
      </c>
      <c r="D103" s="7">
        <v>36</v>
      </c>
      <c r="E103" s="40">
        <f t="shared" si="2"/>
        <v>0</v>
      </c>
    </row>
    <row r="104" spans="1:6" ht="27.6" x14ac:dyDescent="0.3">
      <c r="A104" s="39" t="s">
        <v>51</v>
      </c>
      <c r="B104" s="20"/>
      <c r="C104" s="7">
        <v>4</v>
      </c>
      <c r="D104" s="7">
        <v>36</v>
      </c>
      <c r="E104" s="40">
        <f t="shared" si="2"/>
        <v>0</v>
      </c>
    </row>
    <row r="105" spans="1:6" x14ac:dyDescent="0.3">
      <c r="A105" s="39" t="s">
        <v>16</v>
      </c>
      <c r="B105" s="20"/>
      <c r="C105" s="7">
        <v>3</v>
      </c>
      <c r="D105" s="7">
        <v>36</v>
      </c>
      <c r="E105" s="40">
        <f t="shared" si="2"/>
        <v>0</v>
      </c>
    </row>
    <row r="106" spans="1:6" x14ac:dyDescent="0.3">
      <c r="A106" s="39" t="s">
        <v>29</v>
      </c>
      <c r="B106" s="20"/>
      <c r="C106" s="7">
        <v>4</v>
      </c>
      <c r="D106" s="7">
        <v>36</v>
      </c>
      <c r="E106" s="40">
        <f t="shared" si="2"/>
        <v>0</v>
      </c>
    </row>
    <row r="107" spans="1:6" ht="28.2" thickBot="1" x14ac:dyDescent="0.35">
      <c r="A107" s="41" t="s">
        <v>30</v>
      </c>
      <c r="B107" s="42"/>
      <c r="C107" s="43">
        <v>3</v>
      </c>
      <c r="D107" s="43">
        <v>36</v>
      </c>
      <c r="E107" s="44">
        <f t="shared" si="2"/>
        <v>0</v>
      </c>
    </row>
    <row r="108" spans="1:6" ht="15" thickBot="1" x14ac:dyDescent="0.35">
      <c r="A108" s="24"/>
      <c r="D108" s="34">
        <f>SUM(D79:D107)</f>
        <v>1044</v>
      </c>
      <c r="E108" s="34">
        <f>SUM(E79:E107)</f>
        <v>0</v>
      </c>
    </row>
    <row r="109" spans="1:6" ht="15" thickBot="1" x14ac:dyDescent="0.35">
      <c r="A109" s="26" t="s">
        <v>35</v>
      </c>
      <c r="B109" s="28">
        <v>10</v>
      </c>
      <c r="C109" s="13"/>
      <c r="D109" s="35">
        <f>SUMPRODUCT(D79:D107,C79:C107)/100</f>
        <v>32.4</v>
      </c>
      <c r="E109" s="35">
        <f>SUMPRODUCT(E79:E107,C79:C107)/100</f>
        <v>0</v>
      </c>
    </row>
    <row r="110" spans="1:6" ht="15" thickBot="1" x14ac:dyDescent="0.35">
      <c r="A110" s="25" t="s">
        <v>36</v>
      </c>
      <c r="B110" s="27">
        <f>ROUND((10*RESULTAT_PONDERAT_2)/MAXIM_PONDERAT_2,2)</f>
        <v>0</v>
      </c>
      <c r="C110" s="3"/>
      <c r="D110" s="3"/>
      <c r="E110" s="3"/>
    </row>
    <row r="111" spans="1:6" ht="15" thickBot="1" x14ac:dyDescent="0.35">
      <c r="A111" s="12"/>
      <c r="B111" s="4"/>
      <c r="C111" s="4"/>
    </row>
    <row r="112" spans="1:6" ht="15" thickBot="1" x14ac:dyDescent="0.35">
      <c r="A112" s="88" t="s">
        <v>60</v>
      </c>
      <c r="B112" s="89"/>
      <c r="C112" s="89"/>
      <c r="D112" s="89"/>
      <c r="E112" s="89"/>
      <c r="F112" s="90"/>
    </row>
    <row r="113" spans="1:7" ht="86.4" x14ac:dyDescent="0.3">
      <c r="A113" s="37" t="s">
        <v>40</v>
      </c>
      <c r="B113" s="31" t="s">
        <v>42</v>
      </c>
      <c r="C113" s="31" t="s">
        <v>41</v>
      </c>
      <c r="D113" s="31" t="s">
        <v>46</v>
      </c>
      <c r="E113" s="31" t="s">
        <v>43</v>
      </c>
      <c r="F113" s="38" t="s">
        <v>48</v>
      </c>
      <c r="G113" s="22"/>
    </row>
    <row r="114" spans="1:7" ht="14.4" customHeight="1" x14ac:dyDescent="0.3">
      <c r="A114" s="45"/>
      <c r="B114" s="71"/>
      <c r="C114" s="72"/>
      <c r="D114" s="73"/>
      <c r="E114" s="73"/>
      <c r="F114" s="77"/>
      <c r="G114" s="36">
        <f>B114*C114*(IF(OR(D114="NO",D114="",F114="",AND(C114&gt;=0.5,B114&lt;4),AND(C114&lt;0.5,B114&lt;6)),0,IF(E114="Manteniment",0.75,IF(E114="Desenvolupament",1,0))))*(IF(F114="NO",0.95,IF(E114="Manteniment",1,IF(E114="Desenvolupament",1.05,0))))</f>
        <v>0</v>
      </c>
    </row>
    <row r="115" spans="1:7" x14ac:dyDescent="0.3">
      <c r="A115" s="45"/>
      <c r="B115" s="71"/>
      <c r="C115" s="72"/>
      <c r="D115" s="73"/>
      <c r="E115" s="73"/>
      <c r="F115" s="77"/>
      <c r="G115" s="36">
        <f t="shared" ref="G115:G139" si="4">B115*C115*(IF(OR(D115="NO",D115="",F115="",AND(C115&gt;=0.5,B115&lt;4),AND(C115&lt;0.5,B115&lt;6)),0,IF(E115="Manteniment",0.75,IF(E115="Desenvolupament",1,0))))*(IF(F115="NO",0.95,IF(E115="Manteniment",1,IF(E115="Desenvolupament",1.05,0))))</f>
        <v>0</v>
      </c>
    </row>
    <row r="116" spans="1:7" x14ac:dyDescent="0.3">
      <c r="A116" s="45"/>
      <c r="B116" s="71"/>
      <c r="C116" s="72"/>
      <c r="D116" s="73"/>
      <c r="E116" s="73"/>
      <c r="F116" s="77"/>
      <c r="G116" s="36">
        <f t="shared" si="4"/>
        <v>0</v>
      </c>
    </row>
    <row r="117" spans="1:7" x14ac:dyDescent="0.3">
      <c r="A117" s="45"/>
      <c r="B117" s="71"/>
      <c r="C117" s="72"/>
      <c r="D117" s="73"/>
      <c r="E117" s="73"/>
      <c r="F117" s="77"/>
      <c r="G117" s="36">
        <f t="shared" si="4"/>
        <v>0</v>
      </c>
    </row>
    <row r="118" spans="1:7" x14ac:dyDescent="0.3">
      <c r="A118" s="45"/>
      <c r="B118" s="71"/>
      <c r="C118" s="72"/>
      <c r="D118" s="73"/>
      <c r="E118" s="73"/>
      <c r="F118" s="77"/>
      <c r="G118" s="36">
        <f t="shared" si="4"/>
        <v>0</v>
      </c>
    </row>
    <row r="119" spans="1:7" x14ac:dyDescent="0.3">
      <c r="A119" s="45"/>
      <c r="B119" s="71"/>
      <c r="C119" s="72"/>
      <c r="D119" s="73"/>
      <c r="E119" s="73"/>
      <c r="F119" s="77"/>
      <c r="G119" s="36">
        <f t="shared" si="4"/>
        <v>0</v>
      </c>
    </row>
    <row r="120" spans="1:7" x14ac:dyDescent="0.3">
      <c r="A120" s="45"/>
      <c r="B120" s="71"/>
      <c r="C120" s="72"/>
      <c r="D120" s="73"/>
      <c r="E120" s="73"/>
      <c r="F120" s="77"/>
      <c r="G120" s="36">
        <f t="shared" si="4"/>
        <v>0</v>
      </c>
    </row>
    <row r="121" spans="1:7" x14ac:dyDescent="0.3">
      <c r="A121" s="45"/>
      <c r="B121" s="71"/>
      <c r="C121" s="72"/>
      <c r="D121" s="73"/>
      <c r="E121" s="73"/>
      <c r="F121" s="77"/>
      <c r="G121" s="36">
        <f t="shared" si="4"/>
        <v>0</v>
      </c>
    </row>
    <row r="122" spans="1:7" x14ac:dyDescent="0.3">
      <c r="A122" s="45"/>
      <c r="B122" s="71"/>
      <c r="C122" s="72"/>
      <c r="D122" s="73"/>
      <c r="E122" s="73"/>
      <c r="F122" s="77"/>
      <c r="G122" s="36">
        <f t="shared" si="4"/>
        <v>0</v>
      </c>
    </row>
    <row r="123" spans="1:7" x14ac:dyDescent="0.3">
      <c r="A123" s="45"/>
      <c r="B123" s="71"/>
      <c r="C123" s="72"/>
      <c r="D123" s="73"/>
      <c r="E123" s="73"/>
      <c r="F123" s="77"/>
      <c r="G123" s="36">
        <f t="shared" si="4"/>
        <v>0</v>
      </c>
    </row>
    <row r="124" spans="1:7" x14ac:dyDescent="0.3">
      <c r="A124" s="45"/>
      <c r="B124" s="71"/>
      <c r="C124" s="72"/>
      <c r="D124" s="73"/>
      <c r="E124" s="73"/>
      <c r="F124" s="77"/>
      <c r="G124" s="36">
        <f t="shared" si="4"/>
        <v>0</v>
      </c>
    </row>
    <row r="125" spans="1:7" x14ac:dyDescent="0.3">
      <c r="A125" s="45"/>
      <c r="B125" s="71"/>
      <c r="C125" s="72"/>
      <c r="D125" s="73"/>
      <c r="E125" s="73"/>
      <c r="F125" s="77"/>
      <c r="G125" s="36">
        <f t="shared" si="4"/>
        <v>0</v>
      </c>
    </row>
    <row r="126" spans="1:7" x14ac:dyDescent="0.3">
      <c r="A126" s="45"/>
      <c r="B126" s="71"/>
      <c r="C126" s="72"/>
      <c r="D126" s="73"/>
      <c r="E126" s="73"/>
      <c r="F126" s="77"/>
      <c r="G126" s="36">
        <f t="shared" si="4"/>
        <v>0</v>
      </c>
    </row>
    <row r="127" spans="1:7" x14ac:dyDescent="0.3">
      <c r="A127" s="45"/>
      <c r="B127" s="71"/>
      <c r="C127" s="72"/>
      <c r="D127" s="73"/>
      <c r="E127" s="73"/>
      <c r="F127" s="77"/>
      <c r="G127" s="36">
        <f t="shared" si="4"/>
        <v>0</v>
      </c>
    </row>
    <row r="128" spans="1:7" x14ac:dyDescent="0.3">
      <c r="A128" s="45"/>
      <c r="B128" s="71"/>
      <c r="C128" s="72"/>
      <c r="D128" s="73"/>
      <c r="E128" s="73"/>
      <c r="F128" s="77"/>
      <c r="G128" s="36">
        <f t="shared" si="4"/>
        <v>0</v>
      </c>
    </row>
    <row r="129" spans="1:8" x14ac:dyDescent="0.3">
      <c r="A129" s="45"/>
      <c r="B129" s="71"/>
      <c r="C129" s="72"/>
      <c r="D129" s="73"/>
      <c r="E129" s="73"/>
      <c r="F129" s="77"/>
      <c r="G129" s="36">
        <f t="shared" si="4"/>
        <v>0</v>
      </c>
    </row>
    <row r="130" spans="1:8" x14ac:dyDescent="0.3">
      <c r="A130" s="45"/>
      <c r="B130" s="71"/>
      <c r="C130" s="72"/>
      <c r="D130" s="73"/>
      <c r="E130" s="73"/>
      <c r="F130" s="77"/>
      <c r="G130" s="36">
        <f t="shared" si="4"/>
        <v>0</v>
      </c>
    </row>
    <row r="131" spans="1:8" x14ac:dyDescent="0.3">
      <c r="A131" s="45"/>
      <c r="B131" s="71"/>
      <c r="C131" s="72"/>
      <c r="D131" s="73"/>
      <c r="E131" s="73"/>
      <c r="F131" s="77"/>
      <c r="G131" s="36">
        <f t="shared" si="4"/>
        <v>0</v>
      </c>
    </row>
    <row r="132" spans="1:8" x14ac:dyDescent="0.3">
      <c r="A132" s="45"/>
      <c r="B132" s="71"/>
      <c r="C132" s="72"/>
      <c r="D132" s="73"/>
      <c r="E132" s="73"/>
      <c r="F132" s="77"/>
      <c r="G132" s="36">
        <f t="shared" si="4"/>
        <v>0</v>
      </c>
    </row>
    <row r="133" spans="1:8" x14ac:dyDescent="0.3">
      <c r="A133" s="45"/>
      <c r="B133" s="71"/>
      <c r="C133" s="72"/>
      <c r="D133" s="73"/>
      <c r="E133" s="73"/>
      <c r="F133" s="77"/>
      <c r="G133" s="36">
        <f t="shared" si="4"/>
        <v>0</v>
      </c>
    </row>
    <row r="134" spans="1:8" x14ac:dyDescent="0.3">
      <c r="A134" s="45"/>
      <c r="B134" s="71"/>
      <c r="C134" s="72"/>
      <c r="D134" s="73"/>
      <c r="E134" s="73"/>
      <c r="F134" s="77"/>
      <c r="G134" s="36">
        <f t="shared" si="4"/>
        <v>0</v>
      </c>
    </row>
    <row r="135" spans="1:8" x14ac:dyDescent="0.3">
      <c r="A135" s="45"/>
      <c r="B135" s="71"/>
      <c r="C135" s="72"/>
      <c r="D135" s="73"/>
      <c r="E135" s="73"/>
      <c r="F135" s="77"/>
      <c r="G135" s="36">
        <f t="shared" si="4"/>
        <v>0</v>
      </c>
    </row>
    <row r="136" spans="1:8" x14ac:dyDescent="0.3">
      <c r="A136" s="45"/>
      <c r="B136" s="71"/>
      <c r="C136" s="72"/>
      <c r="D136" s="73"/>
      <c r="E136" s="73"/>
      <c r="F136" s="77"/>
      <c r="G136" s="36">
        <f t="shared" si="4"/>
        <v>0</v>
      </c>
    </row>
    <row r="137" spans="1:8" x14ac:dyDescent="0.3">
      <c r="A137" s="45"/>
      <c r="B137" s="71"/>
      <c r="C137" s="72"/>
      <c r="D137" s="73"/>
      <c r="E137" s="73"/>
      <c r="F137" s="77"/>
      <c r="G137" s="36">
        <f t="shared" si="4"/>
        <v>0</v>
      </c>
    </row>
    <row r="138" spans="1:8" x14ac:dyDescent="0.3">
      <c r="A138" s="45"/>
      <c r="B138" s="71"/>
      <c r="C138" s="72"/>
      <c r="D138" s="73"/>
      <c r="E138" s="73"/>
      <c r="F138" s="77"/>
      <c r="G138" s="36">
        <f t="shared" si="4"/>
        <v>0</v>
      </c>
    </row>
    <row r="139" spans="1:8" ht="15" thickBot="1" x14ac:dyDescent="0.35">
      <c r="A139" s="46"/>
      <c r="B139" s="74"/>
      <c r="C139" s="75"/>
      <c r="D139" s="76"/>
      <c r="E139" s="76"/>
      <c r="F139" s="78"/>
      <c r="G139" s="36">
        <f t="shared" si="4"/>
        <v>0</v>
      </c>
    </row>
    <row r="140" spans="1:8" ht="15" thickBot="1" x14ac:dyDescent="0.35">
      <c r="A140" s="11"/>
      <c r="C140" s="18"/>
      <c r="D140" s="19"/>
      <c r="E140" s="19"/>
      <c r="F140" s="19"/>
      <c r="G140" s="36">
        <f>SUM(G114:G139)</f>
        <v>0</v>
      </c>
    </row>
    <row r="141" spans="1:8" ht="15" thickBot="1" x14ac:dyDescent="0.35">
      <c r="A141" s="26" t="s">
        <v>44</v>
      </c>
      <c r="B141" s="28">
        <v>10</v>
      </c>
      <c r="C141" s="18"/>
      <c r="D141" s="19"/>
      <c r="E141" s="19"/>
      <c r="F141" s="19"/>
    </row>
    <row r="142" spans="1:8" ht="15" customHeight="1" thickBot="1" x14ac:dyDescent="0.35">
      <c r="A142" s="25" t="s">
        <v>45</v>
      </c>
      <c r="B142" s="27">
        <f>IF(C142="",IF((10*G140)/70&gt;10,10,(10*G140)/72),0)</f>
        <v>0</v>
      </c>
      <c r="C142" s="101" t="str">
        <f xml:space="preserve"> IF(SUMPRODUCT(B114:B139, C114:C139) &gt; 72,"LA MÀXIMA PARTICIPACIÓ POSSIBLE ÉS DE 72 MESOS AL 100% DE DEDICACIÓ","")</f>
        <v/>
      </c>
      <c r="D142" s="102"/>
      <c r="E142" s="102"/>
      <c r="F142" s="102"/>
      <c r="G142" s="102"/>
      <c r="H142" s="102"/>
    </row>
    <row r="143" spans="1:8" ht="15" thickBot="1" x14ac:dyDescent="0.35">
      <c r="A143" s="12"/>
      <c r="B143" s="4"/>
      <c r="C143" s="4"/>
    </row>
    <row r="144" spans="1:8" ht="15" thickBot="1" x14ac:dyDescent="0.35">
      <c r="A144" s="95" t="s">
        <v>61</v>
      </c>
      <c r="B144" s="96"/>
      <c r="C144" s="96"/>
      <c r="D144" s="96"/>
      <c r="E144" s="96"/>
      <c r="F144" s="97"/>
    </row>
    <row r="145" spans="1:6" ht="27.6" x14ac:dyDescent="0.3">
      <c r="A145" s="59" t="s">
        <v>62</v>
      </c>
      <c r="B145" s="60"/>
      <c r="C145" s="61"/>
      <c r="D145" s="61"/>
      <c r="E145" s="61"/>
      <c r="F145" s="62"/>
    </row>
    <row r="146" spans="1:6" ht="42" thickBot="1" x14ac:dyDescent="0.35">
      <c r="A146" s="53" t="s">
        <v>63</v>
      </c>
      <c r="B146" s="9"/>
      <c r="C146" s="9"/>
      <c r="F146" s="56"/>
    </row>
    <row r="147" spans="1:6" ht="15" thickBot="1" x14ac:dyDescent="0.35">
      <c r="A147" s="30" t="s">
        <v>65</v>
      </c>
      <c r="B147" s="29">
        <v>0</v>
      </c>
      <c r="C147" s="98"/>
      <c r="D147" s="99"/>
      <c r="E147" s="99"/>
      <c r="F147" s="100"/>
    </row>
    <row r="148" spans="1:6" x14ac:dyDescent="0.3">
      <c r="A148" s="5"/>
      <c r="B148" s="9"/>
      <c r="C148" s="9"/>
    </row>
    <row r="149" spans="1:6" ht="15" thickBot="1" x14ac:dyDescent="0.35">
      <c r="A149" s="91"/>
      <c r="B149" s="91"/>
      <c r="C149" s="91"/>
      <c r="D149" s="91"/>
      <c r="E149" s="91"/>
    </row>
    <row r="150" spans="1:6" ht="28.2" thickBot="1" x14ac:dyDescent="0.35">
      <c r="A150" s="63" t="s">
        <v>49</v>
      </c>
      <c r="B150" s="64"/>
      <c r="C150" s="65"/>
      <c r="D150" s="66"/>
      <c r="E150" s="66"/>
      <c r="F150" s="67"/>
    </row>
    <row r="151" spans="1:6" ht="15" thickBot="1" x14ac:dyDescent="0.35"/>
    <row r="152" spans="1:6" ht="15" thickBot="1" x14ac:dyDescent="0.35">
      <c r="A152" s="32" t="s">
        <v>66</v>
      </c>
      <c r="B152" s="29">
        <v>0</v>
      </c>
    </row>
    <row r="154" spans="1:6" x14ac:dyDescent="0.3">
      <c r="A154" s="68" t="s">
        <v>10</v>
      </c>
    </row>
    <row r="155" spans="1:6" x14ac:dyDescent="0.3">
      <c r="A155" s="79"/>
      <c r="B155" s="79"/>
      <c r="C155" s="79"/>
      <c r="D155" s="79"/>
      <c r="E155" s="79"/>
    </row>
    <row r="156" spans="1:6" x14ac:dyDescent="0.3">
      <c r="A156" s="8" t="s">
        <v>14</v>
      </c>
      <c r="B156" s="81" t="s">
        <v>13</v>
      </c>
      <c r="C156" s="81"/>
      <c r="D156" s="81"/>
      <c r="E156" s="81"/>
    </row>
    <row r="157" spans="1:6" x14ac:dyDescent="0.3">
      <c r="A157" s="69"/>
      <c r="B157" s="80"/>
      <c r="C157" s="80"/>
      <c r="D157" s="80"/>
      <c r="E157" s="80"/>
    </row>
    <row r="158" spans="1:6" x14ac:dyDescent="0.3">
      <c r="A158" s="8" t="s">
        <v>12</v>
      </c>
      <c r="B158" s="82" t="s">
        <v>11</v>
      </c>
      <c r="C158" s="82"/>
      <c r="D158" s="82"/>
      <c r="E158" s="82"/>
    </row>
    <row r="159" spans="1:6" x14ac:dyDescent="0.3">
      <c r="A159" s="70"/>
      <c r="B159" s="79"/>
      <c r="C159" s="79"/>
      <c r="D159" s="79"/>
      <c r="E159" s="79"/>
    </row>
  </sheetData>
  <sheetProtection selectLockedCells="1"/>
  <mergeCells count="19">
    <mergeCell ref="C70:H70"/>
    <mergeCell ref="C142:H142"/>
    <mergeCell ref="A40:F40"/>
    <mergeCell ref="B159:E159"/>
    <mergeCell ref="B157:E157"/>
    <mergeCell ref="B156:E156"/>
    <mergeCell ref="B158:E158"/>
    <mergeCell ref="A1:E1"/>
    <mergeCell ref="B2:E2"/>
    <mergeCell ref="B3:E3"/>
    <mergeCell ref="A155:E155"/>
    <mergeCell ref="A5:E5"/>
    <mergeCell ref="A149:E149"/>
    <mergeCell ref="A77:E77"/>
    <mergeCell ref="A112:F112"/>
    <mergeCell ref="A144:F144"/>
    <mergeCell ref="A72:F72"/>
    <mergeCell ref="C147:F147"/>
    <mergeCell ref="C75:F75"/>
  </mergeCells>
  <dataValidations count="7">
    <dataValidation type="custom" allowBlank="1" showInputMessage="1" showErrorMessage="1" errorTitle="Valor incorrecte" error="El valor ha d'estar comprès entre 1 i 72." prompt="El valor ha d'estar comprès entre 1 i 72." sqref="B47:B67 B119:B139" xr:uid="{53F8438E-BAB6-4702-9935-7D96A404EC55}">
      <formula1>AND(B47&gt;0,B47&lt;=72)</formula1>
    </dataValidation>
    <dataValidation type="list" allowBlank="1" showInputMessage="1" showErrorMessage="1" sqref="D42:D67 F42:F67 F114:F139 D114:D139" xr:uid="{58C50A60-2024-4295-85E3-B20562196E25}">
      <formula1>"NO,SÍ"</formula1>
    </dataValidation>
    <dataValidation type="custom" allowBlank="1" showInputMessage="1" showErrorMessage="1" errorTitle="Valor incorrecte" error="El valor ha d'estar comprès entre 1 i 72." sqref="B42:B46 B114:B118" xr:uid="{D0DE8A78-433D-446E-9046-1A3E0FC7F641}">
      <formula1>AND(B42&gt;0,B42&lt;=72)</formula1>
    </dataValidation>
    <dataValidation type="custom" allowBlank="1" showInputMessage="1" showErrorMessage="1" errorTitle="Valor incorrecte" error="El valor ha d'estar comprès entre 1 i 100." sqref="C42 C114" xr:uid="{DD901979-A058-4A29-97E3-F792A305C434}">
      <formula1>AND(C42&gt;0,C42&lt;=100)</formula1>
    </dataValidation>
    <dataValidation type="custom" allowBlank="1" showInputMessage="1" showErrorMessage="1" sqref="C43:C67 C71 C115:C139" xr:uid="{D2E5A290-B8BA-47A8-A395-35F6119A9B21}">
      <formula1>AND(C43&gt;0,C43&lt;=100)</formula1>
    </dataValidation>
    <dataValidation type="list" allowBlank="1" showInputMessage="1" showErrorMessage="1" sqref="E42:E67 E114:E139" xr:uid="{F54FD479-0555-40EA-882E-638407513DC0}">
      <formula1>"Desenvolupament,Manteniment"</formula1>
    </dataValidation>
    <dataValidation allowBlank="1" showInputMessage="1" showErrorMessage="1" errorTitle="Valor incorrecte" error="El valor ha d'estar comprès entre 1 i 72." prompt="El valor ha d'estar comprès entre 1 i 72." sqref="B68 B140" xr:uid="{0C6B8192-06F2-48E8-84FE-C5821D84E21B}"/>
  </dataValidations>
  <pageMargins left="0.70866141732283472" right="0.70866141732283472" top="0.74803149606299213" bottom="0.74803149606299213" header="0.31496062992125984" footer="0.31496062992125984"/>
  <pageSetup paperSize="9" scale="88" fitToHeight="0" orientation="portrait" r:id="rId1"/>
  <headerFooter>
    <oddHeader>&amp;L&amp;G</oddHeader>
    <oddFooter>&amp;A&amp;RPágina &amp;P</oddFooter>
  </headerFooter>
  <rowBreaks count="2" manualBreakCount="2">
    <brk id="75" max="3" man="1"/>
    <brk id="147" max="3" man="1"/>
  </rowBreaks>
  <drawing r:id="rId2"/>
  <legacyDrawing r:id="rId3"/>
  <legacyDrawingHF r:id="rId4"/>
  <controls>
    <mc:AlternateContent xmlns:mc="http://schemas.openxmlformats.org/markup-compatibility/2006">
      <mc:Choice Requires="x14">
        <control shapeId="1038" r:id="rId5" name="chTitulacio22">
          <controlPr autoLine="0" r:id="rId6">
            <anchor moveWithCells="1">
              <from>
                <xdr:col>1</xdr:col>
                <xdr:colOff>312420</xdr:colOff>
                <xdr:row>145</xdr:row>
                <xdr:rowOff>182880</xdr:rowOff>
              </from>
              <to>
                <xdr:col>1</xdr:col>
                <xdr:colOff>480060</xdr:colOff>
                <xdr:row>145</xdr:row>
                <xdr:rowOff>388620</xdr:rowOff>
              </to>
            </anchor>
          </controlPr>
        </control>
      </mc:Choice>
      <mc:Fallback>
        <control shapeId="1038" r:id="rId5" name="chTitulacio22"/>
      </mc:Fallback>
    </mc:AlternateContent>
    <mc:AlternateContent xmlns:mc="http://schemas.openxmlformats.org/markup-compatibility/2006">
      <mc:Choice Requires="x14">
        <control shapeId="1035" r:id="rId7" name="chTitulacio12">
          <controlPr autoLine="0" r:id="rId6">
            <anchor moveWithCells="1">
              <from>
                <xdr:col>1</xdr:col>
                <xdr:colOff>312420</xdr:colOff>
                <xdr:row>73</xdr:row>
                <xdr:rowOff>182880</xdr:rowOff>
              </from>
              <to>
                <xdr:col>1</xdr:col>
                <xdr:colOff>480060</xdr:colOff>
                <xdr:row>73</xdr:row>
                <xdr:rowOff>388620</xdr:rowOff>
              </to>
            </anchor>
          </controlPr>
        </control>
      </mc:Choice>
      <mc:Fallback>
        <control shapeId="1035" r:id="rId7" name="chTitulacio12"/>
      </mc:Fallback>
    </mc:AlternateContent>
    <mc:AlternateContent xmlns:mc="http://schemas.openxmlformats.org/markup-compatibility/2006">
      <mc:Choice Requires="x14">
        <control shapeId="1036" r:id="rId8" name="chCompromis">
          <controlPr autoLine="0" r:id="rId6">
            <anchor moveWithCells="1">
              <from>
                <xdr:col>1</xdr:col>
                <xdr:colOff>335280</xdr:colOff>
                <xdr:row>149</xdr:row>
                <xdr:rowOff>83820</xdr:rowOff>
              </from>
              <to>
                <xdr:col>1</xdr:col>
                <xdr:colOff>502920</xdr:colOff>
                <xdr:row>149</xdr:row>
                <xdr:rowOff>289560</xdr:rowOff>
              </to>
            </anchor>
          </controlPr>
        </control>
      </mc:Choice>
      <mc:Fallback>
        <control shapeId="1036" r:id="rId8" name="chCompromis"/>
      </mc:Fallback>
    </mc:AlternateContent>
    <mc:AlternateContent xmlns:mc="http://schemas.openxmlformats.org/markup-compatibility/2006">
      <mc:Choice Requires="x14">
        <control shapeId="1039" r:id="rId9" name="chTitulacio11">
          <controlPr autoLine="0" autoPict="0" r:id="rId10">
            <anchor moveWithCells="1">
              <from>
                <xdr:col>1</xdr:col>
                <xdr:colOff>312420</xdr:colOff>
                <xdr:row>72</xdr:row>
                <xdr:rowOff>182880</xdr:rowOff>
              </from>
              <to>
                <xdr:col>1</xdr:col>
                <xdr:colOff>449580</xdr:colOff>
                <xdr:row>73</xdr:row>
                <xdr:rowOff>0</xdr:rowOff>
              </to>
            </anchor>
          </controlPr>
        </control>
      </mc:Choice>
      <mc:Fallback>
        <control shapeId="1039" r:id="rId9" name="chTitulacio11"/>
      </mc:Fallback>
    </mc:AlternateContent>
    <mc:AlternateContent xmlns:mc="http://schemas.openxmlformats.org/markup-compatibility/2006">
      <mc:Choice Requires="x14">
        <control shapeId="1040" r:id="rId11" name="chTitulacio21">
          <controlPr autoLine="0" r:id="rId12">
            <anchor moveWithCells="1">
              <from>
                <xdr:col>1</xdr:col>
                <xdr:colOff>304800</xdr:colOff>
                <xdr:row>144</xdr:row>
                <xdr:rowOff>76200</xdr:rowOff>
              </from>
              <to>
                <xdr:col>1</xdr:col>
                <xdr:colOff>472440</xdr:colOff>
                <xdr:row>144</xdr:row>
                <xdr:rowOff>297180</xdr:rowOff>
              </to>
            </anchor>
          </controlPr>
        </control>
      </mc:Choice>
      <mc:Fallback>
        <control shapeId="1040" r:id="rId11" name="chTitulacio2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27</vt:i4>
      </vt:variant>
    </vt:vector>
  </HeadingPairs>
  <TitlesOfParts>
    <vt:vector size="28" baseType="lpstr">
      <vt:lpstr>VALORACIÓ TÈCNICA</vt:lpstr>
      <vt:lpstr>'VALORACIÓ TÈCNICA'!Àrea_d'impressió</vt:lpstr>
      <vt:lpstr>EXPERIENCIA_MAXIMA_1</vt:lpstr>
      <vt:lpstr>EXPERIENCIA_MAXIMA_2</vt:lpstr>
      <vt:lpstr>MAXIM_PONDERAT_1</vt:lpstr>
      <vt:lpstr>MAXIM_PONDERAT_2</vt:lpstr>
      <vt:lpstr>Puntuació_Màxima</vt:lpstr>
      <vt:lpstr>PUNTUACIO_MAXIMA_1</vt:lpstr>
      <vt:lpstr>PUNTUACIO_MAXIMA_2</vt:lpstr>
      <vt:lpstr>Puntuació_total_valoració_tècnica_Recurs_1___màx._9_punts</vt:lpstr>
      <vt:lpstr>RESULTAT_PONDERAT</vt:lpstr>
      <vt:lpstr>RESULTAT_PONDERAT_1</vt:lpstr>
      <vt:lpstr>RESULTAT_PONDERAT_2</vt:lpstr>
      <vt:lpstr>SUBTOTAL_EXPERIENCIA_1</vt:lpstr>
      <vt:lpstr>SUBTOTAL_EXPERIENCIA_2</vt:lpstr>
      <vt:lpstr>TOTAL_AJUSTAT_1</vt:lpstr>
      <vt:lpstr>TOTAL_AJUSTAT_2</vt:lpstr>
      <vt:lpstr>TOTAL_CONEIXEMENTS_1</vt:lpstr>
      <vt:lpstr>TOTAL_CONEIXEMENTS_2</vt:lpstr>
      <vt:lpstr>'VALORACIÓ TÈCNICA'!TOTAL_PONDERAT</vt:lpstr>
      <vt:lpstr>TOTAL_PROJECTES_1</vt:lpstr>
      <vt:lpstr>TOTAL_PROJECTES_2</vt:lpstr>
      <vt:lpstr>TOTAL_RECURS_1</vt:lpstr>
      <vt:lpstr>TOTAL_RECURS_2</vt:lpstr>
      <vt:lpstr>TOTAL_VALORACIO_TECNICA</vt:lpstr>
      <vt:lpstr>TOTAL_VALORACIOTECNICA</vt:lpstr>
      <vt:lpstr>VALORACIO_TECNICA_1</vt:lpstr>
      <vt:lpstr>VALORACIO_TECNICA_2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CFCC</dc:creator>
  <cp:lastModifiedBy>Masip I de Sena, Maria</cp:lastModifiedBy>
  <cp:lastPrinted>2019-10-31T14:20:18Z</cp:lastPrinted>
  <dcterms:created xsi:type="dcterms:W3CDTF">2016-11-17T10:01:37Z</dcterms:created>
  <dcterms:modified xsi:type="dcterms:W3CDTF">2025-06-19T13:07:03Z</dcterms:modified>
</cp:coreProperties>
</file>