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B25056C7-5E8C-4DC1-9C6F-6389D7329FE8}" xr6:coauthVersionLast="45" xr6:coauthVersionMax="45" xr10:uidLastSave="{00000000-0000-0000-0000-000000000000}"/>
  <bookViews>
    <workbookView xWindow="-110" yWindow="-110" windowWidth="19420" windowHeight="10420" tabRatio="611" activeTab="1" xr2:uid="{00000000-000D-0000-FFFF-FFFF00000000}"/>
  </bookViews>
  <sheets>
    <sheet name="RESUM PUNTS" sheetId="9" r:id="rId1"/>
    <sheet name="televisió" sheetId="1" r:id="rId2"/>
    <sheet name="imprès" sheetId="2" r:id="rId3"/>
    <sheet name="ràdio" sheetId="3" r:id="rId4"/>
    <sheet name="Full1" sheetId="6" state="hidden" r:id="rId5"/>
    <sheet name="exterior" sheetId="4" r:id="rId6"/>
    <sheet name="digital" sheetId="8" r:id="rId7"/>
  </sheets>
  <definedNames>
    <definedName name="_xlnm._FilterDatabase" localSheetId="6" hidden="1">digital!$A$56:$AS$70</definedName>
    <definedName name="_xlnm.Print_Area" localSheetId="6">digital!$A$1:$G$106</definedName>
    <definedName name="_xlnm.Print_Area" localSheetId="5">exterior!$B$2:$F$64</definedName>
    <definedName name="_xlnm.Print_Area" localSheetId="2">imprès!$B$1:$F$86</definedName>
    <definedName name="_xlnm.Print_Area" localSheetId="3">ràdio!$B$1:$F$48</definedName>
    <definedName name="_xlnm.Print_Area" localSheetId="1">televisió!$B$1:$F$50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4" i="1" l="1"/>
  <c r="J54" i="1"/>
  <c r="K54" i="1" s="1"/>
  <c r="L50" i="1"/>
  <c r="J50" i="1"/>
  <c r="K50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L33" i="1"/>
  <c r="J33" i="1"/>
  <c r="K33" i="1" s="1"/>
  <c r="L29" i="1"/>
  <c r="J29" i="1"/>
  <c r="K29" i="1" s="1"/>
  <c r="L28" i="1"/>
  <c r="J28" i="1"/>
  <c r="K28" i="1" s="1"/>
  <c r="L27" i="1"/>
  <c r="J27" i="1"/>
  <c r="K27" i="1" s="1"/>
  <c r="L26" i="1"/>
  <c r="J26" i="1"/>
  <c r="K26" i="1" s="1"/>
  <c r="L25" i="1"/>
  <c r="J25" i="1"/>
  <c r="K25" i="1" s="1"/>
  <c r="L24" i="1"/>
  <c r="J24" i="1"/>
  <c r="K24" i="1" s="1"/>
  <c r="L23" i="1"/>
  <c r="J23" i="1"/>
  <c r="K23" i="1" s="1"/>
  <c r="L22" i="1"/>
  <c r="J22" i="1"/>
  <c r="K22" i="1" s="1"/>
  <c r="L18" i="1"/>
  <c r="J18" i="1"/>
  <c r="K18" i="1" s="1"/>
  <c r="L17" i="1"/>
  <c r="J17" i="1"/>
  <c r="K17" i="1" s="1"/>
  <c r="L16" i="1"/>
  <c r="J16" i="1"/>
  <c r="K16" i="1" s="1"/>
  <c r="L15" i="1"/>
  <c r="J15" i="1"/>
  <c r="K15" i="1" s="1"/>
  <c r="L14" i="1"/>
  <c r="J14" i="1"/>
  <c r="K14" i="1" s="1"/>
  <c r="L13" i="1"/>
  <c r="J13" i="1"/>
  <c r="K13" i="1" s="1"/>
  <c r="L12" i="1"/>
  <c r="J12" i="1"/>
  <c r="K12" i="1" s="1"/>
  <c r="L11" i="1"/>
  <c r="J11" i="1"/>
  <c r="K11" i="1" s="1"/>
  <c r="L10" i="1"/>
  <c r="J10" i="1"/>
  <c r="K10" i="1" s="1"/>
  <c r="L9" i="1"/>
  <c r="J9" i="1"/>
  <c r="K9" i="1" s="1"/>
  <c r="L8" i="1"/>
  <c r="J8" i="1"/>
  <c r="K8" i="1" s="1"/>
  <c r="E4" i="1"/>
  <c r="D6" i="9" s="1"/>
  <c r="K42" i="8" l="1"/>
  <c r="K43" i="8"/>
  <c r="K44" i="8"/>
  <c r="K45" i="8"/>
  <c r="K46" i="8"/>
  <c r="K47" i="8"/>
  <c r="K48" i="8"/>
  <c r="K49" i="8"/>
  <c r="K50" i="8"/>
  <c r="K51" i="8"/>
  <c r="K52" i="8"/>
  <c r="K53" i="8"/>
  <c r="K57" i="8"/>
  <c r="K58" i="8"/>
  <c r="M28" i="8"/>
  <c r="K28" i="8"/>
  <c r="L28" i="8" s="1"/>
  <c r="L28" i="3" l="1"/>
  <c r="J28" i="3"/>
  <c r="K28" i="3" s="1"/>
  <c r="L29" i="3" l="1"/>
  <c r="J29" i="3"/>
  <c r="K29" i="3" s="1"/>
  <c r="L27" i="3"/>
  <c r="J27" i="3"/>
  <c r="K27" i="3" s="1"/>
  <c r="E4" i="4" l="1"/>
  <c r="J47" i="4" l="1"/>
  <c r="K47" i="4" s="1"/>
  <c r="J46" i="4"/>
  <c r="K46" i="4" s="1"/>
  <c r="J45" i="4"/>
  <c r="K45" i="4" s="1"/>
  <c r="J44" i="4"/>
  <c r="K44" i="4" s="1"/>
  <c r="J43" i="4"/>
  <c r="K43" i="4" s="1"/>
  <c r="J42" i="4"/>
  <c r="K42" i="4" s="1"/>
  <c r="J41" i="4"/>
  <c r="K41" i="4" s="1"/>
  <c r="J40" i="4"/>
  <c r="K40" i="4" s="1"/>
  <c r="J39" i="4"/>
  <c r="K39" i="4" s="1"/>
  <c r="J38" i="4"/>
  <c r="K38" i="4" s="1"/>
  <c r="J37" i="4"/>
  <c r="K37" i="4" s="1"/>
  <c r="J36" i="4"/>
  <c r="K36" i="4" s="1"/>
  <c r="J35" i="4"/>
  <c r="K35" i="4" s="1"/>
  <c r="J34" i="4"/>
  <c r="K34" i="4" s="1"/>
  <c r="K22" i="8" l="1"/>
  <c r="L22" i="8" s="1"/>
  <c r="M22" i="8"/>
  <c r="L32" i="2"/>
  <c r="J32" i="2"/>
  <c r="K32" i="2" s="1"/>
  <c r="L31" i="2"/>
  <c r="J31" i="2"/>
  <c r="K31" i="2" s="1"/>
  <c r="L33" i="3" l="1"/>
  <c r="L34" i="3"/>
  <c r="K74" i="8" l="1"/>
  <c r="L74" i="8" s="1"/>
  <c r="K76" i="8" l="1"/>
  <c r="K75" i="8"/>
  <c r="L75" i="8" l="1"/>
  <c r="L76" i="8"/>
  <c r="J8" i="4" l="1"/>
  <c r="M94" i="8" l="1"/>
  <c r="K94" i="8"/>
  <c r="L94" i="8" s="1"/>
  <c r="M90" i="8"/>
  <c r="K90" i="8"/>
  <c r="L90" i="8" s="1"/>
  <c r="M86" i="8"/>
  <c r="K86" i="8"/>
  <c r="L86" i="8" s="1"/>
  <c r="M85" i="8"/>
  <c r="K85" i="8"/>
  <c r="L85" i="8" s="1"/>
  <c r="M84" i="8"/>
  <c r="K84" i="8"/>
  <c r="L84" i="8" s="1"/>
  <c r="M80" i="8"/>
  <c r="K80" i="8"/>
  <c r="L80" i="8" s="1"/>
  <c r="M70" i="8"/>
  <c r="L70" i="8"/>
  <c r="K70" i="8"/>
  <c r="M69" i="8"/>
  <c r="L69" i="8"/>
  <c r="K69" i="8"/>
  <c r="M68" i="8"/>
  <c r="L68" i="8"/>
  <c r="K68" i="8"/>
  <c r="M67" i="8"/>
  <c r="L67" i="8"/>
  <c r="K67" i="8"/>
  <c r="M66" i="8"/>
  <c r="L66" i="8"/>
  <c r="K66" i="8"/>
  <c r="M65" i="8"/>
  <c r="L65" i="8"/>
  <c r="K65" i="8"/>
  <c r="M64" i="8"/>
  <c r="L64" i="8"/>
  <c r="K64" i="8"/>
  <c r="M63" i="8"/>
  <c r="L63" i="8"/>
  <c r="K63" i="8"/>
  <c r="M62" i="8"/>
  <c r="L62" i="8"/>
  <c r="K62" i="8"/>
  <c r="M61" i="8"/>
  <c r="L61" i="8"/>
  <c r="K61" i="8"/>
  <c r="M60" i="8"/>
  <c r="L60" i="8"/>
  <c r="K60" i="8"/>
  <c r="M59" i="8"/>
  <c r="L59" i="8"/>
  <c r="K59" i="8"/>
  <c r="M58" i="8"/>
  <c r="L58" i="8"/>
  <c r="M57" i="8"/>
  <c r="L57" i="8"/>
  <c r="M53" i="8"/>
  <c r="L53" i="8"/>
  <c r="M52" i="8"/>
  <c r="L52" i="8"/>
  <c r="M51" i="8"/>
  <c r="L51" i="8"/>
  <c r="M50" i="8"/>
  <c r="L50" i="8"/>
  <c r="M49" i="8"/>
  <c r="L49" i="8"/>
  <c r="M48" i="8"/>
  <c r="L48" i="8"/>
  <c r="M47" i="8"/>
  <c r="L47" i="8"/>
  <c r="M46" i="8"/>
  <c r="L46" i="8"/>
  <c r="M45" i="8"/>
  <c r="L45" i="8"/>
  <c r="M44" i="8"/>
  <c r="L44" i="8"/>
  <c r="M43" i="8"/>
  <c r="L43" i="8"/>
  <c r="M42" i="8"/>
  <c r="L42" i="8"/>
  <c r="M41" i="8"/>
  <c r="L41" i="8"/>
  <c r="K41" i="8"/>
  <c r="M40" i="8"/>
  <c r="L40" i="8"/>
  <c r="K40" i="8"/>
  <c r="M39" i="8"/>
  <c r="L39" i="8"/>
  <c r="K39" i="8"/>
  <c r="M38" i="8"/>
  <c r="L38" i="8"/>
  <c r="K38" i="8"/>
  <c r="M37" i="8"/>
  <c r="L37" i="8"/>
  <c r="K37" i="8"/>
  <c r="M36" i="8"/>
  <c r="L36" i="8"/>
  <c r="K36" i="8"/>
  <c r="M35" i="8"/>
  <c r="L35" i="8"/>
  <c r="K35" i="8"/>
  <c r="M31" i="8"/>
  <c r="K31" i="8"/>
  <c r="L31" i="8" s="1"/>
  <c r="M30" i="8"/>
  <c r="K30" i="8"/>
  <c r="L30" i="8" s="1"/>
  <c r="M29" i="8"/>
  <c r="K29" i="8"/>
  <c r="L29" i="8" s="1"/>
  <c r="M27" i="8"/>
  <c r="K27" i="8"/>
  <c r="L27" i="8" s="1"/>
  <c r="M26" i="8"/>
  <c r="K26" i="8"/>
  <c r="L26" i="8" s="1"/>
  <c r="M25" i="8"/>
  <c r="K25" i="8"/>
  <c r="L25" i="8" s="1"/>
  <c r="M24" i="8"/>
  <c r="K24" i="8"/>
  <c r="L24" i="8" s="1"/>
  <c r="M23" i="8"/>
  <c r="K23" i="8"/>
  <c r="L23" i="8" s="1"/>
  <c r="M21" i="8"/>
  <c r="K21" i="8"/>
  <c r="L21" i="8" s="1"/>
  <c r="M20" i="8"/>
  <c r="K20" i="8"/>
  <c r="L20" i="8" s="1"/>
  <c r="M19" i="8"/>
  <c r="K19" i="8"/>
  <c r="L19" i="8" s="1"/>
  <c r="M18" i="8"/>
  <c r="K18" i="8"/>
  <c r="L18" i="8" s="1"/>
  <c r="M17" i="8"/>
  <c r="K17" i="8"/>
  <c r="L17" i="8" s="1"/>
  <c r="M16" i="8"/>
  <c r="K16" i="8"/>
  <c r="L16" i="8" s="1"/>
  <c r="M15" i="8"/>
  <c r="K15" i="8"/>
  <c r="L15" i="8" s="1"/>
  <c r="M14" i="8"/>
  <c r="K14" i="8"/>
  <c r="L14" i="8" s="1"/>
  <c r="M13" i="8"/>
  <c r="K13" i="8"/>
  <c r="L13" i="8" s="1"/>
  <c r="M12" i="8"/>
  <c r="K12" i="8"/>
  <c r="L12" i="8" s="1"/>
  <c r="M11" i="8"/>
  <c r="K11" i="8"/>
  <c r="L11" i="8" s="1"/>
  <c r="M10" i="8"/>
  <c r="K10" i="8"/>
  <c r="L10" i="8" s="1"/>
  <c r="M9" i="8"/>
  <c r="K9" i="8"/>
  <c r="L9" i="8" s="1"/>
  <c r="M8" i="8"/>
  <c r="K8" i="8"/>
  <c r="L8" i="8" s="1"/>
  <c r="L42" i="3"/>
  <c r="L38" i="3"/>
  <c r="L79" i="2"/>
  <c r="L75" i="2"/>
  <c r="L55" i="4"/>
  <c r="L51" i="4"/>
  <c r="L60" i="2"/>
  <c r="K60" i="2"/>
  <c r="J60" i="2"/>
  <c r="L59" i="2"/>
  <c r="K59" i="2"/>
  <c r="J59" i="2"/>
  <c r="E55" i="6"/>
  <c r="E54" i="6"/>
  <c r="E50" i="6"/>
  <c r="E49" i="6"/>
  <c r="E47" i="6"/>
  <c r="E46" i="6"/>
  <c r="E38" i="6"/>
  <c r="E37" i="6"/>
  <c r="E22" i="6"/>
  <c r="J79" i="2"/>
  <c r="K79" i="2" s="1"/>
  <c r="J75" i="2"/>
  <c r="K75" i="2" s="1"/>
  <c r="J42" i="3"/>
  <c r="K42" i="3" s="1"/>
  <c r="J38" i="3"/>
  <c r="K38" i="3" s="1"/>
  <c r="J51" i="4"/>
  <c r="K51" i="4" s="1"/>
  <c r="J55" i="4"/>
  <c r="K55" i="4" s="1"/>
  <c r="L8" i="2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J30" i="4"/>
  <c r="K30" i="4" s="1"/>
  <c r="K8" i="4"/>
  <c r="J34" i="3"/>
  <c r="K34" i="3" s="1"/>
  <c r="K36" i="2"/>
  <c r="J36" i="2"/>
  <c r="J30" i="2"/>
  <c r="K30" i="2" s="1"/>
  <c r="J29" i="2"/>
  <c r="K29" i="2" s="1"/>
  <c r="J28" i="2"/>
  <c r="K28" i="2" s="1"/>
  <c r="J27" i="2"/>
  <c r="K27" i="2" s="1"/>
  <c r="J26" i="2"/>
  <c r="K26" i="2" s="1"/>
  <c r="J25" i="2"/>
  <c r="K25" i="2" s="1"/>
  <c r="J24" i="2"/>
  <c r="K24" i="2" s="1"/>
  <c r="J23" i="2"/>
  <c r="K23" i="2" s="1"/>
  <c r="J22" i="2"/>
  <c r="K22" i="2" s="1"/>
  <c r="J21" i="2"/>
  <c r="K21" i="2" s="1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J11" i="2"/>
  <c r="K11" i="2" s="1"/>
  <c r="J10" i="2"/>
  <c r="K10" i="2" s="1"/>
  <c r="J9" i="2"/>
  <c r="K9" i="2" s="1"/>
  <c r="J8" i="2"/>
  <c r="K8" i="2" s="1"/>
  <c r="L30" i="4"/>
  <c r="L26" i="4"/>
  <c r="J26" i="4"/>
  <c r="K26" i="4" s="1"/>
  <c r="L25" i="4"/>
  <c r="J25" i="4"/>
  <c r="K25" i="4" s="1"/>
  <c r="L24" i="4"/>
  <c r="J24" i="4"/>
  <c r="K24" i="4" s="1"/>
  <c r="L23" i="4"/>
  <c r="J23" i="4"/>
  <c r="K23" i="4" s="1"/>
  <c r="L22" i="4"/>
  <c r="J22" i="4"/>
  <c r="K22" i="4" s="1"/>
  <c r="L21" i="4"/>
  <c r="J21" i="4"/>
  <c r="K21" i="4" s="1"/>
  <c r="L20" i="4"/>
  <c r="J20" i="4"/>
  <c r="K20" i="4" s="1"/>
  <c r="L19" i="4"/>
  <c r="J19" i="4"/>
  <c r="K19" i="4" s="1"/>
  <c r="L18" i="4"/>
  <c r="J18" i="4"/>
  <c r="K18" i="4" s="1"/>
  <c r="L17" i="4"/>
  <c r="J17" i="4"/>
  <c r="K17" i="4" s="1"/>
  <c r="L16" i="4"/>
  <c r="J16" i="4"/>
  <c r="K16" i="4" s="1"/>
  <c r="L15" i="4"/>
  <c r="J15" i="4"/>
  <c r="K15" i="4" s="1"/>
  <c r="L14" i="4"/>
  <c r="J14" i="4"/>
  <c r="K14" i="4" s="1"/>
  <c r="L13" i="4"/>
  <c r="J13" i="4"/>
  <c r="K13" i="4" s="1"/>
  <c r="L9" i="4"/>
  <c r="J9" i="4"/>
  <c r="K9" i="4" s="1"/>
  <c r="L8" i="4"/>
  <c r="J33" i="3"/>
  <c r="K33" i="3" s="1"/>
  <c r="J26" i="3"/>
  <c r="K26" i="3" s="1"/>
  <c r="J25" i="3"/>
  <c r="K25" i="3" s="1"/>
  <c r="J24" i="3"/>
  <c r="K24" i="3" s="1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J11" i="3"/>
  <c r="K11" i="3" s="1"/>
  <c r="J10" i="3"/>
  <c r="K10" i="3" s="1"/>
  <c r="L9" i="3"/>
  <c r="J9" i="3"/>
  <c r="K9" i="3" s="1"/>
  <c r="L8" i="3"/>
  <c r="J8" i="3"/>
  <c r="K8" i="3" s="1"/>
  <c r="L71" i="2"/>
  <c r="K71" i="2"/>
  <c r="J71" i="2"/>
  <c r="L70" i="2"/>
  <c r="K70" i="2"/>
  <c r="J70" i="2"/>
  <c r="L66" i="2"/>
  <c r="K66" i="2"/>
  <c r="J66" i="2"/>
  <c r="L65" i="2"/>
  <c r="K65" i="2"/>
  <c r="J65" i="2"/>
  <c r="L64" i="2"/>
  <c r="K64" i="2"/>
  <c r="J64" i="2"/>
  <c r="L63" i="2"/>
  <c r="K63" i="2"/>
  <c r="J63" i="2"/>
  <c r="L62" i="2"/>
  <c r="K62" i="2"/>
  <c r="J62" i="2"/>
  <c r="L61" i="2"/>
  <c r="K61" i="2"/>
  <c r="J61" i="2"/>
  <c r="L58" i="2"/>
  <c r="K58" i="2"/>
  <c r="J58" i="2"/>
  <c r="L57" i="2"/>
  <c r="K57" i="2"/>
  <c r="J57" i="2"/>
  <c r="L56" i="2"/>
  <c r="K56" i="2"/>
  <c r="J56" i="2"/>
  <c r="L55" i="2"/>
  <c r="K55" i="2"/>
  <c r="J55" i="2"/>
  <c r="L54" i="2"/>
  <c r="K54" i="2"/>
  <c r="J54" i="2"/>
  <c r="L53" i="2"/>
  <c r="K53" i="2"/>
  <c r="J53" i="2"/>
  <c r="L52" i="2"/>
  <c r="K52" i="2"/>
  <c r="J52" i="2"/>
  <c r="L51" i="2"/>
  <c r="K51" i="2"/>
  <c r="J51" i="2"/>
  <c r="L50" i="2"/>
  <c r="K50" i="2"/>
  <c r="J50" i="2"/>
  <c r="L49" i="2"/>
  <c r="K49" i="2"/>
  <c r="J49" i="2"/>
  <c r="L48" i="2"/>
  <c r="K48" i="2"/>
  <c r="J48" i="2"/>
  <c r="L47" i="2"/>
  <c r="K47" i="2"/>
  <c r="J47" i="2"/>
  <c r="L46" i="2"/>
  <c r="K46" i="2"/>
  <c r="J46" i="2"/>
  <c r="L45" i="2"/>
  <c r="K45" i="2"/>
  <c r="J45" i="2"/>
  <c r="L44" i="2"/>
  <c r="K44" i="2"/>
  <c r="J44" i="2"/>
  <c r="L43" i="2"/>
  <c r="K43" i="2"/>
  <c r="J43" i="2"/>
  <c r="L42" i="2"/>
  <c r="K42" i="2"/>
  <c r="J42" i="2"/>
  <c r="L41" i="2"/>
  <c r="K41" i="2"/>
  <c r="J41" i="2"/>
  <c r="L40" i="2"/>
  <c r="K40" i="2"/>
  <c r="J40" i="2"/>
  <c r="L39" i="2"/>
  <c r="K39" i="2"/>
  <c r="J39" i="2"/>
  <c r="L38" i="2"/>
  <c r="K38" i="2"/>
  <c r="J38" i="2"/>
  <c r="L37" i="2"/>
  <c r="K37" i="2"/>
  <c r="J37" i="2"/>
  <c r="L36" i="2"/>
  <c r="E4" i="3" l="1"/>
  <c r="D8" i="9" s="1"/>
  <c r="E4" i="2"/>
  <c r="D7" i="9" s="1"/>
  <c r="F4" i="8"/>
  <c r="D10" i="9" s="1"/>
  <c r="D9" i="9" l="1"/>
  <c r="D11" i="9" s="1"/>
</calcChain>
</file>

<file path=xl/sharedStrings.xml><?xml version="1.0" encoding="utf-8"?>
<sst xmlns="http://schemas.openxmlformats.org/spreadsheetml/2006/main" count="1523" uniqueCount="345">
  <si>
    <t>TELEVISIÓ</t>
  </si>
  <si>
    <t>PUNTS</t>
  </si>
  <si>
    <t>MITJÀ IMPRÈS</t>
  </si>
  <si>
    <t>RÀDIO</t>
  </si>
  <si>
    <t>EXTERIOR</t>
  </si>
  <si>
    <t>Punts</t>
  </si>
  <si>
    <t>Suport</t>
  </si>
  <si>
    <t>Tipologia de compra
i Format</t>
  </si>
  <si>
    <t>Preu o Cost
Acord Marc</t>
  </si>
  <si>
    <t>Preu o Cost NET Expedient*</t>
  </si>
  <si>
    <t xml:space="preserve">Oferta </t>
  </si>
  <si>
    <t>Valor a comparar</t>
  </si>
  <si>
    <t>DIGITAL</t>
  </si>
  <si>
    <t>TV3</t>
  </si>
  <si>
    <t>324</t>
  </si>
  <si>
    <t>Preu Net 1 passi Espot 20" (extrapolable)* Tota la graella</t>
  </si>
  <si>
    <t>FORMATS CONVENCIONALS* - Descompte detallat a l'Acord Marc</t>
  </si>
  <si>
    <t>Descompte
Acord Marc</t>
  </si>
  <si>
    <t>Descompte
Expedient*</t>
  </si>
  <si>
    <t>-</t>
  </si>
  <si>
    <t>BTV</t>
  </si>
  <si>
    <t>LA XARXA</t>
  </si>
  <si>
    <t>TDI</t>
  </si>
  <si>
    <t>TVLOCAL.CAT</t>
  </si>
  <si>
    <t>CTPL</t>
  </si>
  <si>
    <t>Altres cadenes de televisió d'àmbit català, espanyol i internacional</t>
  </si>
  <si>
    <t>FORMATS CONVENCIONALS* - Comissió d'agència</t>
  </si>
  <si>
    <t>Tipologia de compra i Format</t>
  </si>
  <si>
    <t xml:space="preserve">C.Ag.Màx. Acord Marc </t>
  </si>
  <si>
    <t>C.Ag. Expedient</t>
  </si>
  <si>
    <t>Comissió d'agència FORMATS CONVENCIONALS* Televisió</t>
  </si>
  <si>
    <t>FORMATS/ACCIONS ESPECIALS* - Comissió d'Agència</t>
  </si>
  <si>
    <t>Comissió d'agència FORMATS/ACCIONS ESPECIALS* Televisió</t>
  </si>
  <si>
    <t>COST Net pujada i baixada 1 espot (plataforma d’intercanvi d’arxius)</t>
  </si>
  <si>
    <r>
      <t xml:space="preserve">*FORMATS/ACCIONS ESPECIALS: </t>
    </r>
    <r>
      <rPr>
        <sz val="8"/>
        <color theme="1"/>
        <rFont val="Calibri"/>
        <family val="2"/>
        <scheme val="minor"/>
      </rPr>
      <t xml:space="preserve">s'entén per formats/accions especials tot allò que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té una tarifa publicada a partir de la qual s'hi pugui aplicar un descompte. Per aquest motiu, com que en aquest àmbit no acostumen a aplicar-se descomptes, es demana una comissió d'agència per a la gestió d'aquestes compres, si escau.</t>
    </r>
  </si>
  <si>
    <t xml:space="preserve"> </t>
  </si>
  <si>
    <r>
      <t xml:space="preserve">*COST GRP 20" : </t>
    </r>
    <r>
      <rPr>
        <sz val="8"/>
        <rFont val="Calibri"/>
        <family val="2"/>
        <scheme val="minor"/>
      </rPr>
      <t xml:space="preserve">aquest Cost GRP (gross rating point) per espot de 20" és </t>
    </r>
    <r>
      <rPr>
        <u/>
        <sz val="8"/>
        <rFont val="Calibri"/>
        <family val="2"/>
        <scheme val="minor"/>
      </rPr>
      <t>extrapolable a 25" i 30", proporcionalment (i a d'altres durades segons les equivalències en les polítiques comercials de les cadenes).</t>
    </r>
  </si>
  <si>
    <r>
      <t xml:space="preserve">*Espot 20" (extrapolable): </t>
    </r>
    <r>
      <rPr>
        <sz val="8"/>
        <color theme="1"/>
        <rFont val="Calibri"/>
        <family val="2"/>
        <scheme val="minor"/>
      </rPr>
      <t>l'import unitari per espot de 20" és extrapolable a 25" i 30", proporcionalment (i a d'altres durades segons les equivalències en les polítiques comercials de les cadenes).</t>
    </r>
  </si>
  <si>
    <t xml:space="preserve">- En cap cas es podran aplicar les dues comssions d'agència (Formats Convencionals i Formats/Accions Especials) simultàniament. </t>
  </si>
  <si>
    <t xml:space="preserve">Punts </t>
  </si>
  <si>
    <t>La Vanguardia</t>
  </si>
  <si>
    <t>El Periódico de Cat.</t>
  </si>
  <si>
    <t>El Punt Avui</t>
  </si>
  <si>
    <t>Ara</t>
  </si>
  <si>
    <t>El País</t>
  </si>
  <si>
    <t>El Mundo</t>
  </si>
  <si>
    <t>ABC</t>
  </si>
  <si>
    <t>La Razón</t>
  </si>
  <si>
    <t>Diari de Tarragona</t>
  </si>
  <si>
    <t>Diari de Girona</t>
  </si>
  <si>
    <t>Segre</t>
  </si>
  <si>
    <t>La Mañana</t>
  </si>
  <si>
    <t>Regió 7</t>
  </si>
  <si>
    <t>El 9 Nou</t>
  </si>
  <si>
    <t>Diari de Sabadell</t>
  </si>
  <si>
    <t>Diari de Terrassa</t>
  </si>
  <si>
    <t xml:space="preserve">20 Minutos </t>
  </si>
  <si>
    <t>Més Tarragona</t>
  </si>
  <si>
    <t>El Mundo Deportivo</t>
  </si>
  <si>
    <t>Sport</t>
  </si>
  <si>
    <t>Marca</t>
  </si>
  <si>
    <t>As</t>
  </si>
  <si>
    <t>L'Esportiu</t>
  </si>
  <si>
    <t>Pronto</t>
  </si>
  <si>
    <t>Lecturas</t>
  </si>
  <si>
    <t>Diez Minutos</t>
  </si>
  <si>
    <t>Suports d'ACPC</t>
  </si>
  <si>
    <t>Suports d'AMIC</t>
  </si>
  <si>
    <t>Suports d'APPEC</t>
  </si>
  <si>
    <t>Línia (directe)</t>
  </si>
  <si>
    <t>Comissió d'agència FORMATS CONVENCIONALS* Impresos</t>
  </si>
  <si>
    <t>Comissió d'agència FORMATS/ACCIONS ESPECIALS* Impresos</t>
  </si>
  <si>
    <r>
      <t xml:space="preserve">*FORMATS/ACCIONS ESPECIALS: </t>
    </r>
    <r>
      <rPr>
        <sz val="8"/>
        <color theme="1"/>
        <rFont val="Calibri"/>
        <family val="2"/>
        <scheme val="minor"/>
      </rPr>
      <t>s'entén per formats/accions especials tot allò que no té una tarifa publicada a partir de la qual s'hi pugui aplicar un descompte. Per aquest motiu, com que en aquest àmbit no acostumen a aplicar-se descomptes, es demana una comissió d'agència per a la gestió d'aquestes compres, si escau.</t>
    </r>
  </si>
  <si>
    <t>Catalunya Ràdio</t>
  </si>
  <si>
    <t>Preu Net 1 ins. Falca 20" (extrapolable)* Dl-Dv (7h-10h)</t>
  </si>
  <si>
    <t>Preu Net 1 ins. Falca 20" (extrapolable)* Dl-Dv (13h-24h)</t>
  </si>
  <si>
    <t>Catalunya Informació</t>
  </si>
  <si>
    <t>Preu Net 1 ins. Falca 20" (extrapolable)* Tota la graella</t>
  </si>
  <si>
    <t>Catalunya Música</t>
  </si>
  <si>
    <t>iCat FM</t>
  </si>
  <si>
    <t>Rac 1</t>
  </si>
  <si>
    <t>Preu Net 1 ins. Falca 20" (extrapolable)* El Mon a Rac 1/La Competència/El Barça juga a Rac1</t>
  </si>
  <si>
    <t>Preu Net 1 ins. Falca 20" (extrapolable)* Vostè Primer/Versió Rac1/Islàndia/Via Lliure/L'Espanyol juga a Rac1</t>
  </si>
  <si>
    <t>Rac 105</t>
  </si>
  <si>
    <t>Preu Net 1 ins. Falca 20" (extrapolable)* Dl-Dv (7h-11h)</t>
  </si>
  <si>
    <t>Preu Net 1 ins. Falca 20" (extrapolable)* Resta programació</t>
  </si>
  <si>
    <t>Flaixbac</t>
  </si>
  <si>
    <t>Preu Net 1 ins. Falca 20" (extrapolable)* Dl-Dv (6h-11h) 
+Va de Barça</t>
  </si>
  <si>
    <t>Flaix FM</t>
  </si>
  <si>
    <t>Preu Net 1 ins. Falca 20" (extrapolable)* Dl-Dv (6h-11h)</t>
  </si>
  <si>
    <t>Ser Regional Cat.</t>
  </si>
  <si>
    <t>Preu Net 1 ins. Falca 20" (extrapolable)* Dl-Dv (6h-10h)</t>
  </si>
  <si>
    <t>Preu Net 1 ins. Falca 20" (extrapolable)* Dl-Dv (16h-20h)</t>
  </si>
  <si>
    <t>Ser Catalunya</t>
  </si>
  <si>
    <t>Preu Net 1 ins. Falca 20" (extrapolable)* Dl-Dv (7h-12h)</t>
  </si>
  <si>
    <t>Los 40 Cat.</t>
  </si>
  <si>
    <t>Preu Net 1 ins. Falca 20" (extrapolable)* Dl-Dv (11h-21h)</t>
  </si>
  <si>
    <t>Los 40</t>
  </si>
  <si>
    <t>Dial Cat.</t>
  </si>
  <si>
    <t>Preu Net 1 ins. Falca 20" (extrapolable)* Dl-Dv (11h-23h)</t>
  </si>
  <si>
    <t>Dial</t>
  </si>
  <si>
    <t>Los 40 Classic Cat.</t>
  </si>
  <si>
    <t>Los 40 Classic</t>
  </si>
  <si>
    <t>Europa FM Cat.</t>
  </si>
  <si>
    <t>Preu Net 1 ins. Falca 20" (extrapolable)* Dl-Dv (14h-17h)</t>
  </si>
  <si>
    <t>Europa FM</t>
  </si>
  <si>
    <t>Onda Cero Cat.</t>
  </si>
  <si>
    <t>Preu Net 1 ins. Falca 20" (extrapolable)* Dl-Dv (14-15h)</t>
  </si>
  <si>
    <t>Onda Cero</t>
  </si>
  <si>
    <t>Melodia FM Cat.</t>
  </si>
  <si>
    <t>Preu Net 1 ins. Falca 20" (extrapolable)* Dl-Dv (10h-22h)</t>
  </si>
  <si>
    <t>Melodia FM</t>
  </si>
  <si>
    <t>Cadena 100 Cat.</t>
  </si>
  <si>
    <t>Preu Net 1 ins. Falca 20" (extrapolable)* Ds (9h-14h)</t>
  </si>
  <si>
    <t>Cadena 100</t>
  </si>
  <si>
    <t>Cope Cat.</t>
  </si>
  <si>
    <t>Preu Net 1 ins. Falca 20" (extrapolable)* Herrera en la Cope</t>
  </si>
  <si>
    <t>Cope</t>
  </si>
  <si>
    <t>Rock FM Cat.</t>
  </si>
  <si>
    <t>Preu Net 1 ins. Falca 20" (extrapolable)* Dl-Dv (6h-14,30h)</t>
  </si>
  <si>
    <t>Rock FM</t>
  </si>
  <si>
    <t>Ràdio Tele Taxi</t>
  </si>
  <si>
    <t>Kiss FM Cat.</t>
  </si>
  <si>
    <t>Preu Net 1 ins. Falca 20" (extrapolable)* Dl-Dv (11h-15h)</t>
  </si>
  <si>
    <t>Kiss FM</t>
  </si>
  <si>
    <t>Digital Hits</t>
  </si>
  <si>
    <t>Preu Net 1 ins. Falca 20" (extrapolable)* Dl-Dg (8h-20h)</t>
  </si>
  <si>
    <t>Ràdio Marca Bcn</t>
  </si>
  <si>
    <t>Preu Net 1 ins. Falca 20" (extrapolable)* Marcador (Dl-Dv)</t>
  </si>
  <si>
    <t>Los 40 Urban Bcn</t>
  </si>
  <si>
    <t>Los 40 Urban</t>
  </si>
  <si>
    <t>Altres emissores de ràdio d'àmbit català, espanyol i internacional</t>
  </si>
  <si>
    <t>Comissió d'agència FORMATS CONVENCIONALS* Ràdio</t>
  </si>
  <si>
    <t>Comissió d'agència FORMATS/ACCIONS ESPECIALS* Ràdio</t>
  </si>
  <si>
    <t>Circuit</t>
  </si>
  <si>
    <t>Cinema Moviedis</t>
  </si>
  <si>
    <t>Cost per Mil Espectadors (CPM) 20"* Net</t>
  </si>
  <si>
    <t>Cinema 014 Medios</t>
  </si>
  <si>
    <t>Opis Metro</t>
  </si>
  <si>
    <t>Opis Renfe</t>
  </si>
  <si>
    <t>Opis FGC</t>
  </si>
  <si>
    <t>Mobiliari urbà Clear Chanel</t>
  </si>
  <si>
    <t>Mobiliari urbà  JCDecaux</t>
  </si>
  <si>
    <t>Mobiliari urbà Alpha Publicidad</t>
  </si>
  <si>
    <t>Mobiliari urbà Impursa</t>
  </si>
  <si>
    <t>Opis centres comercials Clear Channel</t>
  </si>
  <si>
    <t>Opis centres comercials JCDecaux</t>
  </si>
  <si>
    <t>Opis centres comercials Exterior Plus</t>
  </si>
  <si>
    <t>Opis centres comercials Iwall</t>
  </si>
  <si>
    <t>Pàrquings</t>
  </si>
  <si>
    <t>Altres circuits/suports/ exclusivistes d'exterior d'àmbit català, espanyol i internacional</t>
  </si>
  <si>
    <t>Comissió d'agència FORMATS CONVENCIONALS* Exterior</t>
  </si>
  <si>
    <t>Comissió d'agència FORMATS/ACCIONS ESPECIALS* Exterior</t>
  </si>
  <si>
    <r>
      <t xml:space="preserve">*FORMATS/ACCIONS ESPECIALS: </t>
    </r>
    <r>
      <rPr>
        <sz val="8"/>
        <color theme="1"/>
        <rFont val="Calibri"/>
        <family val="2"/>
        <scheme val="minor"/>
      </rPr>
      <t>s'entén per formats/accions especials d'exterior tot allò que no té una tarifa publicada a partir de la qual s'hi pugui aplicar un descompte. Per aquest motiu, com que en aquest àmbit no acostumen a aplicar-se descomptes, es demana una comissió d'agència per a la gestió d'aquestes compres, si escau.</t>
    </r>
  </si>
  <si>
    <t>Webs grup CCMA</t>
  </si>
  <si>
    <t>CPM* Net Video In-Stream</t>
  </si>
  <si>
    <t>Webs grup ATRESMEDIA</t>
  </si>
  <si>
    <t>CPM* Net Preroll/Midroll espot 20"/25"</t>
  </si>
  <si>
    <t>CPM* Net Preroll/Midroll espot 30"</t>
  </si>
  <si>
    <t>Webs grup MEDIASET</t>
  </si>
  <si>
    <t>Movistar</t>
  </si>
  <si>
    <t>CPM* Net Preroll (Espot Únic)</t>
  </si>
  <si>
    <t>Spotify</t>
  </si>
  <si>
    <t>CPM* Net Falca+Cover</t>
  </si>
  <si>
    <t>Smartclip</t>
  </si>
  <si>
    <t>CPM* Net Preroll/Inread</t>
  </si>
  <si>
    <t>CPV* Net Preroll/Inread</t>
  </si>
  <si>
    <t>Sunmedia</t>
  </si>
  <si>
    <t>Teads</t>
  </si>
  <si>
    <t>Acuity</t>
  </si>
  <si>
    <t>Compra Programàtica</t>
  </si>
  <si>
    <t>CPM* Net Formats display IAB</t>
  </si>
  <si>
    <t>CPM* Net Video Preroll</t>
  </si>
  <si>
    <t>Facebook</t>
  </si>
  <si>
    <t>Instagram</t>
  </si>
  <si>
    <t>Twitter</t>
  </si>
  <si>
    <t>Google</t>
  </si>
  <si>
    <t>Youtube</t>
  </si>
  <si>
    <t>Webs grup GODÓ</t>
  </si>
  <si>
    <t>Webs grup HERMES</t>
  </si>
  <si>
    <t>Webs  grup ARA</t>
  </si>
  <si>
    <t>Webs grup PRISA</t>
  </si>
  <si>
    <t>Webs grup VOCENTO</t>
  </si>
  <si>
    <t>Webs grup UNIDAD EDITORIAL</t>
  </si>
  <si>
    <t>Webs de LaRazon.</t>
  </si>
  <si>
    <t>Webs de 20Minutos.</t>
  </si>
  <si>
    <t>Webs de Publico.</t>
  </si>
  <si>
    <t>Webs d'ElNacional.</t>
  </si>
  <si>
    <t>Webs de NacioDigital.</t>
  </si>
  <si>
    <t>Webs de Vilaweb.</t>
  </si>
  <si>
    <t>Webs d'ElMon.</t>
  </si>
  <si>
    <t>Webs de LaRepublica.</t>
  </si>
  <si>
    <t>Webs de l'ACPC</t>
  </si>
  <si>
    <t>Webs de l'AMIC</t>
  </si>
  <si>
    <t>Webs de l'APPEC</t>
  </si>
  <si>
    <t>Webs de CronicaGlobal.</t>
  </si>
  <si>
    <t>Webs d'ElConfidencial.</t>
  </si>
  <si>
    <t>Webs d'ElDiario.</t>
  </si>
  <si>
    <t>DiariDeTarragona.</t>
  </si>
  <si>
    <t>DiariDeGirona.</t>
  </si>
  <si>
    <t>Segre.</t>
  </si>
  <si>
    <t>LaManyana.</t>
  </si>
  <si>
    <t>Regio7.</t>
  </si>
  <si>
    <t>El9Nou.</t>
  </si>
  <si>
    <t>DiariDeTerrassa.</t>
  </si>
  <si>
    <t>DiariDeSabadell.</t>
  </si>
  <si>
    <t>DiariMes.</t>
  </si>
  <si>
    <t>Qualsevol site, xarxa social, cercador, exclusivista, influencer, plataforma i dispositiu d'àmbit català, espanyol i internacional</t>
  </si>
  <si>
    <t>FORMATS CONVENCIONALS* - Recàrrec Detallat a l'Acord Marc</t>
  </si>
  <si>
    <t>Recàrrec Màxim
Acord Marc</t>
  </si>
  <si>
    <t>Recàrrec
Expedient</t>
  </si>
  <si>
    <t>Qualsevol xarxa social, cercador o site d'àmbit català, espanyol i internacional</t>
  </si>
  <si>
    <t>TECNOLOGIA* - Cost Detallat a l'Acord Marc</t>
  </si>
  <si>
    <t>Concepte</t>
  </si>
  <si>
    <t>Tipologia
de compra</t>
  </si>
  <si>
    <t>COST TECNOLÒGIC</t>
  </si>
  <si>
    <t>CPM* Tecnologia Net per a Peces fins a 300 KB</t>
  </si>
  <si>
    <t>CPM* Tecnologia Net per a Peces fins a 2,2 MB</t>
  </si>
  <si>
    <t>CPM* Tecnologia Net per a Peces fins a 10 MB</t>
  </si>
  <si>
    <r>
      <rPr>
        <b/>
        <sz val="8"/>
        <color theme="1"/>
        <rFont val="Calibri"/>
        <family val="2"/>
        <scheme val="minor"/>
      </rPr>
      <t>*CPM:</t>
    </r>
    <r>
      <rPr>
        <sz val="8"/>
        <color theme="1"/>
        <rFont val="Calibri"/>
        <family val="2"/>
        <scheme val="minor"/>
      </rPr>
      <t xml:space="preserve"> cost per mil impressions.</t>
    </r>
  </si>
  <si>
    <r>
      <rPr>
        <b/>
        <sz val="8"/>
        <color theme="1"/>
        <rFont val="Calibri"/>
        <family val="2"/>
        <scheme val="minor"/>
      </rPr>
      <t>*CPV: c</t>
    </r>
    <r>
      <rPr>
        <sz val="8"/>
        <color theme="1"/>
        <rFont val="Calibri"/>
        <family val="2"/>
        <scheme val="minor"/>
      </rPr>
      <t>ost per visualització.</t>
    </r>
  </si>
  <si>
    <r>
      <rPr>
        <b/>
        <sz val="8"/>
        <color theme="1"/>
        <rFont val="Calibri"/>
        <family val="2"/>
        <scheme val="minor"/>
      </rPr>
      <t>*CPC:</t>
    </r>
    <r>
      <rPr>
        <sz val="8"/>
        <color theme="1"/>
        <rFont val="Calibri"/>
        <family val="2"/>
        <scheme val="minor"/>
      </rPr>
      <t xml:space="preserve"> cost per clic.</t>
    </r>
  </si>
  <si>
    <r>
      <rPr>
        <b/>
        <sz val="8"/>
        <color theme="1"/>
        <rFont val="Calibri"/>
        <family val="2"/>
        <scheme val="minor"/>
      </rPr>
      <t xml:space="preserve">*Segmentació 3 nivells: </t>
    </r>
    <r>
      <rPr>
        <sz val="8"/>
        <color theme="1"/>
        <rFont val="Calibri"/>
        <family val="2"/>
        <scheme val="minor"/>
      </rPr>
      <t>cost basat en una segmentació, per exemple, basada en criteri geogràfic, criteri sociodemogràfic i criteri d'interessos.</t>
    </r>
  </si>
  <si>
    <t>- Cal omplir totes les caselles en TARONJA (referents a l'Acord Marc) i en GROC (referents a l'Expedient actual).</t>
  </si>
  <si>
    <r>
      <t xml:space="preserve">*FORMATS CONVENCIONALS: </t>
    </r>
    <r>
      <rPr>
        <sz val="8"/>
        <color theme="1"/>
        <rFont val="Calibri"/>
        <family val="2"/>
        <scheme val="minor"/>
      </rPr>
      <t>s'entén per formats convencionals tots aquells formats (d'anunci i de contingut) que tenen una tarifa publicada a partir de la qual s'aplica un descompte.</t>
    </r>
  </si>
  <si>
    <r>
      <t xml:space="preserve">*FORMATS CONVENCIONALS: </t>
    </r>
    <r>
      <rPr>
        <sz val="8"/>
        <color theme="1"/>
        <rFont val="Calibri"/>
        <family val="2"/>
        <scheme val="minor"/>
      </rPr>
      <t>s'entén per formats convencionals tots aquells que tenen una tarifa publicada a partir de la qual s'aplica un descompte.</t>
    </r>
  </si>
  <si>
    <r>
      <t xml:space="preserve">*FORMATS CONVENCIONALS: </t>
    </r>
    <r>
      <rPr>
        <sz val="8"/>
        <color theme="1"/>
        <rFont val="Calibri"/>
        <family val="2"/>
        <scheme val="minor"/>
      </rPr>
      <t>s'entén per formats convencionals d'exterior tots aquells que tenen una tarifa publicada a partir de la qual s'aplica un descompte.</t>
    </r>
  </si>
  <si>
    <t>FORMATS CONVENCIONALS* - Preu o Cost detallat a l'Acord Marc</t>
  </si>
  <si>
    <t xml:space="preserve">FORMATS CONVENCIONALS* - Descompte ALTRES </t>
  </si>
  <si>
    <t>Tarifa 2022</t>
  </si>
  <si>
    <t>(omplir)</t>
  </si>
  <si>
    <t>FORMATS CONVENCIONALS* - Descompte ALTRES</t>
  </si>
  <si>
    <t>IP</t>
  </si>
  <si>
    <t>IP Cat.</t>
  </si>
  <si>
    <t>Webs grup PRENSA IBÉRICA*</t>
  </si>
  <si>
    <t>CARAT</t>
  </si>
  <si>
    <t>GESMEDIA-ITANMEDIA</t>
  </si>
  <si>
    <t>HAVAS</t>
  </si>
  <si>
    <t>WAVEMAKER</t>
  </si>
  <si>
    <t>punts</t>
  </si>
  <si>
    <r>
      <t xml:space="preserve">*Preu/Cost net Expedient: </t>
    </r>
    <r>
      <rPr>
        <sz val="8"/>
        <color theme="1"/>
        <rFont val="Calibri"/>
        <family val="2"/>
        <scheme val="minor"/>
      </rPr>
      <t>correspon a l’import net resultant que inclou tots els descomptes i càrrecs, abans de la comissió d'agència i de l'IVA.</t>
    </r>
  </si>
  <si>
    <r>
      <t xml:space="preserve">*Descompte Expedient: </t>
    </r>
    <r>
      <rPr>
        <sz val="8"/>
        <rFont val="Calibri"/>
        <family val="2"/>
        <scheme val="minor"/>
      </rPr>
      <t>inclou tots els descomptes i càrrecs abans de la comissió d'agència i de l'IVA.</t>
    </r>
  </si>
  <si>
    <r>
      <t>*Preu/Cost net Expedient:</t>
    </r>
    <r>
      <rPr>
        <sz val="8"/>
        <color theme="1"/>
        <rFont val="Calibri"/>
        <family val="2"/>
        <scheme val="minor"/>
      </rPr>
      <t xml:space="preserve"> correspon a l’import net resultant que inclou tots els descomptes i càrrecs, abans de la comissió d'agència i de l'IVA.</t>
    </r>
  </si>
  <si>
    <t>Altres suports impresos d'àmbit català, espanyol i internacional</t>
  </si>
  <si>
    <r>
      <t xml:space="preserve">*Cost per Mil Espectadors (CPM) 20": </t>
    </r>
    <r>
      <rPr>
        <sz val="8"/>
        <rFont val="Calibri"/>
        <family val="2"/>
        <scheme val="minor"/>
      </rPr>
      <t xml:space="preserve">aquest CPM per espot de 20" és </t>
    </r>
    <r>
      <rPr>
        <u/>
        <sz val="8"/>
        <rFont val="Calibri"/>
        <family val="2"/>
        <scheme val="minor"/>
      </rPr>
      <t>extrapolable a 25" i 30", proporcionalment (i a d'altres durades segons les equivalències en les polítiques comercials de les exhibidores).</t>
    </r>
  </si>
  <si>
    <r>
      <rPr>
        <b/>
        <sz val="8"/>
        <color theme="1"/>
        <rFont val="Calibri"/>
        <family val="2"/>
        <scheme val="minor"/>
      </rPr>
      <t xml:space="preserve">*grup PRENSA IBÉRICA: </t>
    </r>
    <r>
      <rPr>
        <sz val="8"/>
        <color theme="1"/>
        <rFont val="Calibri"/>
        <family val="2"/>
        <scheme val="minor"/>
      </rPr>
      <t>abans grup ZETA.</t>
    </r>
  </si>
  <si>
    <t>Tarifa 2023*</t>
  </si>
  <si>
    <t>Expansión</t>
  </si>
  <si>
    <t>Cinco Días</t>
  </si>
  <si>
    <t>Cinema Moviedis - Preu Net  Producció 1 Creativitat (abans d'IVA)</t>
  </si>
  <si>
    <t>Cinema Moviedis - Preu Net  Producció 2 Creativitats (abans d'IVA)</t>
  </si>
  <si>
    <t>Cinema 014 Medios - Preu Net  Producció 1 Creativitat (abans d'IVA)</t>
  </si>
  <si>
    <t>Cinema 014 Medios - Preu Net  Producció 2 Creativitats (abans d'IVA)</t>
  </si>
  <si>
    <t>IMPRÈS</t>
  </si>
  <si>
    <t>Webs d'El Grup TIRABOL</t>
  </si>
  <si>
    <t>FORMATS/SITES/SEGMENTACIONS diverses</t>
  </si>
  <si>
    <t>Preu NET Expedient*</t>
  </si>
  <si>
    <t>Tik Tok</t>
  </si>
  <si>
    <t>Twitch</t>
  </si>
  <si>
    <t>CPM* Net Spark Ads segmentació 3 nivells*</t>
  </si>
  <si>
    <t>CPV* Net Reels segmentació 3 nivells*</t>
  </si>
  <si>
    <t>Descompte mínim per a qualsevol FORMAT CONVENCIONAL*</t>
  </si>
  <si>
    <t>Descompte mínim per a la resta de FORMATS CONVENCIONALS* (NO extrapolables de Cost per Mil Espectadors espot20")</t>
  </si>
  <si>
    <t>CPM* Net Page Post Photo segmentació 3 nivells*</t>
  </si>
  <si>
    <t>CPM* Net Story segmentació 3 nivells*</t>
  </si>
  <si>
    <t>CPM* Net Promoted Tweet segmentació 3 nivells*</t>
  </si>
  <si>
    <t>CPC* Net Enllaç Patrocinat segmentació 3 nivells:</t>
  </si>
  <si>
    <t>CPM* Net Google Ads segmentació 3 nivells:</t>
  </si>
  <si>
    <t>CPM* Net Preroll segmentació 3 nivells*</t>
  </si>
  <si>
    <r>
      <t xml:space="preserve">Descompte </t>
    </r>
    <r>
      <rPr>
        <u/>
        <sz val="8"/>
        <color theme="1"/>
        <rFont val="Calibri"/>
        <family val="2"/>
        <scheme val="minor"/>
      </rPr>
      <t>Mínim</t>
    </r>
    <r>
      <rPr>
        <sz val="8"/>
        <color theme="1"/>
        <rFont val="Calibri"/>
        <family val="2"/>
        <scheme val="minor"/>
      </rPr>
      <t xml:space="preserve"> per a qualsevol altre FORMAT CONVENCIONAL* no especificat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</si>
  <si>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qualsevol compra que impliqui una segmentació de 4 o + nivells</t>
    </r>
  </si>
  <si>
    <r>
      <t xml:space="preserve">Descompte </t>
    </r>
    <r>
      <rPr>
        <u/>
        <sz val="8"/>
        <color theme="1"/>
        <rFont val="Calibri"/>
        <family val="2"/>
        <scheme val="minor"/>
      </rPr>
      <t>Mínim</t>
    </r>
    <r>
      <rPr>
        <sz val="8"/>
        <color theme="1"/>
        <rFont val="Calibri"/>
        <family val="2"/>
        <scheme val="minor"/>
      </rPr>
      <t xml:space="preserve"> per a qualsevol altre FORMAT CONVENCIONAL*</t>
    </r>
  </si>
  <si>
    <t>Descompte Mínim per a la resta de FORMATS CONVENCIONALS*</t>
  </si>
  <si>
    <t>Descompte Mínim per a qualsevol FORMAT CONVENCIONAL*</t>
  </si>
  <si>
    <t>TOTAL</t>
  </si>
  <si>
    <t>... €</t>
  </si>
  <si>
    <t>E3</t>
  </si>
  <si>
    <t>33</t>
  </si>
  <si>
    <t>SX3</t>
  </si>
  <si>
    <t>(empresa)</t>
  </si>
  <si>
    <t>...%</t>
  </si>
  <si>
    <t>...€</t>
  </si>
  <si>
    <t>Descompte Mínim per a tots els FORMATS CONVENCIONALS*</t>
  </si>
  <si>
    <t>Comissió d'agència FORMATS/ACCIONS ESPECIALS* Digital</t>
  </si>
  <si>
    <t>Comissió d'agència FORMATS CONVENCIONALS* Digital</t>
  </si>
  <si>
    <t>Resta d'emissores de la CCMA</t>
  </si>
  <si>
    <t>CPM* Net Page Post Video segmentació 3 nivells*</t>
  </si>
  <si>
    <t>CPM* Net Video Card segmentació 3 nivells*</t>
  </si>
  <si>
    <t>Preu Net 1 Pàgina Color Senar Dl-Ds</t>
  </si>
  <si>
    <t>Preu Net 1 Pàgina Color Senar Dl-Dv</t>
  </si>
  <si>
    <t>Preu Net 1 Pàgina Color Senar Dl-Ds (ed. Cat.)</t>
  </si>
  <si>
    <t>Preu Net 1 Pàgina Color Senar Dl-Dv (ed. Cat.)</t>
  </si>
  <si>
    <t>Preu Net 1 Pàgina Color Senar Dm-Dv</t>
  </si>
  <si>
    <t>Preu Net 1 Pàgina Color Senar Dl-Dg</t>
  </si>
  <si>
    <t>Preu Net 1 Pàgina Color Senar Dv</t>
  </si>
  <si>
    <t>Preu Net 1 Pàgina Color Senar Dm, Dj</t>
  </si>
  <si>
    <t>Preu Net 1 Pàgina Color Senar secció Barça Dg+Dl+Dia partit/post Barça (ed. Cat.)</t>
  </si>
  <si>
    <t>Preu Net 1 Pàgina Color Senar secció Barça Dg+Dl+Dia post-partit Barça (ed. Cat.)</t>
  </si>
  <si>
    <t>Preu Net 1 Pàgina Color Senar tarifa general (ed. Cat.)</t>
  </si>
  <si>
    <t>Preu Net 1 Pàgina Color Senar general Dm-Ds (ed. Cat.)</t>
  </si>
  <si>
    <t>PRODUCCIONS diverses</t>
  </si>
  <si>
    <t>Detall de la producció</t>
  </si>
  <si>
    <t>Radio Marca</t>
  </si>
  <si>
    <t>Ràdio Estel</t>
  </si>
  <si>
    <t>CPM* Net Video Preroll/Midroll segmentació 3 nivells*</t>
  </si>
  <si>
    <t>Linkedin</t>
  </si>
  <si>
    <t>CPC* Net Sponsored Updates segmentació 3 nivells*</t>
  </si>
  <si>
    <r>
      <t xml:space="preserve">Opis Renfe - Preu Net  Producció </t>
    </r>
    <r>
      <rPr>
        <b/>
        <u/>
        <sz val="8"/>
        <rFont val="Calibri"/>
        <family val="2"/>
        <scheme val="minor"/>
      </rPr>
      <t xml:space="preserve">95 Cares 1 Creativitat </t>
    </r>
    <r>
      <rPr>
        <sz val="8"/>
        <rFont val="Calibri"/>
        <family val="2"/>
        <scheme val="minor"/>
      </rPr>
      <t>(abans d'IVA)</t>
    </r>
  </si>
  <si>
    <r>
      <t>Opis Renfe - Preu Net  Producció</t>
    </r>
    <r>
      <rPr>
        <b/>
        <u/>
        <sz val="8"/>
        <rFont val="Calibri"/>
        <family val="2"/>
        <scheme val="minor"/>
      </rPr>
      <t xml:space="preserve"> 95 Cares 2 Creativitat </t>
    </r>
    <r>
      <rPr>
        <sz val="8"/>
        <rFont val="Calibri"/>
        <family val="2"/>
        <scheme val="minor"/>
      </rPr>
      <t>(abans d'IVA)</t>
    </r>
  </si>
  <si>
    <r>
      <t xml:space="preserve">Opis FGC - Preu Net  Producció </t>
    </r>
    <r>
      <rPr>
        <b/>
        <u/>
        <sz val="8"/>
        <rFont val="Calibri"/>
        <family val="2"/>
        <scheme val="minor"/>
      </rPr>
      <t xml:space="preserve">60 Cares 1 Creativitat </t>
    </r>
    <r>
      <rPr>
        <sz val="8"/>
        <rFont val="Calibri"/>
        <family val="2"/>
        <scheme val="minor"/>
      </rPr>
      <t>(abans d'IVA)</t>
    </r>
  </si>
  <si>
    <r>
      <t xml:space="preserve">Opis FGC - Preu Net  Producció </t>
    </r>
    <r>
      <rPr>
        <b/>
        <u/>
        <sz val="8"/>
        <rFont val="Calibri"/>
        <family val="2"/>
        <scheme val="minor"/>
      </rPr>
      <t xml:space="preserve">60 Cares 2 Creativitat </t>
    </r>
    <r>
      <rPr>
        <sz val="8"/>
        <rFont val="Calibri"/>
        <family val="2"/>
        <scheme val="minor"/>
      </rPr>
      <t>(abans d'IVA)</t>
    </r>
  </si>
  <si>
    <r>
      <t xml:space="preserve">Opis Catalunya - Preu Net  Producció </t>
    </r>
    <r>
      <rPr>
        <b/>
        <sz val="8"/>
        <rFont val="Calibri"/>
        <family val="2"/>
        <scheme val="minor"/>
      </rPr>
      <t>790 Cares 1 Creativitat</t>
    </r>
    <r>
      <rPr>
        <sz val="8"/>
        <rFont val="Calibri"/>
        <family val="2"/>
        <scheme val="minor"/>
      </rPr>
      <t xml:space="preserve"> (abans d'IVA)</t>
    </r>
  </si>
  <si>
    <r>
      <t xml:space="preserve">Opis Catalunya - Preu Net  Producció </t>
    </r>
    <r>
      <rPr>
        <b/>
        <u/>
        <sz val="8"/>
        <rFont val="Calibri"/>
        <family val="2"/>
        <scheme val="minor"/>
      </rPr>
      <t>790 Cares 2 Creativitat</t>
    </r>
    <r>
      <rPr>
        <sz val="8"/>
        <rFont val="Calibri"/>
        <family val="2"/>
        <scheme val="minor"/>
      </rPr>
      <t xml:space="preserve"> (abans d'IVA)</t>
    </r>
  </si>
  <si>
    <r>
      <t>Opis BCN AM  - Preu Net  Producció</t>
    </r>
    <r>
      <rPr>
        <b/>
        <u/>
        <sz val="8"/>
        <rFont val="Calibri"/>
        <family val="2"/>
        <scheme val="minor"/>
      </rPr>
      <t xml:space="preserve"> 147 Cares 2 Creativitat</t>
    </r>
    <r>
      <rPr>
        <sz val="8"/>
        <rFont val="Calibri"/>
        <family val="2"/>
        <scheme val="minor"/>
      </rPr>
      <t xml:space="preserve"> (abans d'IVA)</t>
    </r>
  </si>
  <si>
    <r>
      <t xml:space="preserve">Opis BCN AM  - Preu Net  Producció </t>
    </r>
    <r>
      <rPr>
        <b/>
        <u/>
        <sz val="8"/>
        <rFont val="Calibri"/>
        <family val="2"/>
        <scheme val="minor"/>
      </rPr>
      <t>147 Cares 1 Creativitat</t>
    </r>
    <r>
      <rPr>
        <sz val="8"/>
        <rFont val="Calibri"/>
        <family val="2"/>
        <scheme val="minor"/>
      </rPr>
      <t xml:space="preserve"> (abans d'IVA)</t>
    </r>
  </si>
  <si>
    <t>(AQUÍ escriure el nom de l'empresa)</t>
  </si>
  <si>
    <t>COST GRP 20"* Net indiv.+16, mínim 45% PT.  gener- febrer</t>
  </si>
  <si>
    <t>COST GRP 20"* Net indiv.+16, mínim 45% PT. març- juny</t>
  </si>
  <si>
    <t>COST GRP 20"* Net indiv.+16, mínim 45% PT. juliol</t>
  </si>
  <si>
    <t>COST GRP 20"* Net indiv.+16, mínim 45% PT.  agost</t>
  </si>
  <si>
    <t>COST GRP 20"* Net indiv.+16, mínim 45% PT.  setembre</t>
  </si>
  <si>
    <t>COST GRP 20"* Net indiv.+16, mínim 45% PT. octubre-24 desembre</t>
  </si>
  <si>
    <t>COST GRP 20"* Net  indiv.+16, mínim 45% PT. 25-31 desembre</t>
  </si>
  <si>
    <r>
      <t xml:space="preserve">Descompte Mínim per a la resta de FORMATS CONVENCIONALS* </t>
    </r>
    <r>
      <rPr>
        <b/>
        <sz val="8"/>
        <color theme="1"/>
        <rFont val="Calibri"/>
        <family val="2"/>
        <scheme val="minor"/>
      </rPr>
      <t>Planificacions Adhoc</t>
    </r>
    <r>
      <rPr>
        <sz val="8"/>
        <color theme="1"/>
        <rFont val="Calibri"/>
        <family val="2"/>
        <scheme val="minor"/>
      </rPr>
      <t xml:space="preserve"> (NO extrapolables de 20"). </t>
    </r>
  </si>
  <si>
    <t>324, E3, 33</t>
  </si>
  <si>
    <t>Descompte Mínim per a la resta de FORMATS CONVENCIONALS* (NO extrapolables de 20")</t>
  </si>
  <si>
    <t>Descompte Mínim per a FORMATS CONVENCIONALS*
Tota la graella</t>
  </si>
  <si>
    <t>POSICIONAMENT Espots a CCMA</t>
  </si>
  <si>
    <t>Recàrrec
Expedient*</t>
  </si>
  <si>
    <t>TV3, 324, E3, 33 i SX3</t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</si>
  <si>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1a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</si>
  <si>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2a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</si>
  <si>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3a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</si>
  <si>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l'avantpenúltima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</si>
  <si>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la penúltima i última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</si>
  <si>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1a posició de l'espot en el bloc publicitari en franja Day Time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</si>
  <si>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2a posició de l'espot en el bloc publicitari en franja Day Time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</si>
  <si>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3a posició de l'espot en el bloc publicitari en franja Day Time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</si>
  <si>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l'avantpenúltima posició de l'espot en el bloc publicitari en franja Day Time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</si>
  <si>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la penúltima i última posició de l'espot en el bloc publicitari en franja Day Time</t>
    </r>
  </si>
  <si>
    <t>OBSERVACIONS:</t>
  </si>
  <si>
    <r>
      <t xml:space="preserve">Opis Metro - Preu Net  Producció </t>
    </r>
    <r>
      <rPr>
        <b/>
        <u/>
        <sz val="8"/>
        <rFont val="Calibri"/>
        <family val="2"/>
        <scheme val="minor"/>
      </rPr>
      <t>200 Cares 1 Creativita</t>
    </r>
    <r>
      <rPr>
        <sz val="8"/>
        <rFont val="Calibri"/>
        <family val="2"/>
        <scheme val="minor"/>
      </rPr>
      <t>t (abans d'IVA)</t>
    </r>
  </si>
  <si>
    <r>
      <t xml:space="preserve">Opis Metro - Preu Net  Producció </t>
    </r>
    <r>
      <rPr>
        <b/>
        <u/>
        <sz val="8"/>
        <rFont val="Calibri"/>
        <family val="2"/>
        <scheme val="minor"/>
      </rPr>
      <t>200 Cares 2 Creativitat</t>
    </r>
    <r>
      <rPr>
        <sz val="8"/>
        <rFont val="Calibri"/>
        <family val="2"/>
        <scheme val="minor"/>
      </rPr>
      <t xml:space="preserve"> (abans d'IVA)</t>
    </r>
  </si>
  <si>
    <t>Exp. SCT-2025-112</t>
  </si>
  <si>
    <t>Exp. SCT-2025_112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</si>
</sst>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164" formatCode="#,##0.00\ &quot;€&quot;"/>
    <numFmt numFmtId="165" formatCode="0.000"/>
    <numFmt numFmtId="166" formatCode="0.000000"/>
    <numFmt numFmtId="167" formatCode="_-* #,##0.000\ &quot;€&quot;_-;\-* #,##0.000\ &quot;€&quot;_-;_-* &quot;-&quot;?\ &quot;€&quot;_-;_-@_-"/>
    <numFmt numFmtId="168" formatCode="#,##0.0000\ &quot;€&quot;"/>
    <numFmt numFmtId="169" formatCode="#,##0.000\ &quot;€&quot;"/>
    <numFmt numFmtId="170" formatCode="#,##0.00000\ &quot;€&quot;"/>
    <numFmt numFmtId="171" formatCode="#,##0.000000\ &quot;€&quot;"/>
    <numFmt numFmtId="172" formatCode="0.000%"/>
    <numFmt numFmtId="173" formatCode="#,##0.000"/>
    <numFmt numFmtId="174" formatCode="0.000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0000FF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u/>
      <sz val="8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i/>
      <sz val="6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b/>
      <i/>
      <sz val="8"/>
      <color theme="0" tint="-0.499984740745262"/>
      <name val="Calibri"/>
      <family val="2"/>
      <scheme val="minor"/>
    </font>
    <font>
      <b/>
      <i/>
      <sz val="8"/>
      <color rgb="FF0000FF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rgb="FF0000FF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rgb="FF0000FF"/>
      <name val="Calibri"/>
      <family val="2"/>
      <scheme val="minor"/>
    </font>
    <font>
      <sz val="8"/>
      <color rgb="FF00B050"/>
      <name val="Calibri"/>
      <family val="2"/>
      <scheme val="minor"/>
    </font>
    <font>
      <i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Trellis">
        <fgColor theme="6"/>
        <bgColor theme="0"/>
      </patternFill>
    </fill>
    <fill>
      <patternFill patternType="lightTrellis">
        <fgColor theme="6"/>
        <bgColor theme="2"/>
      </patternFill>
    </fill>
    <fill>
      <patternFill patternType="lightTrellis">
        <fgColor theme="6"/>
        <bgColor theme="8" tint="0.79998168889431442"/>
      </patternFill>
    </fill>
    <fill>
      <patternFill patternType="lightTrellis">
        <fgColor theme="6"/>
      </patternFill>
    </fill>
    <fill>
      <patternFill patternType="solid">
        <fgColor theme="1"/>
        <bgColor theme="6"/>
      </patternFill>
    </fill>
    <fill>
      <patternFill patternType="solid">
        <fgColor indexed="65"/>
        <bgColor indexed="64"/>
      </patternFill>
    </fill>
    <fill>
      <patternFill patternType="lightTrellis">
        <fgColor theme="6"/>
        <bgColor theme="5" tint="0.79998168889431442"/>
      </patternFill>
    </fill>
    <fill>
      <patternFill patternType="solid">
        <fgColor theme="0"/>
        <bgColor theme="6"/>
      </patternFill>
    </fill>
    <fill>
      <patternFill patternType="lightTrellis">
        <fgColor theme="6"/>
        <bgColor theme="0" tint="-0.14999847407452621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534">
    <xf numFmtId="0" fontId="0" fillId="0" borderId="0" xfId="0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10" fillId="3" borderId="1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65" fontId="13" fillId="2" borderId="1" xfId="0" applyNumberFormat="1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165" fontId="13" fillId="2" borderId="0" xfId="0" applyNumberFormat="1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 wrapText="1"/>
    </xf>
    <xf numFmtId="165" fontId="17" fillId="4" borderId="1" xfId="0" applyNumberFormat="1" applyFont="1" applyFill="1" applyBorder="1" applyAlignment="1">
      <alignment vertical="top"/>
    </xf>
    <xf numFmtId="0" fontId="14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165" fontId="19" fillId="2" borderId="4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10" fontId="11" fillId="2" borderId="4" xfId="2" applyNumberFormat="1" applyFont="1" applyFill="1" applyBorder="1" applyAlignment="1">
      <alignment horizontal="center" vertical="center" wrapText="1"/>
    </xf>
    <xf numFmtId="10" fontId="19" fillId="2" borderId="4" xfId="0" applyNumberFormat="1" applyFont="1" applyFill="1" applyBorder="1" applyAlignment="1">
      <alignment horizontal="center" vertical="center" wrapText="1"/>
    </xf>
    <xf numFmtId="44" fontId="21" fillId="2" borderId="4" xfId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0" fontId="18" fillId="2" borderId="0" xfId="0" applyFont="1" applyFill="1" applyAlignment="1">
      <alignment vertical="top"/>
    </xf>
    <xf numFmtId="165" fontId="22" fillId="2" borderId="4" xfId="0" applyNumberFormat="1" applyFont="1" applyFill="1" applyBorder="1" applyAlignment="1">
      <alignment horizontal="center" vertical="top"/>
    </xf>
    <xf numFmtId="0" fontId="20" fillId="2" borderId="4" xfId="0" applyFont="1" applyFill="1" applyBorder="1" applyAlignment="1">
      <alignment vertical="top" wrapText="1"/>
    </xf>
    <xf numFmtId="0" fontId="18" fillId="2" borderId="4" xfId="0" applyFont="1" applyFill="1" applyBorder="1" applyAlignment="1">
      <alignment vertical="top" wrapText="1"/>
    </xf>
    <xf numFmtId="164" fontId="23" fillId="4" borderId="4" xfId="1" quotePrefix="1" applyNumberFormat="1" applyFont="1" applyFill="1" applyBorder="1" applyAlignment="1">
      <alignment horizontal="right" vertical="top" wrapText="1"/>
    </xf>
    <xf numFmtId="164" fontId="24" fillId="5" borderId="4" xfId="1" applyNumberFormat="1" applyFont="1" applyFill="1" applyBorder="1" applyAlignment="1">
      <alignment horizontal="right" vertical="top" wrapText="1"/>
    </xf>
    <xf numFmtId="0" fontId="20" fillId="2" borderId="0" xfId="0" applyFont="1" applyFill="1" applyAlignment="1">
      <alignment vertical="top"/>
    </xf>
    <xf numFmtId="0" fontId="18" fillId="0" borderId="0" xfId="0" applyFont="1" applyAlignment="1">
      <alignment vertical="top"/>
    </xf>
    <xf numFmtId="0" fontId="20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44" fontId="23" fillId="2" borderId="0" xfId="1" quotePrefix="1" applyFont="1" applyFill="1" applyBorder="1" applyAlignment="1">
      <alignment horizontal="right" vertical="center" wrapText="1"/>
    </xf>
    <xf numFmtId="0" fontId="18" fillId="2" borderId="0" xfId="0" applyFont="1" applyFill="1"/>
    <xf numFmtId="0" fontId="16" fillId="2" borderId="0" xfId="0" applyFont="1" applyFill="1" applyAlignment="1">
      <alignment vertical="center"/>
    </xf>
    <xf numFmtId="44" fontId="14" fillId="4" borderId="2" xfId="1" applyFont="1" applyFill="1" applyBorder="1" applyAlignment="1">
      <alignment horizontal="left" vertical="center" wrapText="1"/>
    </xf>
    <xf numFmtId="0" fontId="11" fillId="2" borderId="4" xfId="0" quotePrefix="1" applyFont="1" applyFill="1" applyBorder="1" applyAlignment="1">
      <alignment vertical="top" wrapText="1"/>
    </xf>
    <xf numFmtId="0" fontId="11" fillId="2" borderId="4" xfId="0" applyFont="1" applyFill="1" applyBorder="1" applyAlignment="1">
      <alignment vertical="top" wrapText="1"/>
    </xf>
    <xf numFmtId="0" fontId="17" fillId="2" borderId="0" xfId="0" applyFont="1" applyFill="1" applyAlignment="1">
      <alignment vertical="center" wrapText="1"/>
    </xf>
    <xf numFmtId="164" fontId="11" fillId="2" borderId="4" xfId="1" applyNumberFormat="1" applyFont="1" applyFill="1" applyBorder="1" applyAlignment="1">
      <alignment horizontal="center" vertical="center" wrapText="1"/>
    </xf>
    <xf numFmtId="10" fontId="21" fillId="2" borderId="4" xfId="2" applyNumberFormat="1" applyFont="1" applyFill="1" applyBorder="1" applyAlignment="1">
      <alignment horizontal="center" vertical="center" wrapText="1"/>
    </xf>
    <xf numFmtId="164" fontId="21" fillId="2" borderId="0" xfId="1" applyNumberFormat="1" applyFont="1" applyFill="1" applyBorder="1" applyAlignment="1">
      <alignment horizontal="center" vertical="center" wrapText="1"/>
    </xf>
    <xf numFmtId="10" fontId="23" fillId="4" borderId="4" xfId="2" applyNumberFormat="1" applyFont="1" applyFill="1" applyBorder="1" applyAlignment="1">
      <alignment horizontal="center" vertical="top"/>
    </xf>
    <xf numFmtId="10" fontId="24" fillId="5" borderId="4" xfId="2" applyNumberFormat="1" applyFont="1" applyFill="1" applyBorder="1" applyAlignment="1">
      <alignment horizontal="center" vertical="top"/>
    </xf>
    <xf numFmtId="0" fontId="6" fillId="2" borderId="0" xfId="0" applyFont="1" applyFill="1" applyAlignment="1">
      <alignment vertical="top"/>
    </xf>
    <xf numFmtId="44" fontId="21" fillId="2" borderId="0" xfId="1" quotePrefix="1" applyFont="1" applyFill="1" applyBorder="1" applyAlignment="1">
      <alignment horizontal="right" vertical="top"/>
    </xf>
    <xf numFmtId="165" fontId="23" fillId="2" borderId="4" xfId="0" applyNumberFormat="1" applyFont="1" applyFill="1" applyBorder="1" applyAlignment="1">
      <alignment horizontal="center" vertical="top"/>
    </xf>
    <xf numFmtId="164" fontId="21" fillId="2" borderId="0" xfId="1" applyNumberFormat="1" applyFont="1" applyFill="1" applyBorder="1" applyAlignment="1">
      <alignment horizontal="right" vertical="top" wrapText="1"/>
    </xf>
    <xf numFmtId="44" fontId="20" fillId="2" borderId="0" xfId="1" quotePrefix="1" applyFont="1" applyFill="1" applyBorder="1" applyAlignment="1">
      <alignment horizontal="right" vertical="top"/>
    </xf>
    <xf numFmtId="0" fontId="11" fillId="2" borderId="4" xfId="0" applyFont="1" applyFill="1" applyBorder="1" applyAlignment="1">
      <alignment horizontal="left" vertical="top" wrapText="1"/>
    </xf>
    <xf numFmtId="0" fontId="25" fillId="2" borderId="0" xfId="0" applyFont="1" applyFill="1" applyAlignment="1">
      <alignment vertical="center"/>
    </xf>
    <xf numFmtId="165" fontId="28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vertical="center" wrapText="1"/>
    </xf>
    <xf numFmtId="10" fontId="28" fillId="2" borderId="0" xfId="0" applyNumberFormat="1" applyFont="1" applyFill="1" applyAlignment="1">
      <alignment horizontal="center" vertical="center" wrapText="1"/>
    </xf>
    <xf numFmtId="10" fontId="8" fillId="2" borderId="0" xfId="0" applyNumberFormat="1" applyFont="1" applyFill="1" applyAlignment="1">
      <alignment horizontal="center" vertical="center"/>
    </xf>
    <xf numFmtId="10" fontId="29" fillId="2" borderId="0" xfId="2" applyNumberFormat="1" applyFont="1" applyFill="1" applyBorder="1" applyAlignment="1">
      <alignment horizontal="center" vertical="center"/>
    </xf>
    <xf numFmtId="164" fontId="29" fillId="2" borderId="0" xfId="1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vertical="top"/>
    </xf>
    <xf numFmtId="165" fontId="17" fillId="7" borderId="1" xfId="0" applyNumberFormat="1" applyFont="1" applyFill="1" applyBorder="1" applyAlignment="1">
      <alignment vertical="top"/>
    </xf>
    <xf numFmtId="0" fontId="16" fillId="7" borderId="5" xfId="0" applyFont="1" applyFill="1" applyBorder="1" applyAlignment="1">
      <alignment horizontal="center" vertical="top" wrapText="1"/>
    </xf>
    <xf numFmtId="164" fontId="16" fillId="7" borderId="2" xfId="0" applyNumberFormat="1" applyFont="1" applyFill="1" applyBorder="1" applyAlignment="1">
      <alignment horizontal="right" vertical="top" wrapText="1"/>
    </xf>
    <xf numFmtId="10" fontId="17" fillId="7" borderId="3" xfId="0" applyNumberFormat="1" applyFont="1" applyFill="1" applyBorder="1" applyAlignment="1">
      <alignment vertical="top" wrapText="1"/>
    </xf>
    <xf numFmtId="164" fontId="4" fillId="2" borderId="0" xfId="1" applyNumberFormat="1" applyFont="1" applyFill="1" applyBorder="1" applyAlignment="1">
      <alignment horizontal="right" vertical="center"/>
    </xf>
    <xf numFmtId="165" fontId="19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20" fillId="2" borderId="2" xfId="0" applyFont="1" applyFill="1" applyBorder="1" applyAlignment="1">
      <alignment vertical="center" wrapText="1"/>
    </xf>
    <xf numFmtId="10" fontId="21" fillId="2" borderId="4" xfId="0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vertical="center" wrapText="1"/>
    </xf>
    <xf numFmtId="165" fontId="1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44" fontId="21" fillId="2" borderId="0" xfId="1" applyFont="1" applyFill="1" applyBorder="1" applyAlignment="1">
      <alignment horizontal="center" vertical="center" wrapText="1"/>
    </xf>
    <xf numFmtId="0" fontId="18" fillId="0" borderId="0" xfId="0" applyFont="1"/>
    <xf numFmtId="0" fontId="6" fillId="2" borderId="1" xfId="0" applyFont="1" applyFill="1" applyBorder="1" applyAlignment="1">
      <alignment horizontal="left" vertical="top"/>
    </xf>
    <xf numFmtId="165" fontId="23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10" fontId="21" fillId="2" borderId="0" xfId="1" applyNumberFormat="1" applyFont="1" applyFill="1" applyBorder="1" applyAlignment="1">
      <alignment horizontal="center" vertical="center"/>
    </xf>
    <xf numFmtId="10" fontId="21" fillId="2" borderId="0" xfId="1" quotePrefix="1" applyNumberFormat="1" applyFont="1" applyFill="1" applyBorder="1" applyAlignment="1">
      <alignment horizontal="right" vertical="center"/>
    </xf>
    <xf numFmtId="164" fontId="20" fillId="2" borderId="0" xfId="0" applyNumberFormat="1" applyFont="1" applyFill="1" applyAlignment="1">
      <alignment horizontal="right" vertical="center"/>
    </xf>
    <xf numFmtId="0" fontId="25" fillId="2" borderId="0" xfId="0" applyFont="1" applyFill="1" applyAlignment="1">
      <alignment vertical="top"/>
    </xf>
    <xf numFmtId="0" fontId="20" fillId="2" borderId="0" xfId="0" applyFont="1" applyFill="1" applyAlignment="1">
      <alignment horizontal="left" vertical="top" wrapText="1"/>
    </xf>
    <xf numFmtId="0" fontId="30" fillId="2" borderId="0" xfId="0" applyFont="1" applyFill="1" applyAlignment="1">
      <alignment vertical="top"/>
    </xf>
    <xf numFmtId="0" fontId="11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 wrapText="1"/>
    </xf>
    <xf numFmtId="164" fontId="20" fillId="2" borderId="0" xfId="1" applyNumberFormat="1" applyFont="1" applyFill="1" applyAlignment="1">
      <alignment horizontal="right" vertical="top"/>
    </xf>
    <xf numFmtId="0" fontId="4" fillId="2" borderId="2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vertical="top" wrapText="1"/>
    </xf>
    <xf numFmtId="164" fontId="16" fillId="4" borderId="2" xfId="0" applyNumberFormat="1" applyFont="1" applyFill="1" applyBorder="1" applyAlignment="1">
      <alignment horizontal="right" vertical="top" wrapText="1"/>
    </xf>
    <xf numFmtId="164" fontId="26" fillId="4" borderId="3" xfId="0" applyNumberFormat="1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left" vertical="top" wrapText="1"/>
    </xf>
    <xf numFmtId="0" fontId="18" fillId="2" borderId="6" xfId="0" applyFont="1" applyFill="1" applyBorder="1" applyAlignment="1">
      <alignment vertical="top"/>
    </xf>
    <xf numFmtId="0" fontId="18" fillId="2" borderId="7" xfId="0" applyFont="1" applyFill="1" applyBorder="1" applyAlignment="1">
      <alignment vertical="top"/>
    </xf>
    <xf numFmtId="165" fontId="33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6" fillId="4" borderId="2" xfId="0" quotePrefix="1" applyNumberFormat="1" applyFont="1" applyFill="1" applyBorder="1" applyAlignment="1">
      <alignment horizontal="right" vertical="center"/>
    </xf>
    <xf numFmtId="10" fontId="23" fillId="4" borderId="2" xfId="2" applyNumberFormat="1" applyFont="1" applyFill="1" applyBorder="1" applyAlignment="1">
      <alignment horizontal="center" vertical="center"/>
    </xf>
    <xf numFmtId="44" fontId="20" fillId="2" borderId="0" xfId="1" applyFont="1" applyFill="1" applyBorder="1" applyAlignment="1">
      <alignment vertical="top"/>
    </xf>
    <xf numFmtId="44" fontId="20" fillId="2" borderId="0" xfId="1" applyFont="1" applyFill="1" applyAlignment="1">
      <alignment vertical="top"/>
    </xf>
    <xf numFmtId="44" fontId="20" fillId="2" borderId="0" xfId="1" applyFont="1" applyFill="1" applyAlignment="1">
      <alignment vertical="center"/>
    </xf>
    <xf numFmtId="0" fontId="6" fillId="2" borderId="0" xfId="0" applyFont="1" applyFill="1" applyAlignment="1">
      <alignment horizontal="left" vertical="top" wrapText="1"/>
    </xf>
    <xf numFmtId="10" fontId="23" fillId="2" borderId="0" xfId="2" applyNumberFormat="1" applyFont="1" applyFill="1" applyBorder="1" applyAlignment="1">
      <alignment horizontal="center" vertical="top"/>
    </xf>
    <xf numFmtId="10" fontId="24" fillId="2" borderId="0" xfId="2" applyNumberFormat="1" applyFont="1" applyFill="1" applyBorder="1" applyAlignment="1">
      <alignment horizontal="center" vertical="top"/>
    </xf>
    <xf numFmtId="165" fontId="23" fillId="2" borderId="4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vertical="top"/>
    </xf>
    <xf numFmtId="164" fontId="29" fillId="2" borderId="0" xfId="0" applyNumberFormat="1" applyFont="1" applyFill="1" applyAlignment="1">
      <alignment horizontal="right" vertical="center" wrapText="1"/>
    </xf>
    <xf numFmtId="10" fontId="29" fillId="2" borderId="0" xfId="0" applyNumberFormat="1" applyFont="1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10" fontId="17" fillId="2" borderId="0" xfId="1" applyNumberFormat="1" applyFont="1" applyFill="1" applyAlignment="1">
      <alignment vertical="center"/>
    </xf>
    <xf numFmtId="10" fontId="16" fillId="2" borderId="0" xfId="0" applyNumberFormat="1" applyFont="1" applyFill="1" applyAlignment="1">
      <alignment vertical="center"/>
    </xf>
    <xf numFmtId="165" fontId="17" fillId="4" borderId="8" xfId="0" applyNumberFormat="1" applyFont="1" applyFill="1" applyBorder="1" applyAlignment="1">
      <alignment vertical="top"/>
    </xf>
    <xf numFmtId="0" fontId="31" fillId="4" borderId="5" xfId="0" applyFont="1" applyFill="1" applyBorder="1" applyAlignment="1">
      <alignment horizontal="left" vertical="center" wrapText="1"/>
    </xf>
    <xf numFmtId="10" fontId="15" fillId="4" borderId="5" xfId="2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top"/>
    </xf>
    <xf numFmtId="164" fontId="6" fillId="2" borderId="4" xfId="1" applyNumberFormat="1" applyFont="1" applyFill="1" applyBorder="1" applyAlignment="1">
      <alignment horizontal="right" vertical="top"/>
    </xf>
    <xf numFmtId="0" fontId="6" fillId="2" borderId="7" xfId="0" applyFont="1" applyFill="1" applyBorder="1" applyAlignment="1">
      <alignment vertical="top"/>
    </xf>
    <xf numFmtId="0" fontId="18" fillId="2" borderId="4" xfId="0" applyFont="1" applyFill="1" applyBorder="1" applyAlignment="1">
      <alignment horizontal="left" vertical="top" wrapText="1"/>
    </xf>
    <xf numFmtId="164" fontId="18" fillId="6" borderId="4" xfId="1" quotePrefix="1" applyNumberFormat="1" applyFont="1" applyFill="1" applyBorder="1" applyAlignment="1">
      <alignment horizontal="right" vertical="top"/>
    </xf>
    <xf numFmtId="0" fontId="18" fillId="2" borderId="10" xfId="0" applyFont="1" applyFill="1" applyBorder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left" vertical="top" wrapText="1"/>
    </xf>
    <xf numFmtId="10" fontId="15" fillId="2" borderId="0" xfId="2" applyNumberFormat="1" applyFont="1" applyFill="1" applyBorder="1" applyAlignment="1">
      <alignment horizontal="center" vertical="top"/>
    </xf>
    <xf numFmtId="10" fontId="26" fillId="2" borderId="0" xfId="2" applyNumberFormat="1" applyFont="1" applyFill="1" applyBorder="1" applyAlignment="1">
      <alignment horizontal="center" vertical="top"/>
    </xf>
    <xf numFmtId="165" fontId="35" fillId="2" borderId="0" xfId="0" applyNumberFormat="1" applyFont="1" applyFill="1" applyAlignment="1">
      <alignment horizontal="center" vertical="center"/>
    </xf>
    <xf numFmtId="10" fontId="35" fillId="2" borderId="0" xfId="0" applyNumberFormat="1" applyFont="1" applyFill="1" applyAlignment="1">
      <alignment horizontal="center" vertical="center" wrapText="1"/>
    </xf>
    <xf numFmtId="10" fontId="36" fillId="2" borderId="0" xfId="0" applyNumberFormat="1" applyFont="1" applyFill="1" applyAlignment="1">
      <alignment horizontal="center" vertical="center"/>
    </xf>
    <xf numFmtId="10" fontId="4" fillId="2" borderId="0" xfId="2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4" fontId="15" fillId="2" borderId="0" xfId="0" applyNumberFormat="1" applyFont="1" applyFill="1" applyAlignment="1">
      <alignment vertical="center"/>
    </xf>
    <xf numFmtId="0" fontId="14" fillId="4" borderId="5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vertical="center" wrapText="1"/>
    </xf>
    <xf numFmtId="10" fontId="15" fillId="4" borderId="3" xfId="2" applyNumberFormat="1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left" vertical="top" wrapText="1"/>
    </xf>
    <xf numFmtId="165" fontId="23" fillId="2" borderId="0" xfId="0" applyNumberFormat="1" applyFont="1" applyFill="1" applyAlignment="1">
      <alignment horizontal="center" vertical="top"/>
    </xf>
    <xf numFmtId="0" fontId="18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center" wrapText="1"/>
    </xf>
    <xf numFmtId="10" fontId="23" fillId="2" borderId="0" xfId="2" applyNumberFormat="1" applyFont="1" applyFill="1" applyBorder="1" applyAlignment="1">
      <alignment horizontal="center" vertical="center" wrapText="1"/>
    </xf>
    <xf numFmtId="164" fontId="24" fillId="2" borderId="0" xfId="2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top"/>
    </xf>
    <xf numFmtId="0" fontId="18" fillId="2" borderId="13" xfId="0" applyFont="1" applyFill="1" applyBorder="1" applyAlignment="1">
      <alignment vertical="top" wrapText="1"/>
    </xf>
    <xf numFmtId="164" fontId="24" fillId="5" borderId="13" xfId="1" applyNumberFormat="1" applyFont="1" applyFill="1" applyBorder="1" applyAlignment="1">
      <alignment horizontal="right" vertical="top" wrapText="1"/>
    </xf>
    <xf numFmtId="10" fontId="35" fillId="2" borderId="13" xfId="0" applyNumberFormat="1" applyFont="1" applyFill="1" applyBorder="1" applyAlignment="1">
      <alignment horizontal="center" vertical="center" wrapText="1"/>
    </xf>
    <xf numFmtId="164" fontId="24" fillId="5" borderId="13" xfId="1" applyNumberFormat="1" applyFont="1" applyFill="1" applyBorder="1" applyAlignment="1">
      <alignment horizontal="right" vertical="center" wrapText="1"/>
    </xf>
    <xf numFmtId="0" fontId="26" fillId="2" borderId="0" xfId="0" applyFont="1" applyFill="1" applyAlignment="1">
      <alignment vertical="center"/>
    </xf>
    <xf numFmtId="165" fontId="36" fillId="2" borderId="0" xfId="0" applyNumberFormat="1" applyFont="1" applyFill="1" applyAlignment="1">
      <alignment horizontal="center" vertical="center"/>
    </xf>
    <xf numFmtId="10" fontId="36" fillId="2" borderId="0" xfId="2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10" fontId="36" fillId="2" borderId="0" xfId="0" applyNumberFormat="1" applyFont="1" applyFill="1" applyAlignment="1">
      <alignment horizontal="center" vertical="center" wrapText="1"/>
    </xf>
    <xf numFmtId="0" fontId="31" fillId="2" borderId="0" xfId="0" applyFont="1" applyFill="1" applyAlignment="1">
      <alignment vertical="center"/>
    </xf>
    <xf numFmtId="165" fontId="13" fillId="2" borderId="1" xfId="0" applyNumberFormat="1" applyFont="1" applyFill="1" applyBorder="1" applyAlignment="1">
      <alignment horizontal="left" vertical="center" wrapText="1"/>
    </xf>
    <xf numFmtId="44" fontId="16" fillId="2" borderId="0" xfId="1" applyFont="1" applyFill="1" applyAlignment="1">
      <alignment vertical="center"/>
    </xf>
    <xf numFmtId="165" fontId="18" fillId="2" borderId="0" xfId="0" applyNumberFormat="1" applyFont="1" applyFill="1" applyAlignment="1">
      <alignment vertical="top"/>
    </xf>
    <xf numFmtId="44" fontId="16" fillId="2" borderId="0" xfId="1" applyFont="1" applyFill="1" applyBorder="1" applyAlignment="1">
      <alignment vertical="center" wrapText="1"/>
    </xf>
    <xf numFmtId="44" fontId="15" fillId="2" borderId="0" xfId="1" quotePrefix="1" applyFont="1" applyFill="1" applyBorder="1" applyAlignment="1">
      <alignment horizontal="right" vertical="center" wrapText="1"/>
    </xf>
    <xf numFmtId="0" fontId="16" fillId="2" borderId="0" xfId="0" applyFont="1" applyFill="1"/>
    <xf numFmtId="164" fontId="19" fillId="2" borderId="0" xfId="1" applyNumberFormat="1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2" fillId="4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0" fillId="2" borderId="0" xfId="0" applyFill="1"/>
    <xf numFmtId="44" fontId="6" fillId="2" borderId="0" xfId="1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top"/>
    </xf>
    <xf numFmtId="164" fontId="18" fillId="6" borderId="4" xfId="0" quotePrefix="1" applyNumberFormat="1" applyFont="1" applyFill="1" applyBorder="1" applyAlignment="1">
      <alignment horizontal="center" vertical="center"/>
    </xf>
    <xf numFmtId="164" fontId="18" fillId="6" borderId="4" xfId="0" quotePrefix="1" applyNumberFormat="1" applyFont="1" applyFill="1" applyBorder="1" applyAlignment="1">
      <alignment horizontal="center" vertical="top"/>
    </xf>
    <xf numFmtId="165" fontId="17" fillId="7" borderId="8" xfId="0" applyNumberFormat="1" applyFont="1" applyFill="1" applyBorder="1" applyAlignment="1">
      <alignment vertical="top"/>
    </xf>
    <xf numFmtId="0" fontId="18" fillId="2" borderId="3" xfId="0" applyFont="1" applyFill="1" applyBorder="1" applyAlignment="1">
      <alignment vertical="center"/>
    </xf>
    <xf numFmtId="0" fontId="20" fillId="2" borderId="2" xfId="0" applyFont="1" applyFill="1" applyBorder="1" applyAlignment="1">
      <alignment vertical="top"/>
    </xf>
    <xf numFmtId="0" fontId="20" fillId="2" borderId="2" xfId="0" applyFont="1" applyFill="1" applyBorder="1" applyAlignment="1">
      <alignment vertical="center"/>
    </xf>
    <xf numFmtId="0" fontId="18" fillId="2" borderId="2" xfId="0" applyFont="1" applyFill="1" applyBorder="1" applyAlignment="1">
      <alignment horizontal="right" vertical="center"/>
    </xf>
    <xf numFmtId="0" fontId="20" fillId="2" borderId="2" xfId="0" applyFont="1" applyFill="1" applyBorder="1" applyAlignment="1">
      <alignment vertical="top" wrapText="1"/>
    </xf>
    <xf numFmtId="0" fontId="18" fillId="2" borderId="14" xfId="0" applyFont="1" applyFill="1" applyBorder="1" applyAlignment="1">
      <alignment vertical="top" wrapText="1"/>
    </xf>
    <xf numFmtId="10" fontId="35" fillId="2" borderId="14" xfId="0" applyNumberFormat="1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top"/>
    </xf>
    <xf numFmtId="0" fontId="29" fillId="2" borderId="0" xfId="0" applyFont="1" applyFill="1" applyAlignment="1">
      <alignment horizontal="center" vertical="center"/>
    </xf>
    <xf numFmtId="0" fontId="20" fillId="2" borderId="4" xfId="0" applyFont="1" applyFill="1" applyBorder="1" applyAlignment="1">
      <alignment vertical="top"/>
    </xf>
    <xf numFmtId="0" fontId="10" fillId="3" borderId="2" xfId="0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 wrapText="1"/>
    </xf>
    <xf numFmtId="165" fontId="17" fillId="4" borderId="2" xfId="0" applyNumberFormat="1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165" fontId="17" fillId="7" borderId="5" xfId="0" applyNumberFormat="1" applyFont="1" applyFill="1" applyBorder="1" applyAlignment="1">
      <alignment horizontal="center" vertical="top"/>
    </xf>
    <xf numFmtId="0" fontId="20" fillId="2" borderId="2" xfId="0" applyFont="1" applyFill="1" applyBorder="1" applyAlignment="1">
      <alignment horizontal="center" vertical="center" wrapText="1"/>
    </xf>
    <xf numFmtId="165" fontId="17" fillId="7" borderId="2" xfId="0" applyNumberFormat="1" applyFont="1" applyFill="1" applyBorder="1" applyAlignment="1">
      <alignment horizontal="center" vertical="top"/>
    </xf>
    <xf numFmtId="0" fontId="18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2" borderId="4" xfId="0" applyFont="1" applyFill="1" applyBorder="1" applyAlignment="1">
      <alignment horizontal="center" vertical="top" wrapText="1"/>
    </xf>
    <xf numFmtId="0" fontId="6" fillId="2" borderId="4" xfId="0" quotePrefix="1" applyFont="1" applyFill="1" applyBorder="1" applyAlignment="1">
      <alignment horizontal="center" vertical="top" wrapText="1"/>
    </xf>
    <xf numFmtId="0" fontId="18" fillId="2" borderId="4" xfId="0" quotePrefix="1" applyFont="1" applyFill="1" applyBorder="1" applyAlignment="1">
      <alignment horizontal="center" vertical="center" wrapText="1"/>
    </xf>
    <xf numFmtId="0" fontId="18" fillId="2" borderId="4" xfId="0" quotePrefix="1" applyFont="1" applyFill="1" applyBorder="1" applyAlignment="1">
      <alignment horizontal="center" vertical="top" wrapText="1"/>
    </xf>
    <xf numFmtId="0" fontId="0" fillId="2" borderId="0" xfId="0" applyFill="1" applyAlignment="1">
      <alignment horizontal="center"/>
    </xf>
    <xf numFmtId="0" fontId="40" fillId="8" borderId="4" xfId="0" applyFont="1" applyFill="1" applyBorder="1" applyAlignment="1">
      <alignment horizontal="center" vertical="center" wrapText="1"/>
    </xf>
    <xf numFmtId="0" fontId="38" fillId="2" borderId="0" xfId="0" applyFont="1" applyFill="1"/>
    <xf numFmtId="0" fontId="0" fillId="8" borderId="0" xfId="0" applyFill="1"/>
    <xf numFmtId="0" fontId="38" fillId="8" borderId="0" xfId="0" applyFont="1" applyFill="1"/>
    <xf numFmtId="0" fontId="5" fillId="8" borderId="0" xfId="0" applyFont="1" applyFill="1" applyAlignment="1">
      <alignment horizontal="center" vertical="center"/>
    </xf>
    <xf numFmtId="164" fontId="6" fillId="8" borderId="0" xfId="1" applyNumberFormat="1" applyFont="1" applyFill="1" applyAlignment="1">
      <alignment horizontal="right" vertical="center"/>
    </xf>
    <xf numFmtId="0" fontId="7" fillId="8" borderId="0" xfId="0" applyFont="1" applyFill="1" applyAlignment="1">
      <alignment horizontal="left" vertical="center" wrapText="1"/>
    </xf>
    <xf numFmtId="44" fontId="9" fillId="8" borderId="0" xfId="1" applyFont="1" applyFill="1" applyBorder="1" applyAlignment="1">
      <alignment horizontal="right" vertical="center"/>
    </xf>
    <xf numFmtId="0" fontId="0" fillId="8" borderId="0" xfId="0" applyFill="1" applyAlignment="1">
      <alignment vertical="center"/>
    </xf>
    <xf numFmtId="0" fontId="2" fillId="8" borderId="0" xfId="0" applyFont="1" applyFill="1" applyAlignment="1">
      <alignment vertical="center"/>
    </xf>
    <xf numFmtId="44" fontId="11" fillId="8" borderId="0" xfId="1" applyFont="1" applyFill="1" applyBorder="1" applyAlignment="1">
      <alignment horizontal="center" vertical="center"/>
    </xf>
    <xf numFmtId="164" fontId="11" fillId="8" borderId="0" xfId="1" applyNumberFormat="1" applyFont="1" applyFill="1" applyBorder="1" applyAlignment="1">
      <alignment horizontal="center" vertical="center"/>
    </xf>
    <xf numFmtId="44" fontId="0" fillId="8" borderId="0" xfId="1" applyFont="1" applyFill="1" applyBorder="1" applyAlignment="1">
      <alignment vertical="center"/>
    </xf>
    <xf numFmtId="44" fontId="6" fillId="8" borderId="0" xfId="1" applyFont="1" applyFill="1" applyAlignment="1">
      <alignment horizontal="center" vertical="center"/>
    </xf>
    <xf numFmtId="164" fontId="6" fillId="8" borderId="0" xfId="1" applyNumberFormat="1" applyFont="1" applyFill="1" applyAlignment="1">
      <alignment horizontal="center" vertical="center"/>
    </xf>
    <xf numFmtId="0" fontId="3" fillId="8" borderId="0" xfId="0" applyFont="1" applyFill="1" applyAlignment="1">
      <alignment vertical="center"/>
    </xf>
    <xf numFmtId="0" fontId="43" fillId="8" borderId="0" xfId="0" applyFont="1" applyFill="1" applyAlignment="1">
      <alignment horizontal="center" vertical="center" wrapText="1"/>
    </xf>
    <xf numFmtId="166" fontId="3" fillId="8" borderId="0" xfId="0" applyNumberFormat="1" applyFont="1" applyFill="1" applyAlignment="1">
      <alignment vertical="center"/>
    </xf>
    <xf numFmtId="0" fontId="11" fillId="8" borderId="4" xfId="0" applyFont="1" applyFill="1" applyBorder="1" applyAlignment="1">
      <alignment horizontal="center" vertical="center" wrapText="1"/>
    </xf>
    <xf numFmtId="164" fontId="11" fillId="8" borderId="4" xfId="1" applyNumberFormat="1" applyFont="1" applyFill="1" applyBorder="1" applyAlignment="1">
      <alignment horizontal="center" vertical="center" wrapText="1"/>
    </xf>
    <xf numFmtId="0" fontId="18" fillId="8" borderId="0" xfId="0" applyFont="1" applyFill="1" applyAlignment="1">
      <alignment vertical="center"/>
    </xf>
    <xf numFmtId="10" fontId="44" fillId="8" borderId="4" xfId="0" applyNumberFormat="1" applyFont="1" applyFill="1" applyBorder="1" applyAlignment="1">
      <alignment horizontal="center" vertical="center" wrapText="1"/>
    </xf>
    <xf numFmtId="44" fontId="2" fillId="8" borderId="0" xfId="1" applyFont="1" applyFill="1" applyBorder="1" applyAlignment="1">
      <alignment horizontal="right" vertical="top" wrapText="1"/>
    </xf>
    <xf numFmtId="164" fontId="6" fillId="9" borderId="4" xfId="1" applyNumberFormat="1" applyFont="1" applyFill="1" applyBorder="1" applyAlignment="1">
      <alignment horizontal="right" vertical="top" wrapText="1"/>
    </xf>
    <xf numFmtId="164" fontId="6" fillId="9" borderId="4" xfId="1" applyNumberFormat="1" applyFont="1" applyFill="1" applyBorder="1" applyAlignment="1">
      <alignment horizontal="right" vertical="top"/>
    </xf>
    <xf numFmtId="165" fontId="18" fillId="8" borderId="0" xfId="0" applyNumberFormat="1" applyFont="1" applyFill="1" applyAlignment="1">
      <alignment horizontal="center" vertical="top"/>
    </xf>
    <xf numFmtId="0" fontId="18" fillId="8" borderId="0" xfId="0" applyFont="1" applyFill="1" applyAlignment="1">
      <alignment vertical="top"/>
    </xf>
    <xf numFmtId="0" fontId="2" fillId="8" borderId="0" xfId="0" applyFont="1" applyFill="1" applyAlignment="1">
      <alignment vertical="top"/>
    </xf>
    <xf numFmtId="44" fontId="2" fillId="8" borderId="0" xfId="1" applyFont="1" applyFill="1" applyBorder="1" applyAlignment="1">
      <alignment horizontal="right" vertical="center" wrapText="1"/>
    </xf>
    <xf numFmtId="44" fontId="6" fillId="8" borderId="0" xfId="1" applyFont="1" applyFill="1" applyBorder="1" applyAlignment="1">
      <alignment horizontal="right" vertical="center" wrapText="1"/>
    </xf>
    <xf numFmtId="164" fontId="6" fillId="8" borderId="0" xfId="0" applyNumberFormat="1" applyFont="1" applyFill="1"/>
    <xf numFmtId="0" fontId="18" fillId="8" borderId="0" xfId="0" applyFont="1" applyFill="1"/>
    <xf numFmtId="44" fontId="43" fillId="8" borderId="0" xfId="1" quotePrefix="1" applyFont="1" applyFill="1" applyBorder="1" applyAlignment="1">
      <alignment horizontal="right" vertical="center" wrapText="1"/>
    </xf>
    <xf numFmtId="44" fontId="16" fillId="8" borderId="0" xfId="1" applyFont="1" applyFill="1" applyBorder="1" applyAlignment="1">
      <alignment vertical="center"/>
    </xf>
    <xf numFmtId="0" fontId="16" fillId="8" borderId="0" xfId="0" applyFont="1" applyFill="1" applyAlignment="1">
      <alignment vertical="center"/>
    </xf>
    <xf numFmtId="44" fontId="24" fillId="8" borderId="0" xfId="1" applyFont="1" applyFill="1" applyBorder="1" applyAlignment="1">
      <alignment horizontal="right" vertical="center"/>
    </xf>
    <xf numFmtId="10" fontId="6" fillId="10" borderId="4" xfId="2" applyNumberFormat="1" applyFont="1" applyFill="1" applyBorder="1" applyAlignment="1">
      <alignment horizontal="left" vertical="top"/>
    </xf>
    <xf numFmtId="4" fontId="6" fillId="10" borderId="4" xfId="1" applyNumberFormat="1" applyFont="1" applyFill="1" applyBorder="1" applyAlignment="1">
      <alignment horizontal="left" vertical="top"/>
    </xf>
    <xf numFmtId="44" fontId="30" fillId="8" borderId="0" xfId="1" applyFont="1" applyFill="1" applyBorder="1" applyAlignment="1">
      <alignment horizontal="right" vertical="center"/>
    </xf>
    <xf numFmtId="164" fontId="6" fillId="8" borderId="0" xfId="1" applyNumberFormat="1" applyFont="1" applyFill="1" applyBorder="1" applyAlignment="1">
      <alignment horizontal="right" vertical="center"/>
    </xf>
    <xf numFmtId="44" fontId="12" fillId="8" borderId="0" xfId="1" applyFont="1" applyFill="1" applyBorder="1" applyAlignment="1">
      <alignment horizontal="right" vertical="center"/>
    </xf>
    <xf numFmtId="0" fontId="25" fillId="8" borderId="0" xfId="0" applyFont="1" applyFill="1" applyAlignment="1">
      <alignment vertical="center"/>
    </xf>
    <xf numFmtId="10" fontId="45" fillId="8" borderId="0" xfId="0" applyNumberFormat="1" applyFont="1" applyFill="1" applyAlignment="1">
      <alignment horizontal="center" vertical="center"/>
    </xf>
    <xf numFmtId="0" fontId="16" fillId="8" borderId="0" xfId="0" applyFont="1" applyFill="1" applyAlignment="1">
      <alignment vertical="top"/>
    </xf>
    <xf numFmtId="10" fontId="30" fillId="8" borderId="0" xfId="2" applyNumberFormat="1" applyFont="1" applyFill="1" applyBorder="1" applyAlignment="1">
      <alignment horizontal="center" vertical="center"/>
    </xf>
    <xf numFmtId="44" fontId="25" fillId="8" borderId="0" xfId="1" applyFont="1" applyFill="1" applyBorder="1" applyAlignment="1">
      <alignment vertical="center"/>
    </xf>
    <xf numFmtId="10" fontId="42" fillId="8" borderId="0" xfId="2" applyNumberFormat="1" applyFont="1" applyFill="1" applyBorder="1" applyAlignment="1">
      <alignment horizontal="center" vertical="center"/>
    </xf>
    <xf numFmtId="44" fontId="6" fillId="8" borderId="0" xfId="1" applyFont="1" applyFill="1" applyBorder="1" applyAlignment="1">
      <alignment horizontal="center" vertical="center" wrapText="1"/>
    </xf>
    <xf numFmtId="44" fontId="18" fillId="8" borderId="0" xfId="1" applyFont="1" applyFill="1" applyBorder="1" applyAlignment="1">
      <alignment vertical="center"/>
    </xf>
    <xf numFmtId="44" fontId="38" fillId="8" borderId="0" xfId="1" applyFont="1" applyFill="1" applyBorder="1" applyAlignment="1">
      <alignment vertical="center"/>
    </xf>
    <xf numFmtId="10" fontId="45" fillId="8" borderId="0" xfId="1" applyNumberFormat="1" applyFont="1" applyFill="1" applyBorder="1" applyAlignment="1">
      <alignment horizontal="center" vertical="center"/>
    </xf>
    <xf numFmtId="44" fontId="2" fillId="8" borderId="0" xfId="1" applyFont="1" applyFill="1" applyBorder="1" applyAlignment="1">
      <alignment horizontal="right" vertical="top"/>
    </xf>
    <xf numFmtId="44" fontId="30" fillId="8" borderId="0" xfId="1" applyFont="1" applyFill="1" applyBorder="1" applyAlignment="1">
      <alignment horizontal="right" vertical="top"/>
    </xf>
    <xf numFmtId="164" fontId="6" fillId="8" borderId="0" xfId="1" applyNumberFormat="1" applyFont="1" applyFill="1" applyBorder="1" applyAlignment="1">
      <alignment vertical="top"/>
    </xf>
    <xf numFmtId="44" fontId="12" fillId="8" borderId="0" xfId="1" applyFont="1" applyFill="1" applyBorder="1" applyAlignment="1">
      <alignment horizontal="right" vertical="top"/>
    </xf>
    <xf numFmtId="0" fontId="25" fillId="8" borderId="0" xfId="0" applyFont="1" applyFill="1" applyAlignment="1">
      <alignment vertical="top"/>
    </xf>
    <xf numFmtId="0" fontId="38" fillId="8" borderId="0" xfId="0" applyFont="1" applyFill="1" applyAlignment="1">
      <alignment vertical="top"/>
    </xf>
    <xf numFmtId="164" fontId="6" fillId="8" borderId="0" xfId="1" applyNumberFormat="1" applyFont="1" applyFill="1" applyBorder="1" applyAlignment="1">
      <alignment horizontal="right" vertical="top"/>
    </xf>
    <xf numFmtId="0" fontId="41" fillId="8" borderId="0" xfId="0" applyFont="1" applyFill="1" applyAlignment="1">
      <alignment vertical="top"/>
    </xf>
    <xf numFmtId="44" fontId="6" fillId="8" borderId="0" xfId="1" applyFont="1" applyFill="1" applyBorder="1" applyAlignment="1">
      <alignment vertical="top"/>
    </xf>
    <xf numFmtId="44" fontId="24" fillId="8" borderId="0" xfId="1" applyFont="1" applyFill="1" applyBorder="1" applyAlignment="1">
      <alignment horizontal="right" vertical="top"/>
    </xf>
    <xf numFmtId="44" fontId="6" fillId="8" borderId="0" xfId="1" applyFont="1" applyFill="1" applyAlignment="1">
      <alignment vertical="top"/>
    </xf>
    <xf numFmtId="164" fontId="6" fillId="8" borderId="0" xfId="0" applyNumberFormat="1" applyFont="1" applyFill="1" applyAlignment="1">
      <alignment vertical="top"/>
    </xf>
    <xf numFmtId="44" fontId="38" fillId="8" borderId="0" xfId="1" applyFont="1" applyFill="1" applyBorder="1" applyAlignment="1">
      <alignment vertical="top"/>
    </xf>
    <xf numFmtId="0" fontId="38" fillId="8" borderId="0" xfId="0" applyFont="1" applyFill="1" applyAlignment="1">
      <alignment vertical="center"/>
    </xf>
    <xf numFmtId="44" fontId="31" fillId="8" borderId="0" xfId="1" applyFont="1" applyFill="1" applyAlignment="1">
      <alignment horizontal="right" vertical="center"/>
    </xf>
    <xf numFmtId="44" fontId="41" fillId="8" borderId="0" xfId="1" applyFont="1" applyFill="1" applyAlignment="1">
      <alignment horizontal="right" vertical="center"/>
    </xf>
    <xf numFmtId="44" fontId="2" fillId="8" borderId="0" xfId="1" applyFont="1" applyFill="1" applyAlignment="1">
      <alignment vertical="center"/>
    </xf>
    <xf numFmtId="10" fontId="43" fillId="8" borderId="0" xfId="2" applyNumberFormat="1" applyFont="1" applyFill="1" applyBorder="1" applyAlignment="1">
      <alignment horizontal="center" vertical="top"/>
    </xf>
    <xf numFmtId="164" fontId="42" fillId="8" borderId="0" xfId="0" applyNumberFormat="1" applyFont="1" applyFill="1" applyAlignment="1">
      <alignment horizontal="right" vertical="center" wrapText="1"/>
    </xf>
    <xf numFmtId="44" fontId="6" fillId="8" borderId="0" xfId="1" applyFont="1" applyFill="1" applyAlignment="1">
      <alignment vertical="center"/>
    </xf>
    <xf numFmtId="44" fontId="25" fillId="8" borderId="0" xfId="1" applyFont="1" applyFill="1" applyBorder="1" applyAlignment="1">
      <alignment horizontal="right" vertical="top"/>
    </xf>
    <xf numFmtId="44" fontId="41" fillId="8" borderId="0" xfId="1" applyFont="1" applyFill="1" applyBorder="1" applyAlignment="1">
      <alignment horizontal="right" vertical="top"/>
    </xf>
    <xf numFmtId="44" fontId="47" fillId="8" borderId="0" xfId="1" applyFont="1" applyFill="1" applyBorder="1" applyAlignment="1">
      <alignment horizontal="right" vertical="top"/>
    </xf>
    <xf numFmtId="44" fontId="41" fillId="8" borderId="0" xfId="1" applyFont="1" applyFill="1" applyBorder="1" applyAlignment="1">
      <alignment vertical="top"/>
    </xf>
    <xf numFmtId="0" fontId="18" fillId="8" borderId="0" xfId="0" applyFont="1" applyFill="1" applyAlignment="1">
      <alignment horizontal="center" vertical="top"/>
    </xf>
    <xf numFmtId="44" fontId="38" fillId="8" borderId="0" xfId="1" applyFont="1" applyFill="1" applyAlignment="1">
      <alignment vertical="top"/>
    </xf>
    <xf numFmtId="44" fontId="16" fillId="8" borderId="0" xfId="1" applyFont="1" applyFill="1" applyAlignment="1">
      <alignment horizontal="right" vertical="center"/>
    </xf>
    <xf numFmtId="0" fontId="14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vertical="top"/>
    </xf>
    <xf numFmtId="10" fontId="26" fillId="8" borderId="0" xfId="2" applyNumberFormat="1" applyFont="1" applyFill="1" applyBorder="1" applyAlignment="1">
      <alignment horizontal="center" vertical="top"/>
    </xf>
    <xf numFmtId="164" fontId="4" fillId="8" borderId="0" xfId="1" applyNumberFormat="1" applyFont="1" applyFill="1" applyBorder="1" applyAlignment="1">
      <alignment horizontal="right" vertical="center"/>
    </xf>
    <xf numFmtId="164" fontId="29" fillId="8" borderId="0" xfId="1" applyNumberFormat="1" applyFont="1" applyFill="1" applyBorder="1" applyAlignment="1">
      <alignment horizontal="right" vertical="center"/>
    </xf>
    <xf numFmtId="44" fontId="6" fillId="11" borderId="0" xfId="1" applyFont="1" applyFill="1" applyAlignment="1">
      <alignment vertical="center"/>
    </xf>
    <xf numFmtId="164" fontId="6" fillId="11" borderId="0" xfId="0" applyNumberFormat="1" applyFont="1" applyFill="1"/>
    <xf numFmtId="0" fontId="18" fillId="11" borderId="0" xfId="0" applyFont="1" applyFill="1"/>
    <xf numFmtId="164" fontId="20" fillId="8" borderId="0" xfId="0" applyNumberFormat="1" applyFont="1" applyFill="1" applyAlignment="1">
      <alignment horizontal="right" vertical="center"/>
    </xf>
    <xf numFmtId="0" fontId="20" fillId="8" borderId="0" xfId="0" applyFont="1" applyFill="1" applyAlignment="1">
      <alignment horizontal="left" vertical="top" wrapText="1"/>
    </xf>
    <xf numFmtId="0" fontId="11" fillId="8" borderId="0" xfId="0" applyFont="1" applyFill="1" applyAlignment="1">
      <alignment vertical="top" wrapText="1"/>
    </xf>
    <xf numFmtId="44" fontId="18" fillId="8" borderId="0" xfId="1" applyFont="1" applyFill="1" applyAlignment="1">
      <alignment vertical="top"/>
    </xf>
    <xf numFmtId="44" fontId="16" fillId="8" borderId="0" xfId="1" applyFont="1" applyFill="1" applyBorder="1" applyAlignment="1">
      <alignment horizontal="right" vertical="center"/>
    </xf>
    <xf numFmtId="0" fontId="17" fillId="8" borderId="0" xfId="0" applyFont="1" applyFill="1" applyAlignment="1">
      <alignment vertical="center"/>
    </xf>
    <xf numFmtId="10" fontId="46" fillId="8" borderId="0" xfId="1" applyNumberFormat="1" applyFont="1" applyFill="1" applyAlignment="1">
      <alignment vertical="center"/>
    </xf>
    <xf numFmtId="10" fontId="6" fillId="8" borderId="2" xfId="2" applyNumberFormat="1" applyFont="1" applyFill="1" applyBorder="1" applyAlignment="1">
      <alignment horizontal="left" vertical="top"/>
    </xf>
    <xf numFmtId="4" fontId="6" fillId="8" borderId="2" xfId="1" applyNumberFormat="1" applyFont="1" applyFill="1" applyBorder="1" applyAlignment="1">
      <alignment horizontal="left" vertical="top"/>
    </xf>
    <xf numFmtId="0" fontId="31" fillId="8" borderId="0" xfId="0" applyFont="1" applyFill="1" applyAlignment="1">
      <alignment vertical="center"/>
    </xf>
    <xf numFmtId="0" fontId="31" fillId="8" borderId="0" xfId="0" applyFont="1" applyFill="1" applyAlignment="1">
      <alignment horizontal="left" vertical="center" wrapText="1"/>
    </xf>
    <xf numFmtId="164" fontId="24" fillId="8" borderId="0" xfId="1" applyNumberFormat="1" applyFont="1" applyFill="1" applyBorder="1" applyAlignment="1">
      <alignment horizontal="center" vertical="center" wrapText="1"/>
    </xf>
    <xf numFmtId="0" fontId="20" fillId="8" borderId="0" xfId="0" applyFont="1" applyFill="1" applyAlignment="1">
      <alignment vertical="top" wrapText="1"/>
    </xf>
    <xf numFmtId="0" fontId="18" fillId="8" borderId="0" xfId="0" applyFont="1" applyFill="1" applyAlignment="1">
      <alignment vertical="top" wrapText="1"/>
    </xf>
    <xf numFmtId="0" fontId="20" fillId="8" borderId="0" xfId="0" quotePrefix="1" applyFont="1" applyFill="1" applyAlignment="1">
      <alignment vertical="top"/>
    </xf>
    <xf numFmtId="44" fontId="50" fillId="8" borderId="0" xfId="1" applyFont="1" applyFill="1" applyBorder="1" applyAlignment="1">
      <alignment vertical="center" wrapText="1"/>
    </xf>
    <xf numFmtId="44" fontId="41" fillId="8" borderId="0" xfId="1" applyFont="1" applyFill="1" applyBorder="1" applyAlignment="1">
      <alignment vertical="center" wrapText="1"/>
    </xf>
    <xf numFmtId="0" fontId="46" fillId="8" borderId="0" xfId="0" applyFont="1" applyFill="1" applyAlignment="1">
      <alignment horizontal="center" vertical="center" wrapText="1"/>
    </xf>
    <xf numFmtId="0" fontId="46" fillId="8" borderId="0" xfId="0" applyFont="1" applyFill="1" applyAlignment="1">
      <alignment vertical="center" wrapText="1"/>
    </xf>
    <xf numFmtId="164" fontId="47" fillId="8" borderId="0" xfId="1" applyNumberFormat="1" applyFont="1" applyFill="1" applyBorder="1" applyAlignment="1">
      <alignment horizontal="center" vertical="center" wrapText="1"/>
    </xf>
    <xf numFmtId="10" fontId="48" fillId="8" borderId="0" xfId="2" applyNumberFormat="1" applyFont="1" applyFill="1" applyBorder="1" applyAlignment="1">
      <alignment horizontal="center" vertical="center"/>
    </xf>
    <xf numFmtId="44" fontId="51" fillId="8" borderId="0" xfId="1" applyFont="1" applyFill="1" applyBorder="1" applyAlignment="1">
      <alignment horizontal="right" vertical="top"/>
    </xf>
    <xf numFmtId="44" fontId="53" fillId="8" borderId="0" xfId="1" applyFont="1" applyFill="1" applyBorder="1" applyAlignment="1">
      <alignment horizontal="right" vertical="top"/>
    </xf>
    <xf numFmtId="164" fontId="41" fillId="8" borderId="0" xfId="1" applyNumberFormat="1" applyFont="1" applyFill="1" applyBorder="1" applyAlignment="1">
      <alignment horizontal="right" vertical="top"/>
    </xf>
    <xf numFmtId="44" fontId="54" fillId="8" borderId="0" xfId="1" applyFont="1" applyFill="1" applyBorder="1" applyAlignment="1">
      <alignment horizontal="right" vertical="top"/>
    </xf>
    <xf numFmtId="0" fontId="38" fillId="8" borderId="0" xfId="0" applyFont="1" applyFill="1" applyAlignment="1">
      <alignment vertical="top" wrapText="1"/>
    </xf>
    <xf numFmtId="0" fontId="52" fillId="2" borderId="0" xfId="0" applyFont="1" applyFill="1"/>
    <xf numFmtId="164" fontId="23" fillId="2" borderId="0" xfId="1" quotePrefix="1" applyNumberFormat="1" applyFont="1" applyFill="1" applyBorder="1" applyAlignment="1">
      <alignment horizontal="right" vertical="center" wrapText="1"/>
    </xf>
    <xf numFmtId="164" fontId="17" fillId="4" borderId="3" xfId="0" applyNumberFormat="1" applyFont="1" applyFill="1" applyBorder="1" applyAlignment="1">
      <alignment vertical="center" wrapText="1"/>
    </xf>
    <xf numFmtId="164" fontId="6" fillId="5" borderId="4" xfId="2" applyNumberFormat="1" applyFont="1" applyFill="1" applyBorder="1" applyAlignment="1">
      <alignment horizontal="right" vertical="top"/>
    </xf>
    <xf numFmtId="164" fontId="43" fillId="8" borderId="4" xfId="1" quotePrefix="1" applyNumberFormat="1" applyFont="1" applyFill="1" applyBorder="1" applyAlignment="1">
      <alignment horizontal="right" vertical="top" wrapText="1"/>
    </xf>
    <xf numFmtId="10" fontId="43" fillId="8" borderId="4" xfId="1" quotePrefix="1" applyNumberFormat="1" applyFont="1" applyFill="1" applyBorder="1" applyAlignment="1">
      <alignment horizontal="center" vertical="top" wrapText="1"/>
    </xf>
    <xf numFmtId="10" fontId="43" fillId="8" borderId="4" xfId="2" applyNumberFormat="1" applyFont="1" applyFill="1" applyBorder="1" applyAlignment="1">
      <alignment horizontal="center" vertical="top"/>
    </xf>
    <xf numFmtId="10" fontId="6" fillId="8" borderId="4" xfId="0" applyNumberFormat="1" applyFont="1" applyFill="1" applyBorder="1" applyAlignment="1">
      <alignment horizontal="left" vertical="top"/>
    </xf>
    <xf numFmtId="4" fontId="6" fillId="8" borderId="4" xfId="1" applyNumberFormat="1" applyFont="1" applyFill="1" applyBorder="1" applyAlignment="1">
      <alignment horizontal="left" vertical="top"/>
    </xf>
    <xf numFmtId="0" fontId="0" fillId="13" borderId="0" xfId="0" applyFill="1"/>
    <xf numFmtId="164" fontId="43" fillId="8" borderId="4" xfId="1" applyNumberFormat="1" applyFont="1" applyFill="1" applyBorder="1" applyAlignment="1">
      <alignment horizontal="right" vertical="top" wrapText="1"/>
    </xf>
    <xf numFmtId="165" fontId="17" fillId="2" borderId="1" xfId="0" applyNumberFormat="1" applyFont="1" applyFill="1" applyBorder="1" applyAlignment="1">
      <alignment vertical="top"/>
    </xf>
    <xf numFmtId="44" fontId="2" fillId="8" borderId="0" xfId="1" applyFont="1" applyFill="1" applyBorder="1" applyAlignment="1">
      <alignment vertical="center"/>
    </xf>
    <xf numFmtId="165" fontId="17" fillId="2" borderId="2" xfId="0" applyNumberFormat="1" applyFont="1" applyFill="1" applyBorder="1" applyAlignment="1">
      <alignment horizontal="center" vertical="top"/>
    </xf>
    <xf numFmtId="0" fontId="17" fillId="2" borderId="3" xfId="0" applyFont="1" applyFill="1" applyBorder="1" applyAlignment="1">
      <alignment vertical="center" wrapText="1"/>
    </xf>
    <xf numFmtId="44" fontId="50" fillId="8" borderId="0" xfId="1" applyFont="1" applyFill="1" applyBorder="1" applyAlignment="1">
      <alignment vertical="center"/>
    </xf>
    <xf numFmtId="44" fontId="47" fillId="8" borderId="0" xfId="1" applyFont="1" applyFill="1" applyBorder="1" applyAlignment="1">
      <alignment horizontal="right" vertical="center"/>
    </xf>
    <xf numFmtId="0" fontId="55" fillId="2" borderId="0" xfId="0" applyFont="1" applyFill="1" applyAlignment="1">
      <alignment vertical="top"/>
    </xf>
    <xf numFmtId="165" fontId="16" fillId="2" borderId="0" xfId="0" applyNumberFormat="1" applyFont="1" applyFill="1" applyAlignment="1">
      <alignment vertical="center"/>
    </xf>
    <xf numFmtId="165" fontId="16" fillId="2" borderId="0" xfId="0" applyNumberFormat="1" applyFont="1" applyFill="1" applyAlignment="1">
      <alignment vertical="top"/>
    </xf>
    <xf numFmtId="165" fontId="0" fillId="2" borderId="0" xfId="0" applyNumberFormat="1" applyFill="1"/>
    <xf numFmtId="165" fontId="16" fillId="2" borderId="0" xfId="0" applyNumberFormat="1" applyFont="1" applyFill="1" applyAlignment="1">
      <alignment horizontal="center" vertical="center"/>
    </xf>
    <xf numFmtId="165" fontId="16" fillId="2" borderId="0" xfId="0" applyNumberFormat="1" applyFont="1" applyFill="1" applyAlignment="1">
      <alignment horizontal="center" vertical="center" wrapText="1"/>
    </xf>
    <xf numFmtId="0" fontId="18" fillId="2" borderId="2" xfId="0" applyFont="1" applyFill="1" applyBorder="1" applyAlignment="1">
      <alignment vertical="top" wrapText="1"/>
    </xf>
    <xf numFmtId="0" fontId="18" fillId="2" borderId="3" xfId="0" applyFont="1" applyFill="1" applyBorder="1" applyAlignment="1">
      <alignment vertical="top" wrapText="1"/>
    </xf>
    <xf numFmtId="164" fontId="24" fillId="5" borderId="3" xfId="1" applyNumberFormat="1" applyFont="1" applyFill="1" applyBorder="1" applyAlignment="1">
      <alignment horizontal="right" vertical="top" wrapText="1"/>
    </xf>
    <xf numFmtId="165" fontId="0" fillId="2" borderId="0" xfId="1" applyNumberFormat="1" applyFont="1" applyFill="1"/>
    <xf numFmtId="165" fontId="31" fillId="2" borderId="0" xfId="1" applyNumberFormat="1" applyFont="1" applyFill="1" applyAlignment="1">
      <alignment vertical="center"/>
    </xf>
    <xf numFmtId="165" fontId="16" fillId="2" borderId="0" xfId="1" applyNumberFormat="1" applyFont="1" applyFill="1" applyBorder="1" applyAlignment="1">
      <alignment vertical="center"/>
    </xf>
    <xf numFmtId="165" fontId="16" fillId="2" borderId="0" xfId="1" applyNumberFormat="1" applyFont="1" applyFill="1" applyAlignment="1">
      <alignment vertical="center"/>
    </xf>
    <xf numFmtId="165" fontId="19" fillId="2" borderId="4" xfId="1" applyNumberFormat="1" applyFont="1" applyFill="1" applyBorder="1" applyAlignment="1">
      <alignment horizontal="center" vertical="center" wrapText="1"/>
    </xf>
    <xf numFmtId="165" fontId="22" fillId="2" borderId="4" xfId="1" applyNumberFormat="1" applyFont="1" applyFill="1" applyBorder="1" applyAlignment="1">
      <alignment horizontal="center" vertical="top"/>
    </xf>
    <xf numFmtId="165" fontId="37" fillId="2" borderId="0" xfId="1" applyNumberFormat="1" applyFont="1" applyFill="1" applyBorder="1" applyAlignment="1">
      <alignment horizontal="center" vertical="center"/>
    </xf>
    <xf numFmtId="165" fontId="22" fillId="2" borderId="0" xfId="1" applyNumberFormat="1" applyFont="1" applyFill="1" applyBorder="1" applyAlignment="1">
      <alignment horizontal="center" vertical="center"/>
    </xf>
    <xf numFmtId="165" fontId="18" fillId="2" borderId="0" xfId="1" applyNumberFormat="1" applyFont="1" applyFill="1" applyBorder="1" applyAlignment="1">
      <alignment vertical="center"/>
    </xf>
    <xf numFmtId="165" fontId="28" fillId="2" borderId="0" xfId="1" applyNumberFormat="1" applyFont="1" applyFill="1" applyBorder="1" applyAlignment="1">
      <alignment horizontal="center" vertical="center"/>
    </xf>
    <xf numFmtId="165" fontId="16" fillId="2" borderId="0" xfId="1" applyNumberFormat="1" applyFont="1" applyFill="1" applyBorder="1" applyAlignment="1">
      <alignment vertical="top"/>
    </xf>
    <xf numFmtId="165" fontId="19" fillId="2" borderId="1" xfId="1" applyNumberFormat="1" applyFont="1" applyFill="1" applyBorder="1" applyAlignment="1">
      <alignment horizontal="center" vertical="center" wrapText="1"/>
    </xf>
    <xf numFmtId="165" fontId="23" fillId="2" borderId="0" xfId="1" applyNumberFormat="1" applyFont="1" applyFill="1" applyBorder="1" applyAlignment="1">
      <alignment horizontal="center" vertical="center"/>
    </xf>
    <xf numFmtId="168" fontId="43" fillId="14" borderId="4" xfId="1" quotePrefix="1" applyNumberFormat="1" applyFont="1" applyFill="1" applyBorder="1" applyAlignment="1">
      <alignment horizontal="right" vertical="top" wrapText="1"/>
    </xf>
    <xf numFmtId="169" fontId="43" fillId="14" borderId="4" xfId="1" quotePrefix="1" applyNumberFormat="1" applyFont="1" applyFill="1" applyBorder="1" applyAlignment="1">
      <alignment horizontal="right" vertical="top" wrapText="1"/>
    </xf>
    <xf numFmtId="169" fontId="43" fillId="14" borderId="4" xfId="1" applyNumberFormat="1" applyFont="1" applyFill="1" applyBorder="1" applyAlignment="1">
      <alignment horizontal="right" vertical="top" wrapText="1"/>
    </xf>
    <xf numFmtId="170" fontId="43" fillId="14" borderId="4" xfId="1" applyNumberFormat="1" applyFont="1" applyFill="1" applyBorder="1" applyAlignment="1">
      <alignment horizontal="right" vertical="top" wrapText="1"/>
    </xf>
    <xf numFmtId="171" fontId="43" fillId="14" borderId="4" xfId="1" applyNumberFormat="1" applyFont="1" applyFill="1" applyBorder="1" applyAlignment="1">
      <alignment horizontal="right" vertical="top" wrapText="1"/>
    </xf>
    <xf numFmtId="168" fontId="43" fillId="14" borderId="4" xfId="1" applyNumberFormat="1" applyFont="1" applyFill="1" applyBorder="1" applyAlignment="1">
      <alignment horizontal="right" vertical="top" wrapText="1"/>
    </xf>
    <xf numFmtId="0" fontId="40" fillId="14" borderId="4" xfId="0" applyFont="1" applyFill="1" applyBorder="1" applyAlignment="1">
      <alignment horizontal="center" vertical="center" wrapText="1"/>
    </xf>
    <xf numFmtId="10" fontId="24" fillId="4" borderId="3" xfId="2" applyNumberFormat="1" applyFont="1" applyFill="1" applyBorder="1" applyAlignment="1">
      <alignment horizontal="center" vertical="center"/>
    </xf>
    <xf numFmtId="0" fontId="50" fillId="8" borderId="0" xfId="0" applyFont="1" applyFill="1" applyAlignment="1">
      <alignment vertical="center"/>
    </xf>
    <xf numFmtId="44" fontId="50" fillId="8" borderId="0" xfId="1" applyFont="1" applyFill="1" applyAlignment="1">
      <alignment horizontal="right" vertical="center"/>
    </xf>
    <xf numFmtId="44" fontId="56" fillId="8" borderId="0" xfId="1" applyFont="1" applyFill="1" applyAlignment="1">
      <alignment horizontal="right" vertical="center"/>
    </xf>
    <xf numFmtId="0" fontId="49" fillId="8" borderId="0" xfId="0" applyFont="1" applyFill="1" applyAlignment="1">
      <alignment horizontal="center" vertical="center"/>
    </xf>
    <xf numFmtId="10" fontId="43" fillId="8" borderId="4" xfId="0" applyNumberFormat="1" applyFont="1" applyFill="1" applyBorder="1" applyAlignment="1">
      <alignment horizontal="center" vertical="top"/>
    </xf>
    <xf numFmtId="9" fontId="38" fillId="8" borderId="0" xfId="2" applyFont="1" applyFill="1" applyBorder="1" applyAlignment="1">
      <alignment vertical="center"/>
    </xf>
    <xf numFmtId="165" fontId="41" fillId="8" borderId="0" xfId="0" applyNumberFormat="1" applyFont="1" applyFill="1" applyAlignment="1">
      <alignment horizontal="center" vertical="center"/>
    </xf>
    <xf numFmtId="44" fontId="21" fillId="15" borderId="4" xfId="1" applyFont="1" applyFill="1" applyBorder="1" applyAlignment="1">
      <alignment horizontal="center" vertical="center"/>
    </xf>
    <xf numFmtId="0" fontId="12" fillId="15" borderId="4" xfId="0" applyFont="1" applyFill="1" applyBorder="1" applyAlignment="1">
      <alignment horizontal="left" vertical="center"/>
    </xf>
    <xf numFmtId="165" fontId="12" fillId="15" borderId="4" xfId="1" applyNumberFormat="1" applyFont="1" applyFill="1" applyBorder="1" applyAlignment="1">
      <alignment horizontal="center" vertical="center"/>
    </xf>
    <xf numFmtId="165" fontId="8" fillId="15" borderId="4" xfId="1" applyNumberFormat="1" applyFont="1" applyFill="1" applyBorder="1" applyAlignment="1">
      <alignment horizontal="center" vertical="center"/>
    </xf>
    <xf numFmtId="172" fontId="43" fillId="14" borderId="4" xfId="1" quotePrefix="1" applyNumberFormat="1" applyFont="1" applyFill="1" applyBorder="1" applyAlignment="1">
      <alignment horizontal="center" vertical="top" wrapText="1"/>
    </xf>
    <xf numFmtId="0" fontId="18" fillId="2" borderId="0" xfId="0" applyFont="1" applyFill="1" applyAlignment="1">
      <alignment vertical="top"/>
    </xf>
    <xf numFmtId="0" fontId="11" fillId="2" borderId="0" xfId="0" applyFont="1" applyFill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165" fontId="20" fillId="2" borderId="0" xfId="0" quotePrefix="1" applyNumberFormat="1" applyFont="1" applyFill="1" applyAlignment="1">
      <alignment vertical="top"/>
    </xf>
    <xf numFmtId="0" fontId="11" fillId="2" borderId="0" xfId="0" applyFont="1" applyFill="1" applyAlignment="1">
      <alignment vertical="top" wrapText="1"/>
    </xf>
    <xf numFmtId="0" fontId="20" fillId="2" borderId="0" xfId="0" applyFont="1" applyFill="1" applyAlignment="1">
      <alignment vertical="top" wrapText="1"/>
    </xf>
    <xf numFmtId="0" fontId="25" fillId="2" borderId="0" xfId="0" applyFont="1" applyFill="1" applyAlignment="1">
      <alignment vertical="top"/>
    </xf>
    <xf numFmtId="0" fontId="18" fillId="2" borderId="0" xfId="0" applyFont="1" applyFill="1" applyAlignment="1">
      <alignment vertical="top"/>
    </xf>
    <xf numFmtId="165" fontId="20" fillId="2" borderId="0" xfId="0" quotePrefix="1" applyNumberFormat="1" applyFont="1" applyFill="1" applyAlignment="1">
      <alignment vertical="top" wrapText="1"/>
    </xf>
    <xf numFmtId="44" fontId="27" fillId="4" borderId="3" xfId="1" applyFont="1" applyFill="1" applyBorder="1" applyAlignment="1">
      <alignment horizontal="left" vertical="center" wrapText="1"/>
    </xf>
    <xf numFmtId="10" fontId="23" fillId="4" borderId="3" xfId="2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top"/>
    </xf>
    <xf numFmtId="2" fontId="57" fillId="12" borderId="0" xfId="0" applyNumberFormat="1" applyFont="1" applyFill="1" applyAlignment="1">
      <alignment horizontal="left" vertical="center"/>
    </xf>
    <xf numFmtId="2" fontId="57" fillId="8" borderId="0" xfId="0" applyNumberFormat="1" applyFont="1" applyFill="1" applyAlignment="1">
      <alignment horizontal="left"/>
    </xf>
    <xf numFmtId="2" fontId="57" fillId="8" borderId="0" xfId="0" applyNumberFormat="1" applyFont="1" applyFill="1" applyAlignment="1">
      <alignment horizontal="left" vertical="center"/>
    </xf>
    <xf numFmtId="2" fontId="57" fillId="8" borderId="0" xfId="0" applyNumberFormat="1" applyFont="1" applyFill="1" applyAlignment="1">
      <alignment horizontal="left" vertical="top"/>
    </xf>
    <xf numFmtId="2" fontId="57" fillId="8" borderId="0" xfId="1" applyNumberFormat="1" applyFont="1" applyFill="1" applyBorder="1" applyAlignment="1">
      <alignment horizontal="left" vertical="center" wrapText="1"/>
    </xf>
    <xf numFmtId="2" fontId="57" fillId="8" borderId="0" xfId="1" applyNumberFormat="1" applyFont="1" applyFill="1" applyBorder="1" applyAlignment="1">
      <alignment horizontal="left" vertical="center"/>
    </xf>
    <xf numFmtId="2" fontId="57" fillId="8" borderId="0" xfId="2" applyNumberFormat="1" applyFont="1" applyFill="1" applyBorder="1" applyAlignment="1">
      <alignment horizontal="left" vertical="center"/>
    </xf>
    <xf numFmtId="2" fontId="57" fillId="8" borderId="0" xfId="1" applyNumberFormat="1" applyFont="1" applyFill="1" applyBorder="1" applyAlignment="1">
      <alignment horizontal="left" vertical="top"/>
    </xf>
    <xf numFmtId="2" fontId="57" fillId="8" borderId="0" xfId="1" applyNumberFormat="1" applyFont="1" applyFill="1" applyAlignment="1">
      <alignment horizontal="left" vertical="top"/>
    </xf>
    <xf numFmtId="2" fontId="57" fillId="2" borderId="0" xfId="0" applyNumberFormat="1" applyFont="1" applyFill="1" applyAlignment="1">
      <alignment horizontal="left"/>
    </xf>
    <xf numFmtId="2" fontId="57" fillId="0" borderId="0" xfId="0" applyNumberFormat="1" applyFont="1" applyAlignment="1">
      <alignment horizontal="left"/>
    </xf>
    <xf numFmtId="2" fontId="57" fillId="8" borderId="0" xfId="1" applyNumberFormat="1" applyFont="1" applyFill="1" applyAlignment="1">
      <alignment horizontal="left" vertical="center"/>
    </xf>
    <xf numFmtId="165" fontId="57" fillId="8" borderId="0" xfId="0" applyNumberFormat="1" applyFont="1" applyFill="1" applyAlignment="1">
      <alignment horizontal="left"/>
    </xf>
    <xf numFmtId="173" fontId="22" fillId="2" borderId="4" xfId="0" applyNumberFormat="1" applyFont="1" applyFill="1" applyBorder="1" applyAlignment="1">
      <alignment horizontal="center" vertical="top"/>
    </xf>
    <xf numFmtId="165" fontId="23" fillId="2" borderId="11" xfId="0" applyNumberFormat="1" applyFont="1" applyFill="1" applyBorder="1" applyAlignment="1">
      <alignment horizontal="center" vertical="top"/>
    </xf>
    <xf numFmtId="0" fontId="18" fillId="2" borderId="0" xfId="0" applyFont="1" applyFill="1" applyAlignment="1">
      <alignment vertical="top"/>
    </xf>
    <xf numFmtId="0" fontId="20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vertical="top"/>
    </xf>
    <xf numFmtId="174" fontId="4" fillId="2" borderId="2" xfId="0" applyNumberFormat="1" applyFont="1" applyFill="1" applyBorder="1" applyAlignment="1">
      <alignment horizontal="right" vertical="center" wrapText="1"/>
    </xf>
    <xf numFmtId="0" fontId="18" fillId="2" borderId="0" xfId="0" applyFont="1" applyFill="1" applyBorder="1" applyAlignment="1">
      <alignment vertical="top"/>
    </xf>
    <xf numFmtId="0" fontId="2" fillId="1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center" vertical="center"/>
    </xf>
    <xf numFmtId="0" fontId="7" fillId="8" borderId="0" xfId="0" applyFont="1" applyFill="1" applyBorder="1" applyAlignment="1">
      <alignment horizontal="left" vertical="center" wrapText="1"/>
    </xf>
    <xf numFmtId="167" fontId="7" fillId="8" borderId="0" xfId="0" applyNumberFormat="1" applyFont="1" applyFill="1" applyBorder="1" applyAlignment="1">
      <alignment horizontal="left" vertical="center" wrapText="1"/>
    </xf>
    <xf numFmtId="0" fontId="0" fillId="8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2" fillId="12" borderId="0" xfId="0" applyFont="1" applyFill="1" applyBorder="1" applyAlignment="1">
      <alignment vertical="center"/>
    </xf>
    <xf numFmtId="0" fontId="2" fillId="8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vertical="center"/>
    </xf>
    <xf numFmtId="165" fontId="13" fillId="2" borderId="0" xfId="0" applyNumberFormat="1" applyFont="1" applyFill="1" applyBorder="1" applyAlignment="1">
      <alignment horizontal="left" vertical="center"/>
    </xf>
    <xf numFmtId="0" fontId="16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12" borderId="0" xfId="0" applyFont="1" applyFill="1" applyAlignment="1">
      <alignment vertical="center"/>
    </xf>
    <xf numFmtId="44" fontId="11" fillId="8" borderId="3" xfId="1" applyFont="1" applyFill="1" applyBorder="1" applyAlignment="1">
      <alignment horizontal="center" vertical="center"/>
    </xf>
    <xf numFmtId="164" fontId="11" fillId="8" borderId="3" xfId="1" applyNumberFormat="1" applyFont="1" applyFill="1" applyBorder="1" applyAlignment="1">
      <alignment horizontal="center" vertical="center"/>
    </xf>
    <xf numFmtId="166" fontId="3" fillId="8" borderId="0" xfId="0" applyNumberFormat="1" applyFont="1" applyFill="1" applyBorder="1" applyAlignment="1">
      <alignment vertical="center"/>
    </xf>
    <xf numFmtId="44" fontId="2" fillId="12" borderId="0" xfId="1" applyFont="1" applyFill="1" applyAlignment="1">
      <alignment vertical="center" wrapText="1"/>
    </xf>
    <xf numFmtId="44" fontId="2" fillId="8" borderId="0" xfId="1" applyFont="1" applyFill="1" applyAlignment="1">
      <alignment vertical="center" wrapText="1"/>
    </xf>
    <xf numFmtId="0" fontId="18" fillId="8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44" fontId="2" fillId="12" borderId="0" xfId="1" applyFont="1" applyFill="1" applyBorder="1" applyAlignment="1">
      <alignment horizontal="right" vertical="top" wrapText="1"/>
    </xf>
    <xf numFmtId="165" fontId="18" fillId="8" borderId="0" xfId="0" applyNumberFormat="1" applyFont="1" applyFill="1" applyBorder="1" applyAlignment="1">
      <alignment horizontal="center" vertical="top"/>
    </xf>
    <xf numFmtId="0" fontId="2" fillId="12" borderId="0" xfId="0" applyFont="1" applyFill="1" applyAlignment="1">
      <alignment vertical="top"/>
    </xf>
    <xf numFmtId="165" fontId="22" fillId="2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 wrapText="1"/>
    </xf>
    <xf numFmtId="44" fontId="2" fillId="12" borderId="0" xfId="1" applyFont="1" applyFill="1" applyBorder="1" applyAlignment="1">
      <alignment horizontal="right" vertical="center" wrapText="1"/>
    </xf>
    <xf numFmtId="164" fontId="6" fillId="8" borderId="0" xfId="0" applyNumberFormat="1" applyFont="1" applyFill="1" applyBorder="1"/>
    <xf numFmtId="0" fontId="18" fillId="8" borderId="0" xfId="0" applyFont="1" applyFill="1" applyBorder="1"/>
    <xf numFmtId="0" fontId="18" fillId="2" borderId="0" xfId="0" applyFont="1" applyFill="1" applyBorder="1"/>
    <xf numFmtId="0" fontId="17" fillId="4" borderId="3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wrapText="1"/>
    </xf>
    <xf numFmtId="0" fontId="14" fillId="12" borderId="0" xfId="0" applyFont="1" applyFill="1" applyAlignment="1">
      <alignment vertical="center"/>
    </xf>
    <xf numFmtId="0" fontId="14" fillId="8" borderId="0" xfId="0" applyFont="1" applyFill="1" applyAlignment="1">
      <alignment vertical="center"/>
    </xf>
    <xf numFmtId="0" fontId="16" fillId="8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44" fontId="21" fillId="2" borderId="0" xfId="1" quotePrefix="1" applyNumberFormat="1" applyFont="1" applyFill="1" applyBorder="1" applyAlignment="1">
      <alignment horizontal="right" vertical="top"/>
    </xf>
    <xf numFmtId="0" fontId="25" fillId="2" borderId="0" xfId="0" applyFont="1" applyFill="1" applyBorder="1" applyAlignment="1">
      <alignment vertical="center"/>
    </xf>
    <xf numFmtId="165" fontId="28" fillId="2" borderId="0" xfId="0" applyNumberFormat="1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vertical="center" wrapText="1"/>
    </xf>
    <xf numFmtId="10" fontId="28" fillId="2" borderId="0" xfId="0" applyNumberFormat="1" applyFont="1" applyFill="1" applyBorder="1" applyAlignment="1">
      <alignment horizontal="center" vertical="center" wrapText="1"/>
    </xf>
    <xf numFmtId="10" fontId="8" fillId="2" borderId="0" xfId="0" applyNumberFormat="1" applyFont="1" applyFill="1" applyBorder="1" applyAlignment="1">
      <alignment horizontal="center" vertical="center"/>
    </xf>
    <xf numFmtId="44" fontId="2" fillId="12" borderId="0" xfId="1" applyFont="1" applyFill="1" applyBorder="1" applyAlignment="1">
      <alignment horizontal="right" vertical="center"/>
    </xf>
    <xf numFmtId="44" fontId="2" fillId="8" borderId="0" xfId="1" applyFont="1" applyFill="1" applyBorder="1" applyAlignment="1">
      <alignment horizontal="right" vertical="center"/>
    </xf>
    <xf numFmtId="0" fontId="25" fillId="8" borderId="0" xfId="0" applyFont="1" applyFill="1" applyBorder="1" applyAlignment="1">
      <alignment vertical="center"/>
    </xf>
    <xf numFmtId="10" fontId="45" fillId="8" borderId="0" xfId="0" applyNumberFormat="1" applyFont="1" applyFill="1" applyBorder="1" applyAlignment="1">
      <alignment horizontal="center" vertical="center"/>
    </xf>
    <xf numFmtId="165" fontId="18" fillId="2" borderId="0" xfId="0" applyNumberFormat="1" applyFont="1" applyFill="1" applyBorder="1" applyAlignment="1">
      <alignment vertical="top"/>
    </xf>
    <xf numFmtId="0" fontId="16" fillId="2" borderId="0" xfId="0" applyFont="1" applyFill="1" applyBorder="1" applyAlignment="1">
      <alignment vertical="top"/>
    </xf>
    <xf numFmtId="165" fontId="16" fillId="2" borderId="0" xfId="0" applyNumberFormat="1" applyFont="1" applyFill="1" applyBorder="1" applyAlignment="1">
      <alignment vertical="top"/>
    </xf>
    <xf numFmtId="0" fontId="14" fillId="12" borderId="0" xfId="0" applyFont="1" applyFill="1" applyBorder="1" applyAlignment="1">
      <alignment vertical="top"/>
    </xf>
    <xf numFmtId="0" fontId="14" fillId="8" borderId="0" xfId="0" applyFont="1" applyFill="1" applyBorder="1" applyAlignment="1">
      <alignment vertical="top"/>
    </xf>
    <xf numFmtId="164" fontId="31" fillId="16" borderId="3" xfId="0" applyNumberFormat="1" applyFont="1" applyFill="1" applyBorder="1" applyAlignment="1">
      <alignment horizontal="right" vertical="top" wrapText="1"/>
    </xf>
    <xf numFmtId="10" fontId="4" fillId="16" borderId="3" xfId="0" applyNumberFormat="1" applyFont="1" applyFill="1" applyBorder="1" applyAlignment="1">
      <alignment vertical="top" wrapText="1"/>
    </xf>
    <xf numFmtId="0" fontId="16" fillId="8" borderId="0" xfId="0" applyFont="1" applyFill="1" applyBorder="1" applyAlignment="1">
      <alignment vertical="top"/>
    </xf>
    <xf numFmtId="0" fontId="2" fillId="12" borderId="0" xfId="0" applyFont="1" applyFill="1" applyBorder="1" applyAlignment="1">
      <alignment vertical="top"/>
    </xf>
    <xf numFmtId="0" fontId="2" fillId="8" borderId="0" xfId="0" applyFont="1" applyFill="1" applyBorder="1" applyAlignment="1">
      <alignment vertical="top"/>
    </xf>
    <xf numFmtId="0" fontId="18" fillId="8" borderId="0" xfId="0" applyFont="1" applyFill="1" applyBorder="1" applyAlignment="1">
      <alignment vertical="top"/>
    </xf>
    <xf numFmtId="0" fontId="29" fillId="2" borderId="0" xfId="0" applyFont="1" applyFill="1" applyBorder="1" applyAlignment="1">
      <alignment horizontal="center" vertical="center" wrapText="1"/>
    </xf>
    <xf numFmtId="10" fontId="2" fillId="12" borderId="0" xfId="2" applyNumberFormat="1" applyFont="1" applyFill="1" applyBorder="1" applyAlignment="1">
      <alignment horizontal="center" vertical="center"/>
    </xf>
    <xf numFmtId="10" fontId="2" fillId="8" borderId="0" xfId="2" applyNumberFormat="1" applyFont="1" applyFill="1" applyBorder="1" applyAlignment="1">
      <alignment horizontal="center" vertical="center"/>
    </xf>
    <xf numFmtId="165" fontId="18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44" fontId="2" fillId="12" borderId="0" xfId="1" applyFont="1" applyFill="1" applyBorder="1" applyAlignment="1">
      <alignment horizontal="center" vertical="center" wrapText="1"/>
    </xf>
    <xf numFmtId="44" fontId="2" fillId="8" borderId="0" xfId="1" applyFont="1" applyFill="1" applyBorder="1" applyAlignment="1">
      <alignment horizontal="center" vertical="center" wrapText="1"/>
    </xf>
    <xf numFmtId="165" fontId="19" fillId="2" borderId="0" xfId="0" applyNumberFormat="1" applyFont="1" applyFill="1" applyBorder="1" applyAlignment="1">
      <alignment horizontal="center" vertical="center"/>
    </xf>
    <xf numFmtId="165" fontId="23" fillId="2" borderId="0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164" fontId="20" fillId="2" borderId="0" xfId="0" applyNumberFormat="1" applyFont="1" applyFill="1" applyBorder="1" applyAlignment="1">
      <alignment horizontal="right" vertical="center"/>
    </xf>
    <xf numFmtId="0" fontId="6" fillId="8" borderId="0" xfId="0" applyFont="1" applyFill="1" applyBorder="1" applyAlignment="1">
      <alignment vertical="center"/>
    </xf>
    <xf numFmtId="164" fontId="6" fillId="8" borderId="0" xfId="0" applyNumberFormat="1" applyFont="1" applyFill="1" applyBorder="1" applyAlignment="1">
      <alignment vertical="center"/>
    </xf>
    <xf numFmtId="0" fontId="25" fillId="2" borderId="0" xfId="0" applyFont="1" applyFill="1" applyBorder="1" applyAlignment="1">
      <alignment vertical="top"/>
    </xf>
    <xf numFmtId="0" fontId="20" fillId="2" borderId="0" xfId="0" applyFont="1" applyFill="1" applyBorder="1" applyAlignment="1">
      <alignment horizontal="left" vertical="top" wrapText="1"/>
    </xf>
    <xf numFmtId="44" fontId="2" fillId="12" borderId="0" xfId="1" applyFont="1" applyFill="1" applyBorder="1" applyAlignment="1">
      <alignment horizontal="right" vertical="top"/>
    </xf>
    <xf numFmtId="0" fontId="25" fillId="8" borderId="0" xfId="0" applyFont="1" applyFill="1" applyBorder="1" applyAlignment="1">
      <alignment vertical="top"/>
    </xf>
    <xf numFmtId="0" fontId="38" fillId="8" borderId="0" xfId="0" applyFont="1" applyFill="1" applyBorder="1" applyAlignment="1">
      <alignment vertical="top"/>
    </xf>
    <xf numFmtId="0" fontId="3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 wrapText="1"/>
    </xf>
    <xf numFmtId="0" fontId="30" fillId="8" borderId="0" xfId="0" applyFont="1" applyFill="1" applyBorder="1" applyAlignment="1">
      <alignment vertical="top"/>
    </xf>
    <xf numFmtId="0" fontId="41" fillId="8" borderId="0" xfId="0" applyFont="1" applyFill="1" applyBorder="1" applyAlignment="1">
      <alignment vertical="top"/>
    </xf>
    <xf numFmtId="0" fontId="11" fillId="2" borderId="0" xfId="0" applyFont="1" applyFill="1" applyBorder="1" applyAlignment="1">
      <alignment horizontal="left" vertical="top" wrapText="1"/>
    </xf>
    <xf numFmtId="165" fontId="20" fillId="2" borderId="0" xfId="0" applyNumberFormat="1" applyFont="1" applyFill="1" applyBorder="1" applyAlignment="1">
      <alignment horizontal="left" vertical="top"/>
    </xf>
    <xf numFmtId="0" fontId="20" fillId="2" borderId="0" xfId="0" applyFont="1" applyFill="1" applyBorder="1" applyAlignment="1">
      <alignment horizontal="center" vertical="top" wrapText="1"/>
    </xf>
    <xf numFmtId="10" fontId="20" fillId="2" borderId="0" xfId="1" applyNumberFormat="1" applyFont="1" applyFill="1" applyBorder="1" applyAlignment="1">
      <alignment horizontal="left" vertical="top" wrapText="1"/>
    </xf>
    <xf numFmtId="10" fontId="20" fillId="2" borderId="0" xfId="0" applyNumberFormat="1" applyFont="1" applyFill="1" applyBorder="1" applyAlignment="1">
      <alignment horizontal="left" vertical="top" wrapText="1"/>
    </xf>
    <xf numFmtId="10" fontId="46" fillId="8" borderId="0" xfId="1" applyNumberFormat="1" applyFont="1" applyFill="1" applyBorder="1" applyAlignment="1">
      <alignment horizontal="left" vertical="top" wrapText="1"/>
    </xf>
    <xf numFmtId="0" fontId="59" fillId="2" borderId="0" xfId="0" applyFont="1" applyFill="1" applyBorder="1" applyAlignment="1">
      <alignment vertical="top"/>
    </xf>
    <xf numFmtId="44" fontId="2" fillId="12" borderId="0" xfId="1" applyFont="1" applyFill="1" applyBorder="1" applyAlignment="1">
      <alignment vertical="top"/>
    </xf>
    <xf numFmtId="44" fontId="2" fillId="8" borderId="0" xfId="1" applyFont="1" applyFill="1" applyBorder="1" applyAlignment="1">
      <alignment vertical="top"/>
    </xf>
    <xf numFmtId="44" fontId="2" fillId="12" borderId="0" xfId="1" applyFont="1" applyFill="1" applyAlignment="1">
      <alignment vertical="top"/>
    </xf>
    <xf numFmtId="44" fontId="2" fillId="8" borderId="0" xfId="1" applyFont="1" applyFill="1" applyAlignment="1">
      <alignment vertical="top"/>
    </xf>
    <xf numFmtId="0" fontId="0" fillId="12" borderId="0" xfId="0" applyFill="1"/>
    <xf numFmtId="0" fontId="20" fillId="2" borderId="0" xfId="0" applyFont="1" applyFill="1" applyBorder="1" applyAlignment="1">
      <alignment horizontal="left" vertical="top" wrapText="1"/>
    </xf>
    <xf numFmtId="165" fontId="20" fillId="2" borderId="0" xfId="0" quotePrefix="1" applyNumberFormat="1" applyFont="1" applyFill="1" applyBorder="1" applyAlignment="1">
      <alignment vertical="top" wrapText="1"/>
    </xf>
    <xf numFmtId="0" fontId="11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left" vertical="top" wrapText="1"/>
    </xf>
    <xf numFmtId="165" fontId="20" fillId="2" borderId="0" xfId="0" quotePrefix="1" applyNumberFormat="1" applyFont="1" applyFill="1" applyAlignment="1">
      <alignment horizontal="left" vertical="top"/>
    </xf>
    <xf numFmtId="165" fontId="20" fillId="2" borderId="0" xfId="0" quotePrefix="1" applyNumberFormat="1" applyFont="1" applyFill="1" applyAlignment="1">
      <alignment horizontal="left" vertical="top" wrapText="1"/>
    </xf>
    <xf numFmtId="0" fontId="20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top" wrapText="1"/>
    </xf>
    <xf numFmtId="165" fontId="20" fillId="2" borderId="0" xfId="0" quotePrefix="1" applyNumberFormat="1" applyFont="1" applyFill="1" applyAlignment="1">
      <alignment vertical="top" wrapText="1"/>
    </xf>
    <xf numFmtId="0" fontId="20" fillId="2" borderId="0" xfId="0" applyFont="1" applyFill="1" applyAlignment="1">
      <alignment horizontal="left" vertical="top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top" wrapText="1"/>
    </xf>
    <xf numFmtId="0" fontId="20" fillId="2" borderId="0" xfId="0" quotePrefix="1" applyFont="1" applyFill="1" applyAlignment="1">
      <alignment vertical="top"/>
    </xf>
    <xf numFmtId="0" fontId="20" fillId="2" borderId="0" xfId="0" quotePrefix="1" applyFont="1" applyFill="1" applyAlignment="1">
      <alignment vertical="top" wrapText="1"/>
    </xf>
    <xf numFmtId="0" fontId="18" fillId="2" borderId="0" xfId="0" applyFont="1" applyFill="1" applyAlignment="1">
      <alignment vertical="top" wrapText="1"/>
    </xf>
    <xf numFmtId="0" fontId="18" fillId="2" borderId="0" xfId="0" applyFont="1" applyFill="1" applyAlignment="1">
      <alignment vertical="top"/>
    </xf>
    <xf numFmtId="0" fontId="4" fillId="2" borderId="1" xfId="0" applyFont="1" applyFill="1" applyBorder="1" applyAlignment="1">
      <alignment vertical="center"/>
    </xf>
  </cellXfs>
  <cellStyles count="5">
    <cellStyle name="Moneda" xfId="1" builtinId="4"/>
    <cellStyle name="Moneda 2" xfId="3" xr:uid="{00000000-0005-0000-0000-000001000000}"/>
    <cellStyle name="Normal" xfId="0" builtinId="0"/>
    <cellStyle name="Normal 138 2" xfId="4" xr:uid="{00000000-0005-0000-0000-000003000000}"/>
    <cellStyle name="Percentatge" xfId="2" builtinId="5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0000FF"/>
      <color rgb="FFCCFF66"/>
      <color rgb="FFFFDA65"/>
      <color rgb="FFCB35C7"/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F12"/>
  <sheetViews>
    <sheetView zoomScaleNormal="100" workbookViewId="0">
      <selection activeCell="F14" sqref="F14"/>
    </sheetView>
  </sheetViews>
  <sheetFormatPr defaultColWidth="8.81640625" defaultRowHeight="14.5" x14ac:dyDescent="0.35"/>
  <cols>
    <col min="1" max="16384" width="8.81640625" style="179"/>
  </cols>
  <sheetData>
    <row r="5" spans="3:6" x14ac:dyDescent="0.35">
      <c r="C5" s="376" t="s">
        <v>239</v>
      </c>
    </row>
    <row r="6" spans="3:6" x14ac:dyDescent="0.35">
      <c r="C6" s="377" t="s">
        <v>0</v>
      </c>
      <c r="D6" s="378">
        <f>televisió!E4</f>
        <v>12.044</v>
      </c>
      <c r="F6" s="342"/>
    </row>
    <row r="7" spans="3:6" x14ac:dyDescent="0.35">
      <c r="C7" s="377" t="s">
        <v>253</v>
      </c>
      <c r="D7" s="378">
        <f>imprès!E4</f>
        <v>14.040000000000008</v>
      </c>
    </row>
    <row r="8" spans="3:6" x14ac:dyDescent="0.35">
      <c r="C8" s="377" t="s">
        <v>3</v>
      </c>
      <c r="D8" s="378">
        <f>ràdio!E4</f>
        <v>17.329999999999998</v>
      </c>
    </row>
    <row r="9" spans="3:6" x14ac:dyDescent="0.35">
      <c r="C9" s="377" t="s">
        <v>4</v>
      </c>
      <c r="D9" s="378">
        <f>exterior!E4</f>
        <v>2.8299999999999983</v>
      </c>
    </row>
    <row r="10" spans="3:6" x14ac:dyDescent="0.35">
      <c r="C10" s="377" t="s">
        <v>12</v>
      </c>
      <c r="D10" s="378">
        <f>digital!F4</f>
        <v>18.755600000000015</v>
      </c>
    </row>
    <row r="11" spans="3:6" x14ac:dyDescent="0.35">
      <c r="C11" s="376" t="s">
        <v>274</v>
      </c>
      <c r="D11" s="379">
        <f>SUM(D6:D10)</f>
        <v>64.999600000000015</v>
      </c>
    </row>
    <row r="12" spans="3:6" x14ac:dyDescent="0.35">
      <c r="D12" s="3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88"/>
  <sheetViews>
    <sheetView tabSelected="1" zoomScaleNormal="100" workbookViewId="0">
      <selection activeCell="C2" sqref="C2"/>
    </sheetView>
  </sheetViews>
  <sheetFormatPr defaultRowHeight="14.5" x14ac:dyDescent="0.35"/>
  <cols>
    <col min="1" max="1" width="3.81640625" customWidth="1"/>
    <col min="2" max="2" width="4.6328125" style="179" customWidth="1"/>
    <col min="3" max="3" width="14.6328125" customWidth="1"/>
    <col min="4" max="4" width="34.26953125" customWidth="1"/>
    <col min="5" max="9" width="8.6328125" customWidth="1"/>
    <col min="10" max="12" width="8.7265625" customWidth="1"/>
    <col min="13" max="13" width="3.6328125" customWidth="1"/>
    <col min="14" max="17" width="8.6328125" style="211" customWidth="1"/>
    <col min="18" max="18" width="8.7265625" customWidth="1"/>
  </cols>
  <sheetData>
    <row r="1" spans="1:32" s="179" customFormat="1" x14ac:dyDescent="0.35">
      <c r="A1" s="413"/>
      <c r="H1" s="414"/>
      <c r="I1" s="212"/>
      <c r="J1" s="212"/>
      <c r="K1" s="212"/>
      <c r="L1" s="212"/>
      <c r="M1" s="212"/>
      <c r="N1" s="212"/>
      <c r="O1" s="212"/>
      <c r="P1" s="212"/>
      <c r="Q1" s="212"/>
      <c r="R1" s="212"/>
    </row>
    <row r="2" spans="1:32" s="415" customFormat="1" ht="15" customHeight="1" x14ac:dyDescent="0.35">
      <c r="A2" s="413"/>
      <c r="C2" s="533" t="s">
        <v>343</v>
      </c>
      <c r="D2" s="177"/>
      <c r="E2" s="177"/>
      <c r="F2" s="178"/>
      <c r="G2" s="416"/>
      <c r="H2" s="414"/>
      <c r="I2" s="417"/>
      <c r="J2" s="214"/>
      <c r="K2" s="215"/>
      <c r="L2" s="418"/>
      <c r="M2" s="419"/>
      <c r="N2" s="217"/>
      <c r="O2" s="217"/>
      <c r="P2" s="217"/>
      <c r="Q2" s="217"/>
      <c r="R2" s="420"/>
      <c r="S2" s="421"/>
      <c r="T2" s="421"/>
      <c r="U2" s="421"/>
      <c r="V2" s="421"/>
      <c r="W2" s="421"/>
      <c r="X2" s="421"/>
      <c r="Y2" s="421"/>
      <c r="Z2" s="421"/>
      <c r="AA2" s="421"/>
    </row>
    <row r="3" spans="1:32" s="421" customFormat="1" ht="15" customHeight="1" x14ac:dyDescent="0.35">
      <c r="A3" s="413"/>
      <c r="C3" s="3" t="s">
        <v>315</v>
      </c>
      <c r="D3" s="4"/>
      <c r="E3" s="4"/>
      <c r="F3" s="5"/>
      <c r="G3" s="422"/>
      <c r="H3" s="423"/>
      <c r="I3" s="424"/>
      <c r="J3" s="220"/>
      <c r="K3" s="221"/>
      <c r="L3" s="222"/>
      <c r="M3" s="419"/>
      <c r="N3" s="222"/>
      <c r="O3" s="222"/>
      <c r="P3" s="222"/>
      <c r="Q3" s="222"/>
      <c r="R3" s="420"/>
    </row>
    <row r="4" spans="1:32" s="415" customFormat="1" ht="15" customHeight="1" x14ac:dyDescent="0.35">
      <c r="A4" s="413"/>
      <c r="C4" s="7" t="s">
        <v>0</v>
      </c>
      <c r="D4" s="8"/>
      <c r="E4" s="9">
        <f>SUM(B8:B54)</f>
        <v>12.044</v>
      </c>
      <c r="F4" s="10" t="s">
        <v>1</v>
      </c>
      <c r="G4" s="425"/>
      <c r="H4" s="414"/>
      <c r="I4" s="417"/>
      <c r="J4" s="223"/>
      <c r="K4" s="224"/>
      <c r="L4" s="426"/>
      <c r="M4" s="419"/>
      <c r="N4" s="217"/>
      <c r="O4" s="217"/>
      <c r="P4" s="217"/>
      <c r="Q4" s="217"/>
      <c r="R4" s="420"/>
      <c r="S4" s="421"/>
      <c r="T4" s="421"/>
      <c r="U4" s="421"/>
      <c r="V4" s="421"/>
      <c r="W4" s="421"/>
      <c r="X4" s="421"/>
      <c r="Y4" s="421"/>
      <c r="Z4" s="421"/>
      <c r="AA4" s="421"/>
    </row>
    <row r="5" spans="1:32" s="421" customFormat="1" ht="15" customHeight="1" x14ac:dyDescent="0.35">
      <c r="A5" s="413"/>
      <c r="B5" s="427"/>
      <c r="C5" s="428"/>
      <c r="D5" s="429"/>
      <c r="E5" s="430"/>
      <c r="F5" s="431"/>
      <c r="G5" s="425"/>
      <c r="H5" s="432"/>
      <c r="I5" s="433"/>
      <c r="J5" s="223"/>
      <c r="K5" s="224"/>
      <c r="L5" s="426"/>
      <c r="M5" s="419"/>
      <c r="N5" s="217"/>
      <c r="O5" s="217"/>
      <c r="P5" s="217"/>
      <c r="Q5" s="217"/>
      <c r="R5" s="420"/>
    </row>
    <row r="6" spans="1:32" s="415" customFormat="1" ht="15" customHeight="1" x14ac:dyDescent="0.35">
      <c r="A6" s="413"/>
      <c r="C6" s="17" t="s">
        <v>227</v>
      </c>
      <c r="D6" s="18"/>
      <c r="E6" s="19"/>
      <c r="F6" s="20"/>
      <c r="G6" s="21"/>
      <c r="H6" s="434"/>
      <c r="I6" s="219"/>
      <c r="J6" s="435"/>
      <c r="K6" s="436"/>
      <c r="L6" s="437"/>
      <c r="M6" s="419"/>
      <c r="N6" s="210" t="s">
        <v>235</v>
      </c>
      <c r="O6" s="210" t="s">
        <v>236</v>
      </c>
      <c r="P6" s="210" t="s">
        <v>237</v>
      </c>
      <c r="Q6" s="210" t="s">
        <v>238</v>
      </c>
      <c r="R6" s="420"/>
      <c r="S6" s="421"/>
      <c r="T6" s="421"/>
      <c r="U6" s="421"/>
      <c r="V6" s="421"/>
      <c r="W6" s="421"/>
      <c r="X6" s="421"/>
      <c r="Y6" s="421"/>
      <c r="Z6" s="421"/>
    </row>
    <row r="7" spans="1:32" s="22" customFormat="1" ht="31.5" x14ac:dyDescent="0.35">
      <c r="A7" s="413"/>
      <c r="B7" s="23" t="s">
        <v>5</v>
      </c>
      <c r="C7" s="24" t="s">
        <v>6</v>
      </c>
      <c r="D7" s="25" t="s">
        <v>7</v>
      </c>
      <c r="E7" s="26" t="s">
        <v>8</v>
      </c>
      <c r="F7" s="27" t="s">
        <v>9</v>
      </c>
      <c r="G7" s="28"/>
      <c r="H7" s="438"/>
      <c r="I7" s="439"/>
      <c r="J7" s="228" t="s">
        <v>10</v>
      </c>
      <c r="K7" s="229" t="s">
        <v>11</v>
      </c>
      <c r="L7" s="437"/>
      <c r="M7" s="440"/>
      <c r="N7" s="231" t="s">
        <v>8</v>
      </c>
      <c r="O7" s="231" t="s">
        <v>8</v>
      </c>
      <c r="P7" s="231" t="s">
        <v>8</v>
      </c>
      <c r="Q7" s="231" t="s">
        <v>8</v>
      </c>
      <c r="R7" s="440"/>
      <c r="S7" s="441"/>
      <c r="T7" s="441"/>
      <c r="U7" s="441"/>
      <c r="V7" s="441"/>
      <c r="W7" s="441"/>
      <c r="X7" s="441"/>
      <c r="Y7" s="441"/>
    </row>
    <row r="8" spans="1:32" s="36" customFormat="1" ht="21" x14ac:dyDescent="0.35">
      <c r="A8" s="413"/>
      <c r="B8" s="30">
        <v>1.4</v>
      </c>
      <c r="C8" s="31" t="s">
        <v>13</v>
      </c>
      <c r="D8" s="32" t="s">
        <v>316</v>
      </c>
      <c r="E8" s="33" t="s">
        <v>275</v>
      </c>
      <c r="F8" s="34" t="s">
        <v>275</v>
      </c>
      <c r="G8" s="35"/>
      <c r="H8" s="442"/>
      <c r="I8" s="232"/>
      <c r="J8" s="233" t="str">
        <f t="shared" ref="J8:J18" si="0">F8</f>
        <v>... €</v>
      </c>
      <c r="K8" s="234" t="str">
        <f>J8</f>
        <v>... €</v>
      </c>
      <c r="L8" s="443" t="e">
        <f>F8-E8</f>
        <v>#VALUE!</v>
      </c>
      <c r="M8" s="236"/>
      <c r="N8" s="326">
        <v>303</v>
      </c>
      <c r="O8" s="326">
        <v>320</v>
      </c>
      <c r="P8" s="326">
        <v>310</v>
      </c>
      <c r="Q8" s="326">
        <v>294.5</v>
      </c>
      <c r="R8" s="236"/>
      <c r="S8" s="411"/>
      <c r="T8" s="411"/>
      <c r="U8" s="411"/>
      <c r="V8" s="411"/>
      <c r="W8" s="411"/>
      <c r="X8" s="411"/>
      <c r="Y8" s="411"/>
      <c r="Z8" s="411"/>
      <c r="AA8" s="411"/>
      <c r="AB8" s="411"/>
      <c r="AC8" s="411"/>
      <c r="AD8" s="411"/>
      <c r="AE8" s="411"/>
      <c r="AF8" s="411"/>
    </row>
    <row r="9" spans="1:32" s="36" customFormat="1" ht="21" x14ac:dyDescent="0.35">
      <c r="A9" s="413"/>
      <c r="B9" s="30">
        <v>2</v>
      </c>
      <c r="C9" s="31" t="s">
        <v>13</v>
      </c>
      <c r="D9" s="32" t="s">
        <v>317</v>
      </c>
      <c r="E9" s="33" t="s">
        <v>275</v>
      </c>
      <c r="F9" s="34" t="s">
        <v>275</v>
      </c>
      <c r="G9" s="35"/>
      <c r="H9" s="442"/>
      <c r="I9" s="232"/>
      <c r="J9" s="233" t="str">
        <f t="shared" si="0"/>
        <v>... €</v>
      </c>
      <c r="K9" s="234" t="str">
        <f>J9</f>
        <v>... €</v>
      </c>
      <c r="L9" s="443" t="e">
        <f>F9-E9</f>
        <v>#VALUE!</v>
      </c>
      <c r="M9" s="236"/>
      <c r="N9" s="326">
        <v>303</v>
      </c>
      <c r="O9" s="326">
        <v>320</v>
      </c>
      <c r="P9" s="326">
        <v>310</v>
      </c>
      <c r="Q9" s="326">
        <v>294.5</v>
      </c>
      <c r="R9" s="236"/>
      <c r="S9" s="411"/>
      <c r="T9" s="411"/>
      <c r="U9" s="411"/>
      <c r="V9" s="411"/>
      <c r="W9" s="411"/>
      <c r="X9" s="411"/>
      <c r="Y9" s="411"/>
      <c r="Z9" s="411"/>
      <c r="AA9" s="411"/>
      <c r="AB9" s="411"/>
      <c r="AC9" s="411"/>
      <c r="AD9" s="411"/>
      <c r="AE9" s="411"/>
      <c r="AF9" s="411"/>
    </row>
    <row r="10" spans="1:32" s="36" customFormat="1" x14ac:dyDescent="0.35">
      <c r="A10" s="413"/>
      <c r="B10" s="407">
        <v>0.8</v>
      </c>
      <c r="C10" s="31" t="s">
        <v>13</v>
      </c>
      <c r="D10" s="32" t="s">
        <v>318</v>
      </c>
      <c r="E10" s="33" t="s">
        <v>275</v>
      </c>
      <c r="F10" s="34" t="s">
        <v>275</v>
      </c>
      <c r="G10" s="35"/>
      <c r="H10" s="442"/>
      <c r="I10" s="232"/>
      <c r="J10" s="233" t="str">
        <f>F10</f>
        <v>... €</v>
      </c>
      <c r="K10" s="234" t="str">
        <f t="shared" ref="K10:K18" si="1">J10</f>
        <v>... €</v>
      </c>
      <c r="L10" s="443" t="e">
        <f t="shared" ref="L10:L18" si="2">F10-E10</f>
        <v>#VALUE!</v>
      </c>
      <c r="M10" s="236"/>
      <c r="N10" s="326">
        <v>273</v>
      </c>
      <c r="O10" s="326">
        <v>299</v>
      </c>
      <c r="P10" s="326">
        <v>274</v>
      </c>
      <c r="Q10" s="326">
        <v>265.05</v>
      </c>
      <c r="R10" s="236"/>
      <c r="S10" s="411"/>
      <c r="T10" s="411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411"/>
    </row>
    <row r="11" spans="1:32" s="36" customFormat="1" x14ac:dyDescent="0.35">
      <c r="A11" s="413"/>
      <c r="B11" s="407">
        <v>0.8</v>
      </c>
      <c r="C11" s="31" t="s">
        <v>13</v>
      </c>
      <c r="D11" s="32" t="s">
        <v>319</v>
      </c>
      <c r="E11" s="33" t="s">
        <v>275</v>
      </c>
      <c r="F11" s="34" t="s">
        <v>275</v>
      </c>
      <c r="G11" s="35"/>
      <c r="H11" s="442"/>
      <c r="I11" s="232"/>
      <c r="J11" s="233" t="str">
        <f>F11</f>
        <v>... €</v>
      </c>
      <c r="K11" s="234" t="str">
        <f t="shared" si="1"/>
        <v>... €</v>
      </c>
      <c r="L11" s="443" t="e">
        <f t="shared" si="2"/>
        <v>#VALUE!</v>
      </c>
      <c r="M11" s="236"/>
      <c r="N11" s="326">
        <v>258</v>
      </c>
      <c r="O11" s="326">
        <v>299</v>
      </c>
      <c r="P11" s="326">
        <v>245</v>
      </c>
      <c r="Q11" s="326">
        <v>250.79999999999998</v>
      </c>
      <c r="R11" s="236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</row>
    <row r="12" spans="1:32" s="36" customFormat="1" x14ac:dyDescent="0.35">
      <c r="A12" s="413"/>
      <c r="B12" s="407">
        <v>0.8</v>
      </c>
      <c r="C12" s="31" t="s">
        <v>13</v>
      </c>
      <c r="D12" s="32" t="s">
        <v>320</v>
      </c>
      <c r="E12" s="33" t="s">
        <v>275</v>
      </c>
      <c r="F12" s="34" t="s">
        <v>275</v>
      </c>
      <c r="G12" s="35"/>
      <c r="H12" s="442"/>
      <c r="I12" s="232"/>
      <c r="J12" s="233" t="str">
        <f>F12</f>
        <v>... €</v>
      </c>
      <c r="K12" s="234" t="str">
        <f t="shared" si="1"/>
        <v>... €</v>
      </c>
      <c r="L12" s="443" t="e">
        <f t="shared" si="2"/>
        <v>#VALUE!</v>
      </c>
      <c r="M12" s="236"/>
      <c r="N12" s="326">
        <v>273</v>
      </c>
      <c r="O12" s="326">
        <v>299</v>
      </c>
      <c r="P12" s="326">
        <v>279</v>
      </c>
      <c r="Q12" s="326">
        <v>265.05</v>
      </c>
      <c r="R12" s="236"/>
      <c r="S12" s="411"/>
      <c r="T12" s="411"/>
      <c r="U12" s="411"/>
      <c r="V12" s="411"/>
      <c r="W12" s="411"/>
      <c r="X12" s="411"/>
      <c r="Y12" s="411"/>
      <c r="Z12" s="411"/>
      <c r="AA12" s="411"/>
      <c r="AB12" s="411"/>
      <c r="AC12" s="411"/>
      <c r="AD12" s="411"/>
      <c r="AE12" s="411"/>
      <c r="AF12" s="411"/>
    </row>
    <row r="13" spans="1:32" s="36" customFormat="1" ht="21" x14ac:dyDescent="0.35">
      <c r="A13" s="413"/>
      <c r="B13" s="407">
        <v>2.004</v>
      </c>
      <c r="C13" s="31" t="s">
        <v>13</v>
      </c>
      <c r="D13" s="32" t="s">
        <v>321</v>
      </c>
      <c r="E13" s="33" t="s">
        <v>275</v>
      </c>
      <c r="F13" s="34" t="s">
        <v>275</v>
      </c>
      <c r="G13" s="35"/>
      <c r="H13" s="442"/>
      <c r="I13" s="232"/>
      <c r="J13" s="233" t="str">
        <f t="shared" si="0"/>
        <v>... €</v>
      </c>
      <c r="K13" s="234" t="str">
        <f t="shared" si="1"/>
        <v>... €</v>
      </c>
      <c r="L13" s="443" t="e">
        <f t="shared" si="2"/>
        <v>#VALUE!</v>
      </c>
      <c r="M13" s="236"/>
      <c r="N13" s="326">
        <v>303</v>
      </c>
      <c r="O13" s="326">
        <v>332</v>
      </c>
      <c r="P13" s="326">
        <v>310</v>
      </c>
      <c r="Q13" s="326">
        <v>294.5</v>
      </c>
      <c r="R13" s="236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  <c r="AC13" s="411"/>
      <c r="AD13" s="411"/>
      <c r="AE13" s="411"/>
      <c r="AF13" s="411"/>
    </row>
    <row r="14" spans="1:32" s="36" customFormat="1" ht="21" x14ac:dyDescent="0.35">
      <c r="A14" s="413"/>
      <c r="B14" s="407">
        <v>0.3</v>
      </c>
      <c r="C14" s="31" t="s">
        <v>13</v>
      </c>
      <c r="D14" s="32" t="s">
        <v>322</v>
      </c>
      <c r="E14" s="33" t="s">
        <v>275</v>
      </c>
      <c r="F14" s="34" t="s">
        <v>275</v>
      </c>
      <c r="G14" s="35"/>
      <c r="H14" s="442"/>
      <c r="I14" s="232"/>
      <c r="J14" s="233" t="str">
        <f t="shared" si="0"/>
        <v>... €</v>
      </c>
      <c r="K14" s="234" t="str">
        <f t="shared" si="1"/>
        <v>... €</v>
      </c>
      <c r="L14" s="443" t="e">
        <f t="shared" si="2"/>
        <v>#VALUE!</v>
      </c>
      <c r="M14" s="236"/>
      <c r="N14" s="326">
        <v>273</v>
      </c>
      <c r="O14" s="326">
        <v>320</v>
      </c>
      <c r="P14" s="326">
        <v>279</v>
      </c>
      <c r="Q14" s="326">
        <v>265.05</v>
      </c>
      <c r="R14" s="236"/>
      <c r="S14" s="411"/>
      <c r="T14" s="411"/>
      <c r="U14" s="411"/>
      <c r="V14" s="411"/>
      <c r="W14" s="411"/>
      <c r="X14" s="411"/>
      <c r="Y14" s="411"/>
      <c r="Z14" s="411"/>
      <c r="AA14" s="411"/>
      <c r="AB14" s="411"/>
      <c r="AC14" s="411"/>
      <c r="AD14" s="411"/>
      <c r="AE14" s="411"/>
      <c r="AF14" s="411"/>
    </row>
    <row r="15" spans="1:32" s="36" customFormat="1" ht="21" x14ac:dyDescent="0.35">
      <c r="A15" s="413"/>
      <c r="B15" s="30">
        <v>0.4</v>
      </c>
      <c r="C15" s="43" t="s">
        <v>14</v>
      </c>
      <c r="D15" s="32" t="s">
        <v>15</v>
      </c>
      <c r="E15" s="33" t="s">
        <v>275</v>
      </c>
      <c r="F15" s="34" t="s">
        <v>275</v>
      </c>
      <c r="G15" s="35"/>
      <c r="H15" s="442"/>
      <c r="I15" s="232"/>
      <c r="J15" s="233" t="str">
        <f t="shared" si="0"/>
        <v>... €</v>
      </c>
      <c r="K15" s="234" t="str">
        <f t="shared" si="1"/>
        <v>... €</v>
      </c>
      <c r="L15" s="443" t="e">
        <f t="shared" si="2"/>
        <v>#VALUE!</v>
      </c>
      <c r="M15" s="236"/>
      <c r="N15" s="326">
        <v>125</v>
      </c>
      <c r="O15" s="326">
        <v>300</v>
      </c>
      <c r="P15" s="326">
        <v>148</v>
      </c>
      <c r="Q15" s="326">
        <v>142.5</v>
      </c>
      <c r="R15" s="236"/>
      <c r="S15" s="411"/>
      <c r="T15" s="411"/>
      <c r="U15" s="411"/>
      <c r="V15" s="411"/>
      <c r="W15" s="411"/>
      <c r="X15" s="411"/>
      <c r="Y15" s="411"/>
      <c r="Z15" s="411"/>
      <c r="AA15" s="411"/>
      <c r="AB15" s="411"/>
      <c r="AC15" s="411"/>
      <c r="AD15" s="411"/>
      <c r="AE15" s="411"/>
      <c r="AF15" s="411"/>
    </row>
    <row r="16" spans="1:32" s="36" customFormat="1" ht="21" x14ac:dyDescent="0.35">
      <c r="A16" s="413"/>
      <c r="B16" s="30">
        <v>0.4</v>
      </c>
      <c r="C16" s="44" t="s">
        <v>276</v>
      </c>
      <c r="D16" s="32" t="s">
        <v>15</v>
      </c>
      <c r="E16" s="33" t="s">
        <v>275</v>
      </c>
      <c r="F16" s="34" t="s">
        <v>275</v>
      </c>
      <c r="G16" s="35"/>
      <c r="H16" s="442"/>
      <c r="I16" s="232"/>
      <c r="J16" s="233" t="str">
        <f t="shared" si="0"/>
        <v>... €</v>
      </c>
      <c r="K16" s="234" t="str">
        <f t="shared" si="1"/>
        <v>... €</v>
      </c>
      <c r="L16" s="443" t="e">
        <f t="shared" si="2"/>
        <v>#VALUE!</v>
      </c>
      <c r="M16" s="236"/>
      <c r="N16" s="326">
        <v>125</v>
      </c>
      <c r="O16" s="326">
        <v>315</v>
      </c>
      <c r="P16" s="326">
        <v>130</v>
      </c>
      <c r="Q16" s="326">
        <v>128.25</v>
      </c>
      <c r="R16" s="236"/>
      <c r="S16" s="411"/>
      <c r="T16" s="411"/>
      <c r="U16" s="411"/>
      <c r="V16" s="411"/>
      <c r="W16" s="411"/>
      <c r="X16" s="411"/>
      <c r="Y16" s="411"/>
      <c r="Z16" s="411"/>
      <c r="AA16" s="411"/>
      <c r="AB16" s="411"/>
      <c r="AC16" s="411"/>
      <c r="AD16" s="411"/>
      <c r="AE16" s="411"/>
      <c r="AF16" s="411"/>
    </row>
    <row r="17" spans="1:33" s="36" customFormat="1" ht="21" x14ac:dyDescent="0.35">
      <c r="A17" s="413"/>
      <c r="B17" s="30">
        <v>0.4</v>
      </c>
      <c r="C17" s="43" t="s">
        <v>277</v>
      </c>
      <c r="D17" s="32" t="s">
        <v>15</v>
      </c>
      <c r="E17" s="33" t="s">
        <v>275</v>
      </c>
      <c r="F17" s="34" t="s">
        <v>275</v>
      </c>
      <c r="G17" s="35"/>
      <c r="H17" s="442"/>
      <c r="I17" s="232"/>
      <c r="J17" s="233" t="str">
        <f t="shared" si="0"/>
        <v>... €</v>
      </c>
      <c r="K17" s="234" t="str">
        <f t="shared" si="1"/>
        <v>... €</v>
      </c>
      <c r="L17" s="443" t="e">
        <f t="shared" si="2"/>
        <v>#VALUE!</v>
      </c>
      <c r="M17" s="236"/>
      <c r="N17" s="326">
        <v>125</v>
      </c>
      <c r="O17" s="326">
        <v>315</v>
      </c>
      <c r="P17" s="326">
        <v>130</v>
      </c>
      <c r="Q17" s="326">
        <v>128.25</v>
      </c>
      <c r="R17" s="236"/>
      <c r="S17" s="411"/>
      <c r="T17" s="411"/>
      <c r="U17" s="411"/>
      <c r="V17" s="411"/>
      <c r="W17" s="411"/>
      <c r="X17" s="411"/>
      <c r="Y17" s="411"/>
      <c r="Z17" s="411"/>
      <c r="AA17" s="411"/>
      <c r="AB17" s="411"/>
      <c r="AC17" s="411"/>
      <c r="AD17" s="411"/>
      <c r="AE17" s="411"/>
      <c r="AF17" s="411"/>
    </row>
    <row r="18" spans="1:33" s="36" customFormat="1" ht="21" x14ac:dyDescent="0.35">
      <c r="A18" s="413"/>
      <c r="B18" s="30">
        <v>0.4</v>
      </c>
      <c r="C18" s="44" t="s">
        <v>278</v>
      </c>
      <c r="D18" s="32" t="s">
        <v>15</v>
      </c>
      <c r="E18" s="33" t="s">
        <v>275</v>
      </c>
      <c r="F18" s="34" t="s">
        <v>275</v>
      </c>
      <c r="G18" s="35"/>
      <c r="H18" s="444"/>
      <c r="I18" s="237"/>
      <c r="J18" s="233" t="str">
        <f t="shared" si="0"/>
        <v>... €</v>
      </c>
      <c r="K18" s="234" t="str">
        <f t="shared" si="1"/>
        <v>... €</v>
      </c>
      <c r="L18" s="443" t="e">
        <f t="shared" si="2"/>
        <v>#VALUE!</v>
      </c>
      <c r="M18" s="236"/>
      <c r="N18" s="326">
        <v>125</v>
      </c>
      <c r="O18" s="326">
        <v>315</v>
      </c>
      <c r="P18" s="326">
        <v>125</v>
      </c>
      <c r="Q18" s="326">
        <v>128.25</v>
      </c>
      <c r="R18" s="236"/>
      <c r="S18" s="411"/>
      <c r="T18" s="411"/>
      <c r="U18" s="411"/>
      <c r="V18" s="411"/>
      <c r="W18" s="411"/>
      <c r="X18" s="411"/>
      <c r="Y18" s="411"/>
      <c r="Z18" s="411"/>
      <c r="AA18" s="411"/>
      <c r="AB18" s="411"/>
      <c r="AC18" s="411"/>
      <c r="AD18" s="411"/>
      <c r="AE18" s="411"/>
      <c r="AF18" s="411"/>
    </row>
    <row r="19" spans="1:33" s="451" customFormat="1" ht="15" customHeight="1" x14ac:dyDescent="0.25">
      <c r="A19" s="441"/>
      <c r="B19" s="445"/>
      <c r="C19" s="446"/>
      <c r="D19" s="447"/>
      <c r="E19" s="39"/>
      <c r="F19" s="35"/>
      <c r="G19" s="35"/>
      <c r="H19" s="448"/>
      <c r="I19" s="238"/>
      <c r="J19" s="239"/>
      <c r="K19" s="449"/>
      <c r="L19" s="450"/>
      <c r="M19" s="450"/>
      <c r="N19" s="242"/>
      <c r="O19" s="242"/>
      <c r="P19" s="242"/>
      <c r="Q19" s="242"/>
      <c r="R19" s="450"/>
    </row>
    <row r="20" spans="1:33" s="41" customFormat="1" ht="15" customHeight="1" x14ac:dyDescent="0.35">
      <c r="B20" s="340"/>
      <c r="C20" s="17" t="s">
        <v>16</v>
      </c>
      <c r="D20" s="18"/>
      <c r="E20" s="18"/>
      <c r="F20" s="452"/>
      <c r="G20" s="453"/>
      <c r="H20" s="454"/>
      <c r="I20" s="455"/>
      <c r="J20" s="435"/>
      <c r="K20" s="436"/>
      <c r="L20" s="243"/>
      <c r="M20" s="243"/>
      <c r="N20" s="210" t="s">
        <v>235</v>
      </c>
      <c r="O20" s="210" t="s">
        <v>236</v>
      </c>
      <c r="P20" s="210" t="s">
        <v>237</v>
      </c>
      <c r="Q20" s="210" t="s">
        <v>238</v>
      </c>
      <c r="R20" s="456"/>
      <c r="S20" s="457"/>
      <c r="T20" s="457"/>
      <c r="U20" s="457"/>
      <c r="V20" s="457"/>
      <c r="W20" s="457"/>
      <c r="X20" s="457"/>
      <c r="Y20" s="457"/>
      <c r="Z20" s="457"/>
    </row>
    <row r="21" spans="1:33" s="22" customFormat="1" ht="21" x14ac:dyDescent="0.35">
      <c r="B21" s="23" t="s">
        <v>5</v>
      </c>
      <c r="C21" s="24" t="s">
        <v>6</v>
      </c>
      <c r="D21" s="25" t="s">
        <v>7</v>
      </c>
      <c r="E21" s="26" t="s">
        <v>17</v>
      </c>
      <c r="F21" s="47" t="s">
        <v>18</v>
      </c>
      <c r="G21" s="48"/>
      <c r="H21" s="438"/>
      <c r="I21" s="439"/>
      <c r="J21" s="228" t="s">
        <v>10</v>
      </c>
      <c r="K21" s="229" t="s">
        <v>11</v>
      </c>
      <c r="L21" s="245"/>
      <c r="M21" s="440"/>
      <c r="N21" s="231" t="s">
        <v>17</v>
      </c>
      <c r="O21" s="231" t="s">
        <v>17</v>
      </c>
      <c r="P21" s="231" t="s">
        <v>17</v>
      </c>
      <c r="Q21" s="231" t="s">
        <v>17</v>
      </c>
      <c r="R21" s="440"/>
      <c r="S21" s="441"/>
      <c r="T21" s="441"/>
      <c r="U21" s="441"/>
      <c r="V21" s="441"/>
      <c r="W21" s="441"/>
      <c r="X21" s="441"/>
      <c r="Y21" s="441"/>
    </row>
    <row r="22" spans="1:33" s="36" customFormat="1" ht="31.5" x14ac:dyDescent="0.35">
      <c r="A22" s="413"/>
      <c r="B22" s="30">
        <v>0.01</v>
      </c>
      <c r="C22" s="44" t="s">
        <v>13</v>
      </c>
      <c r="D22" s="32" t="s">
        <v>323</v>
      </c>
      <c r="E22" s="49" t="s">
        <v>280</v>
      </c>
      <c r="F22" s="50" t="s">
        <v>280</v>
      </c>
      <c r="G22" s="458"/>
      <c r="H22" s="444"/>
      <c r="I22" s="237"/>
      <c r="J22" s="246" t="str">
        <f t="shared" ref="J22:J29" si="3">F22</f>
        <v>...%</v>
      </c>
      <c r="K22" s="247" t="e">
        <f t="shared" ref="K22:K29" si="4">1-(1*J22)</f>
        <v>#VALUE!</v>
      </c>
      <c r="L22" s="443" t="e">
        <f t="shared" ref="L22:L29" si="5">F22-E22</f>
        <v>#VALUE!</v>
      </c>
      <c r="M22" s="236"/>
      <c r="N22" s="328">
        <v>0.72</v>
      </c>
      <c r="O22" s="328">
        <v>0.5</v>
      </c>
      <c r="P22" s="328">
        <v>0.7</v>
      </c>
      <c r="Q22" s="328">
        <v>0.71499999999999997</v>
      </c>
      <c r="R22" s="236"/>
      <c r="S22" s="411"/>
      <c r="T22" s="411"/>
      <c r="U22" s="411"/>
      <c r="V22" s="411"/>
      <c r="W22" s="411"/>
      <c r="X22" s="411"/>
      <c r="Y22" s="411"/>
      <c r="Z22" s="411"/>
      <c r="AA22" s="411"/>
      <c r="AB22" s="411"/>
      <c r="AC22" s="411"/>
      <c r="AD22" s="411"/>
      <c r="AE22" s="411"/>
      <c r="AF22" s="411"/>
      <c r="AG22" s="411"/>
    </row>
    <row r="23" spans="1:33" s="36" customFormat="1" ht="21" x14ac:dyDescent="0.35">
      <c r="A23" s="413"/>
      <c r="B23" s="30">
        <v>0.01</v>
      </c>
      <c r="C23" s="44" t="s">
        <v>324</v>
      </c>
      <c r="D23" s="32" t="s">
        <v>325</v>
      </c>
      <c r="E23" s="49" t="s">
        <v>280</v>
      </c>
      <c r="F23" s="50" t="s">
        <v>280</v>
      </c>
      <c r="G23" s="458"/>
      <c r="H23" s="444"/>
      <c r="I23" s="237"/>
      <c r="J23" s="246" t="str">
        <f t="shared" si="3"/>
        <v>...%</v>
      </c>
      <c r="K23" s="247" t="e">
        <f t="shared" si="4"/>
        <v>#VALUE!</v>
      </c>
      <c r="L23" s="443" t="e">
        <f t="shared" si="5"/>
        <v>#VALUE!</v>
      </c>
      <c r="M23" s="236"/>
      <c r="N23" s="328">
        <v>0.72</v>
      </c>
      <c r="O23" s="328">
        <v>0.4</v>
      </c>
      <c r="P23" s="328">
        <v>0.7</v>
      </c>
      <c r="Q23" s="328">
        <v>0.71499999999999997</v>
      </c>
      <c r="R23" s="236"/>
      <c r="S23" s="411"/>
      <c r="T23" s="411"/>
      <c r="U23" s="411"/>
      <c r="V23" s="411"/>
      <c r="W23" s="411"/>
      <c r="X23" s="411"/>
      <c r="Y23" s="411"/>
      <c r="Z23" s="411"/>
      <c r="AA23" s="411"/>
      <c r="AB23" s="411"/>
      <c r="AC23" s="411"/>
      <c r="AD23" s="411"/>
      <c r="AE23" s="411"/>
      <c r="AF23" s="411"/>
      <c r="AG23" s="411"/>
    </row>
    <row r="24" spans="1:33" s="36" customFormat="1" ht="21" x14ac:dyDescent="0.35">
      <c r="A24" s="413"/>
      <c r="B24" s="30">
        <v>0.01</v>
      </c>
      <c r="C24" s="44" t="s">
        <v>278</v>
      </c>
      <c r="D24" s="32" t="s">
        <v>325</v>
      </c>
      <c r="E24" s="49" t="s">
        <v>280</v>
      </c>
      <c r="F24" s="50" t="s">
        <v>280</v>
      </c>
      <c r="G24" s="458"/>
      <c r="H24" s="444"/>
      <c r="I24" s="237"/>
      <c r="J24" s="246" t="str">
        <f t="shared" si="3"/>
        <v>...%</v>
      </c>
      <c r="K24" s="247" t="e">
        <f t="shared" si="4"/>
        <v>#VALUE!</v>
      </c>
      <c r="L24" s="443" t="e">
        <f t="shared" si="5"/>
        <v>#VALUE!</v>
      </c>
      <c r="M24" s="236"/>
      <c r="N24" s="328">
        <v>0.72</v>
      </c>
      <c r="O24" s="328">
        <v>0.5</v>
      </c>
      <c r="P24" s="328">
        <v>0.7</v>
      </c>
      <c r="Q24" s="328">
        <v>0.71499999999999997</v>
      </c>
      <c r="R24" s="236"/>
      <c r="S24" s="411"/>
      <c r="T24" s="411"/>
      <c r="U24" s="411"/>
      <c r="V24" s="411"/>
      <c r="W24" s="411"/>
      <c r="X24" s="411"/>
      <c r="Y24" s="411"/>
      <c r="Z24" s="411"/>
      <c r="AA24" s="411"/>
      <c r="AB24" s="411"/>
      <c r="AC24" s="411"/>
      <c r="AD24" s="411"/>
      <c r="AE24" s="411"/>
      <c r="AF24" s="411"/>
      <c r="AG24" s="411"/>
    </row>
    <row r="25" spans="1:33" s="36" customFormat="1" ht="21" x14ac:dyDescent="0.35">
      <c r="A25" s="413"/>
      <c r="B25" s="53">
        <v>0</v>
      </c>
      <c r="C25" s="44" t="s">
        <v>20</v>
      </c>
      <c r="D25" s="32" t="s">
        <v>326</v>
      </c>
      <c r="E25" s="49" t="s">
        <v>280</v>
      </c>
      <c r="F25" s="50" t="s">
        <v>280</v>
      </c>
      <c r="G25" s="458"/>
      <c r="H25" s="444"/>
      <c r="I25" s="237"/>
      <c r="J25" s="246" t="str">
        <f t="shared" si="3"/>
        <v>...%</v>
      </c>
      <c r="K25" s="247" t="e">
        <f t="shared" si="4"/>
        <v>#VALUE!</v>
      </c>
      <c r="L25" s="443" t="e">
        <f t="shared" si="5"/>
        <v>#VALUE!</v>
      </c>
      <c r="M25" s="236"/>
      <c r="N25" s="328">
        <v>0.8</v>
      </c>
      <c r="O25" s="328">
        <v>0.79</v>
      </c>
      <c r="P25" s="328">
        <v>0.82</v>
      </c>
      <c r="Q25" s="328">
        <v>0.82</v>
      </c>
      <c r="R25" s="236"/>
      <c r="S25" s="411"/>
      <c r="T25" s="411"/>
      <c r="U25" s="411"/>
      <c r="V25" s="411"/>
      <c r="W25" s="411"/>
      <c r="X25" s="411"/>
      <c r="Y25" s="411"/>
      <c r="Z25" s="411"/>
      <c r="AA25" s="411"/>
      <c r="AB25" s="411"/>
      <c r="AC25" s="411"/>
      <c r="AD25" s="411"/>
      <c r="AE25" s="411"/>
      <c r="AF25" s="411"/>
    </row>
    <row r="26" spans="1:33" s="36" customFormat="1" ht="21" x14ac:dyDescent="0.35">
      <c r="A26" s="413"/>
      <c r="B26" s="53">
        <v>0.4</v>
      </c>
      <c r="C26" s="44" t="s">
        <v>21</v>
      </c>
      <c r="D26" s="32" t="s">
        <v>326</v>
      </c>
      <c r="E26" s="49" t="s">
        <v>280</v>
      </c>
      <c r="F26" s="50" t="s">
        <v>280</v>
      </c>
      <c r="G26" s="458"/>
      <c r="H26" s="444"/>
      <c r="I26" s="237"/>
      <c r="J26" s="246" t="str">
        <f t="shared" si="3"/>
        <v>...%</v>
      </c>
      <c r="K26" s="247" t="e">
        <f t="shared" si="4"/>
        <v>#VALUE!</v>
      </c>
      <c r="L26" s="443" t="e">
        <f t="shared" si="5"/>
        <v>#VALUE!</v>
      </c>
      <c r="M26" s="236"/>
      <c r="N26" s="328">
        <v>0.54</v>
      </c>
      <c r="O26" s="328">
        <v>0.53</v>
      </c>
      <c r="P26" s="328">
        <v>0.54</v>
      </c>
      <c r="Q26" s="328">
        <v>0.54</v>
      </c>
      <c r="R26" s="236"/>
      <c r="S26" s="411"/>
      <c r="T26" s="411"/>
      <c r="U26" s="411"/>
      <c r="V26" s="411"/>
      <c r="W26" s="411"/>
      <c r="X26" s="411"/>
      <c r="Y26" s="411"/>
      <c r="Z26" s="411"/>
      <c r="AA26" s="411"/>
      <c r="AB26" s="411"/>
      <c r="AC26" s="411"/>
      <c r="AD26" s="411"/>
      <c r="AE26" s="411"/>
      <c r="AF26" s="411"/>
    </row>
    <row r="27" spans="1:33" s="36" customFormat="1" ht="21" x14ac:dyDescent="0.35">
      <c r="A27" s="413"/>
      <c r="B27" s="53">
        <v>0.7</v>
      </c>
      <c r="C27" s="44" t="s">
        <v>22</v>
      </c>
      <c r="D27" s="32" t="s">
        <v>326</v>
      </c>
      <c r="E27" s="49" t="s">
        <v>280</v>
      </c>
      <c r="F27" s="50" t="s">
        <v>280</v>
      </c>
      <c r="G27" s="458"/>
      <c r="H27" s="444"/>
      <c r="I27" s="237"/>
      <c r="J27" s="246" t="str">
        <f t="shared" si="3"/>
        <v>...%</v>
      </c>
      <c r="K27" s="247" t="e">
        <f t="shared" si="4"/>
        <v>#VALUE!</v>
      </c>
      <c r="L27" s="443" t="e">
        <f t="shared" si="5"/>
        <v>#VALUE!</v>
      </c>
      <c r="M27" s="236"/>
      <c r="N27" s="328">
        <v>0.5</v>
      </c>
      <c r="O27" s="328">
        <v>0.9</v>
      </c>
      <c r="P27" s="328">
        <v>0.5</v>
      </c>
      <c r="Q27" s="328">
        <v>0.5</v>
      </c>
      <c r="R27" s="236"/>
      <c r="S27" s="411"/>
      <c r="T27" s="411"/>
      <c r="U27" s="411"/>
      <c r="V27" s="411"/>
      <c r="W27" s="411"/>
      <c r="X27" s="411"/>
      <c r="Y27" s="411"/>
      <c r="Z27" s="411"/>
      <c r="AA27" s="411"/>
      <c r="AB27" s="411"/>
      <c r="AC27" s="411"/>
      <c r="AD27" s="411"/>
      <c r="AE27" s="411"/>
      <c r="AF27" s="411"/>
    </row>
    <row r="28" spans="1:33" s="36" customFormat="1" ht="21" x14ac:dyDescent="0.35">
      <c r="A28" s="413"/>
      <c r="B28" s="53">
        <v>0.3</v>
      </c>
      <c r="C28" s="44" t="s">
        <v>23</v>
      </c>
      <c r="D28" s="32" t="s">
        <v>326</v>
      </c>
      <c r="E28" s="49" t="s">
        <v>280</v>
      </c>
      <c r="F28" s="50" t="s">
        <v>280</v>
      </c>
      <c r="G28" s="458"/>
      <c r="H28" s="444"/>
      <c r="I28" s="237"/>
      <c r="J28" s="246" t="str">
        <f t="shared" si="3"/>
        <v>...%</v>
      </c>
      <c r="K28" s="247" t="e">
        <f t="shared" si="4"/>
        <v>#VALUE!</v>
      </c>
      <c r="L28" s="443" t="e">
        <f t="shared" si="5"/>
        <v>#VALUE!</v>
      </c>
      <c r="M28" s="236"/>
      <c r="N28" s="328">
        <v>0.5</v>
      </c>
      <c r="O28" s="328">
        <v>0.9</v>
      </c>
      <c r="P28" s="328">
        <v>0.5</v>
      </c>
      <c r="Q28" s="328">
        <v>0.5</v>
      </c>
      <c r="R28" s="236"/>
      <c r="S28" s="411"/>
      <c r="T28" s="411"/>
      <c r="U28" s="411"/>
      <c r="V28" s="411"/>
      <c r="W28" s="411"/>
      <c r="X28" s="411"/>
      <c r="Y28" s="411"/>
      <c r="Z28" s="411"/>
      <c r="AA28" s="411"/>
      <c r="AB28" s="411"/>
      <c r="AC28" s="411"/>
      <c r="AD28" s="411"/>
      <c r="AE28" s="411"/>
      <c r="AF28" s="411"/>
    </row>
    <row r="29" spans="1:33" s="36" customFormat="1" ht="21" x14ac:dyDescent="0.35">
      <c r="A29" s="413"/>
      <c r="B29" s="53">
        <v>0.7</v>
      </c>
      <c r="C29" s="44" t="s">
        <v>24</v>
      </c>
      <c r="D29" s="32" t="s">
        <v>326</v>
      </c>
      <c r="E29" s="49" t="s">
        <v>280</v>
      </c>
      <c r="F29" s="50" t="s">
        <v>280</v>
      </c>
      <c r="G29" s="458"/>
      <c r="H29" s="444"/>
      <c r="I29" s="237"/>
      <c r="J29" s="246" t="str">
        <f t="shared" si="3"/>
        <v>...%</v>
      </c>
      <c r="K29" s="247" t="e">
        <f t="shared" si="4"/>
        <v>#VALUE!</v>
      </c>
      <c r="L29" s="443" t="e">
        <f t="shared" si="5"/>
        <v>#VALUE!</v>
      </c>
      <c r="M29" s="236"/>
      <c r="N29" s="328">
        <v>0.44919999999999999</v>
      </c>
      <c r="O29" s="328">
        <v>0.9</v>
      </c>
      <c r="P29" s="328">
        <v>0.44900000000000001</v>
      </c>
      <c r="Q29" s="328">
        <v>0.45</v>
      </c>
      <c r="R29" s="236"/>
      <c r="S29" s="411"/>
      <c r="T29" s="411"/>
      <c r="U29" s="411"/>
      <c r="V29" s="411"/>
      <c r="W29" s="411"/>
      <c r="X29" s="411"/>
      <c r="Y29" s="411"/>
      <c r="Z29" s="411"/>
      <c r="AA29" s="411"/>
      <c r="AB29" s="411"/>
      <c r="AC29" s="411"/>
      <c r="AD29" s="411"/>
      <c r="AE29" s="411"/>
      <c r="AF29" s="411"/>
    </row>
    <row r="30" spans="1:33" s="451" customFormat="1" ht="15" customHeight="1" x14ac:dyDescent="0.25">
      <c r="A30" s="441"/>
      <c r="B30" s="445"/>
      <c r="C30" s="446"/>
      <c r="D30" s="447"/>
      <c r="E30" s="39"/>
      <c r="F30" s="39"/>
      <c r="G30" s="35"/>
      <c r="H30" s="448"/>
      <c r="I30" s="238"/>
      <c r="J30" s="239"/>
      <c r="K30" s="449"/>
      <c r="L30" s="450"/>
      <c r="M30" s="450"/>
      <c r="N30" s="242"/>
      <c r="O30" s="242"/>
      <c r="P30" s="242"/>
      <c r="Q30" s="242"/>
      <c r="R30" s="450"/>
    </row>
    <row r="31" spans="1:33" s="41" customFormat="1" ht="15" customHeight="1" x14ac:dyDescent="0.35">
      <c r="B31" s="340"/>
      <c r="C31" s="17" t="s">
        <v>228</v>
      </c>
      <c r="D31" s="18"/>
      <c r="E31" s="18"/>
      <c r="F31" s="324"/>
      <c r="G31" s="453"/>
      <c r="H31" s="454"/>
      <c r="I31" s="455"/>
      <c r="J31" s="435"/>
      <c r="K31" s="436"/>
      <c r="L31" s="243"/>
      <c r="M31" s="243"/>
      <c r="N31" s="210" t="s">
        <v>235</v>
      </c>
      <c r="O31" s="210" t="s">
        <v>236</v>
      </c>
      <c r="P31" s="210" t="s">
        <v>237</v>
      </c>
      <c r="Q31" s="210" t="s">
        <v>238</v>
      </c>
      <c r="R31" s="456"/>
      <c r="S31" s="457"/>
      <c r="T31" s="457"/>
      <c r="U31" s="457"/>
      <c r="V31" s="457"/>
      <c r="W31" s="457"/>
      <c r="X31" s="457"/>
      <c r="Y31" s="457"/>
      <c r="Z31" s="457"/>
    </row>
    <row r="32" spans="1:33" s="22" customFormat="1" ht="21" x14ac:dyDescent="0.35">
      <c r="B32" s="23" t="s">
        <v>5</v>
      </c>
      <c r="C32" s="24" t="s">
        <v>6</v>
      </c>
      <c r="D32" s="25" t="s">
        <v>7</v>
      </c>
      <c r="E32" s="26" t="s">
        <v>17</v>
      </c>
      <c r="F32" s="47" t="s">
        <v>18</v>
      </c>
      <c r="G32" s="48"/>
      <c r="H32" s="438"/>
      <c r="I32" s="439"/>
      <c r="J32" s="228" t="s">
        <v>10</v>
      </c>
      <c r="K32" s="229" t="s">
        <v>11</v>
      </c>
      <c r="L32" s="245"/>
      <c r="M32" s="440"/>
      <c r="N32" s="231" t="s">
        <v>17</v>
      </c>
      <c r="O32" s="231" t="s">
        <v>17</v>
      </c>
      <c r="P32" s="231" t="s">
        <v>17</v>
      </c>
      <c r="Q32" s="231" t="s">
        <v>17</v>
      </c>
      <c r="R32" s="440"/>
      <c r="S32" s="441"/>
      <c r="T32" s="441"/>
      <c r="U32" s="441"/>
      <c r="V32" s="441"/>
      <c r="W32" s="441"/>
      <c r="X32" s="441"/>
      <c r="Y32" s="441"/>
    </row>
    <row r="33" spans="1:45" s="36" customFormat="1" ht="42" x14ac:dyDescent="0.35">
      <c r="A33" s="413"/>
      <c r="B33" s="53">
        <v>0.01</v>
      </c>
      <c r="C33" s="56" t="s">
        <v>25</v>
      </c>
      <c r="D33" s="32" t="s">
        <v>271</v>
      </c>
      <c r="E33" s="49" t="s">
        <v>280</v>
      </c>
      <c r="F33" s="50" t="s">
        <v>280</v>
      </c>
      <c r="G33" s="458"/>
      <c r="H33" s="444"/>
      <c r="I33" s="237"/>
      <c r="J33" s="246" t="str">
        <f>F33</f>
        <v>...%</v>
      </c>
      <c r="K33" s="247" t="e">
        <f>1-(1*J33)</f>
        <v>#VALUE!</v>
      </c>
      <c r="L33" s="443" t="e">
        <f>F33-E33</f>
        <v>#VALUE!</v>
      </c>
      <c r="M33" s="236"/>
      <c r="N33" s="328">
        <v>0.02</v>
      </c>
      <c r="O33" s="328">
        <v>0.01</v>
      </c>
      <c r="P33" s="328">
        <v>0.02</v>
      </c>
      <c r="Q33" s="328">
        <v>0.02</v>
      </c>
      <c r="R33" s="236"/>
      <c r="S33" s="411"/>
      <c r="T33" s="411"/>
      <c r="U33" s="411"/>
      <c r="V33" s="411"/>
      <c r="W33" s="411"/>
      <c r="X33" s="411"/>
      <c r="Y33" s="411"/>
      <c r="Z33" s="411"/>
      <c r="AA33" s="411"/>
      <c r="AB33" s="411"/>
      <c r="AC33" s="411"/>
      <c r="AD33" s="411"/>
      <c r="AE33" s="411"/>
      <c r="AF33" s="411"/>
    </row>
    <row r="34" spans="1:45" s="57" customFormat="1" ht="15" customHeight="1" x14ac:dyDescent="0.35">
      <c r="A34" s="459"/>
      <c r="B34" s="460"/>
      <c r="C34" s="461"/>
      <c r="D34" s="462"/>
      <c r="E34" s="463"/>
      <c r="F34" s="62"/>
      <c r="G34" s="453"/>
      <c r="H34" s="464"/>
      <c r="I34" s="465"/>
      <c r="J34" s="248"/>
      <c r="K34" s="249"/>
      <c r="L34" s="250"/>
      <c r="M34" s="466"/>
      <c r="N34" s="467"/>
      <c r="O34" s="467"/>
      <c r="P34" s="467"/>
      <c r="Q34" s="467"/>
      <c r="R34" s="466"/>
      <c r="S34" s="459"/>
      <c r="T34" s="459"/>
      <c r="U34" s="459"/>
      <c r="V34" s="459"/>
    </row>
    <row r="35" spans="1:45" s="41" customFormat="1" ht="15" customHeight="1" x14ac:dyDescent="0.35">
      <c r="A35" s="468"/>
      <c r="B35" s="351"/>
      <c r="C35" s="333" t="s">
        <v>327</v>
      </c>
      <c r="D35" s="335"/>
      <c r="E35" s="144"/>
      <c r="F35" s="144"/>
      <c r="G35" s="48"/>
      <c r="H35" s="444"/>
      <c r="I35" s="277"/>
      <c r="J35" s="435"/>
      <c r="K35" s="436"/>
      <c r="L35" s="243"/>
      <c r="M35" s="277"/>
      <c r="N35" s="243"/>
      <c r="O35" s="337"/>
      <c r="P35" s="337"/>
      <c r="Q35" s="337"/>
      <c r="R35" s="337"/>
      <c r="S35" s="337"/>
      <c r="T35" s="411"/>
      <c r="U35" s="411"/>
      <c r="V35" s="411"/>
    </row>
    <row r="36" spans="1:45" s="22" customFormat="1" ht="21" x14ac:dyDescent="0.35">
      <c r="B36" s="352" t="s">
        <v>5</v>
      </c>
      <c r="C36" s="24" t="s">
        <v>6</v>
      </c>
      <c r="D36" s="25" t="s">
        <v>7</v>
      </c>
      <c r="E36" s="182" t="s">
        <v>19</v>
      </c>
      <c r="F36" s="47" t="s">
        <v>328</v>
      </c>
      <c r="G36" s="458"/>
      <c r="H36" s="448"/>
      <c r="I36" s="277"/>
      <c r="J36" s="228" t="s">
        <v>10</v>
      </c>
      <c r="K36" s="229" t="s">
        <v>11</v>
      </c>
      <c r="L36" s="245"/>
      <c r="M36" s="277"/>
      <c r="N36" s="245"/>
      <c r="O36" s="338"/>
      <c r="P36" s="338"/>
      <c r="Q36" s="338"/>
      <c r="R36" s="338"/>
      <c r="S36" s="338"/>
      <c r="T36" s="411"/>
      <c r="U36" s="411"/>
      <c r="V36" s="411"/>
    </row>
    <row r="37" spans="1:45" s="22" customFormat="1" ht="21" x14ac:dyDescent="0.35">
      <c r="B37" s="353">
        <v>0.01</v>
      </c>
      <c r="C37" s="31" t="s">
        <v>329</v>
      </c>
      <c r="D37" s="32" t="s">
        <v>330</v>
      </c>
      <c r="E37" s="183" t="s">
        <v>19</v>
      </c>
      <c r="F37" s="50" t="s">
        <v>280</v>
      </c>
      <c r="G37" s="453"/>
      <c r="H37" s="454"/>
      <c r="I37" s="277"/>
      <c r="J37" s="233" t="str">
        <f t="shared" ref="J37:J46" si="6">F37</f>
        <v>...%</v>
      </c>
      <c r="K37" s="234" t="str">
        <f>J37</f>
        <v>...%</v>
      </c>
      <c r="L37" s="245"/>
      <c r="M37" s="277"/>
      <c r="N37" s="245"/>
      <c r="O37" s="338"/>
      <c r="P37" s="338"/>
      <c r="Q37" s="338"/>
      <c r="R37" s="338"/>
      <c r="S37" s="338"/>
      <c r="T37" s="411"/>
      <c r="U37" s="411"/>
      <c r="V37" s="411"/>
    </row>
    <row r="38" spans="1:45" s="36" customFormat="1" ht="22" customHeight="1" x14ac:dyDescent="0.35">
      <c r="A38" s="22"/>
      <c r="B38" s="353">
        <v>0.01</v>
      </c>
      <c r="C38" s="31" t="s">
        <v>329</v>
      </c>
      <c r="D38" s="32" t="s">
        <v>331</v>
      </c>
      <c r="E38" s="183" t="s">
        <v>19</v>
      </c>
      <c r="F38" s="50" t="s">
        <v>280</v>
      </c>
      <c r="G38" s="48"/>
      <c r="H38" s="438"/>
      <c r="I38" s="238"/>
      <c r="J38" s="233" t="str">
        <f t="shared" si="6"/>
        <v>...%</v>
      </c>
      <c r="K38" s="234" t="str">
        <f t="shared" ref="K38:K39" si="7">J38</f>
        <v>...%</v>
      </c>
      <c r="L38" s="244"/>
      <c r="M38" s="277"/>
      <c r="N38" s="244"/>
      <c r="O38" s="338"/>
      <c r="P38" s="338"/>
      <c r="Q38" s="338"/>
      <c r="R38" s="338"/>
      <c r="S38" s="338"/>
      <c r="T38" s="411"/>
      <c r="U38" s="411"/>
      <c r="V38" s="411"/>
      <c r="W38" s="411"/>
      <c r="X38" s="411"/>
      <c r="Y38" s="411"/>
      <c r="Z38" s="411"/>
      <c r="AA38" s="411"/>
      <c r="AB38" s="411"/>
      <c r="AC38" s="411"/>
      <c r="AD38" s="411"/>
      <c r="AE38" s="411"/>
      <c r="AF38" s="411"/>
      <c r="AG38" s="411"/>
      <c r="AH38" s="411"/>
      <c r="AI38" s="411"/>
      <c r="AJ38" s="411"/>
      <c r="AK38" s="411"/>
      <c r="AL38" s="411"/>
      <c r="AM38" s="411"/>
      <c r="AN38" s="411"/>
      <c r="AO38" s="411"/>
      <c r="AP38" s="411"/>
      <c r="AQ38" s="411"/>
      <c r="AR38" s="411"/>
      <c r="AS38" s="411"/>
    </row>
    <row r="39" spans="1:45" s="36" customFormat="1" ht="22" customHeight="1" x14ac:dyDescent="0.35">
      <c r="A39" s="22"/>
      <c r="B39" s="353">
        <v>0.01</v>
      </c>
      <c r="C39" s="31" t="s">
        <v>329</v>
      </c>
      <c r="D39" s="32" t="s">
        <v>332</v>
      </c>
      <c r="E39" s="183" t="s">
        <v>19</v>
      </c>
      <c r="F39" s="50" t="s">
        <v>280</v>
      </c>
      <c r="G39" s="48"/>
      <c r="H39" s="438"/>
      <c r="I39" s="238"/>
      <c r="J39" s="233" t="str">
        <f t="shared" si="6"/>
        <v>...%</v>
      </c>
      <c r="K39" s="234" t="str">
        <f t="shared" si="7"/>
        <v>...%</v>
      </c>
      <c r="L39" s="244"/>
      <c r="M39" s="277"/>
      <c r="N39" s="244"/>
      <c r="O39" s="338"/>
      <c r="P39" s="338"/>
      <c r="Q39" s="338"/>
      <c r="R39" s="338"/>
      <c r="S39" s="338"/>
      <c r="T39" s="411"/>
      <c r="U39" s="411"/>
      <c r="V39" s="411"/>
      <c r="W39" s="411"/>
      <c r="X39" s="411"/>
      <c r="Y39" s="411"/>
      <c r="Z39" s="411"/>
      <c r="AA39" s="411"/>
      <c r="AB39" s="411"/>
      <c r="AC39" s="411"/>
      <c r="AD39" s="411"/>
      <c r="AE39" s="411"/>
      <c r="AF39" s="411"/>
      <c r="AG39" s="411"/>
      <c r="AH39" s="411"/>
      <c r="AI39" s="411"/>
      <c r="AJ39" s="411"/>
      <c r="AK39" s="411"/>
      <c r="AL39" s="411"/>
      <c r="AM39" s="411"/>
      <c r="AN39" s="411"/>
      <c r="AO39" s="411"/>
      <c r="AP39" s="411"/>
      <c r="AQ39" s="411"/>
      <c r="AR39" s="411"/>
      <c r="AS39" s="411"/>
    </row>
    <row r="40" spans="1:45" s="22" customFormat="1" ht="22" customHeight="1" x14ac:dyDescent="0.35">
      <c r="B40" s="353">
        <v>0.01</v>
      </c>
      <c r="C40" s="31" t="s">
        <v>329</v>
      </c>
      <c r="D40" s="32" t="s">
        <v>333</v>
      </c>
      <c r="E40" s="183" t="s">
        <v>19</v>
      </c>
      <c r="F40" s="50" t="s">
        <v>280</v>
      </c>
      <c r="G40" s="453"/>
      <c r="H40" s="454"/>
      <c r="I40" s="277"/>
      <c r="J40" s="233" t="str">
        <f t="shared" si="6"/>
        <v>...%</v>
      </c>
      <c r="K40" s="234" t="str">
        <f>J40</f>
        <v>...%</v>
      </c>
      <c r="L40" s="245"/>
      <c r="M40" s="277"/>
      <c r="N40" s="245"/>
      <c r="O40" s="338"/>
      <c r="P40" s="338"/>
      <c r="Q40" s="338"/>
      <c r="R40" s="338"/>
      <c r="S40" s="338"/>
      <c r="T40" s="411"/>
      <c r="U40" s="411"/>
      <c r="V40" s="411"/>
    </row>
    <row r="41" spans="1:45" s="36" customFormat="1" ht="22" customHeight="1" x14ac:dyDescent="0.35">
      <c r="A41" s="22"/>
      <c r="B41" s="353">
        <v>0.01</v>
      </c>
      <c r="C41" s="31" t="s">
        <v>329</v>
      </c>
      <c r="D41" s="32" t="s">
        <v>334</v>
      </c>
      <c r="E41" s="183" t="s">
        <v>19</v>
      </c>
      <c r="F41" s="50" t="s">
        <v>280</v>
      </c>
      <c r="G41" s="48"/>
      <c r="H41" s="438"/>
      <c r="I41" s="238"/>
      <c r="J41" s="233" t="str">
        <f t="shared" si="6"/>
        <v>...%</v>
      </c>
      <c r="K41" s="234" t="str">
        <f t="shared" ref="K41:K43" si="8">J41</f>
        <v>...%</v>
      </c>
      <c r="L41" s="244"/>
      <c r="M41" s="277"/>
      <c r="N41" s="244"/>
      <c r="O41" s="338"/>
      <c r="P41" s="338"/>
      <c r="Q41" s="338"/>
      <c r="R41" s="338"/>
      <c r="S41" s="338"/>
      <c r="T41" s="411"/>
      <c r="U41" s="411"/>
      <c r="V41" s="411"/>
      <c r="W41" s="411"/>
      <c r="X41" s="411"/>
      <c r="Y41" s="411"/>
      <c r="Z41" s="411"/>
      <c r="AA41" s="411"/>
      <c r="AB41" s="411"/>
      <c r="AC41" s="411"/>
      <c r="AD41" s="411"/>
      <c r="AE41" s="411"/>
      <c r="AF41" s="411"/>
      <c r="AG41" s="411"/>
      <c r="AH41" s="411"/>
      <c r="AI41" s="411"/>
      <c r="AJ41" s="411"/>
      <c r="AK41" s="411"/>
      <c r="AL41" s="411"/>
      <c r="AM41" s="411"/>
      <c r="AN41" s="411"/>
      <c r="AO41" s="411"/>
      <c r="AP41" s="411"/>
      <c r="AQ41" s="411"/>
      <c r="AR41" s="411"/>
      <c r="AS41" s="411"/>
    </row>
    <row r="42" spans="1:45" s="36" customFormat="1" ht="22" customHeight="1" x14ac:dyDescent="0.35">
      <c r="A42" s="22"/>
      <c r="B42" s="353">
        <v>0.01</v>
      </c>
      <c r="C42" s="31" t="s">
        <v>329</v>
      </c>
      <c r="D42" s="32" t="s">
        <v>335</v>
      </c>
      <c r="E42" s="183" t="s">
        <v>19</v>
      </c>
      <c r="F42" s="50" t="s">
        <v>280</v>
      </c>
      <c r="G42" s="48"/>
      <c r="H42" s="438"/>
      <c r="I42" s="238"/>
      <c r="J42" s="233" t="str">
        <f t="shared" si="6"/>
        <v>...%</v>
      </c>
      <c r="K42" s="234" t="str">
        <f t="shared" si="8"/>
        <v>...%</v>
      </c>
      <c r="L42" s="244"/>
      <c r="M42" s="277"/>
      <c r="N42" s="244"/>
      <c r="O42" s="338"/>
      <c r="P42" s="338"/>
      <c r="Q42" s="338"/>
      <c r="R42" s="338"/>
      <c r="S42" s="338"/>
      <c r="T42" s="411"/>
      <c r="U42" s="411"/>
      <c r="V42" s="411"/>
      <c r="W42" s="411"/>
      <c r="X42" s="411"/>
      <c r="Y42" s="411"/>
      <c r="Z42" s="411"/>
      <c r="AA42" s="411"/>
      <c r="AB42" s="411"/>
      <c r="AC42" s="411"/>
      <c r="AD42" s="411"/>
      <c r="AE42" s="411"/>
      <c r="AF42" s="411"/>
      <c r="AG42" s="411"/>
      <c r="AH42" s="411"/>
      <c r="AI42" s="411"/>
      <c r="AJ42" s="411"/>
      <c r="AK42" s="411"/>
      <c r="AL42" s="411"/>
      <c r="AM42" s="411"/>
      <c r="AN42" s="411"/>
      <c r="AO42" s="411"/>
      <c r="AP42" s="411"/>
      <c r="AQ42" s="411"/>
      <c r="AR42" s="411"/>
      <c r="AS42" s="411"/>
    </row>
    <row r="43" spans="1:45" s="36" customFormat="1" ht="22" customHeight="1" x14ac:dyDescent="0.35">
      <c r="A43" s="22"/>
      <c r="B43" s="353">
        <v>0.01</v>
      </c>
      <c r="C43" s="31" t="s">
        <v>329</v>
      </c>
      <c r="D43" s="32" t="s">
        <v>336</v>
      </c>
      <c r="E43" s="183" t="s">
        <v>19</v>
      </c>
      <c r="F43" s="50" t="s">
        <v>280</v>
      </c>
      <c r="G43" s="48"/>
      <c r="H43" s="438"/>
      <c r="I43" s="238"/>
      <c r="J43" s="233" t="str">
        <f t="shared" si="6"/>
        <v>...%</v>
      </c>
      <c r="K43" s="234" t="str">
        <f t="shared" si="8"/>
        <v>...%</v>
      </c>
      <c r="L43" s="244"/>
      <c r="M43" s="277"/>
      <c r="N43" s="244"/>
      <c r="O43" s="338"/>
      <c r="P43" s="338"/>
      <c r="Q43" s="338"/>
      <c r="R43" s="338"/>
      <c r="S43" s="338"/>
      <c r="T43" s="411"/>
      <c r="U43" s="411"/>
      <c r="V43" s="411"/>
      <c r="W43" s="411"/>
      <c r="X43" s="411"/>
      <c r="Y43" s="411"/>
      <c r="Z43" s="411"/>
      <c r="AA43" s="411"/>
      <c r="AB43" s="411"/>
      <c r="AC43" s="411"/>
      <c r="AD43" s="411"/>
      <c r="AE43" s="411"/>
      <c r="AF43" s="411"/>
      <c r="AG43" s="411"/>
      <c r="AH43" s="411"/>
      <c r="AI43" s="411"/>
      <c r="AJ43" s="411"/>
      <c r="AK43" s="411"/>
      <c r="AL43" s="411"/>
      <c r="AM43" s="411"/>
      <c r="AN43" s="411"/>
      <c r="AO43" s="411"/>
      <c r="AP43" s="411"/>
      <c r="AQ43" s="411"/>
      <c r="AR43" s="411"/>
      <c r="AS43" s="411"/>
    </row>
    <row r="44" spans="1:45" s="22" customFormat="1" ht="22" customHeight="1" x14ac:dyDescent="0.35">
      <c r="B44" s="353">
        <v>0.01</v>
      </c>
      <c r="C44" s="31" t="s">
        <v>329</v>
      </c>
      <c r="D44" s="32" t="s">
        <v>337</v>
      </c>
      <c r="E44" s="183" t="s">
        <v>19</v>
      </c>
      <c r="F44" s="50" t="s">
        <v>280</v>
      </c>
      <c r="G44" s="453"/>
      <c r="H44" s="454"/>
      <c r="I44" s="277"/>
      <c r="J44" s="233" t="str">
        <f t="shared" si="6"/>
        <v>...%</v>
      </c>
      <c r="K44" s="234" t="str">
        <f>J44</f>
        <v>...%</v>
      </c>
      <c r="L44" s="245"/>
      <c r="M44" s="277"/>
      <c r="N44" s="245"/>
      <c r="O44" s="338"/>
      <c r="P44" s="338"/>
      <c r="Q44" s="338"/>
      <c r="R44" s="338"/>
      <c r="S44" s="338"/>
      <c r="T44" s="411"/>
      <c r="U44" s="411"/>
      <c r="V44" s="411"/>
    </row>
    <row r="45" spans="1:45" s="36" customFormat="1" ht="22" customHeight="1" x14ac:dyDescent="0.35">
      <c r="A45" s="22"/>
      <c r="B45" s="353">
        <v>0.01</v>
      </c>
      <c r="C45" s="31" t="s">
        <v>329</v>
      </c>
      <c r="D45" s="32" t="s">
        <v>338</v>
      </c>
      <c r="E45" s="183" t="s">
        <v>19</v>
      </c>
      <c r="F45" s="50" t="s">
        <v>280</v>
      </c>
      <c r="G45" s="48"/>
      <c r="H45" s="438"/>
      <c r="I45" s="238"/>
      <c r="J45" s="233" t="str">
        <f t="shared" si="6"/>
        <v>...%</v>
      </c>
      <c r="K45" s="234" t="str">
        <f t="shared" ref="K45:K46" si="9">J45</f>
        <v>...%</v>
      </c>
      <c r="L45" s="244"/>
      <c r="M45" s="277"/>
      <c r="N45" s="244"/>
      <c r="O45" s="338"/>
      <c r="P45" s="338"/>
      <c r="Q45" s="338"/>
      <c r="R45" s="338"/>
      <c r="S45" s="338"/>
      <c r="T45" s="411"/>
      <c r="U45" s="411"/>
      <c r="V45" s="411"/>
      <c r="W45" s="411"/>
      <c r="X45" s="411"/>
      <c r="Y45" s="411"/>
      <c r="Z45" s="411"/>
      <c r="AA45" s="411"/>
      <c r="AB45" s="411"/>
      <c r="AC45" s="411"/>
      <c r="AD45" s="411"/>
      <c r="AE45" s="411"/>
      <c r="AF45" s="411"/>
      <c r="AG45" s="411"/>
      <c r="AH45" s="411"/>
      <c r="AI45" s="411"/>
      <c r="AJ45" s="411"/>
      <c r="AK45" s="411"/>
      <c r="AL45" s="411"/>
      <c r="AM45" s="411"/>
      <c r="AN45" s="411"/>
      <c r="AO45" s="411"/>
      <c r="AP45" s="411"/>
      <c r="AQ45" s="411"/>
      <c r="AR45" s="411"/>
      <c r="AS45" s="411"/>
    </row>
    <row r="46" spans="1:45" s="36" customFormat="1" ht="22" customHeight="1" x14ac:dyDescent="0.35">
      <c r="A46" s="22"/>
      <c r="B46" s="353">
        <v>0.01</v>
      </c>
      <c r="C46" s="31" t="s">
        <v>329</v>
      </c>
      <c r="D46" s="32" t="s">
        <v>339</v>
      </c>
      <c r="E46" s="183" t="s">
        <v>19</v>
      </c>
      <c r="F46" s="50" t="s">
        <v>280</v>
      </c>
      <c r="G46" s="48"/>
      <c r="H46" s="438"/>
      <c r="I46" s="238"/>
      <c r="J46" s="233" t="str">
        <f t="shared" si="6"/>
        <v>...%</v>
      </c>
      <c r="K46" s="234" t="str">
        <f t="shared" si="9"/>
        <v>...%</v>
      </c>
      <c r="L46" s="244"/>
      <c r="M46" s="277"/>
      <c r="N46" s="244"/>
      <c r="O46" s="338"/>
      <c r="P46" s="338"/>
      <c r="Q46" s="338"/>
      <c r="R46" s="338"/>
      <c r="S46" s="338"/>
      <c r="T46" s="411"/>
      <c r="U46" s="411"/>
      <c r="V46" s="411"/>
      <c r="W46" s="411"/>
      <c r="X46" s="411"/>
      <c r="Y46" s="411"/>
      <c r="Z46" s="411"/>
      <c r="AA46" s="411"/>
      <c r="AB46" s="411"/>
      <c r="AC46" s="411"/>
      <c r="AD46" s="411"/>
      <c r="AE46" s="411"/>
      <c r="AF46" s="411"/>
      <c r="AG46" s="411"/>
      <c r="AH46" s="411"/>
      <c r="AI46" s="411"/>
      <c r="AJ46" s="411"/>
      <c r="AK46" s="411"/>
      <c r="AL46" s="411"/>
      <c r="AM46" s="411"/>
      <c r="AN46" s="411"/>
      <c r="AO46" s="411"/>
      <c r="AP46" s="411"/>
      <c r="AQ46" s="411"/>
      <c r="AR46" s="411"/>
      <c r="AS46" s="411"/>
    </row>
    <row r="47" spans="1:45" s="57" customFormat="1" ht="15" customHeight="1" x14ac:dyDescent="0.35">
      <c r="A47" s="459"/>
      <c r="B47" s="460"/>
      <c r="C47" s="461"/>
      <c r="D47" s="462"/>
      <c r="E47" s="463"/>
      <c r="F47" s="62"/>
      <c r="G47" s="63"/>
      <c r="H47" s="464"/>
      <c r="I47" s="465"/>
      <c r="J47" s="248"/>
      <c r="K47" s="249"/>
      <c r="L47" s="250"/>
      <c r="M47" s="466"/>
      <c r="N47" s="467"/>
      <c r="O47" s="467"/>
      <c r="P47" s="467"/>
      <c r="Q47" s="467"/>
      <c r="R47" s="466"/>
      <c r="S47" s="459"/>
      <c r="T47" s="459"/>
      <c r="U47" s="459"/>
      <c r="V47" s="459"/>
    </row>
    <row r="48" spans="1:45" s="469" customFormat="1" ht="15" customHeight="1" x14ac:dyDescent="0.35">
      <c r="B48" s="470"/>
      <c r="C48" s="184" t="s">
        <v>26</v>
      </c>
      <c r="D48" s="66"/>
      <c r="E48" s="67"/>
      <c r="F48" s="68"/>
      <c r="G48" s="69"/>
      <c r="H48" s="471"/>
      <c r="I48" s="472"/>
      <c r="J48" s="473"/>
      <c r="K48" s="474"/>
      <c r="L48" s="475"/>
      <c r="M48" s="475"/>
      <c r="N48" s="210" t="s">
        <v>235</v>
      </c>
      <c r="O48" s="210" t="s">
        <v>236</v>
      </c>
      <c r="P48" s="210" t="s">
        <v>237</v>
      </c>
      <c r="Q48" s="210" t="s">
        <v>238</v>
      </c>
      <c r="R48" s="475"/>
    </row>
    <row r="49" spans="1:32" s="22" customFormat="1" ht="21" x14ac:dyDescent="0.35">
      <c r="B49" s="70" t="s">
        <v>5</v>
      </c>
      <c r="C49" s="71"/>
      <c r="D49" s="72" t="s">
        <v>27</v>
      </c>
      <c r="E49" s="26" t="s">
        <v>28</v>
      </c>
      <c r="F49" s="73" t="s">
        <v>29</v>
      </c>
      <c r="G49" s="63"/>
      <c r="H49" s="423"/>
      <c r="I49" s="424"/>
      <c r="J49" s="228" t="s">
        <v>10</v>
      </c>
      <c r="K49" s="229" t="s">
        <v>11</v>
      </c>
      <c r="L49" s="440"/>
      <c r="M49" s="230"/>
      <c r="N49" s="231" t="s">
        <v>28</v>
      </c>
      <c r="O49" s="231" t="s">
        <v>28</v>
      </c>
      <c r="P49" s="231" t="s">
        <v>28</v>
      </c>
      <c r="Q49" s="231" t="s">
        <v>28</v>
      </c>
      <c r="R49" s="230"/>
    </row>
    <row r="50" spans="1:32" s="411" customFormat="1" ht="15" customHeight="1" x14ac:dyDescent="0.35">
      <c r="A50" s="413"/>
      <c r="B50" s="53">
        <v>0.05</v>
      </c>
      <c r="C50" s="181" t="s">
        <v>30</v>
      </c>
      <c r="D50" s="186"/>
      <c r="E50" s="49" t="s">
        <v>280</v>
      </c>
      <c r="F50" s="50" t="s">
        <v>280</v>
      </c>
      <c r="G50" s="63"/>
      <c r="H50" s="476"/>
      <c r="I50" s="477"/>
      <c r="J50" s="329" t="str">
        <f>F50</f>
        <v>...%</v>
      </c>
      <c r="K50" s="330" t="e">
        <f>1+(1*J50)</f>
        <v>#VALUE!</v>
      </c>
      <c r="L50" s="443" t="e">
        <f>F50-E50</f>
        <v>#VALUE!</v>
      </c>
      <c r="M50" s="478"/>
      <c r="N50" s="328">
        <v>0</v>
      </c>
      <c r="O50" s="328">
        <v>5.0000000000000001E-3</v>
      </c>
      <c r="P50" s="328">
        <v>0</v>
      </c>
      <c r="Q50" s="328">
        <v>0</v>
      </c>
      <c r="R50" s="236"/>
    </row>
    <row r="51" spans="1:32" s="57" customFormat="1" ht="15" customHeight="1" x14ac:dyDescent="0.35">
      <c r="A51" s="459"/>
      <c r="B51" s="460"/>
      <c r="C51" s="461"/>
      <c r="D51" s="479"/>
      <c r="E51" s="62"/>
      <c r="F51" s="63"/>
      <c r="G51" s="63"/>
      <c r="H51" s="480"/>
      <c r="I51" s="481"/>
      <c r="J51" s="254"/>
      <c r="K51" s="249"/>
      <c r="L51" s="255"/>
      <c r="M51" s="255"/>
      <c r="N51" s="256"/>
      <c r="O51" s="256"/>
      <c r="P51" s="256"/>
      <c r="Q51" s="256"/>
      <c r="R51" s="466"/>
      <c r="S51" s="459"/>
      <c r="T51" s="459"/>
      <c r="U51" s="459"/>
      <c r="V51" s="459"/>
      <c r="W51" s="459"/>
      <c r="X51" s="459"/>
    </row>
    <row r="52" spans="1:32" s="469" customFormat="1" ht="15" customHeight="1" x14ac:dyDescent="0.35">
      <c r="B52" s="460"/>
      <c r="C52" s="184" t="s">
        <v>31</v>
      </c>
      <c r="D52" s="66"/>
      <c r="E52" s="67"/>
      <c r="F52" s="68"/>
      <c r="G52" s="69"/>
      <c r="H52" s="471"/>
      <c r="I52" s="472"/>
      <c r="J52" s="473"/>
      <c r="K52" s="474"/>
      <c r="L52" s="475"/>
      <c r="M52" s="475"/>
      <c r="N52" s="210" t="s">
        <v>235</v>
      </c>
      <c r="O52" s="210" t="s">
        <v>236</v>
      </c>
      <c r="P52" s="210" t="s">
        <v>237</v>
      </c>
      <c r="Q52" s="210" t="s">
        <v>238</v>
      </c>
      <c r="R52" s="475"/>
    </row>
    <row r="53" spans="1:32" s="22" customFormat="1" ht="21" x14ac:dyDescent="0.35">
      <c r="B53" s="70" t="s">
        <v>5</v>
      </c>
      <c r="C53" s="76"/>
      <c r="D53" s="72" t="s">
        <v>27</v>
      </c>
      <c r="E53" s="26" t="s">
        <v>28</v>
      </c>
      <c r="F53" s="73" t="s">
        <v>29</v>
      </c>
      <c r="G53" s="63"/>
      <c r="H53" s="423"/>
      <c r="I53" s="424"/>
      <c r="J53" s="228" t="s">
        <v>10</v>
      </c>
      <c r="K53" s="229" t="s">
        <v>11</v>
      </c>
      <c r="L53" s="440"/>
      <c r="M53" s="230"/>
      <c r="N53" s="231" t="s">
        <v>28</v>
      </c>
      <c r="O53" s="231" t="s">
        <v>28</v>
      </c>
      <c r="P53" s="231" t="s">
        <v>28</v>
      </c>
      <c r="Q53" s="231" t="s">
        <v>28</v>
      </c>
      <c r="R53" s="230"/>
    </row>
    <row r="54" spans="1:32" s="411" customFormat="1" ht="15" customHeight="1" x14ac:dyDescent="0.35">
      <c r="A54" s="413"/>
      <c r="B54" s="53">
        <v>0.05</v>
      </c>
      <c r="C54" s="181" t="s">
        <v>32</v>
      </c>
      <c r="D54" s="186"/>
      <c r="E54" s="49" t="s">
        <v>280</v>
      </c>
      <c r="F54" s="50" t="s">
        <v>280</v>
      </c>
      <c r="G54" s="63"/>
      <c r="H54" s="476"/>
      <c r="I54" s="477"/>
      <c r="J54" s="329" t="str">
        <f>F54</f>
        <v>...%</v>
      </c>
      <c r="K54" s="330" t="e">
        <f>1+1*J54</f>
        <v>#VALUE!</v>
      </c>
      <c r="L54" s="443" t="e">
        <f>F54-E54</f>
        <v>#VALUE!</v>
      </c>
      <c r="M54" s="478"/>
      <c r="N54" s="328">
        <v>0</v>
      </c>
      <c r="O54" s="328">
        <v>5.0000000000000001E-4</v>
      </c>
      <c r="P54" s="328">
        <v>0</v>
      </c>
      <c r="Q54" s="328">
        <v>0</v>
      </c>
      <c r="R54" s="236"/>
    </row>
    <row r="55" spans="1:32" s="80" customFormat="1" ht="15" customHeight="1" x14ac:dyDescent="0.25">
      <c r="A55" s="441"/>
      <c r="B55" s="482"/>
      <c r="C55" s="446"/>
      <c r="D55" s="446"/>
      <c r="E55" s="483"/>
      <c r="F55" s="484"/>
      <c r="G55" s="79"/>
      <c r="H55" s="485"/>
      <c r="I55" s="486"/>
      <c r="J55" s="257"/>
      <c r="K55" s="240"/>
      <c r="L55" s="241"/>
      <c r="M55" s="241"/>
      <c r="N55" s="213"/>
      <c r="O55" s="213"/>
      <c r="P55" s="213"/>
      <c r="Q55" s="213"/>
      <c r="R55" s="241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</row>
    <row r="56" spans="1:32" s="22" customFormat="1" ht="15" customHeight="1" x14ac:dyDescent="0.35">
      <c r="B56" s="487"/>
      <c r="C56" s="81" t="s">
        <v>33</v>
      </c>
      <c r="D56" s="188"/>
      <c r="E56" s="185"/>
      <c r="F56" s="34" t="s">
        <v>275</v>
      </c>
      <c r="G56" s="28"/>
      <c r="H56" s="448"/>
      <c r="I56" s="238"/>
      <c r="J56" s="239"/>
      <c r="K56" s="249"/>
      <c r="L56" s="258"/>
      <c r="M56" s="258"/>
      <c r="N56" s="259"/>
      <c r="O56" s="259"/>
      <c r="P56" s="259"/>
      <c r="Q56" s="259"/>
      <c r="R56" s="440"/>
      <c r="S56" s="441"/>
      <c r="T56" s="441"/>
      <c r="U56" s="441"/>
      <c r="V56" s="441"/>
      <c r="W56" s="441"/>
      <c r="X56" s="441"/>
    </row>
    <row r="57" spans="1:32" s="22" customFormat="1" ht="15" customHeight="1" x14ac:dyDescent="0.35">
      <c r="A57" s="441"/>
      <c r="B57" s="488"/>
      <c r="C57" s="489"/>
      <c r="D57" s="490"/>
      <c r="E57" s="85"/>
      <c r="F57" s="86"/>
      <c r="G57" s="491"/>
      <c r="H57" s="423"/>
      <c r="I57" s="424"/>
      <c r="J57" s="492"/>
      <c r="K57" s="493"/>
      <c r="L57" s="440"/>
      <c r="M57" s="230"/>
      <c r="N57" s="260"/>
      <c r="O57" s="260"/>
      <c r="P57" s="260"/>
      <c r="Q57" s="260"/>
      <c r="R57" s="230"/>
    </row>
    <row r="58" spans="1:32" s="494" customFormat="1" ht="22" customHeight="1" x14ac:dyDescent="0.35">
      <c r="B58" s="515" t="s">
        <v>224</v>
      </c>
      <c r="C58" s="515"/>
      <c r="D58" s="515"/>
      <c r="E58" s="515"/>
      <c r="F58" s="515"/>
      <c r="G58" s="495"/>
      <c r="H58" s="496"/>
      <c r="I58" s="261"/>
      <c r="J58" s="262"/>
      <c r="K58" s="263"/>
      <c r="L58" s="264"/>
      <c r="M58" s="497"/>
      <c r="N58" s="498"/>
      <c r="O58" s="498"/>
      <c r="P58" s="498"/>
      <c r="Q58" s="498"/>
      <c r="R58" s="497"/>
    </row>
    <row r="59" spans="1:32" s="494" customFormat="1" ht="33" customHeight="1" x14ac:dyDescent="0.35">
      <c r="B59" s="515" t="s">
        <v>34</v>
      </c>
      <c r="C59" s="515"/>
      <c r="D59" s="515"/>
      <c r="E59" s="515"/>
      <c r="F59" s="515"/>
      <c r="G59" s="495"/>
      <c r="H59" s="496"/>
      <c r="I59" s="261"/>
      <c r="J59" s="262"/>
      <c r="K59" s="263"/>
      <c r="L59" s="264" t="s">
        <v>35</v>
      </c>
      <c r="M59" s="497"/>
      <c r="N59" s="498"/>
      <c r="O59" s="498"/>
      <c r="P59" s="498"/>
      <c r="Q59" s="498"/>
      <c r="R59" s="497"/>
    </row>
    <row r="60" spans="1:32" s="494" customFormat="1" ht="22" customHeight="1" x14ac:dyDescent="0.35">
      <c r="B60" s="515" t="s">
        <v>242</v>
      </c>
      <c r="C60" s="515"/>
      <c r="D60" s="515"/>
      <c r="E60" s="515"/>
      <c r="F60" s="515"/>
      <c r="G60" s="410"/>
      <c r="H60" s="496"/>
      <c r="I60" s="261"/>
      <c r="J60" s="262"/>
      <c r="K60" s="267"/>
      <c r="L60" s="264"/>
      <c r="M60" s="497"/>
      <c r="N60" s="498"/>
      <c r="O60" s="498"/>
      <c r="P60" s="498"/>
      <c r="Q60" s="498"/>
      <c r="R60" s="497"/>
    </row>
    <row r="61" spans="1:32" s="499" customFormat="1" ht="11" customHeight="1" x14ac:dyDescent="0.35">
      <c r="B61" s="517" t="s">
        <v>241</v>
      </c>
      <c r="C61" s="517"/>
      <c r="D61" s="517"/>
      <c r="E61" s="517"/>
      <c r="F61" s="517"/>
      <c r="G61" s="500"/>
      <c r="H61" s="496"/>
      <c r="I61" s="261"/>
      <c r="J61" s="262"/>
      <c r="K61" s="267"/>
      <c r="L61" s="262"/>
      <c r="M61" s="501"/>
      <c r="N61" s="502"/>
      <c r="O61" s="502"/>
      <c r="P61" s="502"/>
      <c r="Q61" s="502"/>
      <c r="R61" s="501"/>
    </row>
    <row r="62" spans="1:32" s="494" customFormat="1" ht="22" customHeight="1" x14ac:dyDescent="0.35">
      <c r="B62" s="518" t="s">
        <v>36</v>
      </c>
      <c r="C62" s="518"/>
      <c r="D62" s="518"/>
      <c r="E62" s="518"/>
      <c r="F62" s="518"/>
      <c r="G62" s="503"/>
      <c r="H62" s="496"/>
      <c r="I62" s="261"/>
      <c r="J62" s="262"/>
      <c r="K62" s="267"/>
      <c r="L62" s="264"/>
      <c r="M62" s="497"/>
      <c r="N62" s="498"/>
      <c r="O62" s="498"/>
      <c r="P62" s="498"/>
      <c r="Q62" s="498"/>
      <c r="R62" s="497"/>
    </row>
    <row r="63" spans="1:32" s="494" customFormat="1" ht="22" customHeight="1" x14ac:dyDescent="0.35">
      <c r="B63" s="515" t="s">
        <v>37</v>
      </c>
      <c r="C63" s="515"/>
      <c r="D63" s="515"/>
      <c r="E63" s="515"/>
      <c r="F63" s="515"/>
      <c r="G63" s="495"/>
      <c r="H63" s="496"/>
      <c r="I63" s="261"/>
      <c r="J63" s="262"/>
      <c r="K63" s="263"/>
      <c r="L63" s="264"/>
      <c r="M63" s="497"/>
      <c r="N63" s="498"/>
      <c r="O63" s="498"/>
      <c r="P63" s="498"/>
      <c r="Q63" s="498"/>
      <c r="R63" s="497"/>
    </row>
    <row r="64" spans="1:32" s="494" customFormat="1" ht="12" customHeight="1" x14ac:dyDescent="0.35">
      <c r="B64" s="504"/>
      <c r="C64" s="495"/>
      <c r="D64" s="505"/>
      <c r="E64" s="506"/>
      <c r="F64" s="507"/>
      <c r="G64" s="93"/>
      <c r="H64" s="496"/>
      <c r="I64" s="261"/>
      <c r="J64" s="262"/>
      <c r="K64" s="263"/>
      <c r="L64" s="264"/>
      <c r="M64" s="497"/>
      <c r="N64" s="508"/>
      <c r="O64" s="508"/>
      <c r="P64" s="508"/>
      <c r="Q64" s="508"/>
      <c r="R64" s="497"/>
    </row>
    <row r="65" spans="1:32" s="413" customFormat="1" ht="12" customHeight="1" x14ac:dyDescent="0.35">
      <c r="B65" s="509" t="s">
        <v>340</v>
      </c>
      <c r="C65" s="494"/>
      <c r="D65" s="494"/>
      <c r="E65" s="494"/>
      <c r="F65" s="494"/>
      <c r="G65" s="494"/>
      <c r="H65" s="510"/>
      <c r="I65" s="511"/>
      <c r="J65" s="269"/>
      <c r="K65" s="263"/>
      <c r="L65" s="270"/>
      <c r="M65" s="478"/>
      <c r="N65" s="498"/>
      <c r="O65" s="498"/>
      <c r="P65" s="498"/>
      <c r="Q65" s="498"/>
      <c r="R65" s="478"/>
    </row>
    <row r="66" spans="1:32" s="36" customFormat="1" ht="12" customHeight="1" x14ac:dyDescent="0.35">
      <c r="A66" s="413"/>
      <c r="B66" s="516" t="s">
        <v>223</v>
      </c>
      <c r="C66" s="516"/>
      <c r="D66" s="516"/>
      <c r="E66" s="516"/>
      <c r="F66" s="516"/>
      <c r="G66" s="494"/>
      <c r="H66" s="512"/>
      <c r="I66" s="513"/>
      <c r="J66" s="271"/>
      <c r="K66" s="272"/>
      <c r="L66" s="236"/>
      <c r="M66" s="270"/>
      <c r="N66" s="273"/>
      <c r="O66" s="498"/>
      <c r="P66" s="498"/>
      <c r="Q66" s="498"/>
      <c r="R66" s="478"/>
      <c r="S66" s="411"/>
      <c r="T66" s="411"/>
      <c r="U66" s="411"/>
      <c r="V66" s="411"/>
      <c r="W66" s="411"/>
      <c r="X66" s="411"/>
      <c r="Y66" s="411"/>
      <c r="Z66" s="411"/>
      <c r="AA66" s="411"/>
      <c r="AB66" s="411"/>
      <c r="AC66" s="411"/>
      <c r="AD66" s="411"/>
      <c r="AE66" s="411"/>
      <c r="AF66" s="411"/>
    </row>
    <row r="67" spans="1:32" s="36" customFormat="1" ht="22" customHeight="1" x14ac:dyDescent="0.35">
      <c r="A67" s="413"/>
      <c r="B67" s="516" t="s">
        <v>38</v>
      </c>
      <c r="C67" s="516"/>
      <c r="D67" s="516"/>
      <c r="E67" s="516"/>
      <c r="F67" s="516"/>
      <c r="G67" s="494"/>
      <c r="H67" s="512"/>
      <c r="I67" s="513"/>
      <c r="J67" s="271"/>
      <c r="K67" s="272"/>
      <c r="L67" s="236"/>
      <c r="M67" s="270"/>
      <c r="N67" s="273"/>
      <c r="O67" s="498"/>
      <c r="P67" s="498"/>
      <c r="Q67" s="498"/>
      <c r="R67" s="478"/>
      <c r="S67" s="411"/>
      <c r="T67" s="411"/>
      <c r="U67" s="411"/>
      <c r="V67" s="411"/>
      <c r="W67" s="411"/>
      <c r="X67" s="411"/>
      <c r="Y67" s="411"/>
      <c r="Z67" s="411"/>
      <c r="AA67" s="411"/>
      <c r="AB67" s="411"/>
      <c r="AC67" s="411"/>
      <c r="AD67" s="411"/>
      <c r="AE67" s="411"/>
      <c r="AF67" s="411"/>
    </row>
    <row r="68" spans="1:32" s="179" customFormat="1" x14ac:dyDescent="0.35">
      <c r="G68" s="494"/>
      <c r="H68" s="514"/>
      <c r="I68" s="212"/>
      <c r="J68" s="212"/>
      <c r="K68" s="212"/>
      <c r="L68" s="212"/>
      <c r="M68" s="212"/>
      <c r="N68" s="213"/>
      <c r="O68" s="213"/>
      <c r="P68" s="213"/>
      <c r="Q68" s="213"/>
      <c r="R68" s="212"/>
    </row>
    <row r="69" spans="1:32" s="179" customFormat="1" x14ac:dyDescent="0.35">
      <c r="N69" s="211"/>
      <c r="O69" s="211"/>
      <c r="P69" s="211"/>
      <c r="Q69" s="211"/>
    </row>
    <row r="70" spans="1:32" s="179" customFormat="1" x14ac:dyDescent="0.35">
      <c r="N70" s="211"/>
      <c r="O70" s="211"/>
      <c r="P70" s="211"/>
      <c r="Q70" s="211"/>
    </row>
    <row r="71" spans="1:32" s="179" customFormat="1" x14ac:dyDescent="0.35">
      <c r="N71" s="211"/>
      <c r="O71" s="211"/>
      <c r="P71" s="211"/>
      <c r="Q71" s="211"/>
    </row>
    <row r="72" spans="1:32" s="179" customFormat="1" x14ac:dyDescent="0.35">
      <c r="N72" s="211"/>
      <c r="O72" s="211"/>
      <c r="P72" s="211"/>
      <c r="Q72" s="211"/>
    </row>
    <row r="73" spans="1:32" s="179" customFormat="1" x14ac:dyDescent="0.35">
      <c r="N73" s="211"/>
      <c r="O73" s="211"/>
      <c r="P73" s="211"/>
      <c r="Q73" s="211"/>
    </row>
    <row r="74" spans="1:32" s="179" customFormat="1" x14ac:dyDescent="0.35">
      <c r="N74" s="211"/>
      <c r="O74" s="211"/>
      <c r="P74" s="211"/>
      <c r="Q74" s="211"/>
    </row>
    <row r="75" spans="1:32" s="179" customFormat="1" x14ac:dyDescent="0.35">
      <c r="N75" s="211"/>
      <c r="O75" s="211"/>
      <c r="P75" s="211"/>
      <c r="Q75" s="211"/>
    </row>
    <row r="76" spans="1:32" s="179" customFormat="1" x14ac:dyDescent="0.35">
      <c r="N76" s="211"/>
      <c r="O76" s="211"/>
      <c r="P76" s="211"/>
      <c r="Q76" s="211"/>
    </row>
    <row r="77" spans="1:32" s="179" customFormat="1" x14ac:dyDescent="0.35">
      <c r="N77" s="211"/>
      <c r="O77" s="211"/>
      <c r="P77" s="211"/>
      <c r="Q77" s="211"/>
    </row>
    <row r="78" spans="1:32" s="179" customFormat="1" x14ac:dyDescent="0.35">
      <c r="N78" s="211"/>
      <c r="O78" s="211"/>
      <c r="P78" s="211"/>
      <c r="Q78" s="211"/>
    </row>
    <row r="79" spans="1:32" s="179" customFormat="1" x14ac:dyDescent="0.35">
      <c r="N79" s="211"/>
      <c r="O79" s="211"/>
      <c r="P79" s="211"/>
      <c r="Q79" s="211"/>
    </row>
    <row r="80" spans="1:32" s="179" customFormat="1" x14ac:dyDescent="0.35">
      <c r="N80" s="211"/>
      <c r="O80" s="211"/>
      <c r="P80" s="211"/>
      <c r="Q80" s="211"/>
    </row>
    <row r="81" spans="14:17" s="179" customFormat="1" x14ac:dyDescent="0.35">
      <c r="N81" s="211"/>
      <c r="O81" s="211"/>
      <c r="P81" s="211"/>
      <c r="Q81" s="211"/>
    </row>
    <row r="82" spans="14:17" s="179" customFormat="1" x14ac:dyDescent="0.35">
      <c r="N82" s="211"/>
      <c r="O82" s="211"/>
      <c r="P82" s="211"/>
      <c r="Q82" s="211"/>
    </row>
    <row r="83" spans="14:17" s="179" customFormat="1" x14ac:dyDescent="0.35">
      <c r="N83" s="211"/>
      <c r="O83" s="211"/>
      <c r="P83" s="211"/>
      <c r="Q83" s="211"/>
    </row>
    <row r="84" spans="14:17" s="179" customFormat="1" x14ac:dyDescent="0.35">
      <c r="N84" s="211"/>
      <c r="O84" s="211"/>
      <c r="P84" s="211"/>
      <c r="Q84" s="211"/>
    </row>
    <row r="85" spans="14:17" s="179" customFormat="1" x14ac:dyDescent="0.35">
      <c r="N85" s="211"/>
      <c r="O85" s="211"/>
      <c r="P85" s="211"/>
      <c r="Q85" s="211"/>
    </row>
    <row r="86" spans="14:17" s="179" customFormat="1" x14ac:dyDescent="0.35">
      <c r="N86" s="211"/>
      <c r="O86" s="211"/>
      <c r="P86" s="211"/>
      <c r="Q86" s="211"/>
    </row>
    <row r="87" spans="14:17" s="179" customFormat="1" x14ac:dyDescent="0.35">
      <c r="N87" s="211"/>
      <c r="O87" s="211"/>
      <c r="P87" s="211"/>
      <c r="Q87" s="211"/>
    </row>
    <row r="88" spans="14:17" s="179" customFormat="1" x14ac:dyDescent="0.35">
      <c r="N88" s="211"/>
      <c r="O88" s="211"/>
      <c r="P88" s="211"/>
      <c r="Q88" s="211"/>
    </row>
  </sheetData>
  <protectedRanges>
    <protectedRange sqref="H15:I17 G55 H48:I49 H52:I53 H50:J51 G33 H54:J65 G36 H47:J47 H34:J34 G22:G29" name="Interval3_1_2"/>
    <protectedRange sqref="H19:J19 H13:I14 F56 J13:J18 F13:F18 H8:J9 F8:F9 H30:J30 H36" name="Interval3_1_1_1"/>
    <protectedRange sqref="F10:F11 H10:J11" name="Interval3_1_1_1_1"/>
    <protectedRange sqref="F12 H12:J12" name="Interval3_1_1_2_1"/>
  </protectedRanges>
  <mergeCells count="8">
    <mergeCell ref="B63:F63"/>
    <mergeCell ref="B66:F66"/>
    <mergeCell ref="B67:F67"/>
    <mergeCell ref="B58:F58"/>
    <mergeCell ref="B59:F59"/>
    <mergeCell ref="B60:F60"/>
    <mergeCell ref="B61:F61"/>
    <mergeCell ref="B62:F62"/>
  </mergeCells>
  <conditionalFormatting sqref="L9 L13:L18">
    <cfRule type="cellIs" dxfId="108" priority="15" operator="greaterThan">
      <formula>0</formula>
    </cfRule>
  </conditionalFormatting>
  <conditionalFormatting sqref="L23">
    <cfRule type="cellIs" dxfId="107" priority="14" operator="lessThan">
      <formula>0</formula>
    </cfRule>
  </conditionalFormatting>
  <conditionalFormatting sqref="L50">
    <cfRule type="cellIs" dxfId="106" priority="13" operator="greaterThan">
      <formula>0</formula>
    </cfRule>
  </conditionalFormatting>
  <conditionalFormatting sqref="L54">
    <cfRule type="cellIs" dxfId="105" priority="12" operator="greaterThan">
      <formula>0</formula>
    </cfRule>
  </conditionalFormatting>
  <conditionalFormatting sqref="L24">
    <cfRule type="cellIs" dxfId="104" priority="11" operator="lessThan">
      <formula>0</formula>
    </cfRule>
  </conditionalFormatting>
  <conditionalFormatting sqref="L25">
    <cfRule type="cellIs" dxfId="103" priority="10" operator="lessThan">
      <formula>0</formula>
    </cfRule>
  </conditionalFormatting>
  <conditionalFormatting sqref="L26">
    <cfRule type="cellIs" dxfId="102" priority="9" operator="lessThan">
      <formula>0</formula>
    </cfRule>
  </conditionalFormatting>
  <conditionalFormatting sqref="L27">
    <cfRule type="cellIs" dxfId="101" priority="8" operator="lessThan">
      <formula>0</formula>
    </cfRule>
  </conditionalFormatting>
  <conditionalFormatting sqref="L28">
    <cfRule type="cellIs" dxfId="100" priority="7" operator="lessThan">
      <formula>0</formula>
    </cfRule>
  </conditionalFormatting>
  <conditionalFormatting sqref="L29">
    <cfRule type="cellIs" dxfId="99" priority="6" operator="lessThan">
      <formula>0</formula>
    </cfRule>
  </conditionalFormatting>
  <conditionalFormatting sqref="L33">
    <cfRule type="cellIs" dxfId="98" priority="5" operator="lessThan">
      <formula>0</formula>
    </cfRule>
  </conditionalFormatting>
  <conditionalFormatting sqref="L10:L11">
    <cfRule type="cellIs" dxfId="97" priority="4" operator="greaterThan">
      <formula>0</formula>
    </cfRule>
  </conditionalFormatting>
  <conditionalFormatting sqref="L12">
    <cfRule type="cellIs" dxfId="96" priority="3" operator="greaterThan">
      <formula>0</formula>
    </cfRule>
  </conditionalFormatting>
  <conditionalFormatting sqref="L8">
    <cfRule type="cellIs" dxfId="95" priority="2" operator="greaterThan">
      <formula>0</formula>
    </cfRule>
  </conditionalFormatting>
  <conditionalFormatting sqref="L22">
    <cfRule type="cellIs" dxfId="9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  <rowBreaks count="1" manualBreakCount="1">
    <brk id="31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151"/>
  <sheetViews>
    <sheetView zoomScaleNormal="100" workbookViewId="0">
      <selection activeCell="C2" sqref="C2"/>
    </sheetView>
  </sheetViews>
  <sheetFormatPr defaultColWidth="8.81640625" defaultRowHeight="14.5" x14ac:dyDescent="0.35"/>
  <cols>
    <col min="1" max="1" width="2.6328125" customWidth="1"/>
    <col min="2" max="2" width="6.08984375" style="342" customWidth="1"/>
    <col min="3" max="3" width="18.6328125" customWidth="1"/>
    <col min="4" max="4" width="26.1796875" customWidth="1"/>
    <col min="5" max="5" width="9.90625" customWidth="1"/>
    <col min="6" max="6" width="9.81640625" customWidth="1"/>
    <col min="7" max="7" width="2.6328125" customWidth="1"/>
    <col min="8" max="9" width="10.81640625" style="404" customWidth="1"/>
    <col min="10" max="12" width="8.81640625" customWidth="1"/>
    <col min="13" max="13" width="3.6328125" customWidth="1"/>
    <col min="14" max="15" width="8.6328125" style="211" customWidth="1"/>
    <col min="16" max="16" width="10.1796875" style="211" customWidth="1"/>
    <col min="17" max="17" width="8.6328125" style="211" customWidth="1"/>
    <col min="18" max="18" width="8.81640625" customWidth="1"/>
  </cols>
  <sheetData>
    <row r="1" spans="1:40" s="179" customFormat="1" x14ac:dyDescent="0.35">
      <c r="B1" s="342"/>
      <c r="H1" s="394"/>
      <c r="I1" s="395"/>
      <c r="J1" s="212"/>
      <c r="K1" s="212"/>
      <c r="L1" s="212"/>
      <c r="M1" s="212"/>
      <c r="N1" s="213"/>
      <c r="O1" s="213"/>
      <c r="P1" s="213"/>
      <c r="Q1" s="213"/>
      <c r="R1" s="212"/>
    </row>
    <row r="2" spans="1:40" s="41" customFormat="1" ht="15" customHeight="1" x14ac:dyDescent="0.35">
      <c r="A2" s="1"/>
      <c r="B2" s="340"/>
      <c r="C2" s="533" t="s">
        <v>343</v>
      </c>
      <c r="D2" s="94"/>
      <c r="E2" s="94"/>
      <c r="F2" s="10"/>
      <c r="G2" s="2"/>
      <c r="H2" s="394"/>
      <c r="I2" s="396"/>
      <c r="J2" s="214"/>
      <c r="K2" s="215"/>
      <c r="L2" s="216"/>
      <c r="M2" s="244"/>
      <c r="N2" s="274"/>
      <c r="O2" s="274"/>
      <c r="P2" s="274"/>
      <c r="Q2" s="274"/>
      <c r="R2" s="218"/>
    </row>
    <row r="3" spans="1:40" s="41" customFormat="1" ht="15" customHeight="1" x14ac:dyDescent="0.35">
      <c r="A3" s="1"/>
      <c r="B3" s="340"/>
      <c r="C3" s="3" t="s">
        <v>279</v>
      </c>
      <c r="D3" s="4"/>
      <c r="E3" s="4"/>
      <c r="F3" s="5"/>
      <c r="G3" s="6"/>
      <c r="H3" s="394"/>
      <c r="I3" s="396"/>
      <c r="J3" s="220"/>
      <c r="K3" s="221"/>
      <c r="L3" s="222"/>
      <c r="M3" s="275"/>
      <c r="N3" s="276"/>
      <c r="O3" s="276"/>
      <c r="P3" s="276"/>
      <c r="Q3" s="276"/>
      <c r="R3" s="218"/>
    </row>
    <row r="4" spans="1:40" s="41" customFormat="1" ht="15" customHeight="1" x14ac:dyDescent="0.35">
      <c r="A4" s="1"/>
      <c r="B4" s="340"/>
      <c r="C4" s="7" t="s">
        <v>2</v>
      </c>
      <c r="D4" s="8"/>
      <c r="E4" s="9">
        <f>SUM(B8:B80)</f>
        <v>14.040000000000008</v>
      </c>
      <c r="F4" s="10" t="s">
        <v>1</v>
      </c>
      <c r="G4" s="11"/>
      <c r="H4" s="394"/>
      <c r="I4" s="396"/>
      <c r="J4" s="223"/>
      <c r="K4" s="224"/>
      <c r="L4" s="225"/>
      <c r="M4" s="275"/>
      <c r="N4" s="276"/>
      <c r="O4" s="276"/>
      <c r="P4" s="276"/>
      <c r="Q4" s="276"/>
      <c r="R4" s="218"/>
    </row>
    <row r="5" spans="1:40" s="41" customFormat="1" ht="15" customHeight="1" x14ac:dyDescent="0.35">
      <c r="A5" s="11"/>
      <c r="B5" s="340"/>
      <c r="C5" s="12"/>
      <c r="D5" s="14"/>
      <c r="E5" s="15"/>
      <c r="F5" s="16"/>
      <c r="G5" s="11"/>
      <c r="H5" s="394"/>
      <c r="I5" s="396"/>
      <c r="J5" s="223"/>
      <c r="K5" s="224"/>
      <c r="L5" s="225"/>
      <c r="M5" s="244"/>
      <c r="N5" s="274"/>
      <c r="O5" s="274"/>
      <c r="P5" s="274"/>
      <c r="Q5" s="274"/>
      <c r="R5" s="218"/>
    </row>
    <row r="6" spans="1:40" s="64" customFormat="1" ht="15" customHeight="1" x14ac:dyDescent="0.35">
      <c r="A6" s="21"/>
      <c r="B6" s="341"/>
      <c r="C6" s="17" t="s">
        <v>227</v>
      </c>
      <c r="D6" s="95"/>
      <c r="E6" s="96"/>
      <c r="F6" s="97"/>
      <c r="G6" s="21"/>
      <c r="H6" s="394"/>
      <c r="I6" s="396"/>
      <c r="J6" s="219"/>
      <c r="K6" s="219"/>
      <c r="L6" s="219"/>
      <c r="M6" s="253"/>
      <c r="N6" s="210" t="s">
        <v>235</v>
      </c>
      <c r="O6" s="367" t="s">
        <v>236</v>
      </c>
      <c r="P6" s="367" t="s">
        <v>237</v>
      </c>
      <c r="Q6" s="367" t="s">
        <v>238</v>
      </c>
      <c r="R6" s="218"/>
    </row>
    <row r="7" spans="1:40" s="22" customFormat="1" ht="31.5" x14ac:dyDescent="0.35">
      <c r="A7" s="28"/>
      <c r="B7" s="23" t="s">
        <v>39</v>
      </c>
      <c r="C7" s="98" t="s">
        <v>6</v>
      </c>
      <c r="D7" s="25" t="s">
        <v>7</v>
      </c>
      <c r="E7" s="26" t="s">
        <v>8</v>
      </c>
      <c r="F7" s="27" t="s">
        <v>9</v>
      </c>
      <c r="G7" s="28"/>
      <c r="H7" s="394"/>
      <c r="I7" s="402"/>
      <c r="J7" s="228" t="s">
        <v>10</v>
      </c>
      <c r="K7" s="229" t="s">
        <v>11</v>
      </c>
      <c r="L7" s="227"/>
      <c r="M7" s="230"/>
      <c r="N7" s="231" t="s">
        <v>8</v>
      </c>
      <c r="O7" s="231" t="s">
        <v>8</v>
      </c>
      <c r="P7" s="231" t="s">
        <v>8</v>
      </c>
      <c r="Q7" s="231" t="s">
        <v>8</v>
      </c>
      <c r="R7" s="230"/>
    </row>
    <row r="8" spans="1:40" s="101" customFormat="1" ht="10.5" x14ac:dyDescent="0.35">
      <c r="A8" s="35"/>
      <c r="B8" s="53">
        <v>0.8</v>
      </c>
      <c r="C8" s="56" t="s">
        <v>40</v>
      </c>
      <c r="D8" s="100" t="s">
        <v>288</v>
      </c>
      <c r="E8" s="33" t="s">
        <v>275</v>
      </c>
      <c r="F8" s="34" t="s">
        <v>281</v>
      </c>
      <c r="G8" s="35"/>
      <c r="H8" s="394"/>
      <c r="I8" s="402"/>
      <c r="J8" s="233" t="str">
        <f t="shared" ref="J8:J32" si="0">F8</f>
        <v>...€</v>
      </c>
      <c r="K8" s="234" t="str">
        <f>J8</f>
        <v>...€</v>
      </c>
      <c r="L8" s="235" t="e">
        <f>F8-E8</f>
        <v>#VALUE!</v>
      </c>
      <c r="M8" s="236"/>
      <c r="N8" s="332">
        <v>18400</v>
      </c>
      <c r="O8" s="332">
        <v>19779</v>
      </c>
      <c r="P8" s="332">
        <v>17550</v>
      </c>
      <c r="Q8" s="332">
        <v>16934</v>
      </c>
      <c r="R8" s="236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</row>
    <row r="9" spans="1:40" s="102" customFormat="1" ht="10.5" x14ac:dyDescent="0.35">
      <c r="A9" s="35"/>
      <c r="B9" s="53">
        <v>0.75</v>
      </c>
      <c r="C9" s="56" t="s">
        <v>41</v>
      </c>
      <c r="D9" s="100" t="s">
        <v>289</v>
      </c>
      <c r="E9" s="33" t="s">
        <v>275</v>
      </c>
      <c r="F9" s="34" t="s">
        <v>281</v>
      </c>
      <c r="G9" s="35"/>
      <c r="H9" s="394"/>
      <c r="I9" s="402"/>
      <c r="J9" s="233" t="str">
        <f t="shared" si="0"/>
        <v>...€</v>
      </c>
      <c r="K9" s="234" t="str">
        <f t="shared" ref="K9:K32" si="1">J9</f>
        <v>...€</v>
      </c>
      <c r="L9" s="235" t="e">
        <f t="shared" ref="L9:L32" si="2">F9-E9</f>
        <v>#VALUE!</v>
      </c>
      <c r="M9" s="236"/>
      <c r="N9" s="332">
        <v>15463.749999999998</v>
      </c>
      <c r="O9" s="332">
        <v>16897.98</v>
      </c>
      <c r="P9" s="364">
        <v>14687.15625</v>
      </c>
      <c r="Q9" s="332">
        <v>14762.48</v>
      </c>
      <c r="R9" s="236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</row>
    <row r="10" spans="1:40" s="101" customFormat="1" ht="10.5" x14ac:dyDescent="0.35">
      <c r="A10" s="35"/>
      <c r="B10" s="53">
        <v>0.3</v>
      </c>
      <c r="C10" s="56" t="s">
        <v>42</v>
      </c>
      <c r="D10" s="100" t="s">
        <v>288</v>
      </c>
      <c r="E10" s="33" t="s">
        <v>275</v>
      </c>
      <c r="F10" s="34" t="s">
        <v>281</v>
      </c>
      <c r="G10" s="35"/>
      <c r="H10" s="394"/>
      <c r="I10" s="405"/>
      <c r="J10" s="233" t="str">
        <f t="shared" si="0"/>
        <v>...€</v>
      </c>
      <c r="K10" s="234" t="str">
        <f t="shared" si="1"/>
        <v>...€</v>
      </c>
      <c r="L10" s="235" t="e">
        <f t="shared" si="2"/>
        <v>#VALUE!</v>
      </c>
      <c r="M10" s="236"/>
      <c r="N10" s="332">
        <v>6657.45</v>
      </c>
      <c r="O10" s="332">
        <v>2073.66</v>
      </c>
      <c r="P10" s="332">
        <v>6457.4500000000007</v>
      </c>
      <c r="Q10" s="332">
        <v>6457.65</v>
      </c>
      <c r="R10" s="236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</row>
    <row r="11" spans="1:40" s="101" customFormat="1" ht="10.5" x14ac:dyDescent="0.35">
      <c r="A11" s="35"/>
      <c r="B11" s="53">
        <v>0.5</v>
      </c>
      <c r="C11" s="56" t="s">
        <v>43</v>
      </c>
      <c r="D11" s="100" t="s">
        <v>288</v>
      </c>
      <c r="E11" s="33" t="s">
        <v>275</v>
      </c>
      <c r="F11" s="34" t="s">
        <v>281</v>
      </c>
      <c r="G11" s="35"/>
      <c r="H11" s="394"/>
      <c r="I11" s="405"/>
      <c r="J11" s="233" t="str">
        <f t="shared" si="0"/>
        <v>...€</v>
      </c>
      <c r="K11" s="234" t="str">
        <f t="shared" si="1"/>
        <v>...€</v>
      </c>
      <c r="L11" s="235" t="e">
        <f t="shared" si="2"/>
        <v>#VALUE!</v>
      </c>
      <c r="M11" s="236"/>
      <c r="N11" s="332">
        <v>11982</v>
      </c>
      <c r="O11" s="332">
        <v>3293</v>
      </c>
      <c r="P11" s="363">
        <v>11273.724</v>
      </c>
      <c r="Q11" s="332">
        <v>11048.25</v>
      </c>
      <c r="R11" s="236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</row>
    <row r="12" spans="1:40" s="101" customFormat="1" ht="21" x14ac:dyDescent="0.35">
      <c r="A12" s="35"/>
      <c r="B12" s="53">
        <v>0.5</v>
      </c>
      <c r="C12" s="56" t="s">
        <v>44</v>
      </c>
      <c r="D12" s="100" t="s">
        <v>290</v>
      </c>
      <c r="E12" s="33" t="s">
        <v>275</v>
      </c>
      <c r="F12" s="34" t="s">
        <v>281</v>
      </c>
      <c r="G12" s="35"/>
      <c r="H12" s="394"/>
      <c r="I12" s="405"/>
      <c r="J12" s="233" t="str">
        <f t="shared" si="0"/>
        <v>...€</v>
      </c>
      <c r="K12" s="234" t="str">
        <f t="shared" si="1"/>
        <v>...€</v>
      </c>
      <c r="L12" s="235" t="e">
        <f t="shared" si="2"/>
        <v>#VALUE!</v>
      </c>
      <c r="M12" s="236"/>
      <c r="N12" s="332">
        <v>5904.9999999999991</v>
      </c>
      <c r="O12" s="332">
        <v>6312.5</v>
      </c>
      <c r="P12" s="365">
        <v>5491.2579119999991</v>
      </c>
      <c r="Q12" s="332">
        <v>5000</v>
      </c>
      <c r="R12" s="236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</row>
    <row r="13" spans="1:40" s="102" customFormat="1" ht="21" x14ac:dyDescent="0.35">
      <c r="A13" s="35"/>
      <c r="B13" s="53">
        <v>0.2</v>
      </c>
      <c r="C13" s="56" t="s">
        <v>45</v>
      </c>
      <c r="D13" s="100" t="s">
        <v>290</v>
      </c>
      <c r="E13" s="33" t="s">
        <v>275</v>
      </c>
      <c r="F13" s="34" t="s">
        <v>281</v>
      </c>
      <c r="G13" s="35"/>
      <c r="H13" s="394"/>
      <c r="I13" s="405"/>
      <c r="J13" s="233" t="str">
        <f t="shared" si="0"/>
        <v>...€</v>
      </c>
      <c r="K13" s="234" t="str">
        <f t="shared" si="1"/>
        <v>...€</v>
      </c>
      <c r="L13" s="235" t="e">
        <f t="shared" si="2"/>
        <v>#VALUE!</v>
      </c>
      <c r="M13" s="236"/>
      <c r="N13" s="332">
        <v>1400</v>
      </c>
      <c r="O13" s="332">
        <v>2465.08</v>
      </c>
      <c r="P13" s="332">
        <v>2994.85</v>
      </c>
      <c r="Q13" s="332">
        <v>2500</v>
      </c>
      <c r="R13" s="236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1:40" s="102" customFormat="1" ht="21" x14ac:dyDescent="0.35">
      <c r="A14" s="35"/>
      <c r="B14" s="53">
        <v>0.15</v>
      </c>
      <c r="C14" s="56" t="s">
        <v>46</v>
      </c>
      <c r="D14" s="100" t="s">
        <v>290</v>
      </c>
      <c r="E14" s="33" t="s">
        <v>275</v>
      </c>
      <c r="F14" s="34" t="s">
        <v>281</v>
      </c>
      <c r="G14" s="35"/>
      <c r="H14" s="394"/>
      <c r="I14" s="405"/>
      <c r="J14" s="233" t="str">
        <f t="shared" si="0"/>
        <v>...€</v>
      </c>
      <c r="K14" s="234" t="str">
        <f t="shared" si="1"/>
        <v>...€</v>
      </c>
      <c r="L14" s="235" t="e">
        <f t="shared" si="2"/>
        <v>#VALUE!</v>
      </c>
      <c r="M14" s="236"/>
      <c r="N14" s="332">
        <v>700</v>
      </c>
      <c r="O14" s="332">
        <v>438.29999999999973</v>
      </c>
      <c r="P14" s="332">
        <v>1794.93</v>
      </c>
      <c r="Q14" s="332">
        <v>1000</v>
      </c>
      <c r="R14" s="236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</row>
    <row r="15" spans="1:40" s="101" customFormat="1" ht="21" x14ac:dyDescent="0.35">
      <c r="A15" s="35"/>
      <c r="B15" s="53">
        <v>0.15</v>
      </c>
      <c r="C15" s="56" t="s">
        <v>47</v>
      </c>
      <c r="D15" s="100" t="s">
        <v>291</v>
      </c>
      <c r="E15" s="33" t="s">
        <v>275</v>
      </c>
      <c r="F15" s="34" t="s">
        <v>281</v>
      </c>
      <c r="G15" s="35"/>
      <c r="H15" s="394"/>
      <c r="I15" s="402"/>
      <c r="J15" s="233" t="str">
        <f t="shared" si="0"/>
        <v>...€</v>
      </c>
      <c r="K15" s="234" t="str">
        <f t="shared" si="1"/>
        <v>...€</v>
      </c>
      <c r="L15" s="235" t="e">
        <f t="shared" si="2"/>
        <v>#VALUE!</v>
      </c>
      <c r="M15" s="236"/>
      <c r="N15" s="332">
        <v>1200</v>
      </c>
      <c r="O15" s="332">
        <v>896.51999999999953</v>
      </c>
      <c r="P15" s="332">
        <v>3137.8199999999997</v>
      </c>
      <c r="Q15" s="332">
        <v>2500</v>
      </c>
      <c r="R15" s="236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</row>
    <row r="16" spans="1:40" s="102" customFormat="1" ht="10.5" x14ac:dyDescent="0.35">
      <c r="A16" s="35"/>
      <c r="B16" s="53">
        <v>0.15</v>
      </c>
      <c r="C16" s="56" t="s">
        <v>48</v>
      </c>
      <c r="D16" s="100" t="s">
        <v>288</v>
      </c>
      <c r="E16" s="33" t="s">
        <v>275</v>
      </c>
      <c r="F16" s="34" t="s">
        <v>281</v>
      </c>
      <c r="G16" s="35"/>
      <c r="H16" s="394"/>
      <c r="I16" s="402"/>
      <c r="J16" s="233" t="str">
        <f t="shared" si="0"/>
        <v>...€</v>
      </c>
      <c r="K16" s="234" t="str">
        <f t="shared" si="1"/>
        <v>...€</v>
      </c>
      <c r="L16" s="235" t="e">
        <f t="shared" si="2"/>
        <v>#VALUE!</v>
      </c>
      <c r="M16" s="236"/>
      <c r="N16" s="332">
        <v>3904.2</v>
      </c>
      <c r="O16" s="332">
        <v>4238</v>
      </c>
      <c r="P16" s="363">
        <v>3119.634</v>
      </c>
      <c r="Q16" s="332">
        <v>3087.51</v>
      </c>
      <c r="R16" s="236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</row>
    <row r="17" spans="1:40" s="102" customFormat="1" ht="10.5" x14ac:dyDescent="0.35">
      <c r="A17" s="35"/>
      <c r="B17" s="53">
        <v>0.15</v>
      </c>
      <c r="C17" s="56" t="s">
        <v>49</v>
      </c>
      <c r="D17" s="100" t="s">
        <v>289</v>
      </c>
      <c r="E17" s="33" t="s">
        <v>275</v>
      </c>
      <c r="F17" s="34" t="s">
        <v>281</v>
      </c>
      <c r="G17" s="35"/>
      <c r="H17" s="394"/>
      <c r="I17" s="405"/>
      <c r="J17" s="233" t="str">
        <f t="shared" si="0"/>
        <v>...€</v>
      </c>
      <c r="K17" s="234" t="str">
        <f t="shared" si="1"/>
        <v>...€</v>
      </c>
      <c r="L17" s="235" t="e">
        <f t="shared" si="2"/>
        <v>#VALUE!</v>
      </c>
      <c r="M17" s="236"/>
      <c r="N17" s="332">
        <v>2403.8000000000002</v>
      </c>
      <c r="O17" s="332">
        <v>2445.1999999999998</v>
      </c>
      <c r="P17" s="363">
        <v>2379.7620000000002</v>
      </c>
      <c r="Q17" s="363">
        <v>2331.6860000000001</v>
      </c>
      <c r="R17" s="236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</row>
    <row r="18" spans="1:40" s="101" customFormat="1" ht="10.5" x14ac:dyDescent="0.25">
      <c r="A18" s="35"/>
      <c r="B18" s="53">
        <v>0.15</v>
      </c>
      <c r="C18" s="56" t="s">
        <v>50</v>
      </c>
      <c r="D18" s="100" t="s">
        <v>292</v>
      </c>
      <c r="E18" s="33" t="s">
        <v>275</v>
      </c>
      <c r="F18" s="34" t="s">
        <v>281</v>
      </c>
      <c r="G18" s="35"/>
      <c r="H18" s="394"/>
      <c r="I18" s="405"/>
      <c r="J18" s="233" t="str">
        <f t="shared" si="0"/>
        <v>...€</v>
      </c>
      <c r="K18" s="234" t="str">
        <f t="shared" si="1"/>
        <v>...€</v>
      </c>
      <c r="L18" s="235" t="e">
        <f t="shared" si="2"/>
        <v>#VALUE!</v>
      </c>
      <c r="M18" s="236"/>
      <c r="N18" s="332">
        <v>3857.6000000000004</v>
      </c>
      <c r="O18" s="332">
        <v>3825</v>
      </c>
      <c r="P18" s="363">
        <v>3584.4480000000003</v>
      </c>
      <c r="Q18" s="366">
        <v>2609.1642000000002</v>
      </c>
      <c r="R18" s="241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</row>
    <row r="19" spans="1:40" s="102" customFormat="1" ht="13" x14ac:dyDescent="0.35">
      <c r="A19" s="35"/>
      <c r="B19" s="53">
        <v>0.15</v>
      </c>
      <c r="C19" s="56" t="s">
        <v>51</v>
      </c>
      <c r="D19" s="100" t="s">
        <v>293</v>
      </c>
      <c r="E19" s="33" t="s">
        <v>275</v>
      </c>
      <c r="F19" s="34" t="s">
        <v>281</v>
      </c>
      <c r="G19" s="35"/>
      <c r="H19" s="394"/>
      <c r="I19" s="405"/>
      <c r="J19" s="233" t="str">
        <f t="shared" si="0"/>
        <v>...€</v>
      </c>
      <c r="K19" s="234" t="str">
        <f t="shared" si="1"/>
        <v>...€</v>
      </c>
      <c r="L19" s="235" t="e">
        <f t="shared" si="2"/>
        <v>#VALUE!</v>
      </c>
      <c r="M19" s="236"/>
      <c r="N19" s="332">
        <v>3280</v>
      </c>
      <c r="O19" s="332">
        <v>3094</v>
      </c>
      <c r="P19" s="332">
        <v>2380</v>
      </c>
      <c r="Q19" s="332">
        <v>2308.6</v>
      </c>
      <c r="R19" s="244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</row>
    <row r="20" spans="1:40" s="29" customFormat="1" ht="10.5" x14ac:dyDescent="0.35">
      <c r="A20" s="35"/>
      <c r="B20" s="53">
        <v>0.15</v>
      </c>
      <c r="C20" s="56" t="s">
        <v>52</v>
      </c>
      <c r="D20" s="100" t="s">
        <v>289</v>
      </c>
      <c r="E20" s="33" t="s">
        <v>275</v>
      </c>
      <c r="F20" s="34" t="s">
        <v>281</v>
      </c>
      <c r="G20" s="35"/>
      <c r="H20" s="394"/>
      <c r="I20" s="405"/>
      <c r="J20" s="233" t="str">
        <f t="shared" si="0"/>
        <v>...€</v>
      </c>
      <c r="K20" s="234" t="str">
        <f t="shared" si="1"/>
        <v>...€</v>
      </c>
      <c r="L20" s="235" t="e">
        <f t="shared" si="2"/>
        <v>#VALUE!</v>
      </c>
      <c r="M20" s="236"/>
      <c r="N20" s="332">
        <v>1790.1</v>
      </c>
      <c r="O20" s="332">
        <v>1895.4</v>
      </c>
      <c r="P20" s="363">
        <v>1772.1989999999998</v>
      </c>
      <c r="Q20" s="332">
        <v>1736.3</v>
      </c>
      <c r="R20" s="230"/>
    </row>
    <row r="21" spans="1:40" s="101" customFormat="1" ht="10.5" x14ac:dyDescent="0.35">
      <c r="A21" s="35"/>
      <c r="B21" s="53">
        <v>0.15</v>
      </c>
      <c r="C21" s="56" t="s">
        <v>53</v>
      </c>
      <c r="D21" s="100" t="s">
        <v>294</v>
      </c>
      <c r="E21" s="33" t="s">
        <v>275</v>
      </c>
      <c r="F21" s="34" t="s">
        <v>281</v>
      </c>
      <c r="G21" s="35"/>
      <c r="H21" s="394"/>
      <c r="I21" s="405"/>
      <c r="J21" s="233" t="str">
        <f t="shared" si="0"/>
        <v>...€</v>
      </c>
      <c r="K21" s="234" t="str">
        <f t="shared" si="1"/>
        <v>...€</v>
      </c>
      <c r="L21" s="235" t="e">
        <f t="shared" si="2"/>
        <v>#VALUE!</v>
      </c>
      <c r="M21" s="236"/>
      <c r="N21" s="332">
        <v>2373.92</v>
      </c>
      <c r="O21" s="332">
        <v>3283.2</v>
      </c>
      <c r="P21" s="332">
        <v>1795.2</v>
      </c>
      <c r="Q21" s="332">
        <v>2273.9</v>
      </c>
      <c r="R21" s="236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</row>
    <row r="22" spans="1:40" s="29" customFormat="1" ht="10.5" x14ac:dyDescent="0.35">
      <c r="A22" s="117"/>
      <c r="B22" s="53">
        <v>0.15</v>
      </c>
      <c r="C22" s="56" t="s">
        <v>54</v>
      </c>
      <c r="D22" s="100" t="s">
        <v>295</v>
      </c>
      <c r="E22" s="33" t="s">
        <v>275</v>
      </c>
      <c r="F22" s="34" t="s">
        <v>281</v>
      </c>
      <c r="G22" s="35"/>
      <c r="H22" s="394"/>
      <c r="I22" s="405"/>
      <c r="J22" s="233" t="str">
        <f t="shared" si="0"/>
        <v>...€</v>
      </c>
      <c r="K22" s="234" t="str">
        <f t="shared" si="1"/>
        <v>...€</v>
      </c>
      <c r="L22" s="235" t="e">
        <f t="shared" si="2"/>
        <v>#VALUE!</v>
      </c>
      <c r="M22" s="236"/>
      <c r="N22" s="332">
        <v>1061.5999999999999</v>
      </c>
      <c r="O22" s="363">
        <v>1273.4449999999999</v>
      </c>
      <c r="P22" s="332">
        <v>1061.5999999999999</v>
      </c>
      <c r="Q22" s="332">
        <v>1061.5999999999999</v>
      </c>
      <c r="R22" s="236"/>
    </row>
    <row r="23" spans="1:40" s="29" customFormat="1" ht="10.5" x14ac:dyDescent="0.35">
      <c r="A23" s="117"/>
      <c r="B23" s="53">
        <v>0.15</v>
      </c>
      <c r="C23" s="56" t="s">
        <v>55</v>
      </c>
      <c r="D23" s="100" t="s">
        <v>292</v>
      </c>
      <c r="E23" s="33" t="s">
        <v>275</v>
      </c>
      <c r="F23" s="34" t="s">
        <v>281</v>
      </c>
      <c r="G23" s="35"/>
      <c r="H23" s="394"/>
      <c r="I23" s="405"/>
      <c r="J23" s="233" t="str">
        <f t="shared" si="0"/>
        <v>...€</v>
      </c>
      <c r="K23" s="234" t="str">
        <f t="shared" si="1"/>
        <v>...€</v>
      </c>
      <c r="L23" s="235" t="e">
        <f t="shared" si="2"/>
        <v>#VALUE!</v>
      </c>
      <c r="M23" s="236"/>
      <c r="N23" s="332">
        <v>1061.5999999999999</v>
      </c>
      <c r="O23" s="363">
        <v>1273.4449999999999</v>
      </c>
      <c r="P23" s="332">
        <v>1061.5999999999999</v>
      </c>
      <c r="Q23" s="332">
        <v>1061.5999999999999</v>
      </c>
      <c r="R23" s="236"/>
    </row>
    <row r="24" spans="1:40" s="101" customFormat="1" ht="10.5" x14ac:dyDescent="0.35">
      <c r="A24" s="117"/>
      <c r="B24" s="53">
        <v>0.15</v>
      </c>
      <c r="C24" s="56" t="s">
        <v>56</v>
      </c>
      <c r="D24" s="100" t="s">
        <v>289</v>
      </c>
      <c r="E24" s="33" t="s">
        <v>275</v>
      </c>
      <c r="F24" s="34" t="s">
        <v>281</v>
      </c>
      <c r="G24" s="35"/>
      <c r="H24" s="394"/>
      <c r="I24" s="396"/>
      <c r="J24" s="233" t="str">
        <f t="shared" si="0"/>
        <v>...€</v>
      </c>
      <c r="K24" s="234" t="str">
        <f t="shared" si="1"/>
        <v>...€</v>
      </c>
      <c r="L24" s="235" t="e">
        <f t="shared" si="2"/>
        <v>#VALUE!</v>
      </c>
      <c r="M24" s="236"/>
      <c r="N24" s="332">
        <v>5647.7200000000012</v>
      </c>
      <c r="O24" s="332">
        <v>4980</v>
      </c>
      <c r="P24" s="366">
        <v>5501.8375999999989</v>
      </c>
      <c r="Q24" s="332">
        <v>5000</v>
      </c>
      <c r="R24" s="236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</row>
    <row r="25" spans="1:40" s="29" customFormat="1" ht="10.5" x14ac:dyDescent="0.35">
      <c r="A25" s="117"/>
      <c r="B25" s="53">
        <v>0.15</v>
      </c>
      <c r="C25" s="56" t="s">
        <v>57</v>
      </c>
      <c r="D25" s="100" t="s">
        <v>289</v>
      </c>
      <c r="E25" s="33" t="s">
        <v>275</v>
      </c>
      <c r="F25" s="34" t="s">
        <v>281</v>
      </c>
      <c r="G25" s="35"/>
      <c r="H25" s="394"/>
      <c r="I25" s="405"/>
      <c r="J25" s="233" t="str">
        <f t="shared" si="0"/>
        <v>...€</v>
      </c>
      <c r="K25" s="234" t="str">
        <f t="shared" si="1"/>
        <v>...€</v>
      </c>
      <c r="L25" s="235" t="e">
        <f t="shared" si="2"/>
        <v>#VALUE!</v>
      </c>
      <c r="M25" s="236"/>
      <c r="N25" s="332">
        <v>2925</v>
      </c>
      <c r="O25" s="332">
        <v>3761</v>
      </c>
      <c r="P25" s="332">
        <v>2925</v>
      </c>
      <c r="Q25" s="332">
        <v>2925</v>
      </c>
      <c r="R25" s="236"/>
    </row>
    <row r="26" spans="1:40" s="29" customFormat="1" ht="24.5" customHeight="1" x14ac:dyDescent="0.35">
      <c r="A26" s="117"/>
      <c r="B26" s="53">
        <v>0.25</v>
      </c>
      <c r="C26" s="56" t="s">
        <v>58</v>
      </c>
      <c r="D26" s="100" t="s">
        <v>296</v>
      </c>
      <c r="E26" s="33" t="s">
        <v>275</v>
      </c>
      <c r="F26" s="34" t="s">
        <v>281</v>
      </c>
      <c r="G26" s="35"/>
      <c r="H26" s="394"/>
      <c r="I26" s="405"/>
      <c r="J26" s="233" t="str">
        <f t="shared" si="0"/>
        <v>...€</v>
      </c>
      <c r="K26" s="234" t="str">
        <f t="shared" si="1"/>
        <v>...€</v>
      </c>
      <c r="L26" s="235" t="e">
        <f t="shared" si="2"/>
        <v>#VALUE!</v>
      </c>
      <c r="M26" s="236"/>
      <c r="N26" s="332">
        <v>5999.9999999999982</v>
      </c>
      <c r="O26" s="332">
        <v>8187.5</v>
      </c>
      <c r="P26" s="332">
        <v>5700</v>
      </c>
      <c r="Q26" s="332">
        <v>5760</v>
      </c>
      <c r="R26" s="236"/>
    </row>
    <row r="27" spans="1:40" s="101" customFormat="1" ht="22" customHeight="1" x14ac:dyDescent="0.35">
      <c r="A27" s="117"/>
      <c r="B27" s="53">
        <v>0.25</v>
      </c>
      <c r="C27" s="56" t="s">
        <v>59</v>
      </c>
      <c r="D27" s="100" t="s">
        <v>297</v>
      </c>
      <c r="E27" s="33" t="s">
        <v>275</v>
      </c>
      <c r="F27" s="34" t="s">
        <v>281</v>
      </c>
      <c r="G27" s="35"/>
      <c r="H27" s="394"/>
      <c r="I27" s="405"/>
      <c r="J27" s="233" t="str">
        <f t="shared" si="0"/>
        <v>...€</v>
      </c>
      <c r="K27" s="234" t="str">
        <f t="shared" si="1"/>
        <v>...€</v>
      </c>
      <c r="L27" s="235" t="e">
        <f t="shared" si="2"/>
        <v>#VALUE!</v>
      </c>
      <c r="M27" s="236"/>
      <c r="N27" s="332">
        <v>5400</v>
      </c>
      <c r="O27" s="332">
        <v>5872</v>
      </c>
      <c r="P27" s="366">
        <v>6902.3024999999998</v>
      </c>
      <c r="Q27" s="332">
        <v>7392.63</v>
      </c>
      <c r="R27" s="236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</row>
    <row r="28" spans="1:40" s="29" customFormat="1" ht="21" x14ac:dyDescent="0.35">
      <c r="A28" s="323"/>
      <c r="B28" s="53">
        <v>0.2</v>
      </c>
      <c r="C28" s="56" t="s">
        <v>60</v>
      </c>
      <c r="D28" s="100" t="s">
        <v>298</v>
      </c>
      <c r="E28" s="33" t="s">
        <v>275</v>
      </c>
      <c r="F28" s="34" t="s">
        <v>281</v>
      </c>
      <c r="G28" s="35"/>
      <c r="H28" s="394"/>
      <c r="I28" s="396"/>
      <c r="J28" s="233" t="str">
        <f t="shared" si="0"/>
        <v>...€</v>
      </c>
      <c r="K28" s="234" t="str">
        <f t="shared" si="1"/>
        <v>...€</v>
      </c>
      <c r="L28" s="235" t="e">
        <f t="shared" si="2"/>
        <v>#VALUE!</v>
      </c>
      <c r="M28" s="236"/>
      <c r="N28" s="332">
        <v>800</v>
      </c>
      <c r="O28" s="332">
        <v>2312</v>
      </c>
      <c r="P28" s="332">
        <v>2981.5</v>
      </c>
      <c r="Q28" s="332">
        <v>2000</v>
      </c>
      <c r="R28" s="236"/>
    </row>
    <row r="29" spans="1:40" s="29" customFormat="1" ht="21" x14ac:dyDescent="0.35">
      <c r="A29" s="323"/>
      <c r="B29" s="53">
        <v>0.2</v>
      </c>
      <c r="C29" s="56" t="s">
        <v>61</v>
      </c>
      <c r="D29" s="100" t="s">
        <v>299</v>
      </c>
      <c r="E29" s="33" t="s">
        <v>275</v>
      </c>
      <c r="F29" s="34" t="s">
        <v>281</v>
      </c>
      <c r="G29" s="35"/>
      <c r="H29" s="394"/>
      <c r="I29" s="405"/>
      <c r="J29" s="233" t="str">
        <f t="shared" si="0"/>
        <v>...€</v>
      </c>
      <c r="K29" s="234" t="str">
        <f t="shared" si="1"/>
        <v>...€</v>
      </c>
      <c r="L29" s="235" t="e">
        <f t="shared" si="2"/>
        <v>#VALUE!</v>
      </c>
      <c r="M29" s="236"/>
      <c r="N29" s="332">
        <v>400</v>
      </c>
      <c r="O29" s="332">
        <v>1220</v>
      </c>
      <c r="P29" s="332">
        <v>1503.81</v>
      </c>
      <c r="Q29" s="332">
        <v>1000</v>
      </c>
      <c r="R29" s="236"/>
    </row>
    <row r="30" spans="1:40" s="101" customFormat="1" ht="10.5" x14ac:dyDescent="0.35">
      <c r="A30" s="323"/>
      <c r="B30" s="53">
        <v>0.2</v>
      </c>
      <c r="C30" s="56" t="s">
        <v>62</v>
      </c>
      <c r="D30" s="100" t="s">
        <v>293</v>
      </c>
      <c r="E30" s="33" t="s">
        <v>275</v>
      </c>
      <c r="F30" s="34" t="s">
        <v>281</v>
      </c>
      <c r="G30" s="35"/>
      <c r="H30" s="394"/>
      <c r="I30" s="405"/>
      <c r="J30" s="233" t="str">
        <f t="shared" si="0"/>
        <v>...€</v>
      </c>
      <c r="K30" s="234" t="str">
        <f t="shared" si="1"/>
        <v>...€</v>
      </c>
      <c r="L30" s="235" t="e">
        <f t="shared" si="2"/>
        <v>#VALUE!</v>
      </c>
      <c r="M30" s="236"/>
      <c r="N30" s="332">
        <v>1795.2</v>
      </c>
      <c r="O30" s="332">
        <v>2692.8</v>
      </c>
      <c r="P30" s="332">
        <v>1795.1999999999998</v>
      </c>
      <c r="Q30" s="332">
        <v>1795.2</v>
      </c>
      <c r="R30" s="236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</row>
    <row r="31" spans="1:40" s="388" customFormat="1" ht="21" x14ac:dyDescent="0.35">
      <c r="A31" s="117"/>
      <c r="B31" s="53">
        <v>0.05</v>
      </c>
      <c r="C31" s="56" t="s">
        <v>247</v>
      </c>
      <c r="D31" s="100" t="s">
        <v>290</v>
      </c>
      <c r="E31" s="33" t="s">
        <v>275</v>
      </c>
      <c r="F31" s="34" t="s">
        <v>281</v>
      </c>
      <c r="G31" s="35"/>
      <c r="H31" s="394"/>
      <c r="I31" s="405"/>
      <c r="J31" s="233" t="str">
        <f t="shared" si="0"/>
        <v>...€</v>
      </c>
      <c r="K31" s="234" t="str">
        <f t="shared" si="1"/>
        <v>...€</v>
      </c>
      <c r="L31" s="235" t="e">
        <f t="shared" si="2"/>
        <v>#VALUE!</v>
      </c>
      <c r="M31" s="236"/>
      <c r="N31" s="332">
        <v>1100</v>
      </c>
      <c r="O31" s="332">
        <v>1872</v>
      </c>
      <c r="P31" s="332">
        <v>2509.8000000000002</v>
      </c>
      <c r="Q31" s="332">
        <v>1800</v>
      </c>
      <c r="R31" s="236"/>
    </row>
    <row r="32" spans="1:40" s="388" customFormat="1" ht="21" x14ac:dyDescent="0.35">
      <c r="A32" s="63"/>
      <c r="B32" s="53">
        <v>0.05</v>
      </c>
      <c r="C32" s="56" t="s">
        <v>248</v>
      </c>
      <c r="D32" s="100" t="s">
        <v>290</v>
      </c>
      <c r="E32" s="33" t="s">
        <v>275</v>
      </c>
      <c r="F32" s="34" t="s">
        <v>281</v>
      </c>
      <c r="G32" s="35"/>
      <c r="H32" s="394"/>
      <c r="I32" s="405"/>
      <c r="J32" s="233" t="str">
        <f t="shared" si="0"/>
        <v>...€</v>
      </c>
      <c r="K32" s="234" t="str">
        <f t="shared" si="1"/>
        <v>...€</v>
      </c>
      <c r="L32" s="235" t="e">
        <f t="shared" si="2"/>
        <v>#VALUE!</v>
      </c>
      <c r="M32" s="236"/>
      <c r="N32" s="332">
        <v>500</v>
      </c>
      <c r="O32" s="332">
        <v>1597.4999999999998</v>
      </c>
      <c r="P32" s="332">
        <v>1256.43</v>
      </c>
      <c r="Q32" s="332">
        <v>1000</v>
      </c>
      <c r="R32" s="236"/>
    </row>
    <row r="33" spans="1:40" s="1" customFormat="1" ht="15" customHeight="1" x14ac:dyDescent="0.35">
      <c r="A33" s="64"/>
      <c r="B33" s="103"/>
      <c r="C33" s="104"/>
      <c r="D33" s="105"/>
      <c r="E33" s="106"/>
      <c r="F33" s="99"/>
      <c r="G33" s="52"/>
      <c r="H33" s="394"/>
      <c r="I33" s="405"/>
      <c r="J33" s="218"/>
      <c r="K33" s="218"/>
      <c r="L33" s="218"/>
      <c r="M33" s="218"/>
      <c r="N33" s="226"/>
      <c r="O33" s="226"/>
      <c r="P33" s="226"/>
      <c r="Q33" s="226"/>
      <c r="R33" s="236"/>
    </row>
    <row r="34" spans="1:40" s="22" customFormat="1" ht="15" customHeight="1" x14ac:dyDescent="0.35">
      <c r="B34" s="77"/>
      <c r="C34" s="17" t="s">
        <v>16</v>
      </c>
      <c r="D34" s="107"/>
      <c r="E34" s="108"/>
      <c r="F34" s="391"/>
      <c r="G34" s="54"/>
      <c r="H34" s="394"/>
      <c r="I34" s="405"/>
      <c r="J34" s="219"/>
      <c r="K34" s="219"/>
      <c r="L34" s="219"/>
      <c r="M34" s="230"/>
      <c r="N34" s="210" t="s">
        <v>235</v>
      </c>
      <c r="O34" s="367" t="s">
        <v>236</v>
      </c>
      <c r="P34" s="367" t="s">
        <v>237</v>
      </c>
      <c r="Q34" s="367" t="s">
        <v>238</v>
      </c>
      <c r="R34" s="236"/>
    </row>
    <row r="35" spans="1:40" s="22" customFormat="1" ht="21" x14ac:dyDescent="0.35">
      <c r="A35" s="388"/>
      <c r="B35" s="23" t="s">
        <v>39</v>
      </c>
      <c r="C35" s="98" t="s">
        <v>6</v>
      </c>
      <c r="D35" s="25" t="s">
        <v>7</v>
      </c>
      <c r="E35" s="26" t="s">
        <v>17</v>
      </c>
      <c r="F35" s="47" t="s">
        <v>18</v>
      </c>
      <c r="G35" s="54"/>
      <c r="H35" s="394"/>
      <c r="I35" s="405"/>
      <c r="J35" s="228" t="s">
        <v>10</v>
      </c>
      <c r="K35" s="229" t="s">
        <v>11</v>
      </c>
      <c r="L35" s="245"/>
      <c r="M35" s="230"/>
      <c r="N35" s="231" t="s">
        <v>17</v>
      </c>
      <c r="O35" s="231" t="s">
        <v>17</v>
      </c>
      <c r="P35" s="231" t="s">
        <v>17</v>
      </c>
      <c r="Q35" s="231" t="s">
        <v>17</v>
      </c>
      <c r="R35" s="236"/>
    </row>
    <row r="36" spans="1:40" s="101" customFormat="1" ht="21" x14ac:dyDescent="0.35">
      <c r="A36" s="57"/>
      <c r="B36" s="53">
        <v>0.5</v>
      </c>
      <c r="C36" s="56" t="s">
        <v>40</v>
      </c>
      <c r="D36" s="32" t="s">
        <v>272</v>
      </c>
      <c r="E36" s="49" t="s">
        <v>280</v>
      </c>
      <c r="F36" s="50" t="s">
        <v>280</v>
      </c>
      <c r="G36" s="54"/>
      <c r="H36" s="394"/>
      <c r="I36" s="405"/>
      <c r="J36" s="246" t="str">
        <f t="shared" ref="J36:J53" si="3">F36</f>
        <v>...%</v>
      </c>
      <c r="K36" s="247" t="e">
        <f t="shared" ref="K36:K53" si="4">1-(1*F36)</f>
        <v>#VALUE!</v>
      </c>
      <c r="L36" s="235" t="e">
        <f t="shared" ref="L36:L66" si="5">F36-E36</f>
        <v>#VALUE!</v>
      </c>
      <c r="M36" s="236"/>
      <c r="N36" s="328">
        <v>0.4</v>
      </c>
      <c r="O36" s="328">
        <v>0.43</v>
      </c>
      <c r="P36" s="328">
        <v>0.5</v>
      </c>
      <c r="Q36" s="328">
        <v>0.55549999999999999</v>
      </c>
      <c r="R36" s="236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</row>
    <row r="37" spans="1:40" s="29" customFormat="1" ht="21" x14ac:dyDescent="0.35">
      <c r="A37" s="64"/>
      <c r="B37" s="53">
        <v>0.4</v>
      </c>
      <c r="C37" s="56" t="s">
        <v>41</v>
      </c>
      <c r="D37" s="32" t="s">
        <v>272</v>
      </c>
      <c r="E37" s="49" t="s">
        <v>280</v>
      </c>
      <c r="F37" s="50" t="s">
        <v>280</v>
      </c>
      <c r="G37" s="54"/>
      <c r="H37" s="394"/>
      <c r="I37" s="402"/>
      <c r="J37" s="246" t="str">
        <f t="shared" si="3"/>
        <v>...%</v>
      </c>
      <c r="K37" s="247" t="e">
        <f t="shared" si="4"/>
        <v>#VALUE!</v>
      </c>
      <c r="L37" s="235" t="e">
        <f t="shared" si="5"/>
        <v>#VALUE!</v>
      </c>
      <c r="M37" s="236"/>
      <c r="N37" s="328">
        <v>0.35</v>
      </c>
      <c r="O37" s="328">
        <v>0.34</v>
      </c>
      <c r="P37" s="328">
        <v>0.41</v>
      </c>
      <c r="Q37" s="328">
        <v>0.41199999999999998</v>
      </c>
      <c r="R37" s="236"/>
    </row>
    <row r="38" spans="1:40" s="29" customFormat="1" ht="21" x14ac:dyDescent="0.35">
      <c r="A38" s="22"/>
      <c r="B38" s="53">
        <v>0.3</v>
      </c>
      <c r="C38" s="56" t="s">
        <v>42</v>
      </c>
      <c r="D38" s="32" t="s">
        <v>272</v>
      </c>
      <c r="E38" s="49" t="s">
        <v>280</v>
      </c>
      <c r="F38" s="50" t="s">
        <v>280</v>
      </c>
      <c r="G38" s="54"/>
      <c r="H38" s="394"/>
      <c r="I38" s="405"/>
      <c r="J38" s="246" t="str">
        <f t="shared" si="3"/>
        <v>...%</v>
      </c>
      <c r="K38" s="247" t="e">
        <f t="shared" si="4"/>
        <v>#VALUE!</v>
      </c>
      <c r="L38" s="235" t="e">
        <f t="shared" si="5"/>
        <v>#VALUE!</v>
      </c>
      <c r="M38" s="236"/>
      <c r="N38" s="328">
        <v>0.25</v>
      </c>
      <c r="O38" s="328">
        <v>0.81</v>
      </c>
      <c r="P38" s="328">
        <v>0.4</v>
      </c>
      <c r="Q38" s="328">
        <v>0.4</v>
      </c>
      <c r="R38" s="244"/>
    </row>
    <row r="39" spans="1:40" s="101" customFormat="1" ht="21" x14ac:dyDescent="0.35">
      <c r="A39" s="388"/>
      <c r="B39" s="53">
        <v>0.4</v>
      </c>
      <c r="C39" s="56" t="s">
        <v>43</v>
      </c>
      <c r="D39" s="32" t="s">
        <v>272</v>
      </c>
      <c r="E39" s="49" t="s">
        <v>280</v>
      </c>
      <c r="F39" s="50" t="s">
        <v>280</v>
      </c>
      <c r="G39" s="55"/>
      <c r="H39" s="394"/>
      <c r="I39" s="405"/>
      <c r="J39" s="246" t="str">
        <f t="shared" si="3"/>
        <v>...%</v>
      </c>
      <c r="K39" s="247" t="e">
        <f t="shared" si="4"/>
        <v>#VALUE!</v>
      </c>
      <c r="L39" s="235" t="e">
        <f t="shared" si="5"/>
        <v>#VALUE!</v>
      </c>
      <c r="M39" s="236"/>
      <c r="N39" s="328">
        <v>0.45</v>
      </c>
      <c r="O39" s="328">
        <v>0.63</v>
      </c>
      <c r="P39" s="328">
        <v>0.5</v>
      </c>
      <c r="Q39" s="328">
        <v>0.50019999999999998</v>
      </c>
      <c r="R39" s="236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</row>
    <row r="40" spans="1:40" s="29" customFormat="1" ht="21" x14ac:dyDescent="0.35">
      <c r="A40" s="79"/>
      <c r="B40" s="53">
        <v>0.2</v>
      </c>
      <c r="C40" s="56" t="s">
        <v>44</v>
      </c>
      <c r="D40" s="32" t="s">
        <v>272</v>
      </c>
      <c r="E40" s="49" t="s">
        <v>280</v>
      </c>
      <c r="F40" s="50" t="s">
        <v>280</v>
      </c>
      <c r="G40" s="35"/>
      <c r="H40" s="394"/>
      <c r="I40" s="405"/>
      <c r="J40" s="246" t="str">
        <f t="shared" si="3"/>
        <v>...%</v>
      </c>
      <c r="K40" s="247" t="e">
        <f t="shared" si="4"/>
        <v>#VALUE!</v>
      </c>
      <c r="L40" s="235" t="e">
        <f t="shared" si="5"/>
        <v>#VALUE!</v>
      </c>
      <c r="M40" s="236"/>
      <c r="N40" s="328">
        <v>0.4</v>
      </c>
      <c r="O40" s="328">
        <v>0.55000000000000004</v>
      </c>
      <c r="P40" s="328">
        <v>0.6</v>
      </c>
      <c r="Q40" s="328">
        <v>0.57999999999999996</v>
      </c>
      <c r="R40" s="236"/>
    </row>
    <row r="41" spans="1:40" s="29" customFormat="1" ht="21" x14ac:dyDescent="0.35">
      <c r="A41" s="22"/>
      <c r="B41" s="53">
        <v>0.05</v>
      </c>
      <c r="C41" s="56" t="s">
        <v>45</v>
      </c>
      <c r="D41" s="32" t="s">
        <v>272</v>
      </c>
      <c r="E41" s="49" t="s">
        <v>280</v>
      </c>
      <c r="F41" s="50" t="s">
        <v>280</v>
      </c>
      <c r="G41" s="48"/>
      <c r="H41" s="394"/>
      <c r="I41" s="405"/>
      <c r="J41" s="246" t="str">
        <f t="shared" si="3"/>
        <v>...%</v>
      </c>
      <c r="K41" s="247" t="e">
        <f t="shared" si="4"/>
        <v>#VALUE!</v>
      </c>
      <c r="L41" s="235" t="e">
        <f t="shared" si="5"/>
        <v>#VALUE!</v>
      </c>
      <c r="M41" s="236"/>
      <c r="N41" s="328">
        <v>0.1</v>
      </c>
      <c r="O41" s="328">
        <v>0.64</v>
      </c>
      <c r="P41" s="328">
        <v>0.54</v>
      </c>
      <c r="Q41" s="328">
        <v>0.6</v>
      </c>
      <c r="R41" s="253"/>
    </row>
    <row r="42" spans="1:40" s="101" customFormat="1" ht="21" x14ac:dyDescent="0.35">
      <c r="A42" s="87"/>
      <c r="B42" s="53">
        <v>0.05</v>
      </c>
      <c r="C42" s="56" t="s">
        <v>46</v>
      </c>
      <c r="D42" s="32" t="s">
        <v>272</v>
      </c>
      <c r="E42" s="49" t="s">
        <v>280</v>
      </c>
      <c r="F42" s="50" t="s">
        <v>280</v>
      </c>
      <c r="G42" s="54"/>
      <c r="H42" s="394"/>
      <c r="I42" s="405"/>
      <c r="J42" s="246" t="str">
        <f t="shared" si="3"/>
        <v>...%</v>
      </c>
      <c r="K42" s="247" t="e">
        <f t="shared" si="4"/>
        <v>#VALUE!</v>
      </c>
      <c r="L42" s="235" t="e">
        <f t="shared" si="5"/>
        <v>#VALUE!</v>
      </c>
      <c r="M42" s="236"/>
      <c r="N42" s="328">
        <v>0.3</v>
      </c>
      <c r="O42" s="328">
        <v>0.9</v>
      </c>
      <c r="P42" s="328">
        <v>0.55000000000000004</v>
      </c>
      <c r="Q42" s="328">
        <v>0.65</v>
      </c>
      <c r="R42" s="236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</row>
    <row r="43" spans="1:40" s="29" customFormat="1" ht="21" x14ac:dyDescent="0.35">
      <c r="A43" s="386"/>
      <c r="B43" s="53">
        <v>0.05</v>
      </c>
      <c r="C43" s="56" t="s">
        <v>47</v>
      </c>
      <c r="D43" s="32" t="s">
        <v>272</v>
      </c>
      <c r="E43" s="49" t="s">
        <v>280</v>
      </c>
      <c r="F43" s="50" t="s">
        <v>280</v>
      </c>
      <c r="G43" s="54"/>
      <c r="H43" s="394"/>
      <c r="I43" s="397"/>
      <c r="J43" s="246" t="str">
        <f t="shared" si="3"/>
        <v>...%</v>
      </c>
      <c r="K43" s="247" t="e">
        <f t="shared" si="4"/>
        <v>#VALUE!</v>
      </c>
      <c r="L43" s="235" t="e">
        <f t="shared" si="5"/>
        <v>#VALUE!</v>
      </c>
      <c r="M43" s="236"/>
      <c r="N43" s="328">
        <v>0.25</v>
      </c>
      <c r="O43" s="328">
        <v>0.9</v>
      </c>
      <c r="P43" s="328">
        <v>0.45</v>
      </c>
      <c r="Q43" s="328">
        <v>0.5</v>
      </c>
      <c r="R43" s="253"/>
    </row>
    <row r="44" spans="1:40" s="29" customFormat="1" ht="21" x14ac:dyDescent="0.35">
      <c r="A44" s="386"/>
      <c r="B44" s="53">
        <v>0.2</v>
      </c>
      <c r="C44" s="56" t="s">
        <v>48</v>
      </c>
      <c r="D44" s="32" t="s">
        <v>272</v>
      </c>
      <c r="E44" s="49" t="s">
        <v>280</v>
      </c>
      <c r="F44" s="50" t="s">
        <v>280</v>
      </c>
      <c r="G44" s="52"/>
      <c r="H44" s="394"/>
      <c r="I44" s="397"/>
      <c r="J44" s="246" t="str">
        <f t="shared" si="3"/>
        <v>...%</v>
      </c>
      <c r="K44" s="247" t="e">
        <f t="shared" si="4"/>
        <v>#VALUE!</v>
      </c>
      <c r="L44" s="235" t="e">
        <f t="shared" si="5"/>
        <v>#VALUE!</v>
      </c>
      <c r="M44" s="236"/>
      <c r="N44" s="328">
        <v>0.1</v>
      </c>
      <c r="O44" s="328">
        <v>0.1</v>
      </c>
      <c r="P44" s="328">
        <v>0.35</v>
      </c>
      <c r="Q44" s="328">
        <v>0.35</v>
      </c>
      <c r="R44" s="236"/>
    </row>
    <row r="45" spans="1:40" s="101" customFormat="1" ht="21" x14ac:dyDescent="0.35">
      <c r="A45" s="386"/>
      <c r="B45" s="53">
        <v>0.15000000000000002</v>
      </c>
      <c r="C45" s="56" t="s">
        <v>49</v>
      </c>
      <c r="D45" s="32" t="s">
        <v>272</v>
      </c>
      <c r="E45" s="49" t="s">
        <v>280</v>
      </c>
      <c r="F45" s="50" t="s">
        <v>280</v>
      </c>
      <c r="G45" s="63"/>
      <c r="H45" s="394"/>
      <c r="I45" s="399"/>
      <c r="J45" s="246" t="str">
        <f t="shared" si="3"/>
        <v>...%</v>
      </c>
      <c r="K45" s="247" t="e">
        <f t="shared" si="4"/>
        <v>#VALUE!</v>
      </c>
      <c r="L45" s="235" t="e">
        <f t="shared" si="5"/>
        <v>#VALUE!</v>
      </c>
      <c r="M45" s="236"/>
      <c r="N45" s="328">
        <v>0.1</v>
      </c>
      <c r="O45" s="328">
        <v>0.1</v>
      </c>
      <c r="P45" s="328">
        <v>0.15</v>
      </c>
      <c r="Q45" s="328">
        <v>0.15</v>
      </c>
      <c r="R45" s="230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</row>
    <row r="46" spans="1:40" s="29" customFormat="1" ht="21" x14ac:dyDescent="0.35">
      <c r="A46" s="385"/>
      <c r="B46" s="53">
        <v>0.2</v>
      </c>
      <c r="C46" s="56" t="s">
        <v>50</v>
      </c>
      <c r="D46" s="32" t="s">
        <v>272</v>
      </c>
      <c r="E46" s="49" t="s">
        <v>280</v>
      </c>
      <c r="F46" s="50" t="s">
        <v>280</v>
      </c>
      <c r="G46" s="63"/>
      <c r="H46" s="394"/>
      <c r="I46" s="396"/>
      <c r="J46" s="246" t="str">
        <f t="shared" si="3"/>
        <v>...%</v>
      </c>
      <c r="K46" s="247" t="e">
        <f t="shared" si="4"/>
        <v>#VALUE!</v>
      </c>
      <c r="L46" s="235" t="e">
        <f t="shared" si="5"/>
        <v>#VALUE!</v>
      </c>
      <c r="M46" s="236"/>
      <c r="N46" s="328">
        <v>0.1</v>
      </c>
      <c r="O46" s="328">
        <v>0.1</v>
      </c>
      <c r="P46" s="328">
        <v>0.23</v>
      </c>
      <c r="Q46" s="328">
        <v>0.23799999999999999</v>
      </c>
      <c r="R46" s="265"/>
    </row>
    <row r="47" spans="1:40" s="29" customFormat="1" ht="21" x14ac:dyDescent="0.35">
      <c r="A47" s="385"/>
      <c r="B47" s="53">
        <v>0.15000000000000002</v>
      </c>
      <c r="C47" s="56" t="s">
        <v>51</v>
      </c>
      <c r="D47" s="32" t="s">
        <v>272</v>
      </c>
      <c r="E47" s="49" t="s">
        <v>280</v>
      </c>
      <c r="F47" s="50" t="s">
        <v>280</v>
      </c>
      <c r="G47" s="63"/>
      <c r="H47" s="394"/>
      <c r="I47" s="400"/>
      <c r="J47" s="246" t="str">
        <f t="shared" si="3"/>
        <v>...%</v>
      </c>
      <c r="K47" s="247" t="e">
        <f t="shared" si="4"/>
        <v>#VALUE!</v>
      </c>
      <c r="L47" s="235" t="e">
        <f t="shared" si="5"/>
        <v>#VALUE!</v>
      </c>
      <c r="M47" s="236"/>
      <c r="N47" s="328">
        <v>0.15</v>
      </c>
      <c r="O47" s="328">
        <v>0.1</v>
      </c>
      <c r="P47" s="328">
        <v>0.32</v>
      </c>
      <c r="Q47" s="328">
        <v>0.15</v>
      </c>
      <c r="R47" s="265"/>
    </row>
    <row r="48" spans="1:40" s="101" customFormat="1" ht="21" x14ac:dyDescent="0.35">
      <c r="A48" s="386"/>
      <c r="B48" s="53">
        <v>0.1</v>
      </c>
      <c r="C48" s="56" t="s">
        <v>52</v>
      </c>
      <c r="D48" s="32" t="s">
        <v>272</v>
      </c>
      <c r="E48" s="49" t="s">
        <v>280</v>
      </c>
      <c r="F48" s="50" t="s">
        <v>280</v>
      </c>
      <c r="G48" s="63"/>
      <c r="H48" s="394"/>
      <c r="I48" s="396"/>
      <c r="J48" s="246" t="str">
        <f t="shared" si="3"/>
        <v>...%</v>
      </c>
      <c r="K48" s="247" t="e">
        <f t="shared" si="4"/>
        <v>#VALUE!</v>
      </c>
      <c r="L48" s="235" t="e">
        <f t="shared" si="5"/>
        <v>#VALUE!</v>
      </c>
      <c r="M48" s="236"/>
      <c r="N48" s="328">
        <v>0.1</v>
      </c>
      <c r="O48" s="328">
        <v>0.1</v>
      </c>
      <c r="P48" s="328">
        <v>0.15</v>
      </c>
      <c r="Q48" s="328">
        <v>0.15</v>
      </c>
      <c r="R48" s="265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</row>
    <row r="49" spans="1:40" s="29" customFormat="1" ht="21" x14ac:dyDescent="0.35">
      <c r="A49" s="384"/>
      <c r="B49" s="53">
        <v>0.15000000000000002</v>
      </c>
      <c r="C49" s="56" t="s">
        <v>53</v>
      </c>
      <c r="D49" s="32" t="s">
        <v>272</v>
      </c>
      <c r="E49" s="49" t="s">
        <v>280</v>
      </c>
      <c r="F49" s="50" t="s">
        <v>280</v>
      </c>
      <c r="G49" s="79"/>
      <c r="H49" s="394"/>
      <c r="I49" s="398"/>
      <c r="J49" s="246" t="str">
        <f t="shared" si="3"/>
        <v>...%</v>
      </c>
      <c r="K49" s="247" t="e">
        <f t="shared" si="4"/>
        <v>#VALUE!</v>
      </c>
      <c r="L49" s="235" t="e">
        <f t="shared" si="5"/>
        <v>#VALUE!</v>
      </c>
      <c r="M49" s="236"/>
      <c r="N49" s="328">
        <v>0.32</v>
      </c>
      <c r="O49" s="328">
        <v>0.1</v>
      </c>
      <c r="P49" s="328">
        <v>0.37</v>
      </c>
      <c r="Q49" s="328">
        <v>0.252</v>
      </c>
      <c r="R49" s="265"/>
    </row>
    <row r="50" spans="1:40" s="29" customFormat="1" ht="21" x14ac:dyDescent="0.35">
      <c r="A50" s="389"/>
      <c r="B50" s="53">
        <v>0.05</v>
      </c>
      <c r="C50" s="56" t="s">
        <v>54</v>
      </c>
      <c r="D50" s="32" t="s">
        <v>272</v>
      </c>
      <c r="E50" s="49" t="s">
        <v>280</v>
      </c>
      <c r="F50" s="50" t="s">
        <v>280</v>
      </c>
      <c r="G50" s="87"/>
      <c r="H50" s="394"/>
      <c r="I50" s="396"/>
      <c r="J50" s="246" t="str">
        <f t="shared" si="3"/>
        <v>...%</v>
      </c>
      <c r="K50" s="247" t="e">
        <f t="shared" si="4"/>
        <v>#VALUE!</v>
      </c>
      <c r="L50" s="235" t="e">
        <f t="shared" si="5"/>
        <v>#VALUE!</v>
      </c>
      <c r="M50" s="236"/>
      <c r="N50" s="328">
        <v>0.15</v>
      </c>
      <c r="O50" s="328">
        <v>0.1</v>
      </c>
      <c r="P50" s="328">
        <v>0.3</v>
      </c>
      <c r="Q50" s="328">
        <v>0.3</v>
      </c>
      <c r="R50" s="236"/>
    </row>
    <row r="51" spans="1:40" s="101" customFormat="1" ht="21" x14ac:dyDescent="0.35">
      <c r="A51" s="389"/>
      <c r="B51" s="53">
        <v>0.05</v>
      </c>
      <c r="C51" s="56" t="s">
        <v>55</v>
      </c>
      <c r="D51" s="32" t="s">
        <v>272</v>
      </c>
      <c r="E51" s="49" t="s">
        <v>280</v>
      </c>
      <c r="F51" s="50" t="s">
        <v>280</v>
      </c>
      <c r="G51" s="89"/>
      <c r="H51" s="394"/>
      <c r="I51" s="401"/>
      <c r="J51" s="246" t="str">
        <f t="shared" si="3"/>
        <v>...%</v>
      </c>
      <c r="K51" s="247" t="e">
        <f t="shared" si="4"/>
        <v>#VALUE!</v>
      </c>
      <c r="L51" s="235" t="e">
        <f t="shared" si="5"/>
        <v>#VALUE!</v>
      </c>
      <c r="M51" s="236"/>
      <c r="N51" s="328">
        <v>0.15</v>
      </c>
      <c r="O51" s="328">
        <v>0.1</v>
      </c>
      <c r="P51" s="328">
        <v>0.3</v>
      </c>
      <c r="Q51" s="328">
        <v>0.3</v>
      </c>
      <c r="R51" s="236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</row>
    <row r="52" spans="1:40" s="29" customFormat="1" ht="21" x14ac:dyDescent="0.35">
      <c r="A52" s="389"/>
      <c r="B52" s="53">
        <v>0.3</v>
      </c>
      <c r="C52" s="56" t="s">
        <v>56</v>
      </c>
      <c r="D52" s="32" t="s">
        <v>272</v>
      </c>
      <c r="E52" s="49" t="s">
        <v>280</v>
      </c>
      <c r="F52" s="50" t="s">
        <v>280</v>
      </c>
      <c r="G52" s="91"/>
      <c r="H52" s="394"/>
      <c r="I52" s="401"/>
      <c r="J52" s="246" t="str">
        <f t="shared" si="3"/>
        <v>...%</v>
      </c>
      <c r="K52" s="247" t="e">
        <f t="shared" si="4"/>
        <v>#VALUE!</v>
      </c>
      <c r="L52" s="235" t="e">
        <f t="shared" si="5"/>
        <v>#VALUE!</v>
      </c>
      <c r="M52" s="236"/>
      <c r="N52" s="328">
        <v>0.5</v>
      </c>
      <c r="O52" s="328">
        <v>0.7</v>
      </c>
      <c r="P52" s="328">
        <v>0.66</v>
      </c>
      <c r="Q52" s="328">
        <v>0.69</v>
      </c>
      <c r="R52" s="236"/>
    </row>
    <row r="53" spans="1:40" s="29" customFormat="1" ht="21" x14ac:dyDescent="0.35">
      <c r="A53" s="389"/>
      <c r="B53" s="53">
        <v>0.2</v>
      </c>
      <c r="C53" s="56" t="s">
        <v>57</v>
      </c>
      <c r="D53" s="32" t="s">
        <v>272</v>
      </c>
      <c r="E53" s="49" t="s">
        <v>280</v>
      </c>
      <c r="F53" s="50" t="s">
        <v>280</v>
      </c>
      <c r="G53" s="89"/>
      <c r="H53" s="394"/>
      <c r="I53" s="401"/>
      <c r="J53" s="246" t="str">
        <f t="shared" si="3"/>
        <v>...%</v>
      </c>
      <c r="K53" s="247" t="e">
        <f t="shared" si="4"/>
        <v>#VALUE!</v>
      </c>
      <c r="L53" s="235" t="e">
        <f t="shared" si="5"/>
        <v>#VALUE!</v>
      </c>
      <c r="M53" s="236"/>
      <c r="N53" s="328">
        <v>0.2</v>
      </c>
      <c r="O53" s="328">
        <v>0.1</v>
      </c>
      <c r="P53" s="328">
        <v>0.31</v>
      </c>
      <c r="Q53" s="328">
        <v>0.31819999999999998</v>
      </c>
      <c r="R53" s="236"/>
    </row>
    <row r="54" spans="1:40" s="29" customFormat="1" ht="21" x14ac:dyDescent="0.35">
      <c r="A54" s="389"/>
      <c r="B54" s="53">
        <v>0.4</v>
      </c>
      <c r="C54" s="56" t="s">
        <v>58</v>
      </c>
      <c r="D54" s="32" t="s">
        <v>272</v>
      </c>
      <c r="E54" s="49" t="s">
        <v>280</v>
      </c>
      <c r="F54" s="50" t="s">
        <v>280</v>
      </c>
      <c r="G54" s="93"/>
      <c r="H54" s="394"/>
      <c r="I54" s="401"/>
      <c r="J54" s="246" t="str">
        <f t="shared" ref="J54:J66" si="6">F54</f>
        <v>...%</v>
      </c>
      <c r="K54" s="247" t="e">
        <f t="shared" ref="K54:K66" si="7">1-(1*F54)</f>
        <v>#VALUE!</v>
      </c>
      <c r="L54" s="235" t="e">
        <f t="shared" si="5"/>
        <v>#VALUE!</v>
      </c>
      <c r="M54" s="236"/>
      <c r="N54" s="328">
        <v>0.45</v>
      </c>
      <c r="O54" s="328">
        <v>0.5</v>
      </c>
      <c r="P54" s="328">
        <v>0.6</v>
      </c>
      <c r="Q54" s="328">
        <v>0.61599999999999999</v>
      </c>
      <c r="R54" s="236"/>
    </row>
    <row r="55" spans="1:40" s="29" customFormat="1" ht="21" x14ac:dyDescent="0.35">
      <c r="A55" s="389"/>
      <c r="B55" s="53">
        <v>0.4</v>
      </c>
      <c r="C55" s="56" t="s">
        <v>59</v>
      </c>
      <c r="D55" s="32" t="s">
        <v>272</v>
      </c>
      <c r="E55" s="49" t="s">
        <v>280</v>
      </c>
      <c r="F55" s="50" t="s">
        <v>280</v>
      </c>
      <c r="G55" s="88"/>
      <c r="H55" s="394"/>
      <c r="I55" s="401"/>
      <c r="J55" s="246" t="str">
        <f t="shared" si="6"/>
        <v>...%</v>
      </c>
      <c r="K55" s="247" t="e">
        <f t="shared" si="7"/>
        <v>#VALUE!</v>
      </c>
      <c r="L55" s="235" t="e">
        <f t="shared" si="5"/>
        <v>#VALUE!</v>
      </c>
      <c r="M55" s="236" t="s">
        <v>35</v>
      </c>
      <c r="N55" s="328">
        <v>0.3</v>
      </c>
      <c r="O55" s="328">
        <v>0.5</v>
      </c>
      <c r="P55" s="328">
        <v>0.36</v>
      </c>
      <c r="Q55" s="328">
        <v>0.60799999999999998</v>
      </c>
      <c r="R55" s="236"/>
    </row>
    <row r="56" spans="1:40" s="29" customFormat="1" ht="21" x14ac:dyDescent="0.35">
      <c r="A56" s="389"/>
      <c r="B56" s="53">
        <v>0.05</v>
      </c>
      <c r="C56" s="56" t="s">
        <v>60</v>
      </c>
      <c r="D56" s="32" t="s">
        <v>272</v>
      </c>
      <c r="E56" s="49" t="s">
        <v>280</v>
      </c>
      <c r="F56" s="50" t="s">
        <v>280</v>
      </c>
      <c r="G56" s="110"/>
      <c r="H56" s="394"/>
      <c r="I56" s="402"/>
      <c r="J56" s="246" t="str">
        <f t="shared" si="6"/>
        <v>...%</v>
      </c>
      <c r="K56" s="247" t="e">
        <f t="shared" si="7"/>
        <v>#VALUE!</v>
      </c>
      <c r="L56" s="235" t="e">
        <f t="shared" si="5"/>
        <v>#VALUE!</v>
      </c>
      <c r="M56" s="236"/>
      <c r="N56" s="328">
        <v>0.1</v>
      </c>
      <c r="O56" s="328">
        <v>0.64</v>
      </c>
      <c r="P56" s="328">
        <v>0.5</v>
      </c>
      <c r="Q56" s="328">
        <v>0.6</v>
      </c>
      <c r="R56" s="236"/>
    </row>
    <row r="57" spans="1:40" s="29" customFormat="1" ht="21" x14ac:dyDescent="0.35">
      <c r="A57" s="389"/>
      <c r="B57" s="53">
        <v>0.05</v>
      </c>
      <c r="C57" s="56" t="s">
        <v>61</v>
      </c>
      <c r="D57" s="32" t="s">
        <v>272</v>
      </c>
      <c r="E57" s="49" t="s">
        <v>280</v>
      </c>
      <c r="F57" s="50" t="s">
        <v>280</v>
      </c>
      <c r="G57" s="111"/>
      <c r="H57" s="394"/>
      <c r="I57" s="402"/>
      <c r="J57" s="246" t="str">
        <f t="shared" si="6"/>
        <v>...%</v>
      </c>
      <c r="K57" s="247" t="e">
        <f t="shared" si="7"/>
        <v>#VALUE!</v>
      </c>
      <c r="L57" s="235" t="e">
        <f t="shared" si="5"/>
        <v>#VALUE!</v>
      </c>
      <c r="M57" s="236"/>
      <c r="N57" s="328">
        <v>0.1</v>
      </c>
      <c r="O57" s="328">
        <v>0.6</v>
      </c>
      <c r="P57" s="328">
        <v>0.6</v>
      </c>
      <c r="Q57" s="328">
        <v>0.63</v>
      </c>
      <c r="R57" s="236"/>
    </row>
    <row r="58" spans="1:40" s="29" customFormat="1" ht="21" x14ac:dyDescent="0.35">
      <c r="A58" s="389"/>
      <c r="B58" s="53">
        <v>0.05</v>
      </c>
      <c r="C58" s="56" t="s">
        <v>62</v>
      </c>
      <c r="D58" s="32" t="s">
        <v>272</v>
      </c>
      <c r="E58" s="49" t="s">
        <v>280</v>
      </c>
      <c r="F58" s="50" t="s">
        <v>280</v>
      </c>
      <c r="G58" s="111"/>
      <c r="H58" s="394"/>
      <c r="I58" s="402"/>
      <c r="J58" s="246" t="str">
        <f t="shared" si="6"/>
        <v>...%</v>
      </c>
      <c r="K58" s="247" t="e">
        <f t="shared" si="7"/>
        <v>#VALUE!</v>
      </c>
      <c r="L58" s="235" t="e">
        <f t="shared" si="5"/>
        <v>#VALUE!</v>
      </c>
      <c r="M58" s="236"/>
      <c r="N58" s="328">
        <v>0.35</v>
      </c>
      <c r="O58" s="328">
        <v>0.15</v>
      </c>
      <c r="P58" s="328">
        <v>0.43</v>
      </c>
      <c r="Q58" s="328">
        <v>0.43330000000000002</v>
      </c>
      <c r="R58" s="236"/>
    </row>
    <row r="59" spans="1:40" s="29" customFormat="1" ht="21" x14ac:dyDescent="0.35">
      <c r="A59" s="389"/>
      <c r="B59" s="53">
        <v>0.05</v>
      </c>
      <c r="C59" s="56" t="s">
        <v>247</v>
      </c>
      <c r="D59" s="32" t="s">
        <v>272</v>
      </c>
      <c r="E59" s="49" t="s">
        <v>280</v>
      </c>
      <c r="F59" s="50" t="s">
        <v>280</v>
      </c>
      <c r="G59" s="112"/>
      <c r="H59" s="394"/>
      <c r="I59" s="405"/>
      <c r="J59" s="246" t="str">
        <f t="shared" si="6"/>
        <v>...%</v>
      </c>
      <c r="K59" s="247" t="e">
        <f t="shared" si="7"/>
        <v>#VALUE!</v>
      </c>
      <c r="L59" s="235" t="e">
        <f t="shared" si="5"/>
        <v>#VALUE!</v>
      </c>
      <c r="M59" s="236"/>
      <c r="N59" s="328">
        <v>0.1</v>
      </c>
      <c r="O59" s="328">
        <v>0.64</v>
      </c>
      <c r="P59" s="328">
        <v>0.48</v>
      </c>
      <c r="Q59" s="328">
        <v>0.63</v>
      </c>
      <c r="R59" s="236"/>
    </row>
    <row r="60" spans="1:40" s="29" customFormat="1" ht="21" x14ac:dyDescent="0.35">
      <c r="A60" s="389"/>
      <c r="B60" s="53">
        <v>0.05</v>
      </c>
      <c r="C60" s="56" t="s">
        <v>248</v>
      </c>
      <c r="D60" s="32" t="s">
        <v>272</v>
      </c>
      <c r="E60" s="49" t="s">
        <v>280</v>
      </c>
      <c r="F60" s="50" t="s">
        <v>280</v>
      </c>
      <c r="G60" s="112"/>
      <c r="H60" s="394"/>
      <c r="I60" s="405"/>
      <c r="J60" s="246" t="str">
        <f t="shared" si="6"/>
        <v>...%</v>
      </c>
      <c r="K60" s="247" t="e">
        <f t="shared" si="7"/>
        <v>#VALUE!</v>
      </c>
      <c r="L60" s="235" t="e">
        <f t="shared" si="5"/>
        <v>#VALUE!</v>
      </c>
      <c r="M60" s="236"/>
      <c r="N60" s="328">
        <v>0.1</v>
      </c>
      <c r="O60" s="328">
        <v>0.55000000000000004</v>
      </c>
      <c r="P60" s="328">
        <v>0.65</v>
      </c>
      <c r="Q60" s="328">
        <v>0.6</v>
      </c>
      <c r="R60" s="236"/>
    </row>
    <row r="61" spans="1:40" s="29" customFormat="1" ht="21" x14ac:dyDescent="0.35">
      <c r="A61" s="389"/>
      <c r="B61" s="53">
        <v>0.01</v>
      </c>
      <c r="C61" s="56" t="s">
        <v>63</v>
      </c>
      <c r="D61" s="32" t="s">
        <v>282</v>
      </c>
      <c r="E61" s="49" t="s">
        <v>280</v>
      </c>
      <c r="F61" s="50" t="s">
        <v>280</v>
      </c>
      <c r="G61" s="112"/>
      <c r="H61" s="394"/>
      <c r="I61" s="405"/>
      <c r="J61" s="246" t="str">
        <f t="shared" si="6"/>
        <v>...%</v>
      </c>
      <c r="K61" s="247" t="e">
        <f t="shared" si="7"/>
        <v>#VALUE!</v>
      </c>
      <c r="L61" s="235" t="e">
        <f t="shared" si="5"/>
        <v>#VALUE!</v>
      </c>
      <c r="M61" s="236"/>
      <c r="N61" s="328">
        <v>0.25</v>
      </c>
      <c r="O61" s="328">
        <v>0.6</v>
      </c>
      <c r="P61" s="328">
        <v>0.42</v>
      </c>
      <c r="Q61" s="328">
        <v>0.37</v>
      </c>
      <c r="R61" s="236"/>
    </row>
    <row r="62" spans="1:40" s="29" customFormat="1" ht="21" x14ac:dyDescent="0.35">
      <c r="A62" s="389"/>
      <c r="B62" s="53">
        <v>0.01</v>
      </c>
      <c r="C62" s="56" t="s">
        <v>64</v>
      </c>
      <c r="D62" s="32" t="s">
        <v>282</v>
      </c>
      <c r="E62" s="49" t="s">
        <v>280</v>
      </c>
      <c r="F62" s="50" t="s">
        <v>280</v>
      </c>
      <c r="G62" s="112"/>
      <c r="H62" s="394"/>
      <c r="I62" s="405"/>
      <c r="J62" s="246" t="str">
        <f t="shared" si="6"/>
        <v>...%</v>
      </c>
      <c r="K62" s="247" t="e">
        <f t="shared" si="7"/>
        <v>#VALUE!</v>
      </c>
      <c r="L62" s="235" t="e">
        <f t="shared" si="5"/>
        <v>#VALUE!</v>
      </c>
      <c r="M62" s="236"/>
      <c r="N62" s="328">
        <v>0.5</v>
      </c>
      <c r="O62" s="328">
        <v>0.6</v>
      </c>
      <c r="P62" s="328">
        <v>0.54</v>
      </c>
      <c r="Q62" s="328">
        <v>0.6</v>
      </c>
      <c r="R62" s="236"/>
    </row>
    <row r="63" spans="1:40" s="29" customFormat="1" ht="21" x14ac:dyDescent="0.35">
      <c r="A63" s="389"/>
      <c r="B63" s="53">
        <v>0.01</v>
      </c>
      <c r="C63" s="56" t="s">
        <v>65</v>
      </c>
      <c r="D63" s="32" t="s">
        <v>282</v>
      </c>
      <c r="E63" s="49" t="s">
        <v>280</v>
      </c>
      <c r="F63" s="50" t="s">
        <v>280</v>
      </c>
      <c r="G63" s="112"/>
      <c r="H63" s="394"/>
      <c r="I63" s="405"/>
      <c r="J63" s="246" t="str">
        <f t="shared" si="6"/>
        <v>...%</v>
      </c>
      <c r="K63" s="247" t="e">
        <f t="shared" si="7"/>
        <v>#VALUE!</v>
      </c>
      <c r="L63" s="235" t="e">
        <f t="shared" si="5"/>
        <v>#VALUE!</v>
      </c>
      <c r="M63" s="236"/>
      <c r="N63" s="328">
        <v>0.87</v>
      </c>
      <c r="O63" s="328">
        <v>0.6</v>
      </c>
      <c r="P63" s="328">
        <v>0.8</v>
      </c>
      <c r="Q63" s="328">
        <v>0.85</v>
      </c>
      <c r="R63" s="236"/>
    </row>
    <row r="64" spans="1:40" s="29" customFormat="1" ht="21" x14ac:dyDescent="0.35">
      <c r="A64" s="389"/>
      <c r="B64" s="53">
        <v>1</v>
      </c>
      <c r="C64" s="56" t="s">
        <v>66</v>
      </c>
      <c r="D64" s="32" t="s">
        <v>282</v>
      </c>
      <c r="E64" s="49" t="s">
        <v>280</v>
      </c>
      <c r="F64" s="50" t="s">
        <v>280</v>
      </c>
      <c r="G64" s="54"/>
      <c r="H64" s="394"/>
      <c r="I64" s="402"/>
      <c r="J64" s="246" t="str">
        <f t="shared" si="6"/>
        <v>...%</v>
      </c>
      <c r="K64" s="247" t="e">
        <f t="shared" si="7"/>
        <v>#VALUE!</v>
      </c>
      <c r="L64" s="235" t="e">
        <f t="shared" si="5"/>
        <v>#VALUE!</v>
      </c>
      <c r="M64" s="236"/>
      <c r="N64" s="328">
        <v>0.12</v>
      </c>
      <c r="O64" s="328">
        <v>0.36</v>
      </c>
      <c r="P64" s="328">
        <v>0.15</v>
      </c>
      <c r="Q64" s="328">
        <v>0.15</v>
      </c>
      <c r="R64" s="236"/>
    </row>
    <row r="65" spans="1:18" s="29" customFormat="1" ht="21" x14ac:dyDescent="0.35">
      <c r="A65" s="389"/>
      <c r="B65" s="53">
        <v>1</v>
      </c>
      <c r="C65" s="56" t="s">
        <v>67</v>
      </c>
      <c r="D65" s="32" t="s">
        <v>282</v>
      </c>
      <c r="E65" s="49" t="s">
        <v>280</v>
      </c>
      <c r="F65" s="50" t="s">
        <v>280</v>
      </c>
      <c r="G65" s="54"/>
      <c r="H65" s="394"/>
      <c r="I65" s="402"/>
      <c r="J65" s="246" t="str">
        <f t="shared" si="6"/>
        <v>...%</v>
      </c>
      <c r="K65" s="247" t="e">
        <f t="shared" si="7"/>
        <v>#VALUE!</v>
      </c>
      <c r="L65" s="235" t="e">
        <f t="shared" si="5"/>
        <v>#VALUE!</v>
      </c>
      <c r="M65" s="236"/>
      <c r="N65" s="328">
        <v>0.18</v>
      </c>
      <c r="O65" s="328">
        <v>0.19</v>
      </c>
      <c r="P65" s="328">
        <v>0.21</v>
      </c>
      <c r="Q65" s="328">
        <v>0.21</v>
      </c>
      <c r="R65" s="236"/>
    </row>
    <row r="66" spans="1:18" s="29" customFormat="1" ht="21" x14ac:dyDescent="0.35">
      <c r="A66" s="389"/>
      <c r="B66" s="53">
        <v>1</v>
      </c>
      <c r="C66" s="56" t="s">
        <v>68</v>
      </c>
      <c r="D66" s="32" t="s">
        <v>282</v>
      </c>
      <c r="E66" s="49" t="s">
        <v>280</v>
      </c>
      <c r="F66" s="50" t="s">
        <v>280</v>
      </c>
      <c r="G66" s="54"/>
      <c r="H66" s="394"/>
      <c r="I66" s="405"/>
      <c r="J66" s="246" t="str">
        <f t="shared" si="6"/>
        <v>...%</v>
      </c>
      <c r="K66" s="247" t="e">
        <f t="shared" si="7"/>
        <v>#VALUE!</v>
      </c>
      <c r="L66" s="235" t="e">
        <f t="shared" si="5"/>
        <v>#VALUE!</v>
      </c>
      <c r="M66" s="236"/>
      <c r="N66" s="328">
        <v>0.33560000000000001</v>
      </c>
      <c r="O66" s="328">
        <v>0.1</v>
      </c>
      <c r="P66" s="328">
        <v>0.3856</v>
      </c>
      <c r="Q66" s="328">
        <v>0.3856</v>
      </c>
      <c r="R66" s="236"/>
    </row>
    <row r="67" spans="1:18" s="29" customFormat="1" ht="15" customHeight="1" x14ac:dyDescent="0.35">
      <c r="A67" s="389"/>
      <c r="B67" s="169"/>
      <c r="C67" s="92"/>
      <c r="D67" s="113"/>
      <c r="E67" s="114"/>
      <c r="F67" s="115"/>
      <c r="G67" s="112"/>
      <c r="H67" s="394"/>
      <c r="I67" s="405"/>
      <c r="J67" s="277"/>
      <c r="K67" s="277"/>
      <c r="L67" s="277"/>
      <c r="M67" s="277"/>
      <c r="N67" s="278"/>
      <c r="O67" s="278"/>
      <c r="P67" s="278"/>
      <c r="Q67" s="278"/>
      <c r="R67" s="236"/>
    </row>
    <row r="68" spans="1:18" s="22" customFormat="1" ht="15" customHeight="1" x14ac:dyDescent="0.35">
      <c r="A68" s="389"/>
      <c r="B68" s="169"/>
      <c r="C68" s="17" t="s">
        <v>231</v>
      </c>
      <c r="D68" s="107"/>
      <c r="E68" s="109"/>
      <c r="F68" s="368"/>
      <c r="G68" s="112"/>
      <c r="H68" s="394"/>
      <c r="I68" s="405"/>
      <c r="J68" s="219"/>
      <c r="K68" s="219"/>
      <c r="L68" s="219"/>
      <c r="M68" s="277"/>
      <c r="N68" s="210" t="s">
        <v>235</v>
      </c>
      <c r="O68" s="367" t="s">
        <v>236</v>
      </c>
      <c r="P68" s="367" t="s">
        <v>237</v>
      </c>
      <c r="Q68" s="367" t="s">
        <v>238</v>
      </c>
      <c r="R68" s="230"/>
    </row>
    <row r="69" spans="1:18" s="22" customFormat="1" ht="21" x14ac:dyDescent="0.35">
      <c r="A69" s="389"/>
      <c r="B69" s="116" t="s">
        <v>39</v>
      </c>
      <c r="C69" s="98" t="s">
        <v>6</v>
      </c>
      <c r="D69" s="25" t="s">
        <v>7</v>
      </c>
      <c r="E69" s="26" t="s">
        <v>17</v>
      </c>
      <c r="F69" s="47" t="s">
        <v>18</v>
      </c>
      <c r="G69" s="112"/>
      <c r="H69" s="394"/>
      <c r="I69" s="405"/>
      <c r="J69" s="228" t="s">
        <v>10</v>
      </c>
      <c r="K69" s="229" t="s">
        <v>11</v>
      </c>
      <c r="L69" s="277"/>
      <c r="M69" s="277"/>
      <c r="N69" s="231" t="s">
        <v>17</v>
      </c>
      <c r="O69" s="231" t="s">
        <v>17</v>
      </c>
      <c r="P69" s="231" t="s">
        <v>17</v>
      </c>
      <c r="Q69" s="231" t="s">
        <v>17</v>
      </c>
      <c r="R69" s="230"/>
    </row>
    <row r="70" spans="1:18" s="29" customFormat="1" ht="21" x14ac:dyDescent="0.35">
      <c r="A70" s="389"/>
      <c r="B70" s="53">
        <v>0.3</v>
      </c>
      <c r="C70" s="56" t="s">
        <v>69</v>
      </c>
      <c r="D70" s="32" t="s">
        <v>282</v>
      </c>
      <c r="E70" s="49" t="s">
        <v>280</v>
      </c>
      <c r="F70" s="50" t="s">
        <v>280</v>
      </c>
      <c r="G70" s="112"/>
      <c r="H70" s="394"/>
      <c r="I70" s="405"/>
      <c r="J70" s="246" t="str">
        <f t="shared" ref="J70:J71" si="8">F70</f>
        <v>...%</v>
      </c>
      <c r="K70" s="247" t="e">
        <f t="shared" ref="K70:K71" si="9">1-(1*F70)</f>
        <v>#VALUE!</v>
      </c>
      <c r="L70" s="235" t="e">
        <f t="shared" ref="L70:L71" si="10">F70-E70</f>
        <v>#VALUE!</v>
      </c>
      <c r="M70" s="236"/>
      <c r="N70" s="328">
        <v>0.02</v>
      </c>
      <c r="O70" s="328">
        <v>0.02</v>
      </c>
      <c r="P70" s="328">
        <v>0.02</v>
      </c>
      <c r="Q70" s="328">
        <v>0.02</v>
      </c>
      <c r="R70" s="236"/>
    </row>
    <row r="71" spans="1:18" s="29" customFormat="1" ht="31.5" x14ac:dyDescent="0.35">
      <c r="A71" s="389"/>
      <c r="B71" s="53">
        <v>0.01</v>
      </c>
      <c r="C71" s="56" t="s">
        <v>243</v>
      </c>
      <c r="D71" s="32" t="s">
        <v>271</v>
      </c>
      <c r="E71" s="49" t="s">
        <v>280</v>
      </c>
      <c r="F71" s="50" t="s">
        <v>280</v>
      </c>
      <c r="G71" s="112"/>
      <c r="H71" s="394"/>
      <c r="I71" s="405"/>
      <c r="J71" s="246" t="str">
        <f t="shared" si="8"/>
        <v>...%</v>
      </c>
      <c r="K71" s="247" t="e">
        <f t="shared" si="9"/>
        <v>#VALUE!</v>
      </c>
      <c r="L71" s="235" t="e">
        <f t="shared" si="10"/>
        <v>#VALUE!</v>
      </c>
      <c r="M71" s="236"/>
      <c r="N71" s="328">
        <v>0.02</v>
      </c>
      <c r="O71" s="328">
        <v>0.02</v>
      </c>
      <c r="P71" s="328">
        <v>0.02</v>
      </c>
      <c r="Q71" s="328">
        <v>0.02</v>
      </c>
      <c r="R71" s="236"/>
    </row>
    <row r="72" spans="1:18" s="57" customFormat="1" ht="15" customHeight="1" x14ac:dyDescent="0.35">
      <c r="A72" s="389"/>
      <c r="B72" s="58"/>
      <c r="C72" s="59"/>
      <c r="D72" s="60"/>
      <c r="E72" s="61"/>
      <c r="F72" s="62"/>
      <c r="G72" s="112"/>
      <c r="H72" s="394"/>
      <c r="I72" s="405"/>
      <c r="J72" s="277"/>
      <c r="K72" s="277"/>
      <c r="L72" s="277"/>
      <c r="M72" s="277"/>
      <c r="N72" s="252"/>
      <c r="O72" s="252"/>
      <c r="P72" s="252"/>
      <c r="Q72" s="252"/>
      <c r="R72" s="236"/>
    </row>
    <row r="73" spans="1:18" s="64" customFormat="1" ht="15" customHeight="1" x14ac:dyDescent="0.35">
      <c r="A73" s="389"/>
      <c r="B73" s="341"/>
      <c r="C73" s="184" t="s">
        <v>26</v>
      </c>
      <c r="D73" s="66"/>
      <c r="E73" s="66"/>
      <c r="F73" s="68"/>
      <c r="G73" s="112"/>
      <c r="H73" s="394"/>
      <c r="I73" s="396"/>
      <c r="J73" s="219"/>
      <c r="K73" s="219"/>
      <c r="L73" s="219"/>
      <c r="M73" s="236"/>
      <c r="N73" s="210" t="s">
        <v>235</v>
      </c>
      <c r="O73" s="367" t="s">
        <v>236</v>
      </c>
      <c r="P73" s="367" t="s">
        <v>237</v>
      </c>
      <c r="Q73" s="367" t="s">
        <v>238</v>
      </c>
      <c r="R73" s="236"/>
    </row>
    <row r="74" spans="1:18" s="22" customFormat="1" ht="21" x14ac:dyDescent="0.35">
      <c r="A74" s="389"/>
      <c r="B74" s="70" t="s">
        <v>5</v>
      </c>
      <c r="C74" s="71"/>
      <c r="D74" s="72" t="s">
        <v>27</v>
      </c>
      <c r="E74" s="26" t="s">
        <v>28</v>
      </c>
      <c r="F74" s="73" t="s">
        <v>29</v>
      </c>
      <c r="G74" s="112"/>
      <c r="H74" s="394"/>
      <c r="I74" s="405"/>
      <c r="J74" s="228" t="s">
        <v>10</v>
      </c>
      <c r="K74" s="229" t="s">
        <v>11</v>
      </c>
      <c r="L74" s="230"/>
      <c r="M74" s="236"/>
      <c r="N74" s="231" t="s">
        <v>28</v>
      </c>
      <c r="O74" s="231" t="s">
        <v>28</v>
      </c>
      <c r="P74" s="231" t="s">
        <v>28</v>
      </c>
      <c r="Q74" s="231" t="s">
        <v>28</v>
      </c>
      <c r="R74" s="236"/>
    </row>
    <row r="75" spans="1:18" s="29" customFormat="1" ht="15" customHeight="1" x14ac:dyDescent="0.35">
      <c r="A75" s="389"/>
      <c r="B75" s="53">
        <v>0.05</v>
      </c>
      <c r="C75" s="181" t="s">
        <v>70</v>
      </c>
      <c r="D75" s="186"/>
      <c r="E75" s="49" t="s">
        <v>280</v>
      </c>
      <c r="F75" s="50" t="s">
        <v>280</v>
      </c>
      <c r="G75" s="112"/>
      <c r="H75" s="394"/>
      <c r="I75" s="405"/>
      <c r="J75" s="329" t="str">
        <f>F75</f>
        <v>...%</v>
      </c>
      <c r="K75" s="330" t="e">
        <f>1+(1*J75)</f>
        <v>#VALUE!</v>
      </c>
      <c r="L75" s="235" t="e">
        <f>F75-E75</f>
        <v>#VALUE!</v>
      </c>
      <c r="M75" s="236"/>
      <c r="N75" s="328">
        <v>0</v>
      </c>
      <c r="O75" s="328">
        <v>5.0000000000000001E-3</v>
      </c>
      <c r="P75" s="328">
        <v>0</v>
      </c>
      <c r="Q75" s="328">
        <v>0</v>
      </c>
      <c r="R75" s="236"/>
    </row>
    <row r="76" spans="1:18" s="57" customFormat="1" ht="15" customHeight="1" x14ac:dyDescent="0.35">
      <c r="A76" s="389"/>
      <c r="B76" s="58"/>
      <c r="C76" s="59"/>
      <c r="D76" s="74"/>
      <c r="E76" s="118"/>
      <c r="F76" s="119"/>
      <c r="G76" s="112"/>
      <c r="H76" s="394"/>
      <c r="I76" s="405"/>
      <c r="J76" s="254"/>
      <c r="K76" s="249"/>
      <c r="L76" s="255"/>
      <c r="M76" s="236"/>
      <c r="N76" s="279"/>
      <c r="O76" s="279"/>
      <c r="P76" s="279"/>
      <c r="Q76" s="279"/>
      <c r="R76" s="236"/>
    </row>
    <row r="77" spans="1:18" s="64" customFormat="1" ht="15" customHeight="1" x14ac:dyDescent="0.35">
      <c r="A77" s="389"/>
      <c r="B77" s="58"/>
      <c r="C77" s="184" t="s">
        <v>31</v>
      </c>
      <c r="D77" s="66"/>
      <c r="E77" s="66"/>
      <c r="F77" s="68"/>
      <c r="G77" s="112"/>
      <c r="H77" s="394"/>
      <c r="I77" s="396"/>
      <c r="J77" s="219"/>
      <c r="K77" s="219"/>
      <c r="L77" s="219"/>
      <c r="M77" s="236"/>
      <c r="N77" s="210" t="s">
        <v>235</v>
      </c>
      <c r="O77" s="367" t="s">
        <v>236</v>
      </c>
      <c r="P77" s="367" t="s">
        <v>237</v>
      </c>
      <c r="Q77" s="367" t="s">
        <v>238</v>
      </c>
      <c r="R77" s="236"/>
    </row>
    <row r="78" spans="1:18" s="22" customFormat="1" ht="21" x14ac:dyDescent="0.35">
      <c r="A78" s="389"/>
      <c r="B78" s="70" t="s">
        <v>5</v>
      </c>
      <c r="C78" s="71"/>
      <c r="D78" s="187" t="s">
        <v>27</v>
      </c>
      <c r="E78" s="26" t="s">
        <v>28</v>
      </c>
      <c r="F78" s="73" t="s">
        <v>29</v>
      </c>
      <c r="G78" s="112"/>
      <c r="H78" s="394"/>
      <c r="I78" s="405"/>
      <c r="J78" s="228" t="s">
        <v>10</v>
      </c>
      <c r="K78" s="229" t="s">
        <v>11</v>
      </c>
      <c r="L78" s="230"/>
      <c r="M78" s="236"/>
      <c r="N78" s="231" t="s">
        <v>28</v>
      </c>
      <c r="O78" s="231" t="s">
        <v>28</v>
      </c>
      <c r="P78" s="231" t="s">
        <v>28</v>
      </c>
      <c r="Q78" s="231" t="s">
        <v>28</v>
      </c>
      <c r="R78" s="236"/>
    </row>
    <row r="79" spans="1:18" s="29" customFormat="1" ht="15" customHeight="1" x14ac:dyDescent="0.35">
      <c r="A79" s="389"/>
      <c r="B79" s="53">
        <v>0.05</v>
      </c>
      <c r="C79" s="181" t="s">
        <v>71</v>
      </c>
      <c r="D79" s="186"/>
      <c r="E79" s="49" t="s">
        <v>280</v>
      </c>
      <c r="F79" s="50" t="s">
        <v>280</v>
      </c>
      <c r="G79" s="112"/>
      <c r="H79" s="394"/>
      <c r="I79" s="405"/>
      <c r="J79" s="329" t="str">
        <f>F79</f>
        <v>...%</v>
      </c>
      <c r="K79" s="330" t="e">
        <f>1+(1*J79)</f>
        <v>#VALUE!</v>
      </c>
      <c r="L79" s="235" t="e">
        <f>F79-E79</f>
        <v>#VALUE!</v>
      </c>
      <c r="M79" s="236"/>
      <c r="N79" s="328">
        <v>0</v>
      </c>
      <c r="O79" s="328">
        <v>5.0000000000000001E-4</v>
      </c>
      <c r="P79" s="328">
        <v>0</v>
      </c>
      <c r="Q79" s="328">
        <v>0</v>
      </c>
      <c r="R79" s="236"/>
    </row>
    <row r="80" spans="1:18" s="22" customFormat="1" ht="15" customHeight="1" x14ac:dyDescent="0.25">
      <c r="A80" s="389"/>
      <c r="B80" s="82"/>
      <c r="C80" s="83"/>
      <c r="D80" s="84"/>
      <c r="E80" s="85"/>
      <c r="F80" s="86"/>
      <c r="G80" s="112"/>
      <c r="H80" s="394"/>
      <c r="I80" s="405"/>
      <c r="J80" s="280"/>
      <c r="K80" s="240"/>
      <c r="L80" s="241"/>
      <c r="M80" s="236"/>
      <c r="N80" s="260"/>
      <c r="O80" s="260"/>
      <c r="P80" s="260"/>
      <c r="Q80" s="260"/>
      <c r="R80" s="236"/>
    </row>
    <row r="81" spans="1:18" s="88" customFormat="1" ht="22" customHeight="1" x14ac:dyDescent="0.25">
      <c r="A81" s="389"/>
      <c r="B81" s="521" t="s">
        <v>225</v>
      </c>
      <c r="C81" s="521"/>
      <c r="D81" s="521"/>
      <c r="E81" s="521"/>
      <c r="F81" s="521"/>
      <c r="G81" s="112"/>
      <c r="H81" s="394"/>
      <c r="I81" s="405"/>
      <c r="J81" s="280"/>
      <c r="K81" s="240"/>
      <c r="L81" s="241"/>
      <c r="M81" s="236"/>
      <c r="N81" s="266"/>
      <c r="O81" s="266"/>
      <c r="P81" s="266"/>
      <c r="Q81" s="266"/>
      <c r="R81" s="236"/>
    </row>
    <row r="82" spans="1:18" s="88" customFormat="1" ht="33" customHeight="1" x14ac:dyDescent="0.25">
      <c r="A82" s="389"/>
      <c r="B82" s="521" t="s">
        <v>72</v>
      </c>
      <c r="C82" s="521"/>
      <c r="D82" s="521"/>
      <c r="E82" s="521"/>
      <c r="F82" s="521"/>
      <c r="G82" s="112"/>
      <c r="H82" s="394"/>
      <c r="I82" s="405"/>
      <c r="J82" s="280"/>
      <c r="K82" s="240"/>
      <c r="L82" s="241"/>
      <c r="M82" s="236"/>
      <c r="N82" s="266"/>
      <c r="O82" s="266"/>
      <c r="P82" s="266"/>
      <c r="Q82" s="266"/>
      <c r="R82" s="236"/>
    </row>
    <row r="83" spans="1:18" s="88" customFormat="1" ht="22" customHeight="1" x14ac:dyDescent="0.25">
      <c r="A83" s="389"/>
      <c r="B83" s="521" t="s">
        <v>240</v>
      </c>
      <c r="C83" s="521"/>
      <c r="D83" s="521"/>
      <c r="E83" s="521"/>
      <c r="F83" s="521"/>
      <c r="G83" s="112"/>
      <c r="H83" s="394"/>
      <c r="I83" s="405"/>
      <c r="J83" s="280"/>
      <c r="K83" s="240"/>
      <c r="L83" s="241"/>
      <c r="M83" s="281"/>
      <c r="N83" s="282"/>
      <c r="O83" s="282"/>
      <c r="P83" s="273"/>
      <c r="Q83" s="283"/>
      <c r="R83" s="236"/>
    </row>
    <row r="84" spans="1:18" s="90" customFormat="1" ht="11" customHeight="1" x14ac:dyDescent="0.25">
      <c r="A84" s="389"/>
      <c r="B84" s="522" t="s">
        <v>241</v>
      </c>
      <c r="C84" s="522"/>
      <c r="D84" s="522"/>
      <c r="E84" s="522"/>
      <c r="F84" s="522"/>
      <c r="G84" s="112"/>
      <c r="H84" s="394"/>
      <c r="I84" s="405"/>
      <c r="J84" s="280"/>
      <c r="K84" s="240"/>
      <c r="L84" s="241"/>
      <c r="M84" s="262"/>
      <c r="N84" s="282"/>
      <c r="O84" s="282"/>
      <c r="P84" s="284"/>
      <c r="Q84" s="282"/>
      <c r="R84" s="236"/>
    </row>
    <row r="85" spans="1:18" s="29" customFormat="1" ht="12" customHeight="1" x14ac:dyDescent="0.25">
      <c r="A85" s="389"/>
      <c r="B85" s="519" t="s">
        <v>223</v>
      </c>
      <c r="C85" s="519"/>
      <c r="D85" s="519"/>
      <c r="E85" s="519"/>
      <c r="F85" s="519"/>
      <c r="G85" s="112"/>
      <c r="H85" s="394"/>
      <c r="I85" s="405"/>
      <c r="J85" s="280"/>
      <c r="K85" s="240"/>
      <c r="L85" s="241"/>
      <c r="M85" s="285"/>
      <c r="N85" s="273"/>
      <c r="O85" s="286"/>
      <c r="P85" s="266"/>
      <c r="Q85" s="266"/>
      <c r="R85" s="236"/>
    </row>
    <row r="86" spans="1:18" s="29" customFormat="1" ht="22" customHeight="1" x14ac:dyDescent="0.25">
      <c r="A86" s="389"/>
      <c r="B86" s="520" t="s">
        <v>38</v>
      </c>
      <c r="C86" s="520"/>
      <c r="D86" s="520"/>
      <c r="E86" s="520"/>
      <c r="F86" s="520"/>
      <c r="G86" s="112"/>
      <c r="H86" s="394"/>
      <c r="I86" s="405"/>
      <c r="J86" s="280"/>
      <c r="K86" s="240"/>
      <c r="L86" s="241"/>
      <c r="M86" s="285"/>
      <c r="N86" s="286"/>
      <c r="O86" s="286"/>
      <c r="P86" s="266"/>
      <c r="Q86" s="266"/>
      <c r="R86" s="236"/>
    </row>
    <row r="87" spans="1:18" s="179" customFormat="1" x14ac:dyDescent="0.35">
      <c r="A87" s="277"/>
      <c r="B87" s="277"/>
      <c r="C87" s="277"/>
      <c r="D87" s="277"/>
      <c r="E87" s="277"/>
      <c r="F87" s="277"/>
      <c r="G87" s="277"/>
      <c r="H87" s="405"/>
      <c r="I87" s="405"/>
      <c r="J87" s="277"/>
      <c r="K87" s="277"/>
      <c r="L87" s="277"/>
      <c r="M87" s="277"/>
      <c r="N87" s="277"/>
      <c r="O87" s="277"/>
      <c r="P87" s="277"/>
      <c r="Q87" s="277"/>
      <c r="R87" s="277"/>
    </row>
    <row r="88" spans="1:18" s="179" customFormat="1" x14ac:dyDescent="0.35">
      <c r="B88" s="342"/>
      <c r="H88" s="403"/>
      <c r="I88" s="403"/>
      <c r="N88" s="211"/>
      <c r="O88" s="211"/>
      <c r="P88" s="211"/>
      <c r="Q88" s="211"/>
    </row>
    <row r="89" spans="1:18" s="179" customFormat="1" x14ac:dyDescent="0.35">
      <c r="B89" s="342"/>
      <c r="H89" s="403"/>
      <c r="I89" s="403"/>
      <c r="N89" s="211"/>
      <c r="O89" s="211"/>
      <c r="P89" s="211"/>
      <c r="Q89" s="211"/>
    </row>
    <row r="90" spans="1:18" s="179" customFormat="1" x14ac:dyDescent="0.35">
      <c r="B90" s="342"/>
      <c r="H90" s="403"/>
      <c r="I90" s="403"/>
      <c r="N90" s="211"/>
      <c r="O90" s="211"/>
      <c r="P90" s="211"/>
      <c r="Q90" s="211"/>
    </row>
    <row r="91" spans="1:18" s="179" customFormat="1" x14ac:dyDescent="0.35">
      <c r="B91" s="342"/>
      <c r="H91" s="403"/>
      <c r="I91" s="403"/>
      <c r="N91" s="211"/>
      <c r="O91" s="211"/>
      <c r="P91" s="211"/>
      <c r="Q91" s="211"/>
    </row>
    <row r="92" spans="1:18" s="179" customFormat="1" x14ac:dyDescent="0.35">
      <c r="B92" s="342"/>
      <c r="H92" s="403"/>
      <c r="I92" s="403"/>
      <c r="N92" s="211"/>
      <c r="O92" s="211"/>
      <c r="P92" s="211"/>
      <c r="Q92" s="211"/>
    </row>
    <row r="93" spans="1:18" s="179" customFormat="1" x14ac:dyDescent="0.35">
      <c r="B93" s="342"/>
      <c r="H93" s="403"/>
      <c r="I93" s="403"/>
      <c r="N93" s="211"/>
      <c r="O93" s="211"/>
      <c r="P93" s="211"/>
      <c r="Q93" s="211"/>
    </row>
    <row r="94" spans="1:18" s="179" customFormat="1" x14ac:dyDescent="0.35">
      <c r="A94"/>
      <c r="B94" s="342"/>
      <c r="H94" s="403"/>
      <c r="I94" s="403"/>
      <c r="N94" s="211"/>
      <c r="O94" s="211"/>
      <c r="P94" s="211"/>
      <c r="Q94" s="211"/>
    </row>
    <row r="95" spans="1:18" s="179" customFormat="1" x14ac:dyDescent="0.35">
      <c r="A95"/>
      <c r="B95" s="342"/>
      <c r="H95" s="403"/>
      <c r="I95" s="403"/>
      <c r="N95" s="211"/>
      <c r="O95" s="211"/>
      <c r="P95" s="211"/>
      <c r="Q95" s="211"/>
    </row>
    <row r="96" spans="1:18" s="179" customFormat="1" x14ac:dyDescent="0.35">
      <c r="A96"/>
      <c r="B96" s="342"/>
      <c r="H96" s="403"/>
      <c r="I96" s="403"/>
      <c r="N96" s="211"/>
      <c r="O96" s="211"/>
      <c r="P96" s="211"/>
      <c r="Q96" s="211"/>
    </row>
    <row r="97" spans="1:17" s="179" customFormat="1" x14ac:dyDescent="0.35">
      <c r="A97"/>
      <c r="B97" s="342"/>
      <c r="H97" s="403"/>
      <c r="I97" s="403"/>
      <c r="N97" s="211"/>
      <c r="O97" s="211"/>
      <c r="P97" s="211"/>
      <c r="Q97" s="211"/>
    </row>
    <row r="98" spans="1:17" s="179" customFormat="1" x14ac:dyDescent="0.35">
      <c r="A98"/>
      <c r="B98" s="342"/>
      <c r="H98" s="403"/>
      <c r="I98" s="403"/>
      <c r="N98" s="211"/>
      <c r="O98" s="211"/>
      <c r="P98" s="211"/>
      <c r="Q98" s="211"/>
    </row>
    <row r="99" spans="1:17" s="179" customFormat="1" x14ac:dyDescent="0.35">
      <c r="A99"/>
      <c r="B99" s="342"/>
      <c r="H99" s="403"/>
      <c r="I99" s="403"/>
      <c r="N99" s="211"/>
      <c r="O99" s="211"/>
      <c r="P99" s="211"/>
      <c r="Q99" s="211"/>
    </row>
    <row r="100" spans="1:17" s="179" customFormat="1" x14ac:dyDescent="0.35">
      <c r="A100"/>
      <c r="B100" s="342"/>
      <c r="H100" s="403"/>
      <c r="I100" s="403"/>
      <c r="N100" s="211"/>
      <c r="O100" s="211"/>
      <c r="P100" s="211"/>
      <c r="Q100" s="211"/>
    </row>
    <row r="101" spans="1:17" s="179" customFormat="1" x14ac:dyDescent="0.35">
      <c r="A101"/>
      <c r="B101" s="342"/>
      <c r="H101" s="403"/>
      <c r="I101" s="403"/>
      <c r="N101" s="211"/>
      <c r="O101" s="211"/>
      <c r="P101" s="211"/>
      <c r="Q101" s="211"/>
    </row>
    <row r="102" spans="1:17" s="179" customFormat="1" x14ac:dyDescent="0.35">
      <c r="A102"/>
      <c r="B102" s="342"/>
      <c r="H102" s="403"/>
      <c r="I102" s="403"/>
      <c r="N102" s="211"/>
      <c r="O102" s="211"/>
      <c r="P102" s="211"/>
      <c r="Q102" s="211"/>
    </row>
    <row r="103" spans="1:17" s="179" customFormat="1" x14ac:dyDescent="0.35">
      <c r="A103"/>
      <c r="B103" s="342"/>
      <c r="H103" s="403"/>
      <c r="I103" s="403"/>
      <c r="N103" s="211"/>
      <c r="O103" s="211"/>
      <c r="P103" s="211"/>
      <c r="Q103" s="211"/>
    </row>
    <row r="104" spans="1:17" s="179" customFormat="1" x14ac:dyDescent="0.35">
      <c r="A104"/>
      <c r="B104" s="342"/>
      <c r="H104" s="403"/>
      <c r="I104" s="403"/>
      <c r="N104" s="211"/>
      <c r="O104" s="211"/>
      <c r="P104" s="211"/>
      <c r="Q104" s="211"/>
    </row>
    <row r="105" spans="1:17" s="179" customFormat="1" x14ac:dyDescent="0.35">
      <c r="A105"/>
      <c r="B105" s="342"/>
      <c r="H105" s="403"/>
      <c r="I105" s="403"/>
      <c r="N105" s="211"/>
      <c r="O105" s="211"/>
      <c r="P105" s="211"/>
      <c r="Q105" s="211"/>
    </row>
    <row r="106" spans="1:17" s="179" customFormat="1" x14ac:dyDescent="0.35">
      <c r="A106"/>
      <c r="B106" s="342"/>
      <c r="H106" s="403"/>
      <c r="I106" s="403"/>
      <c r="N106" s="211"/>
      <c r="O106" s="211"/>
      <c r="P106" s="211"/>
      <c r="Q106" s="211"/>
    </row>
    <row r="107" spans="1:17" s="179" customFormat="1" x14ac:dyDescent="0.35">
      <c r="A107"/>
      <c r="B107" s="342"/>
      <c r="H107" s="403"/>
      <c r="I107" s="403"/>
      <c r="N107" s="211"/>
      <c r="O107" s="211"/>
      <c r="P107" s="211"/>
      <c r="Q107" s="211"/>
    </row>
    <row r="108" spans="1:17" s="179" customFormat="1" x14ac:dyDescent="0.35">
      <c r="A108"/>
      <c r="B108" s="342"/>
      <c r="H108" s="403"/>
      <c r="I108" s="403"/>
      <c r="N108" s="211"/>
      <c r="O108" s="211"/>
      <c r="P108" s="211"/>
      <c r="Q108" s="211"/>
    </row>
    <row r="109" spans="1:17" s="179" customFormat="1" x14ac:dyDescent="0.35">
      <c r="A109"/>
      <c r="B109" s="342"/>
      <c r="H109" s="403"/>
      <c r="I109" s="403"/>
      <c r="N109" s="211"/>
      <c r="O109" s="211"/>
      <c r="P109" s="211"/>
      <c r="Q109" s="211"/>
    </row>
    <row r="110" spans="1:17" s="179" customFormat="1" x14ac:dyDescent="0.35">
      <c r="A110"/>
      <c r="B110" s="342"/>
      <c r="H110" s="403"/>
      <c r="I110" s="403"/>
      <c r="N110" s="211"/>
      <c r="O110" s="211"/>
      <c r="P110" s="211"/>
      <c r="Q110" s="211"/>
    </row>
    <row r="111" spans="1:17" s="179" customFormat="1" x14ac:dyDescent="0.35">
      <c r="A111"/>
      <c r="B111" s="342"/>
      <c r="H111" s="403"/>
      <c r="I111" s="403"/>
      <c r="N111" s="211"/>
      <c r="O111" s="211"/>
      <c r="P111" s="211"/>
      <c r="Q111" s="211"/>
    </row>
    <row r="112" spans="1:17" s="179" customFormat="1" x14ac:dyDescent="0.35">
      <c r="A112"/>
      <c r="B112" s="342"/>
      <c r="H112" s="403"/>
      <c r="I112" s="403"/>
      <c r="N112" s="211"/>
      <c r="O112" s="211"/>
      <c r="P112" s="211"/>
      <c r="Q112" s="211"/>
    </row>
    <row r="113" spans="1:17" s="179" customFormat="1" x14ac:dyDescent="0.35">
      <c r="A113"/>
      <c r="B113" s="342"/>
      <c r="H113" s="403"/>
      <c r="I113" s="403"/>
      <c r="N113" s="211"/>
      <c r="O113" s="211"/>
      <c r="P113" s="211"/>
      <c r="Q113" s="211"/>
    </row>
    <row r="114" spans="1:17" s="179" customFormat="1" x14ac:dyDescent="0.35">
      <c r="A114"/>
      <c r="B114" s="342"/>
      <c r="H114" s="403"/>
      <c r="I114" s="403"/>
      <c r="N114" s="211"/>
      <c r="O114" s="211"/>
      <c r="P114" s="211"/>
      <c r="Q114" s="211"/>
    </row>
    <row r="115" spans="1:17" s="179" customFormat="1" x14ac:dyDescent="0.35">
      <c r="A115"/>
      <c r="B115" s="342"/>
      <c r="H115" s="403"/>
      <c r="I115" s="403"/>
      <c r="N115" s="211"/>
      <c r="O115" s="211"/>
      <c r="P115" s="211"/>
      <c r="Q115" s="211"/>
    </row>
    <row r="116" spans="1:17" s="179" customFormat="1" x14ac:dyDescent="0.35">
      <c r="A116"/>
      <c r="B116" s="342"/>
      <c r="H116" s="403"/>
      <c r="I116" s="403"/>
      <c r="N116" s="211"/>
      <c r="O116" s="211"/>
      <c r="P116" s="211"/>
      <c r="Q116" s="211"/>
    </row>
    <row r="117" spans="1:17" s="179" customFormat="1" x14ac:dyDescent="0.35">
      <c r="A117"/>
      <c r="B117" s="342"/>
      <c r="H117" s="403"/>
      <c r="I117" s="403"/>
      <c r="N117" s="211"/>
      <c r="O117" s="211"/>
      <c r="P117" s="211"/>
      <c r="Q117" s="211"/>
    </row>
    <row r="118" spans="1:17" s="179" customFormat="1" x14ac:dyDescent="0.35">
      <c r="A118"/>
      <c r="B118" s="342"/>
      <c r="H118" s="403"/>
      <c r="I118" s="403"/>
      <c r="N118" s="211"/>
      <c r="O118" s="211"/>
      <c r="P118" s="211"/>
      <c r="Q118" s="211"/>
    </row>
    <row r="119" spans="1:17" s="179" customFormat="1" x14ac:dyDescent="0.35">
      <c r="A119"/>
      <c r="B119" s="342"/>
      <c r="H119" s="403"/>
      <c r="I119" s="403"/>
      <c r="N119" s="211"/>
      <c r="O119" s="211"/>
      <c r="P119" s="211"/>
      <c r="Q119" s="211"/>
    </row>
    <row r="120" spans="1:17" s="179" customFormat="1" x14ac:dyDescent="0.35">
      <c r="A120"/>
      <c r="B120" s="342"/>
      <c r="H120" s="403"/>
      <c r="I120" s="403"/>
      <c r="N120" s="211"/>
      <c r="O120" s="211"/>
      <c r="P120" s="211"/>
      <c r="Q120" s="211"/>
    </row>
    <row r="121" spans="1:17" s="179" customFormat="1" x14ac:dyDescent="0.35">
      <c r="A121"/>
      <c r="B121" s="342"/>
      <c r="H121" s="403"/>
      <c r="I121" s="403"/>
      <c r="N121" s="211"/>
      <c r="O121" s="211"/>
      <c r="P121" s="211"/>
      <c r="Q121" s="211"/>
    </row>
    <row r="122" spans="1:17" s="179" customFormat="1" x14ac:dyDescent="0.35">
      <c r="A122"/>
      <c r="B122" s="342"/>
      <c r="H122" s="403"/>
      <c r="I122" s="403"/>
      <c r="N122" s="211"/>
      <c r="O122" s="211"/>
      <c r="P122" s="211"/>
      <c r="Q122" s="211"/>
    </row>
    <row r="123" spans="1:17" s="179" customFormat="1" x14ac:dyDescent="0.35">
      <c r="A123"/>
      <c r="B123" s="342"/>
      <c r="H123" s="403"/>
      <c r="I123" s="403"/>
      <c r="N123" s="211"/>
      <c r="O123" s="211"/>
      <c r="P123" s="211"/>
      <c r="Q123" s="211"/>
    </row>
    <row r="124" spans="1:17" s="179" customFormat="1" x14ac:dyDescent="0.35">
      <c r="A124"/>
      <c r="B124" s="342"/>
      <c r="H124" s="403"/>
      <c r="I124" s="403"/>
      <c r="N124" s="211"/>
      <c r="O124" s="211"/>
      <c r="P124" s="211"/>
      <c r="Q124" s="211"/>
    </row>
    <row r="125" spans="1:17" s="179" customFormat="1" x14ac:dyDescent="0.35">
      <c r="A125"/>
      <c r="B125" s="342"/>
      <c r="H125" s="403"/>
      <c r="I125" s="403"/>
      <c r="N125" s="211"/>
      <c r="O125" s="211"/>
      <c r="P125" s="211"/>
      <c r="Q125" s="211"/>
    </row>
    <row r="126" spans="1:17" s="179" customFormat="1" x14ac:dyDescent="0.35">
      <c r="A126"/>
      <c r="B126" s="342"/>
      <c r="H126" s="403"/>
      <c r="I126" s="403"/>
      <c r="N126" s="211"/>
      <c r="O126" s="211"/>
      <c r="P126" s="211"/>
      <c r="Q126" s="211"/>
    </row>
    <row r="127" spans="1:17" s="179" customFormat="1" x14ac:dyDescent="0.35">
      <c r="A127"/>
      <c r="B127" s="342"/>
      <c r="H127" s="403"/>
      <c r="I127" s="403"/>
      <c r="N127" s="211"/>
      <c r="O127" s="211"/>
      <c r="P127" s="211"/>
      <c r="Q127" s="211"/>
    </row>
    <row r="128" spans="1:17" s="179" customFormat="1" x14ac:dyDescent="0.35">
      <c r="A128"/>
      <c r="B128" s="342"/>
      <c r="H128" s="403"/>
      <c r="I128" s="403"/>
      <c r="N128" s="211"/>
      <c r="O128" s="211"/>
      <c r="P128" s="211"/>
      <c r="Q128" s="211"/>
    </row>
    <row r="129" spans="1:17" s="179" customFormat="1" x14ac:dyDescent="0.35">
      <c r="A129"/>
      <c r="B129" s="342"/>
      <c r="H129" s="403"/>
      <c r="I129" s="403"/>
      <c r="N129" s="211"/>
      <c r="O129" s="211"/>
      <c r="P129" s="211"/>
      <c r="Q129" s="211"/>
    </row>
    <row r="130" spans="1:17" s="179" customFormat="1" x14ac:dyDescent="0.35">
      <c r="A130"/>
      <c r="B130" s="342"/>
      <c r="H130" s="403"/>
      <c r="I130" s="403"/>
      <c r="N130" s="211"/>
      <c r="O130" s="211"/>
      <c r="P130" s="211"/>
      <c r="Q130" s="211"/>
    </row>
    <row r="131" spans="1:17" s="179" customFormat="1" x14ac:dyDescent="0.35">
      <c r="A131"/>
      <c r="B131" s="342"/>
      <c r="H131" s="403"/>
      <c r="I131" s="403"/>
      <c r="N131" s="211"/>
      <c r="O131" s="211"/>
      <c r="P131" s="211"/>
      <c r="Q131" s="211"/>
    </row>
    <row r="132" spans="1:17" s="179" customFormat="1" x14ac:dyDescent="0.35">
      <c r="A132"/>
      <c r="B132" s="342"/>
      <c r="H132" s="403"/>
      <c r="I132" s="403"/>
      <c r="N132" s="211"/>
      <c r="O132" s="211"/>
      <c r="P132" s="211"/>
      <c r="Q132" s="211"/>
    </row>
    <row r="133" spans="1:17" s="179" customFormat="1" x14ac:dyDescent="0.35">
      <c r="A133"/>
      <c r="B133" s="342"/>
      <c r="H133" s="403"/>
      <c r="I133" s="403"/>
      <c r="N133" s="211"/>
      <c r="O133" s="211"/>
      <c r="P133" s="211"/>
      <c r="Q133" s="211"/>
    </row>
    <row r="134" spans="1:17" s="179" customFormat="1" x14ac:dyDescent="0.35">
      <c r="A134"/>
      <c r="B134" s="342"/>
      <c r="H134" s="403"/>
      <c r="I134" s="403"/>
      <c r="N134" s="211"/>
      <c r="O134" s="211"/>
      <c r="P134" s="211"/>
      <c r="Q134" s="211"/>
    </row>
    <row r="135" spans="1:17" s="179" customFormat="1" x14ac:dyDescent="0.35">
      <c r="A135"/>
      <c r="B135" s="342"/>
      <c r="H135" s="403"/>
      <c r="I135" s="403"/>
      <c r="N135" s="211"/>
      <c r="O135" s="211"/>
      <c r="P135" s="211"/>
      <c r="Q135" s="211"/>
    </row>
    <row r="136" spans="1:17" s="179" customFormat="1" x14ac:dyDescent="0.35">
      <c r="A136"/>
      <c r="B136" s="342"/>
      <c r="H136" s="403"/>
      <c r="I136" s="403"/>
      <c r="N136" s="211"/>
      <c r="O136" s="211"/>
      <c r="P136" s="211"/>
      <c r="Q136" s="211"/>
    </row>
    <row r="137" spans="1:17" s="179" customFormat="1" x14ac:dyDescent="0.35">
      <c r="A137"/>
      <c r="B137" s="342"/>
      <c r="H137" s="403"/>
      <c r="I137" s="403"/>
      <c r="N137" s="211"/>
      <c r="O137" s="211"/>
      <c r="P137" s="211"/>
      <c r="Q137" s="211"/>
    </row>
    <row r="138" spans="1:17" s="179" customFormat="1" x14ac:dyDescent="0.35">
      <c r="A138"/>
      <c r="B138" s="342"/>
      <c r="H138" s="403"/>
      <c r="I138" s="403"/>
      <c r="N138" s="211"/>
      <c r="O138" s="211"/>
      <c r="P138" s="211"/>
      <c r="Q138" s="211"/>
    </row>
    <row r="139" spans="1:17" s="179" customFormat="1" x14ac:dyDescent="0.35">
      <c r="A139"/>
      <c r="B139" s="342"/>
      <c r="H139" s="403"/>
      <c r="I139" s="403"/>
      <c r="N139" s="211"/>
      <c r="O139" s="211"/>
      <c r="P139" s="211"/>
      <c r="Q139" s="211"/>
    </row>
    <row r="140" spans="1:17" s="179" customFormat="1" x14ac:dyDescent="0.35">
      <c r="A140"/>
      <c r="B140" s="342"/>
      <c r="H140" s="403"/>
      <c r="I140" s="403"/>
      <c r="N140" s="211"/>
      <c r="O140" s="211"/>
      <c r="P140" s="211"/>
      <c r="Q140" s="211"/>
    </row>
    <row r="141" spans="1:17" s="179" customFormat="1" x14ac:dyDescent="0.35">
      <c r="A141"/>
      <c r="B141" s="342"/>
      <c r="H141" s="403"/>
      <c r="I141" s="403"/>
      <c r="N141" s="211"/>
      <c r="O141" s="211"/>
      <c r="P141" s="211"/>
      <c r="Q141" s="211"/>
    </row>
    <row r="142" spans="1:17" s="179" customFormat="1" x14ac:dyDescent="0.35">
      <c r="A142"/>
      <c r="B142" s="342"/>
      <c r="H142" s="403"/>
      <c r="I142" s="403"/>
      <c r="N142" s="211"/>
      <c r="O142" s="211"/>
      <c r="P142" s="211"/>
      <c r="Q142" s="211"/>
    </row>
    <row r="143" spans="1:17" s="179" customFormat="1" x14ac:dyDescent="0.35">
      <c r="A143"/>
      <c r="B143" s="342"/>
      <c r="H143" s="403"/>
      <c r="I143" s="403"/>
      <c r="N143" s="211"/>
      <c r="O143" s="211"/>
      <c r="P143" s="211"/>
      <c r="Q143" s="211"/>
    </row>
    <row r="144" spans="1:17" s="179" customFormat="1" x14ac:dyDescent="0.35">
      <c r="A144"/>
      <c r="B144" s="342"/>
      <c r="H144" s="403"/>
      <c r="I144" s="403"/>
      <c r="N144" s="211"/>
      <c r="O144" s="211"/>
      <c r="P144" s="211"/>
      <c r="Q144" s="211"/>
    </row>
    <row r="145" spans="1:17" s="179" customFormat="1" x14ac:dyDescent="0.35">
      <c r="A145"/>
      <c r="B145" s="342"/>
      <c r="H145" s="403"/>
      <c r="I145" s="403"/>
      <c r="N145" s="211"/>
      <c r="O145" s="211"/>
      <c r="P145" s="211"/>
      <c r="Q145" s="211"/>
    </row>
    <row r="146" spans="1:17" s="179" customFormat="1" x14ac:dyDescent="0.35">
      <c r="A146"/>
      <c r="B146" s="342"/>
      <c r="H146" s="403"/>
      <c r="I146" s="403"/>
      <c r="N146" s="211"/>
      <c r="O146" s="211"/>
      <c r="P146" s="211"/>
      <c r="Q146" s="211"/>
    </row>
    <row r="147" spans="1:17" s="179" customFormat="1" x14ac:dyDescent="0.35">
      <c r="A147"/>
      <c r="B147" s="342"/>
      <c r="H147" s="403"/>
      <c r="I147" s="403"/>
      <c r="N147" s="211"/>
      <c r="O147" s="211"/>
      <c r="P147" s="211"/>
      <c r="Q147" s="211"/>
    </row>
    <row r="148" spans="1:17" s="179" customFormat="1" x14ac:dyDescent="0.35">
      <c r="A148"/>
      <c r="B148" s="342"/>
      <c r="H148" s="403"/>
      <c r="I148" s="403"/>
      <c r="N148" s="211"/>
      <c r="O148" s="211"/>
      <c r="P148" s="211"/>
      <c r="Q148" s="211"/>
    </row>
    <row r="149" spans="1:17" s="179" customFormat="1" x14ac:dyDescent="0.35">
      <c r="A149"/>
      <c r="B149" s="342"/>
      <c r="H149" s="403"/>
      <c r="I149" s="403"/>
      <c r="N149" s="211"/>
      <c r="O149" s="211"/>
      <c r="P149" s="211"/>
      <c r="Q149" s="211"/>
    </row>
    <row r="150" spans="1:17" s="179" customFormat="1" x14ac:dyDescent="0.35">
      <c r="A150"/>
      <c r="B150" s="342"/>
      <c r="H150" s="403"/>
      <c r="I150" s="403"/>
      <c r="N150" s="211"/>
      <c r="O150" s="211"/>
      <c r="P150" s="211"/>
      <c r="Q150" s="211"/>
    </row>
    <row r="151" spans="1:17" s="179" customFormat="1" x14ac:dyDescent="0.35">
      <c r="A151"/>
      <c r="B151" s="342"/>
      <c r="H151" s="403"/>
      <c r="I151" s="403"/>
      <c r="N151" s="211"/>
      <c r="O151" s="211"/>
      <c r="P151" s="211"/>
      <c r="Q151" s="211"/>
    </row>
  </sheetData>
  <protectedRanges>
    <protectedRange sqref="J75:J76 J79 G33:G36 G42 I43:I44 G45 I49:I55 G64:G66 G51" name="Interval3_1_2"/>
    <protectedRange sqref="J8:J30" name="Interval3_1_1_1"/>
    <protectedRange sqref="G48 G39" name="Interval3_1_2_1"/>
    <protectedRange sqref="G46 G37" name="Interval3_1_3"/>
    <protectedRange sqref="F8:F30" name="Interval3_1_1_2"/>
    <protectedRange sqref="J31:J32" name="Interval3_1_1_1_2"/>
    <protectedRange sqref="F31:F32" name="Interval3_1_1_2_1"/>
    <protectedRange sqref="A40" name="Interval3_1"/>
  </protectedRanges>
  <sortState xmlns:xlrd2="http://schemas.microsoft.com/office/spreadsheetml/2017/richdata2" ref="A34:AV69">
    <sortCondition descending="1" ref="D34:D69"/>
  </sortState>
  <mergeCells count="6">
    <mergeCell ref="B85:F85"/>
    <mergeCell ref="B86:F86"/>
    <mergeCell ref="B81:F81"/>
    <mergeCell ref="B82:F82"/>
    <mergeCell ref="B83:F83"/>
    <mergeCell ref="B84:F84"/>
  </mergeCells>
  <conditionalFormatting sqref="L8">
    <cfRule type="cellIs" dxfId="93" priority="68" operator="greaterThan">
      <formula>0</formula>
    </cfRule>
  </conditionalFormatting>
  <conditionalFormatting sqref="L36:L66">
    <cfRule type="cellIs" dxfId="92" priority="66" operator="lessThan">
      <formula>0</formula>
    </cfRule>
  </conditionalFormatting>
  <conditionalFormatting sqref="L70">
    <cfRule type="cellIs" dxfId="91" priority="62" operator="lessThan">
      <formula>0</formula>
    </cfRule>
  </conditionalFormatting>
  <conditionalFormatting sqref="L71">
    <cfRule type="cellIs" dxfId="90" priority="58" operator="lessThan">
      <formula>0</formula>
    </cfRule>
  </conditionalFormatting>
  <conditionalFormatting sqref="L9:L30">
    <cfRule type="cellIs" dxfId="89" priority="28" operator="greaterThan">
      <formula>0</formula>
    </cfRule>
  </conditionalFormatting>
  <conditionalFormatting sqref="L75">
    <cfRule type="cellIs" dxfId="88" priority="6" operator="greaterThan">
      <formula>0</formula>
    </cfRule>
  </conditionalFormatting>
  <conditionalFormatting sqref="L79">
    <cfRule type="cellIs" dxfId="87" priority="5" operator="greaterThan">
      <formula>0</formula>
    </cfRule>
  </conditionalFormatting>
  <conditionalFormatting sqref="L31:L32">
    <cfRule type="cellIs" dxfId="86" priority="3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A1:AO91"/>
  <sheetViews>
    <sheetView zoomScaleNormal="100" workbookViewId="0">
      <selection activeCell="C2" sqref="C2"/>
    </sheetView>
  </sheetViews>
  <sheetFormatPr defaultColWidth="8.81640625" defaultRowHeight="14.5" x14ac:dyDescent="0.35"/>
  <cols>
    <col min="1" max="1" width="2.6328125" customWidth="1"/>
    <col min="2" max="2" width="4.6328125" style="342" customWidth="1"/>
    <col min="3" max="3" width="14.6328125" customWidth="1"/>
    <col min="4" max="4" width="27.6328125" customWidth="1"/>
    <col min="5" max="6" width="8.6328125" customWidth="1"/>
    <col min="7" max="7" width="2.6328125" style="179" customWidth="1"/>
    <col min="8" max="9" width="10.81640625" customWidth="1"/>
    <col min="10" max="12" width="8.81640625" customWidth="1"/>
    <col min="13" max="13" width="3.6328125" customWidth="1"/>
    <col min="14" max="17" width="8.6328125" style="211" customWidth="1"/>
    <col min="18" max="18" width="8.6328125" customWidth="1"/>
    <col min="19" max="41" width="8.81640625" style="179"/>
  </cols>
  <sheetData>
    <row r="1" spans="1:41" s="179" customFormat="1" x14ac:dyDescent="0.35">
      <c r="B1" s="342"/>
      <c r="H1" s="394"/>
      <c r="I1" s="395"/>
      <c r="J1" s="214"/>
      <c r="K1" s="215"/>
      <c r="L1" s="216"/>
      <c r="M1" s="244"/>
      <c r="N1" s="369"/>
      <c r="O1" s="369"/>
      <c r="P1" s="369"/>
      <c r="Q1" s="369"/>
      <c r="R1" s="212"/>
    </row>
    <row r="2" spans="1:41" s="41" customFormat="1" x14ac:dyDescent="0.25">
      <c r="A2" s="1"/>
      <c r="B2" s="340"/>
      <c r="C2" s="533" t="s">
        <v>343</v>
      </c>
      <c r="D2" s="120"/>
      <c r="E2" s="94"/>
      <c r="F2" s="10"/>
      <c r="G2" s="2"/>
      <c r="H2" s="394"/>
      <c r="I2" s="395"/>
      <c r="J2" s="214"/>
      <c r="K2" s="215"/>
      <c r="L2" s="216"/>
      <c r="M2" s="244"/>
      <c r="N2" s="369"/>
      <c r="O2" s="369"/>
      <c r="P2" s="369"/>
      <c r="Q2" s="369"/>
      <c r="R2" s="218"/>
    </row>
    <row r="3" spans="1:41" s="41" customFormat="1" x14ac:dyDescent="0.25">
      <c r="A3" s="1"/>
      <c r="B3" s="340"/>
      <c r="C3" s="3" t="s">
        <v>279</v>
      </c>
      <c r="D3" s="121"/>
      <c r="E3" s="4"/>
      <c r="F3" s="5"/>
      <c r="G3" s="6"/>
      <c r="H3" s="394"/>
      <c r="I3" s="395"/>
      <c r="J3" s="220"/>
      <c r="K3" s="221"/>
      <c r="L3" s="222"/>
      <c r="M3" s="287"/>
      <c r="N3" s="370"/>
      <c r="O3" s="370"/>
      <c r="P3" s="370"/>
      <c r="Q3" s="370"/>
      <c r="R3" s="218"/>
    </row>
    <row r="4" spans="1:41" s="41" customFormat="1" x14ac:dyDescent="0.25">
      <c r="A4" s="1"/>
      <c r="B4" s="340"/>
      <c r="C4" s="7" t="s">
        <v>3</v>
      </c>
      <c r="D4" s="8"/>
      <c r="E4" s="412">
        <f>SUM(B8:B43)</f>
        <v>17.329999999999998</v>
      </c>
      <c r="F4" s="10" t="s">
        <v>1</v>
      </c>
      <c r="G4" s="11"/>
      <c r="H4" s="394"/>
      <c r="I4" s="395"/>
      <c r="J4" s="223"/>
      <c r="K4" s="224"/>
      <c r="L4" s="225"/>
      <c r="M4" s="275"/>
      <c r="N4" s="371"/>
      <c r="O4" s="371"/>
      <c r="P4" s="371"/>
      <c r="Q4" s="371"/>
      <c r="R4" s="218"/>
    </row>
    <row r="5" spans="1:41" s="41" customFormat="1" x14ac:dyDescent="0.25">
      <c r="A5" s="11"/>
      <c r="B5" s="340"/>
      <c r="D5" s="122"/>
      <c r="E5" s="123"/>
      <c r="F5" s="124"/>
      <c r="G5" s="11"/>
      <c r="H5" s="394"/>
      <c r="I5" s="395"/>
      <c r="J5" s="223"/>
      <c r="K5" s="224"/>
      <c r="L5" s="225"/>
      <c r="M5" s="288"/>
      <c r="N5" s="372"/>
      <c r="O5" s="372"/>
      <c r="P5" s="372"/>
      <c r="Q5" s="372"/>
      <c r="R5" s="218"/>
    </row>
    <row r="6" spans="1:41" s="41" customFormat="1" ht="16" x14ac:dyDescent="0.25">
      <c r="A6" s="21"/>
      <c r="B6" s="340"/>
      <c r="C6" s="17" t="s">
        <v>16</v>
      </c>
      <c r="D6" s="126"/>
      <c r="E6" s="127"/>
      <c r="F6" s="149"/>
      <c r="G6" s="21"/>
      <c r="H6" s="394"/>
      <c r="I6" s="395"/>
      <c r="J6" s="219"/>
      <c r="K6" s="219"/>
      <c r="L6" s="219"/>
      <c r="M6" s="244"/>
      <c r="N6" s="210" t="s">
        <v>235</v>
      </c>
      <c r="O6" s="210" t="s">
        <v>236</v>
      </c>
      <c r="P6" s="210" t="s">
        <v>237</v>
      </c>
      <c r="Q6" s="210" t="s">
        <v>238</v>
      </c>
      <c r="R6" s="218"/>
    </row>
    <row r="7" spans="1:41" s="22" customFormat="1" ht="21" x14ac:dyDescent="0.25">
      <c r="A7" s="28"/>
      <c r="B7" s="23" t="s">
        <v>5</v>
      </c>
      <c r="C7" s="24" t="s">
        <v>6</v>
      </c>
      <c r="D7" s="25" t="s">
        <v>7</v>
      </c>
      <c r="E7" s="26" t="s">
        <v>17</v>
      </c>
      <c r="F7" s="47" t="s">
        <v>18</v>
      </c>
      <c r="G7" s="28"/>
      <c r="H7" s="394"/>
      <c r="I7" s="395"/>
      <c r="J7" s="228" t="s">
        <v>10</v>
      </c>
      <c r="K7" s="229" t="s">
        <v>11</v>
      </c>
      <c r="L7" s="227"/>
      <c r="M7" s="230"/>
      <c r="N7" s="231" t="s">
        <v>17</v>
      </c>
      <c r="O7" s="231" t="s">
        <v>17</v>
      </c>
      <c r="P7" s="231" t="s">
        <v>17</v>
      </c>
      <c r="Q7" s="231" t="s">
        <v>17</v>
      </c>
      <c r="R7" s="230"/>
    </row>
    <row r="8" spans="1:41" s="130" customFormat="1" ht="21" x14ac:dyDescent="0.25">
      <c r="A8" s="35"/>
      <c r="B8" s="53">
        <v>2</v>
      </c>
      <c r="C8" s="128" t="s">
        <v>73</v>
      </c>
      <c r="D8" s="131" t="s">
        <v>282</v>
      </c>
      <c r="E8" s="49" t="s">
        <v>280</v>
      </c>
      <c r="F8" s="50" t="s">
        <v>280</v>
      </c>
      <c r="G8" s="35"/>
      <c r="H8" s="394"/>
      <c r="I8" s="395"/>
      <c r="J8" s="246" t="str">
        <f t="shared" ref="J8:J26" si="0">F8</f>
        <v>...%</v>
      </c>
      <c r="K8" s="247" t="e">
        <f t="shared" ref="K8:K26" si="1">1-(1*J8)</f>
        <v>#VALUE!</v>
      </c>
      <c r="L8" s="235" t="e">
        <f t="shared" ref="L8:L26" si="2">F8-E8</f>
        <v>#VALUE!</v>
      </c>
      <c r="M8" s="289"/>
      <c r="N8" s="373">
        <v>0.45</v>
      </c>
      <c r="O8" s="373">
        <v>0.48</v>
      </c>
      <c r="P8" s="373">
        <v>0.5</v>
      </c>
      <c r="Q8" s="373">
        <v>0.59150000000000003</v>
      </c>
      <c r="R8" s="236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</row>
    <row r="9" spans="1:41" s="130" customFormat="1" ht="21" x14ac:dyDescent="0.25">
      <c r="A9" s="35"/>
      <c r="B9" s="53">
        <v>0.16000000000000003</v>
      </c>
      <c r="C9" s="56" t="s">
        <v>285</v>
      </c>
      <c r="D9" s="131" t="s">
        <v>282</v>
      </c>
      <c r="E9" s="49" t="s">
        <v>280</v>
      </c>
      <c r="F9" s="50" t="s">
        <v>280</v>
      </c>
      <c r="G9" s="35"/>
      <c r="H9" s="394"/>
      <c r="I9" s="395"/>
      <c r="J9" s="246" t="str">
        <f t="shared" si="0"/>
        <v>...%</v>
      </c>
      <c r="K9" s="247" t="e">
        <f t="shared" si="1"/>
        <v>#VALUE!</v>
      </c>
      <c r="L9" s="235" t="e">
        <f t="shared" si="2"/>
        <v>#VALUE!</v>
      </c>
      <c r="M9" s="289"/>
      <c r="N9" s="373">
        <v>0.95</v>
      </c>
      <c r="O9" s="373">
        <v>0.85</v>
      </c>
      <c r="P9" s="373">
        <v>0.8</v>
      </c>
      <c r="Q9" s="373">
        <v>0.81</v>
      </c>
      <c r="R9" s="236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</row>
    <row r="10" spans="1:41" s="130" customFormat="1" ht="21" x14ac:dyDescent="0.25">
      <c r="A10" s="35"/>
      <c r="B10" s="53">
        <v>5</v>
      </c>
      <c r="C10" s="128" t="s">
        <v>80</v>
      </c>
      <c r="D10" s="131" t="s">
        <v>282</v>
      </c>
      <c r="E10" s="49" t="s">
        <v>280</v>
      </c>
      <c r="F10" s="50" t="s">
        <v>280</v>
      </c>
      <c r="G10" s="35"/>
      <c r="H10" s="394"/>
      <c r="I10" s="395"/>
      <c r="J10" s="246" t="str">
        <f t="shared" si="0"/>
        <v>...%</v>
      </c>
      <c r="K10" s="247" t="e">
        <f t="shared" si="1"/>
        <v>#VALUE!</v>
      </c>
      <c r="L10" s="235" t="e">
        <f t="shared" si="2"/>
        <v>#VALUE!</v>
      </c>
      <c r="M10" s="289"/>
      <c r="N10" s="373">
        <v>0.45</v>
      </c>
      <c r="O10" s="373">
        <v>0.52700000000000002</v>
      </c>
      <c r="P10" s="373">
        <v>0.6</v>
      </c>
      <c r="Q10" s="373">
        <v>0.62370000000000003</v>
      </c>
      <c r="R10" s="244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</row>
    <row r="11" spans="1:41" s="130" customFormat="1" ht="21" x14ac:dyDescent="0.25">
      <c r="A11" s="35"/>
      <c r="B11" s="53">
        <v>0.8</v>
      </c>
      <c r="C11" s="128" t="s">
        <v>83</v>
      </c>
      <c r="D11" s="131" t="s">
        <v>282</v>
      </c>
      <c r="E11" s="49" t="s">
        <v>280</v>
      </c>
      <c r="F11" s="50" t="s">
        <v>280</v>
      </c>
      <c r="G11" s="35"/>
      <c r="H11" s="394"/>
      <c r="I11" s="395"/>
      <c r="J11" s="246" t="str">
        <f t="shared" si="0"/>
        <v>...%</v>
      </c>
      <c r="K11" s="247" t="e">
        <f t="shared" si="1"/>
        <v>#VALUE!</v>
      </c>
      <c r="L11" s="235" t="e">
        <f t="shared" si="2"/>
        <v>#VALUE!</v>
      </c>
      <c r="M11" s="289"/>
      <c r="N11" s="373">
        <v>0.8</v>
      </c>
      <c r="O11" s="373">
        <v>0.53</v>
      </c>
      <c r="P11" s="373">
        <v>0.6</v>
      </c>
      <c r="Q11" s="373">
        <v>0.62370000000000003</v>
      </c>
      <c r="R11" s="236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</row>
    <row r="12" spans="1:41" s="130" customFormat="1" ht="21" x14ac:dyDescent="0.25">
      <c r="A12" s="35"/>
      <c r="B12" s="53">
        <v>1.2</v>
      </c>
      <c r="C12" s="128" t="s">
        <v>86</v>
      </c>
      <c r="D12" s="131" t="s">
        <v>282</v>
      </c>
      <c r="E12" s="49" t="s">
        <v>280</v>
      </c>
      <c r="F12" s="50" t="s">
        <v>280</v>
      </c>
      <c r="G12" s="35"/>
      <c r="H12" s="394"/>
      <c r="I12" s="395"/>
      <c r="J12" s="246" t="str">
        <f t="shared" si="0"/>
        <v>...%</v>
      </c>
      <c r="K12" s="247" t="e">
        <f t="shared" si="1"/>
        <v>#VALUE!</v>
      </c>
      <c r="L12" s="235" t="e">
        <f t="shared" si="2"/>
        <v>#VALUE!</v>
      </c>
      <c r="M12" s="289"/>
      <c r="N12" s="373">
        <v>0.67</v>
      </c>
      <c r="O12" s="373">
        <v>0.65</v>
      </c>
      <c r="P12" s="373">
        <v>0.65</v>
      </c>
      <c r="Q12" s="373">
        <v>0.66049999999999998</v>
      </c>
      <c r="R12" s="236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</row>
    <row r="13" spans="1:41" s="130" customFormat="1" ht="21" x14ac:dyDescent="0.25">
      <c r="A13" s="35"/>
      <c r="B13" s="53">
        <v>1.1000000000000001</v>
      </c>
      <c r="C13" s="128" t="s">
        <v>88</v>
      </c>
      <c r="D13" s="131" t="s">
        <v>282</v>
      </c>
      <c r="E13" s="49" t="s">
        <v>280</v>
      </c>
      <c r="F13" s="50" t="s">
        <v>280</v>
      </c>
      <c r="G13" s="35"/>
      <c r="H13" s="394"/>
      <c r="I13" s="395"/>
      <c r="J13" s="246" t="str">
        <f t="shared" si="0"/>
        <v>...%</v>
      </c>
      <c r="K13" s="247" t="e">
        <f t="shared" si="1"/>
        <v>#VALUE!</v>
      </c>
      <c r="L13" s="235" t="e">
        <f t="shared" si="2"/>
        <v>#VALUE!</v>
      </c>
      <c r="M13" s="289"/>
      <c r="N13" s="373">
        <v>0.67</v>
      </c>
      <c r="O13" s="373">
        <v>0.65</v>
      </c>
      <c r="P13" s="373">
        <v>0.65</v>
      </c>
      <c r="Q13" s="373">
        <v>0.66049999999999998</v>
      </c>
      <c r="R13" s="236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</row>
    <row r="14" spans="1:41" s="130" customFormat="1" ht="21" x14ac:dyDescent="0.25">
      <c r="A14" s="35"/>
      <c r="B14" s="53">
        <v>1.5</v>
      </c>
      <c r="C14" s="128" t="s">
        <v>90</v>
      </c>
      <c r="D14" s="131" t="s">
        <v>282</v>
      </c>
      <c r="E14" s="49" t="s">
        <v>280</v>
      </c>
      <c r="F14" s="50" t="s">
        <v>280</v>
      </c>
      <c r="G14" s="35"/>
      <c r="H14" s="394"/>
      <c r="I14" s="395"/>
      <c r="J14" s="246" t="str">
        <f t="shared" si="0"/>
        <v>...%</v>
      </c>
      <c r="K14" s="247" t="e">
        <f t="shared" si="1"/>
        <v>#VALUE!</v>
      </c>
      <c r="L14" s="235" t="e">
        <f t="shared" si="2"/>
        <v>#VALUE!</v>
      </c>
      <c r="M14" s="289"/>
      <c r="N14" s="373">
        <v>0.6</v>
      </c>
      <c r="O14" s="373">
        <v>0.65</v>
      </c>
      <c r="P14" s="373">
        <v>0.7</v>
      </c>
      <c r="Q14" s="373">
        <v>0.71499999999999997</v>
      </c>
      <c r="R14" s="236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</row>
    <row r="15" spans="1:41" s="130" customFormat="1" ht="21" x14ac:dyDescent="0.25">
      <c r="A15" s="35"/>
      <c r="B15" s="53">
        <v>0.3</v>
      </c>
      <c r="C15" s="128" t="s">
        <v>93</v>
      </c>
      <c r="D15" s="131" t="s">
        <v>282</v>
      </c>
      <c r="E15" s="49" t="s">
        <v>280</v>
      </c>
      <c r="F15" s="50" t="s">
        <v>280</v>
      </c>
      <c r="G15" s="35"/>
      <c r="H15" s="394"/>
      <c r="I15" s="395"/>
      <c r="J15" s="246" t="str">
        <f t="shared" si="0"/>
        <v>...%</v>
      </c>
      <c r="K15" s="247" t="e">
        <f t="shared" si="1"/>
        <v>#VALUE!</v>
      </c>
      <c r="L15" s="235" t="e">
        <f t="shared" si="2"/>
        <v>#VALUE!</v>
      </c>
      <c r="M15" s="289"/>
      <c r="N15" s="373">
        <v>0.78</v>
      </c>
      <c r="O15" s="373">
        <v>0.65</v>
      </c>
      <c r="P15" s="373">
        <v>0.8</v>
      </c>
      <c r="Q15" s="373">
        <v>0.71499999999999997</v>
      </c>
      <c r="R15" s="236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</row>
    <row r="16" spans="1:41" s="130" customFormat="1" ht="21" x14ac:dyDescent="0.25">
      <c r="A16" s="35"/>
      <c r="B16" s="53">
        <v>1</v>
      </c>
      <c r="C16" s="128" t="s">
        <v>97</v>
      </c>
      <c r="D16" s="131" t="s">
        <v>282</v>
      </c>
      <c r="E16" s="49" t="s">
        <v>280</v>
      </c>
      <c r="F16" s="50" t="s">
        <v>280</v>
      </c>
      <c r="G16" s="35"/>
      <c r="H16" s="394"/>
      <c r="I16" s="395"/>
      <c r="J16" s="246" t="str">
        <f t="shared" si="0"/>
        <v>...%</v>
      </c>
      <c r="K16" s="247" t="e">
        <f t="shared" si="1"/>
        <v>#VALUE!</v>
      </c>
      <c r="L16" s="235" t="e">
        <f t="shared" si="2"/>
        <v>#VALUE!</v>
      </c>
      <c r="M16" s="289"/>
      <c r="N16" s="373">
        <v>0.6</v>
      </c>
      <c r="O16" s="373">
        <v>0.65</v>
      </c>
      <c r="P16" s="373">
        <v>0.7</v>
      </c>
      <c r="Q16" s="373">
        <v>0.71499999999999997</v>
      </c>
      <c r="R16" s="236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</row>
    <row r="17" spans="1:41" s="130" customFormat="1" ht="21" x14ac:dyDescent="0.25">
      <c r="A17" s="35"/>
      <c r="B17" s="53">
        <v>0.15</v>
      </c>
      <c r="C17" s="128" t="s">
        <v>100</v>
      </c>
      <c r="D17" s="131" t="s">
        <v>282</v>
      </c>
      <c r="E17" s="49" t="s">
        <v>280</v>
      </c>
      <c r="F17" s="50" t="s">
        <v>280</v>
      </c>
      <c r="G17" s="35"/>
      <c r="H17" s="394"/>
      <c r="I17" s="395"/>
      <c r="J17" s="246" t="str">
        <f t="shared" si="0"/>
        <v>...%</v>
      </c>
      <c r="K17" s="247" t="e">
        <f t="shared" si="1"/>
        <v>#VALUE!</v>
      </c>
      <c r="L17" s="235" t="e">
        <f t="shared" si="2"/>
        <v>#VALUE!</v>
      </c>
      <c r="M17" s="289"/>
      <c r="N17" s="373">
        <v>0.85</v>
      </c>
      <c r="O17" s="373">
        <v>0.65</v>
      </c>
      <c r="P17" s="373">
        <v>0.7</v>
      </c>
      <c r="Q17" s="373">
        <v>0.72929999999999995</v>
      </c>
      <c r="R17" s="230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</row>
    <row r="18" spans="1:41" s="130" customFormat="1" ht="21" x14ac:dyDescent="0.25">
      <c r="A18" s="35"/>
      <c r="B18" s="53">
        <v>0.15</v>
      </c>
      <c r="C18" s="128" t="s">
        <v>102</v>
      </c>
      <c r="D18" s="131" t="s">
        <v>282</v>
      </c>
      <c r="E18" s="49" t="s">
        <v>280</v>
      </c>
      <c r="F18" s="50" t="s">
        <v>280</v>
      </c>
      <c r="G18" s="35"/>
      <c r="H18" s="394"/>
      <c r="I18" s="395"/>
      <c r="J18" s="246" t="str">
        <f t="shared" si="0"/>
        <v>...%</v>
      </c>
      <c r="K18" s="247" t="e">
        <f t="shared" si="1"/>
        <v>#VALUE!</v>
      </c>
      <c r="L18" s="235" t="e">
        <f t="shared" si="2"/>
        <v>#VALUE!</v>
      </c>
      <c r="M18" s="289"/>
      <c r="N18" s="373">
        <v>0.95</v>
      </c>
      <c r="O18" s="373">
        <v>0.7</v>
      </c>
      <c r="P18" s="373">
        <v>0.76</v>
      </c>
      <c r="Q18" s="373">
        <v>0.78149999999999997</v>
      </c>
      <c r="R18" s="236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</row>
    <row r="19" spans="1:41" s="130" customFormat="1" ht="21" x14ac:dyDescent="0.25">
      <c r="A19" s="35"/>
      <c r="B19" s="53">
        <v>0.5</v>
      </c>
      <c r="C19" s="128" t="s">
        <v>105</v>
      </c>
      <c r="D19" s="131" t="s">
        <v>282</v>
      </c>
      <c r="E19" s="49" t="s">
        <v>280</v>
      </c>
      <c r="F19" s="50" t="s">
        <v>280</v>
      </c>
      <c r="G19" s="35"/>
      <c r="H19" s="394"/>
      <c r="I19" s="395"/>
      <c r="J19" s="246" t="str">
        <f t="shared" si="0"/>
        <v>...%</v>
      </c>
      <c r="K19" s="247" t="e">
        <f t="shared" si="1"/>
        <v>#VALUE!</v>
      </c>
      <c r="L19" s="235" t="e">
        <f t="shared" si="2"/>
        <v>#VALUE!</v>
      </c>
      <c r="M19" s="289"/>
      <c r="N19" s="373">
        <v>0.78</v>
      </c>
      <c r="O19" s="373">
        <v>0.7</v>
      </c>
      <c r="P19" s="373">
        <v>0.74</v>
      </c>
      <c r="Q19" s="373">
        <v>0.71499999999999997</v>
      </c>
      <c r="R19" s="230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</row>
    <row r="20" spans="1:41" s="130" customFormat="1" ht="21" x14ac:dyDescent="0.25">
      <c r="A20" s="35"/>
      <c r="B20" s="53">
        <v>1</v>
      </c>
      <c r="C20" s="128" t="s">
        <v>108</v>
      </c>
      <c r="D20" s="131" t="s">
        <v>282</v>
      </c>
      <c r="E20" s="49" t="s">
        <v>280</v>
      </c>
      <c r="F20" s="50" t="s">
        <v>280</v>
      </c>
      <c r="G20" s="35"/>
      <c r="H20" s="394"/>
      <c r="I20" s="395"/>
      <c r="J20" s="246" t="str">
        <f t="shared" si="0"/>
        <v>...%</v>
      </c>
      <c r="K20" s="247" t="e">
        <f t="shared" si="1"/>
        <v>#VALUE!</v>
      </c>
      <c r="L20" s="235" t="e">
        <f t="shared" si="2"/>
        <v>#VALUE!</v>
      </c>
      <c r="M20" s="289"/>
      <c r="N20" s="373">
        <v>0.65</v>
      </c>
      <c r="O20" s="373">
        <v>0.75</v>
      </c>
      <c r="P20" s="373">
        <v>0.74</v>
      </c>
      <c r="Q20" s="373">
        <v>0.71499999999999997</v>
      </c>
      <c r="R20" s="253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</row>
    <row r="21" spans="1:41" s="130" customFormat="1" ht="21" x14ac:dyDescent="0.25">
      <c r="A21" s="35"/>
      <c r="B21" s="53">
        <v>0.15</v>
      </c>
      <c r="C21" s="128" t="s">
        <v>111</v>
      </c>
      <c r="D21" s="131" t="s">
        <v>282</v>
      </c>
      <c r="E21" s="49" t="s">
        <v>280</v>
      </c>
      <c r="F21" s="50" t="s">
        <v>280</v>
      </c>
      <c r="G21" s="35"/>
      <c r="H21" s="394"/>
      <c r="I21" s="395"/>
      <c r="J21" s="246" t="str">
        <f t="shared" si="0"/>
        <v>...%</v>
      </c>
      <c r="K21" s="247" t="e">
        <f t="shared" si="1"/>
        <v>#VALUE!</v>
      </c>
      <c r="L21" s="235" t="e">
        <f t="shared" si="2"/>
        <v>#VALUE!</v>
      </c>
      <c r="M21" s="289"/>
      <c r="N21" s="373">
        <v>0.95</v>
      </c>
      <c r="O21" s="373">
        <v>0.6</v>
      </c>
      <c r="P21" s="373">
        <v>0.85</v>
      </c>
      <c r="Q21" s="373">
        <v>0.753</v>
      </c>
      <c r="R21" s="24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</row>
    <row r="22" spans="1:41" s="130" customFormat="1" ht="21" x14ac:dyDescent="0.25">
      <c r="A22" s="35"/>
      <c r="B22" s="53">
        <v>0.25</v>
      </c>
      <c r="C22" s="128" t="s">
        <v>114</v>
      </c>
      <c r="D22" s="131" t="s">
        <v>282</v>
      </c>
      <c r="E22" s="49" t="s">
        <v>280</v>
      </c>
      <c r="F22" s="50" t="s">
        <v>280</v>
      </c>
      <c r="G22" s="35"/>
      <c r="H22" s="394"/>
      <c r="I22" s="395"/>
      <c r="J22" s="246" t="str">
        <f t="shared" si="0"/>
        <v>...%</v>
      </c>
      <c r="K22" s="247" t="e">
        <f t="shared" si="1"/>
        <v>#VALUE!</v>
      </c>
      <c r="L22" s="235" t="e">
        <f t="shared" si="2"/>
        <v>#VALUE!</v>
      </c>
      <c r="M22" s="289"/>
      <c r="N22" s="373">
        <v>0.93</v>
      </c>
      <c r="O22" s="373">
        <v>0.83</v>
      </c>
      <c r="P22" s="373">
        <v>0.85</v>
      </c>
      <c r="Q22" s="373">
        <v>0.85599999999999998</v>
      </c>
      <c r="R22" s="265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</row>
    <row r="23" spans="1:41" s="130" customFormat="1" ht="21" x14ac:dyDescent="0.25">
      <c r="A23" s="35"/>
      <c r="B23" s="53">
        <v>0.6</v>
      </c>
      <c r="C23" s="128" t="s">
        <v>117</v>
      </c>
      <c r="D23" s="131" t="s">
        <v>282</v>
      </c>
      <c r="E23" s="49" t="s">
        <v>280</v>
      </c>
      <c r="F23" s="50" t="s">
        <v>280</v>
      </c>
      <c r="G23" s="35"/>
      <c r="H23" s="394"/>
      <c r="I23" s="395"/>
      <c r="J23" s="246" t="str">
        <f t="shared" si="0"/>
        <v>...%</v>
      </c>
      <c r="K23" s="247" t="e">
        <f t="shared" si="1"/>
        <v>#VALUE!</v>
      </c>
      <c r="L23" s="235" t="e">
        <f t="shared" si="2"/>
        <v>#VALUE!</v>
      </c>
      <c r="M23" s="289"/>
      <c r="N23" s="373">
        <v>0.75</v>
      </c>
      <c r="O23" s="373">
        <v>0.83</v>
      </c>
      <c r="P23" s="373">
        <v>0.85</v>
      </c>
      <c r="Q23" s="373">
        <v>0.85599999999999998</v>
      </c>
      <c r="R23" s="265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</row>
    <row r="24" spans="1:41" s="130" customFormat="1" ht="21" x14ac:dyDescent="0.25">
      <c r="A24" s="35"/>
      <c r="B24" s="53">
        <v>0.3</v>
      </c>
      <c r="C24" s="128" t="s">
        <v>120</v>
      </c>
      <c r="D24" s="131" t="s">
        <v>282</v>
      </c>
      <c r="E24" s="49" t="s">
        <v>280</v>
      </c>
      <c r="F24" s="50" t="s">
        <v>280</v>
      </c>
      <c r="G24" s="35"/>
      <c r="H24" s="394"/>
      <c r="I24" s="395"/>
      <c r="J24" s="246" t="str">
        <f t="shared" si="0"/>
        <v>...%</v>
      </c>
      <c r="K24" s="247" t="e">
        <f t="shared" si="1"/>
        <v>#VALUE!</v>
      </c>
      <c r="L24" s="235" t="e">
        <f t="shared" si="2"/>
        <v>#VALUE!</v>
      </c>
      <c r="M24" s="289"/>
      <c r="N24" s="373">
        <v>0.95</v>
      </c>
      <c r="O24" s="373">
        <v>0.83</v>
      </c>
      <c r="P24" s="373">
        <v>0.8</v>
      </c>
      <c r="Q24" s="373">
        <v>0.85599999999999998</v>
      </c>
      <c r="R24" s="265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</row>
    <row r="25" spans="1:41" s="130" customFormat="1" ht="21" x14ac:dyDescent="0.25">
      <c r="A25" s="35"/>
      <c r="B25" s="53">
        <v>0.5</v>
      </c>
      <c r="C25" s="128" t="s">
        <v>121</v>
      </c>
      <c r="D25" s="131" t="s">
        <v>282</v>
      </c>
      <c r="E25" s="49" t="s">
        <v>280</v>
      </c>
      <c r="F25" s="50" t="s">
        <v>280</v>
      </c>
      <c r="G25" s="35"/>
      <c r="H25" s="394"/>
      <c r="I25" s="395"/>
      <c r="J25" s="246" t="str">
        <f t="shared" si="0"/>
        <v>...%</v>
      </c>
      <c r="K25" s="247" t="e">
        <f t="shared" si="1"/>
        <v>#VALUE!</v>
      </c>
      <c r="L25" s="235" t="e">
        <f t="shared" si="2"/>
        <v>#VALUE!</v>
      </c>
      <c r="M25" s="289"/>
      <c r="N25" s="373">
        <v>0.5</v>
      </c>
      <c r="O25" s="373">
        <v>0.6</v>
      </c>
      <c r="P25" s="373">
        <v>0.65</v>
      </c>
      <c r="Q25" s="373">
        <v>0.629</v>
      </c>
      <c r="R25" s="236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</row>
    <row r="26" spans="1:41" s="130" customFormat="1" ht="21" x14ac:dyDescent="0.25">
      <c r="A26" s="35"/>
      <c r="B26" s="53">
        <v>0.12</v>
      </c>
      <c r="C26" s="128" t="s">
        <v>124</v>
      </c>
      <c r="D26" s="131" t="s">
        <v>282</v>
      </c>
      <c r="E26" s="49" t="s">
        <v>280</v>
      </c>
      <c r="F26" s="50" t="s">
        <v>280</v>
      </c>
      <c r="G26" s="35"/>
      <c r="H26" s="394"/>
      <c r="I26" s="395"/>
      <c r="J26" s="246" t="str">
        <f t="shared" si="0"/>
        <v>...%</v>
      </c>
      <c r="K26" s="247" t="e">
        <f t="shared" si="1"/>
        <v>#VALUE!</v>
      </c>
      <c r="L26" s="235" t="e">
        <f t="shared" si="2"/>
        <v>#VALUE!</v>
      </c>
      <c r="M26" s="289"/>
      <c r="N26" s="373">
        <v>0.98</v>
      </c>
      <c r="O26" s="373">
        <v>0.55000000000000004</v>
      </c>
      <c r="P26" s="373">
        <v>0.85</v>
      </c>
      <c r="Q26" s="373">
        <v>0.90300000000000002</v>
      </c>
      <c r="R26" s="236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</row>
    <row r="27" spans="1:41" s="130" customFormat="1" ht="21" x14ac:dyDescent="0.25">
      <c r="A27" s="35"/>
      <c r="B27" s="53">
        <v>8.0000000000000016E-2</v>
      </c>
      <c r="C27" s="128" t="s">
        <v>125</v>
      </c>
      <c r="D27" s="131" t="s">
        <v>282</v>
      </c>
      <c r="E27" s="49" t="s">
        <v>280</v>
      </c>
      <c r="F27" s="50" t="s">
        <v>280</v>
      </c>
      <c r="G27" s="35"/>
      <c r="H27" s="394"/>
      <c r="I27" s="395"/>
      <c r="J27" s="246" t="str">
        <f t="shared" ref="J27:J29" si="3">F27</f>
        <v>...%</v>
      </c>
      <c r="K27" s="247" t="e">
        <f t="shared" ref="K27:K29" si="4">1-(1*J27)</f>
        <v>#VALUE!</v>
      </c>
      <c r="L27" s="235" t="e">
        <f t="shared" ref="L27:L29" si="5">F27-E27</f>
        <v>#VALUE!</v>
      </c>
      <c r="M27" s="289"/>
      <c r="N27" s="373">
        <v>0.1</v>
      </c>
      <c r="O27" s="373">
        <v>0.45</v>
      </c>
      <c r="P27" s="373">
        <v>0.5</v>
      </c>
      <c r="Q27" s="373">
        <v>0.17</v>
      </c>
      <c r="R27" s="236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</row>
    <row r="28" spans="1:41" s="130" customFormat="1" ht="21" x14ac:dyDescent="0.25">
      <c r="A28" s="35"/>
      <c r="B28" s="53">
        <v>8.0000000000000016E-2</v>
      </c>
      <c r="C28" s="128" t="s">
        <v>302</v>
      </c>
      <c r="D28" s="131" t="s">
        <v>282</v>
      </c>
      <c r="E28" s="49" t="s">
        <v>280</v>
      </c>
      <c r="F28" s="50" t="s">
        <v>280</v>
      </c>
      <c r="G28" s="35"/>
      <c r="H28" s="394"/>
      <c r="I28" s="395"/>
      <c r="J28" s="246" t="str">
        <f t="shared" ref="J28" si="6">F28</f>
        <v>...%</v>
      </c>
      <c r="K28" s="247" t="e">
        <f t="shared" ref="K28" si="7">1-(1*J28)</f>
        <v>#VALUE!</v>
      </c>
      <c r="L28" s="235" t="e">
        <f t="shared" ref="L28" si="8">F28-E28</f>
        <v>#VALUE!</v>
      </c>
      <c r="M28" s="289"/>
      <c r="N28" s="373">
        <v>0.9</v>
      </c>
      <c r="O28" s="373">
        <v>0.8</v>
      </c>
      <c r="P28" s="373">
        <v>0.6</v>
      </c>
      <c r="Q28" s="373">
        <v>0.85699999999999998</v>
      </c>
      <c r="R28" s="236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</row>
    <row r="29" spans="1:41" s="130" customFormat="1" ht="21" x14ac:dyDescent="0.25">
      <c r="A29" s="35"/>
      <c r="B29" s="53">
        <v>8.0000000000000016E-2</v>
      </c>
      <c r="C29" s="128" t="s">
        <v>303</v>
      </c>
      <c r="D29" s="131" t="s">
        <v>282</v>
      </c>
      <c r="E29" s="49" t="s">
        <v>280</v>
      </c>
      <c r="F29" s="50" t="s">
        <v>280</v>
      </c>
      <c r="G29" s="35"/>
      <c r="H29" s="394"/>
      <c r="I29" s="395"/>
      <c r="J29" s="246" t="str">
        <f t="shared" si="3"/>
        <v>...%</v>
      </c>
      <c r="K29" s="247" t="e">
        <f t="shared" si="4"/>
        <v>#VALUE!</v>
      </c>
      <c r="L29" s="235" t="e">
        <f t="shared" si="5"/>
        <v>#VALUE!</v>
      </c>
      <c r="M29" s="289"/>
      <c r="N29" s="373">
        <v>0.2</v>
      </c>
      <c r="O29" s="373">
        <v>0.75</v>
      </c>
      <c r="P29" s="373">
        <v>0.6</v>
      </c>
      <c r="Q29" s="373">
        <v>0.35</v>
      </c>
      <c r="R29" s="236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</row>
    <row r="30" spans="1:41" s="64" customFormat="1" ht="13" x14ac:dyDescent="0.25">
      <c r="A30" s="35"/>
      <c r="B30" s="341"/>
      <c r="C30" s="134"/>
      <c r="D30" s="135"/>
      <c r="E30" s="136"/>
      <c r="F30" s="137"/>
      <c r="G30" s="88"/>
      <c r="H30" s="394"/>
      <c r="I30" s="395"/>
      <c r="J30" s="269"/>
      <c r="K30" s="263"/>
      <c r="L30" s="270"/>
      <c r="M30" s="290"/>
      <c r="N30" s="278"/>
      <c r="O30" s="278"/>
      <c r="P30" s="278"/>
      <c r="Q30" s="278"/>
      <c r="R30" s="236"/>
    </row>
    <row r="31" spans="1:41" s="41" customFormat="1" ht="16" x14ac:dyDescent="0.25">
      <c r="A31" s="35"/>
      <c r="B31" s="340"/>
      <c r="C31" s="17" t="s">
        <v>231</v>
      </c>
      <c r="D31" s="126"/>
      <c r="E31" s="127"/>
      <c r="F31" s="149"/>
      <c r="G31" s="110"/>
      <c r="H31" s="394"/>
      <c r="I31" s="395"/>
      <c r="J31" s="219"/>
      <c r="K31" s="219"/>
      <c r="L31" s="219"/>
      <c r="M31" s="244"/>
      <c r="N31" s="210" t="s">
        <v>235</v>
      </c>
      <c r="O31" s="210" t="s">
        <v>236</v>
      </c>
      <c r="P31" s="210" t="s">
        <v>237</v>
      </c>
      <c r="Q31" s="210" t="s">
        <v>238</v>
      </c>
      <c r="R31" s="236"/>
    </row>
    <row r="32" spans="1:41" s="22" customFormat="1" ht="21" x14ac:dyDescent="0.25">
      <c r="A32" s="35"/>
      <c r="B32" s="23" t="s">
        <v>5</v>
      </c>
      <c r="C32" s="24" t="s">
        <v>6</v>
      </c>
      <c r="D32" s="25" t="s">
        <v>7</v>
      </c>
      <c r="E32" s="26" t="s">
        <v>17</v>
      </c>
      <c r="F32" s="47" t="s">
        <v>18</v>
      </c>
      <c r="G32" s="111"/>
      <c r="H32" s="394"/>
      <c r="I32" s="395"/>
      <c r="J32" s="228" t="s">
        <v>10</v>
      </c>
      <c r="K32" s="229" t="s">
        <v>11</v>
      </c>
      <c r="L32" s="245"/>
      <c r="M32" s="230"/>
      <c r="N32" s="231" t="s">
        <v>17</v>
      </c>
      <c r="O32" s="231" t="s">
        <v>17</v>
      </c>
      <c r="P32" s="231" t="s">
        <v>17</v>
      </c>
      <c r="Q32" s="231" t="s">
        <v>17</v>
      </c>
      <c r="R32" s="236"/>
    </row>
    <row r="33" spans="1:41" s="130" customFormat="1" ht="21" x14ac:dyDescent="0.25">
      <c r="A33" s="35"/>
      <c r="B33" s="53">
        <v>0.2</v>
      </c>
      <c r="C33" s="128" t="s">
        <v>130</v>
      </c>
      <c r="D33" s="131" t="s">
        <v>282</v>
      </c>
      <c r="E33" s="49" t="s">
        <v>280</v>
      </c>
      <c r="F33" s="50" t="s">
        <v>280</v>
      </c>
      <c r="G33" s="112"/>
      <c r="H33" s="394"/>
      <c r="I33" s="395"/>
      <c r="J33" s="246" t="str">
        <f>F33</f>
        <v>...%</v>
      </c>
      <c r="K33" s="247" t="e">
        <f>1-(1*J33)</f>
        <v>#VALUE!</v>
      </c>
      <c r="L33" s="235" t="e">
        <f t="shared" ref="L33:L34" si="9">F33-E33</f>
        <v>#VALUE!</v>
      </c>
      <c r="M33" s="289"/>
      <c r="N33" s="373">
        <v>0.02</v>
      </c>
      <c r="O33" s="373">
        <v>0.01</v>
      </c>
      <c r="P33" s="373">
        <v>0.02</v>
      </c>
      <c r="Q33" s="373">
        <v>0.02</v>
      </c>
      <c r="R33" s="236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</row>
    <row r="34" spans="1:41" s="133" customFormat="1" ht="42" x14ac:dyDescent="0.25">
      <c r="A34" s="388"/>
      <c r="B34" s="53">
        <v>0.01</v>
      </c>
      <c r="C34" s="56" t="s">
        <v>131</v>
      </c>
      <c r="D34" s="32" t="s">
        <v>271</v>
      </c>
      <c r="E34" s="49" t="s">
        <v>280</v>
      </c>
      <c r="F34" s="50" t="s">
        <v>280</v>
      </c>
      <c r="G34" s="112"/>
      <c r="H34" s="394"/>
      <c r="I34" s="395"/>
      <c r="J34" s="246" t="str">
        <f>F34</f>
        <v>...%</v>
      </c>
      <c r="K34" s="247" t="e">
        <f>1-(1*J34)</f>
        <v>#VALUE!</v>
      </c>
      <c r="L34" s="235" t="e">
        <f t="shared" si="9"/>
        <v>#VALUE!</v>
      </c>
      <c r="M34" s="236"/>
      <c r="N34" s="373">
        <v>0.02</v>
      </c>
      <c r="O34" s="373">
        <v>0.01</v>
      </c>
      <c r="P34" s="373">
        <v>0.02</v>
      </c>
      <c r="Q34" s="373">
        <v>0.02</v>
      </c>
      <c r="R34" s="236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</row>
    <row r="35" spans="1:41" s="41" customFormat="1" x14ac:dyDescent="0.25">
      <c r="A35" s="57"/>
      <c r="B35" s="138"/>
      <c r="C35" s="13"/>
      <c r="D35" s="139"/>
      <c r="E35" s="140"/>
      <c r="F35" s="141"/>
      <c r="G35" s="112"/>
      <c r="H35" s="394"/>
      <c r="I35" s="395"/>
      <c r="J35" s="277"/>
      <c r="K35" s="277"/>
      <c r="L35" s="277"/>
      <c r="M35" s="291"/>
      <c r="N35" s="252"/>
      <c r="O35" s="252"/>
      <c r="P35" s="252"/>
      <c r="Q35" s="252"/>
      <c r="R35" s="236"/>
    </row>
    <row r="36" spans="1:41" s="64" customFormat="1" ht="16" x14ac:dyDescent="0.25">
      <c r="B36" s="341"/>
      <c r="C36" s="184" t="s">
        <v>26</v>
      </c>
      <c r="D36" s="66"/>
      <c r="E36" s="66"/>
      <c r="F36" s="68"/>
      <c r="G36" s="112"/>
      <c r="H36" s="394"/>
      <c r="I36" s="395"/>
      <c r="J36" s="219"/>
      <c r="K36" s="219"/>
      <c r="L36" s="219"/>
      <c r="M36" s="291"/>
      <c r="N36" s="210" t="s">
        <v>235</v>
      </c>
      <c r="O36" s="210" t="s">
        <v>236</v>
      </c>
      <c r="P36" s="210" t="s">
        <v>237</v>
      </c>
      <c r="Q36" s="210" t="s">
        <v>238</v>
      </c>
      <c r="R36" s="236"/>
    </row>
    <row r="37" spans="1:41" s="22" customFormat="1" ht="21" x14ac:dyDescent="0.25">
      <c r="B37" s="70" t="s">
        <v>5</v>
      </c>
      <c r="C37" s="71"/>
      <c r="D37" s="72" t="s">
        <v>27</v>
      </c>
      <c r="E37" s="26" t="s">
        <v>28</v>
      </c>
      <c r="F37" s="73" t="s">
        <v>29</v>
      </c>
      <c r="G37" s="112"/>
      <c r="H37" s="394"/>
      <c r="I37" s="395"/>
      <c r="J37" s="228" t="s">
        <v>10</v>
      </c>
      <c r="K37" s="229" t="s">
        <v>11</v>
      </c>
      <c r="L37" s="230"/>
      <c r="M37" s="292"/>
      <c r="N37" s="231" t="s">
        <v>28</v>
      </c>
      <c r="O37" s="231" t="s">
        <v>28</v>
      </c>
      <c r="P37" s="231" t="s">
        <v>28</v>
      </c>
      <c r="Q37" s="231" t="s">
        <v>28</v>
      </c>
      <c r="R37" s="236"/>
    </row>
    <row r="38" spans="1:41" s="29" customFormat="1" ht="12" x14ac:dyDescent="0.25">
      <c r="A38" s="388"/>
      <c r="B38" s="53">
        <v>0.05</v>
      </c>
      <c r="C38" s="181" t="s">
        <v>132</v>
      </c>
      <c r="D38" s="186"/>
      <c r="E38" s="49" t="s">
        <v>280</v>
      </c>
      <c r="F38" s="50" t="s">
        <v>280</v>
      </c>
      <c r="G38" s="112"/>
      <c r="H38" s="394"/>
      <c r="I38" s="395"/>
      <c r="J38" s="329" t="str">
        <f>F38</f>
        <v>...%</v>
      </c>
      <c r="K38" s="330" t="e">
        <f>1+(1*J38)</f>
        <v>#VALUE!</v>
      </c>
      <c r="L38" s="235" t="e">
        <f>F38-E38</f>
        <v>#VALUE!</v>
      </c>
      <c r="M38" s="292"/>
      <c r="N38" s="328">
        <v>0</v>
      </c>
      <c r="O38" s="328">
        <v>5.0000000000000001E-3</v>
      </c>
      <c r="P38" s="328">
        <v>0</v>
      </c>
      <c r="Q38" s="328">
        <v>0</v>
      </c>
      <c r="R38" s="236"/>
    </row>
    <row r="39" spans="1:41" s="41" customFormat="1" ht="13" x14ac:dyDescent="0.25">
      <c r="A39" s="79"/>
      <c r="B39" s="138"/>
      <c r="C39" s="59"/>
      <c r="D39" s="74"/>
      <c r="E39" s="141"/>
      <c r="F39" s="69"/>
      <c r="G39" s="112"/>
      <c r="H39" s="394"/>
      <c r="I39" s="395"/>
      <c r="J39" s="254"/>
      <c r="K39" s="249"/>
      <c r="L39" s="255"/>
      <c r="M39" s="291"/>
      <c r="N39" s="256"/>
      <c r="O39" s="256"/>
      <c r="P39" s="256"/>
      <c r="Q39" s="256"/>
      <c r="R39" s="236"/>
    </row>
    <row r="40" spans="1:41" s="64" customFormat="1" ht="16" x14ac:dyDescent="0.25">
      <c r="A40" s="22"/>
      <c r="B40" s="138"/>
      <c r="C40" s="184" t="s">
        <v>31</v>
      </c>
      <c r="D40" s="66"/>
      <c r="E40" s="75"/>
      <c r="F40" s="68"/>
      <c r="G40" s="112"/>
      <c r="H40" s="394"/>
      <c r="I40" s="395"/>
      <c r="J40" s="219"/>
      <c r="K40" s="219"/>
      <c r="L40" s="219"/>
      <c r="M40" s="291"/>
      <c r="N40" s="210" t="s">
        <v>235</v>
      </c>
      <c r="O40" s="210" t="s">
        <v>236</v>
      </c>
      <c r="P40" s="210" t="s">
        <v>237</v>
      </c>
      <c r="Q40" s="210" t="s">
        <v>238</v>
      </c>
      <c r="R40" s="236"/>
    </row>
    <row r="41" spans="1:41" s="22" customFormat="1" ht="21" x14ac:dyDescent="0.25">
      <c r="A41" s="87"/>
      <c r="B41" s="70" t="s">
        <v>5</v>
      </c>
      <c r="C41" s="76"/>
      <c r="D41" s="72" t="s">
        <v>27</v>
      </c>
      <c r="E41" s="26" t="s">
        <v>28</v>
      </c>
      <c r="F41" s="73" t="s">
        <v>29</v>
      </c>
      <c r="G41" s="112"/>
      <c r="H41" s="394"/>
      <c r="I41" s="395"/>
      <c r="J41" s="228" t="s">
        <v>10</v>
      </c>
      <c r="K41" s="229" t="s">
        <v>11</v>
      </c>
      <c r="L41" s="230"/>
      <c r="M41" s="292"/>
      <c r="N41" s="231" t="s">
        <v>28</v>
      </c>
      <c r="O41" s="231" t="s">
        <v>28</v>
      </c>
      <c r="P41" s="231" t="s">
        <v>28</v>
      </c>
      <c r="Q41" s="231" t="s">
        <v>28</v>
      </c>
      <c r="R41" s="236"/>
    </row>
    <row r="42" spans="1:41" s="29" customFormat="1" ht="12" x14ac:dyDescent="0.25">
      <c r="A42" s="386"/>
      <c r="B42" s="53">
        <v>0.05</v>
      </c>
      <c r="C42" s="181" t="s">
        <v>133</v>
      </c>
      <c r="D42" s="189"/>
      <c r="E42" s="49" t="s">
        <v>280</v>
      </c>
      <c r="F42" s="50" t="s">
        <v>280</v>
      </c>
      <c r="G42" s="112"/>
      <c r="H42" s="394"/>
      <c r="I42" s="395"/>
      <c r="J42" s="329" t="str">
        <f>F42</f>
        <v>...%</v>
      </c>
      <c r="K42" s="330" t="e">
        <f>1+(1*J42)</f>
        <v>#VALUE!</v>
      </c>
      <c r="L42" s="235" t="e">
        <f>F42-E42</f>
        <v>#VALUE!</v>
      </c>
      <c r="M42" s="292"/>
      <c r="N42" s="328">
        <v>0</v>
      </c>
      <c r="O42" s="328">
        <v>5.0000000000000001E-4</v>
      </c>
      <c r="P42" s="328">
        <v>0</v>
      </c>
      <c r="Q42" s="328">
        <v>0</v>
      </c>
      <c r="R42" s="236"/>
    </row>
    <row r="43" spans="1:41" s="22" customFormat="1" ht="10.5" x14ac:dyDescent="0.25">
      <c r="A43" s="386"/>
      <c r="B43" s="82"/>
      <c r="C43" s="83"/>
      <c r="D43" s="84"/>
      <c r="E43" s="85"/>
      <c r="F43" s="86"/>
      <c r="G43" s="112"/>
      <c r="H43" s="394"/>
      <c r="I43" s="395"/>
      <c r="J43" s="293"/>
      <c r="K43" s="294"/>
      <c r="L43" s="295"/>
      <c r="M43" s="296"/>
      <c r="N43" s="260"/>
      <c r="O43" s="260"/>
      <c r="P43" s="260"/>
      <c r="Q43" s="260"/>
      <c r="R43" s="236"/>
    </row>
    <row r="44" spans="1:41" s="88" customFormat="1" ht="22" customHeight="1" x14ac:dyDescent="0.25">
      <c r="A44" s="386"/>
      <c r="B44" s="524" t="s">
        <v>224</v>
      </c>
      <c r="C44" s="524"/>
      <c r="D44" s="524"/>
      <c r="E44" s="524"/>
      <c r="F44" s="524"/>
      <c r="G44" s="112"/>
      <c r="H44" s="394"/>
      <c r="I44" s="395"/>
      <c r="J44" s="265"/>
      <c r="K44" s="265"/>
      <c r="L44" s="265"/>
      <c r="M44" s="281"/>
      <c r="N44" s="374"/>
      <c r="O44" s="375"/>
      <c r="P44" s="266"/>
      <c r="Q44" s="266"/>
      <c r="R44" s="236"/>
    </row>
    <row r="45" spans="1:41" s="88" customFormat="1" ht="44" customHeight="1" x14ac:dyDescent="0.25">
      <c r="A45" s="385"/>
      <c r="B45" s="524" t="s">
        <v>72</v>
      </c>
      <c r="C45" s="524"/>
      <c r="D45" s="524"/>
      <c r="E45" s="524"/>
      <c r="F45" s="524"/>
      <c r="G45" s="112"/>
      <c r="H45" s="394"/>
      <c r="I45" s="395"/>
      <c r="J45" s="293"/>
      <c r="K45" s="294"/>
      <c r="L45" s="295"/>
      <c r="M45" s="281"/>
      <c r="N45" s="374"/>
      <c r="O45" s="375"/>
      <c r="P45" s="266"/>
      <c r="Q45" s="266"/>
      <c r="R45" s="236"/>
    </row>
    <row r="46" spans="1:41" s="90" customFormat="1" ht="12" x14ac:dyDescent="0.25">
      <c r="A46" s="385"/>
      <c r="B46" s="522" t="s">
        <v>241</v>
      </c>
      <c r="C46" s="522"/>
      <c r="D46" s="522"/>
      <c r="E46" s="522"/>
      <c r="F46" s="522"/>
      <c r="G46" s="112"/>
      <c r="H46" s="394"/>
      <c r="I46" s="395"/>
      <c r="J46" s="293"/>
      <c r="K46" s="294"/>
      <c r="L46" s="295"/>
      <c r="M46" s="298"/>
      <c r="N46" s="374"/>
      <c r="O46" s="375"/>
      <c r="P46" s="266"/>
      <c r="Q46" s="266"/>
      <c r="R46" s="236"/>
    </row>
    <row r="47" spans="1:41" s="36" customFormat="1" ht="22" customHeight="1" x14ac:dyDescent="0.25">
      <c r="A47" s="389"/>
      <c r="B47" s="523" t="s">
        <v>223</v>
      </c>
      <c r="C47" s="523"/>
      <c r="D47" s="523"/>
      <c r="E47" s="523"/>
      <c r="F47" s="523"/>
      <c r="G47" s="112"/>
      <c r="H47" s="394"/>
      <c r="I47" s="395"/>
      <c r="J47" s="293"/>
      <c r="K47" s="294"/>
      <c r="L47" s="295"/>
      <c r="M47" s="299"/>
      <c r="N47" s="374"/>
      <c r="O47" s="375"/>
      <c r="P47" s="266"/>
      <c r="Q47" s="266"/>
      <c r="R47" s="236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</row>
    <row r="48" spans="1:41" s="36" customFormat="1" ht="22" customHeight="1" x14ac:dyDescent="0.25">
      <c r="A48" s="389"/>
      <c r="B48" s="523" t="s">
        <v>38</v>
      </c>
      <c r="C48" s="523"/>
      <c r="D48" s="523"/>
      <c r="E48" s="523"/>
      <c r="F48" s="523"/>
      <c r="G48" s="112"/>
      <c r="H48" s="394"/>
      <c r="I48" s="395"/>
      <c r="J48" s="293"/>
      <c r="K48" s="294"/>
      <c r="L48" s="295"/>
      <c r="M48" s="299"/>
      <c r="N48" s="374"/>
      <c r="O48" s="375"/>
      <c r="P48" s="266"/>
      <c r="Q48" s="266"/>
      <c r="R48" s="236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</row>
    <row r="49" spans="1:18" s="179" customFormat="1" x14ac:dyDescent="0.35">
      <c r="A49" s="261"/>
      <c r="B49" s="261"/>
      <c r="C49" s="261"/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261"/>
      <c r="Q49" s="261"/>
      <c r="R49" s="261"/>
    </row>
    <row r="50" spans="1:18" s="179" customFormat="1" x14ac:dyDescent="0.35">
      <c r="A50" s="342"/>
      <c r="B50" s="342"/>
      <c r="N50" s="322"/>
      <c r="O50" s="322"/>
      <c r="P50" s="322"/>
      <c r="Q50" s="322"/>
    </row>
    <row r="51" spans="1:18" s="179" customFormat="1" x14ac:dyDescent="0.35">
      <c r="A51" s="342"/>
      <c r="B51" s="342"/>
      <c r="N51" s="322"/>
      <c r="O51" s="322"/>
      <c r="P51" s="322"/>
      <c r="Q51" s="322"/>
    </row>
    <row r="52" spans="1:18" s="179" customFormat="1" x14ac:dyDescent="0.35">
      <c r="N52" s="322"/>
      <c r="O52" s="322"/>
      <c r="P52" s="322"/>
      <c r="Q52" s="322"/>
    </row>
    <row r="53" spans="1:18" s="179" customFormat="1" x14ac:dyDescent="0.35">
      <c r="A53" s="342"/>
      <c r="B53" s="342"/>
      <c r="N53" s="322"/>
      <c r="O53" s="322"/>
      <c r="P53" s="322"/>
      <c r="Q53" s="322"/>
    </row>
    <row r="54" spans="1:18" s="179" customFormat="1" x14ac:dyDescent="0.35">
      <c r="A54" s="342"/>
      <c r="B54" s="342"/>
      <c r="N54" s="322"/>
      <c r="O54" s="322"/>
      <c r="P54" s="322"/>
      <c r="Q54" s="322"/>
    </row>
    <row r="55" spans="1:18" s="179" customFormat="1" x14ac:dyDescent="0.35">
      <c r="A55" s="342"/>
      <c r="B55" s="342"/>
      <c r="N55" s="322"/>
      <c r="O55" s="322"/>
      <c r="P55" s="322"/>
      <c r="Q55" s="322"/>
    </row>
    <row r="56" spans="1:18" s="179" customFormat="1" x14ac:dyDescent="0.35">
      <c r="A56" s="342"/>
      <c r="B56" s="342"/>
      <c r="N56" s="322"/>
      <c r="O56" s="322"/>
      <c r="P56" s="322"/>
      <c r="Q56" s="322"/>
    </row>
    <row r="57" spans="1:18" s="179" customFormat="1" x14ac:dyDescent="0.35">
      <c r="A57" s="342"/>
      <c r="B57" s="342"/>
      <c r="N57" s="322"/>
      <c r="O57" s="322"/>
      <c r="P57" s="322"/>
      <c r="Q57" s="322"/>
    </row>
    <row r="58" spans="1:18" s="179" customFormat="1" x14ac:dyDescent="0.35">
      <c r="A58" s="342"/>
      <c r="B58" s="342"/>
      <c r="N58" s="322"/>
      <c r="O58" s="322"/>
      <c r="P58" s="322"/>
      <c r="Q58" s="322"/>
    </row>
    <row r="59" spans="1:18" s="179" customFormat="1" x14ac:dyDescent="0.35">
      <c r="A59" s="342"/>
      <c r="B59" s="342"/>
      <c r="N59" s="322"/>
      <c r="O59" s="322"/>
      <c r="P59" s="322"/>
      <c r="Q59" s="322"/>
    </row>
    <row r="60" spans="1:18" s="179" customFormat="1" x14ac:dyDescent="0.35">
      <c r="A60" s="342"/>
      <c r="B60" s="342"/>
      <c r="N60" s="322"/>
      <c r="O60" s="322"/>
      <c r="P60" s="322"/>
      <c r="Q60" s="322"/>
    </row>
    <row r="61" spans="1:18" s="179" customFormat="1" x14ac:dyDescent="0.35">
      <c r="A61" s="342"/>
      <c r="B61" s="342"/>
      <c r="N61" s="322"/>
      <c r="O61" s="322"/>
      <c r="P61" s="322"/>
      <c r="Q61" s="322"/>
    </row>
    <row r="62" spans="1:18" s="179" customFormat="1" x14ac:dyDescent="0.35">
      <c r="A62" s="342"/>
      <c r="B62" s="342"/>
      <c r="I62"/>
      <c r="N62" s="211"/>
      <c r="O62" s="211"/>
      <c r="P62" s="211"/>
      <c r="Q62" s="211"/>
      <c r="R62"/>
    </row>
    <row r="63" spans="1:18" s="179" customFormat="1" x14ac:dyDescent="0.35">
      <c r="A63" s="342"/>
      <c r="B63" s="342"/>
      <c r="I63"/>
      <c r="N63" s="211"/>
      <c r="O63" s="211"/>
      <c r="P63" s="211"/>
      <c r="Q63" s="211"/>
      <c r="R63"/>
    </row>
    <row r="64" spans="1:18" s="179" customFormat="1" x14ac:dyDescent="0.35">
      <c r="A64" s="342"/>
      <c r="B64" s="342"/>
      <c r="I64"/>
      <c r="N64" s="211"/>
      <c r="O64" s="211"/>
      <c r="P64" s="211"/>
      <c r="Q64" s="211"/>
      <c r="R64"/>
    </row>
    <row r="65" spans="1:18" s="179" customFormat="1" x14ac:dyDescent="0.35">
      <c r="A65" s="342"/>
      <c r="B65" s="342"/>
      <c r="I65"/>
      <c r="N65" s="211"/>
      <c r="O65" s="211"/>
      <c r="P65" s="211"/>
      <c r="Q65" s="211"/>
      <c r="R65"/>
    </row>
    <row r="66" spans="1:18" s="179" customFormat="1" x14ac:dyDescent="0.35">
      <c r="A66" s="342"/>
      <c r="B66" s="342"/>
      <c r="I66"/>
      <c r="N66" s="211"/>
      <c r="O66" s="211"/>
      <c r="P66" s="211"/>
      <c r="Q66" s="211"/>
      <c r="R66"/>
    </row>
    <row r="67" spans="1:18" s="179" customFormat="1" x14ac:dyDescent="0.35">
      <c r="A67" s="342"/>
      <c r="B67" s="342"/>
      <c r="I67"/>
      <c r="N67" s="211"/>
      <c r="O67" s="211"/>
      <c r="P67" s="211"/>
      <c r="Q67" s="211"/>
      <c r="R67"/>
    </row>
    <row r="68" spans="1:18" s="179" customFormat="1" x14ac:dyDescent="0.35">
      <c r="A68" s="342"/>
      <c r="B68" s="342"/>
      <c r="I68"/>
      <c r="N68" s="211"/>
      <c r="O68" s="211"/>
      <c r="P68" s="211"/>
      <c r="Q68" s="211"/>
      <c r="R68"/>
    </row>
    <row r="69" spans="1:18" x14ac:dyDescent="0.35">
      <c r="A69" s="342"/>
    </row>
    <row r="70" spans="1:18" x14ac:dyDescent="0.35">
      <c r="A70" s="342"/>
    </row>
    <row r="71" spans="1:18" x14ac:dyDescent="0.35">
      <c r="A71" s="342"/>
    </row>
    <row r="72" spans="1:18" x14ac:dyDescent="0.35">
      <c r="A72" s="342"/>
    </row>
    <row r="73" spans="1:18" x14ac:dyDescent="0.35">
      <c r="A73" s="342"/>
    </row>
    <row r="74" spans="1:18" x14ac:dyDescent="0.35">
      <c r="A74" s="342"/>
    </row>
    <row r="75" spans="1:18" x14ac:dyDescent="0.35">
      <c r="A75" s="342"/>
    </row>
    <row r="76" spans="1:18" x14ac:dyDescent="0.35">
      <c r="A76" s="342"/>
    </row>
    <row r="77" spans="1:18" x14ac:dyDescent="0.35">
      <c r="A77" s="342"/>
    </row>
    <row r="78" spans="1:18" x14ac:dyDescent="0.35">
      <c r="A78" s="342"/>
    </row>
    <row r="79" spans="1:18" x14ac:dyDescent="0.35">
      <c r="A79" s="342"/>
    </row>
    <row r="80" spans="1:18" x14ac:dyDescent="0.35">
      <c r="A80" s="342"/>
    </row>
    <row r="81" spans="1:1" x14ac:dyDescent="0.35">
      <c r="A81" s="342"/>
    </row>
    <row r="82" spans="1:1" x14ac:dyDescent="0.35">
      <c r="A82" s="342"/>
    </row>
    <row r="83" spans="1:1" x14ac:dyDescent="0.35">
      <c r="A83" s="342"/>
    </row>
    <row r="84" spans="1:1" x14ac:dyDescent="0.35">
      <c r="A84" s="342"/>
    </row>
    <row r="85" spans="1:1" x14ac:dyDescent="0.35">
      <c r="A85" s="342"/>
    </row>
    <row r="86" spans="1:1" x14ac:dyDescent="0.35">
      <c r="A86" s="179"/>
    </row>
    <row r="87" spans="1:1" x14ac:dyDescent="0.35">
      <c r="A87" s="179"/>
    </row>
    <row r="88" spans="1:1" x14ac:dyDescent="0.35">
      <c r="A88" s="179"/>
    </row>
    <row r="89" spans="1:1" x14ac:dyDescent="0.35">
      <c r="A89" s="179"/>
    </row>
    <row r="90" spans="1:1" x14ac:dyDescent="0.35">
      <c r="A90" s="179"/>
    </row>
    <row r="91" spans="1:1" x14ac:dyDescent="0.35">
      <c r="A91" s="179"/>
    </row>
  </sheetData>
  <protectedRanges>
    <protectedRange sqref="J38:J39 J30 J42" name="Interval3_1_3"/>
    <protectedRange sqref="A49:R49" name="Interval3_1_2"/>
    <protectedRange sqref="A39" name="Interval3_1_1"/>
  </protectedRanges>
  <mergeCells count="5">
    <mergeCell ref="B47:F47"/>
    <mergeCell ref="B48:F48"/>
    <mergeCell ref="B44:F44"/>
    <mergeCell ref="B45:F45"/>
    <mergeCell ref="B46:F46"/>
  </mergeCells>
  <conditionalFormatting sqref="L8 L33:L34">
    <cfRule type="cellIs" dxfId="85" priority="136" operator="lessThan">
      <formula>0</formula>
    </cfRule>
  </conditionalFormatting>
  <conditionalFormatting sqref="L9">
    <cfRule type="cellIs" dxfId="84" priority="134" operator="lessThan">
      <formula>0</formula>
    </cfRule>
  </conditionalFormatting>
  <conditionalFormatting sqref="L10">
    <cfRule type="cellIs" dxfId="83" priority="28" operator="lessThan">
      <formula>0</formula>
    </cfRule>
  </conditionalFormatting>
  <conditionalFormatting sqref="L11">
    <cfRule type="cellIs" dxfId="82" priority="27" operator="lessThan">
      <formula>0</formula>
    </cfRule>
  </conditionalFormatting>
  <conditionalFormatting sqref="L12">
    <cfRule type="cellIs" dxfId="81" priority="26" operator="lessThan">
      <formula>0</formula>
    </cfRule>
  </conditionalFormatting>
  <conditionalFormatting sqref="L13">
    <cfRule type="cellIs" dxfId="80" priority="25" operator="lessThan">
      <formula>0</formula>
    </cfRule>
  </conditionalFormatting>
  <conditionalFormatting sqref="L14">
    <cfRule type="cellIs" dxfId="79" priority="24" operator="lessThan">
      <formula>0</formula>
    </cfRule>
  </conditionalFormatting>
  <conditionalFormatting sqref="L15">
    <cfRule type="cellIs" dxfId="78" priority="23" operator="lessThan">
      <formula>0</formula>
    </cfRule>
  </conditionalFormatting>
  <conditionalFormatting sqref="L16">
    <cfRule type="cellIs" dxfId="77" priority="22" operator="lessThan">
      <formula>0</formula>
    </cfRule>
  </conditionalFormatting>
  <conditionalFormatting sqref="L17">
    <cfRule type="cellIs" dxfId="76" priority="21" operator="lessThan">
      <formula>0</formula>
    </cfRule>
  </conditionalFormatting>
  <conditionalFormatting sqref="L18">
    <cfRule type="cellIs" dxfId="75" priority="20" operator="lessThan">
      <formula>0</formula>
    </cfRule>
  </conditionalFormatting>
  <conditionalFormatting sqref="L19">
    <cfRule type="cellIs" dxfId="74" priority="19" operator="lessThan">
      <formula>0</formula>
    </cfRule>
  </conditionalFormatting>
  <conditionalFormatting sqref="L20">
    <cfRule type="cellIs" dxfId="73" priority="18" operator="lessThan">
      <formula>0</formula>
    </cfRule>
  </conditionalFormatting>
  <conditionalFormatting sqref="L21">
    <cfRule type="cellIs" dxfId="72" priority="17" operator="lessThan">
      <formula>0</formula>
    </cfRule>
  </conditionalFormatting>
  <conditionalFormatting sqref="L22">
    <cfRule type="cellIs" dxfId="71" priority="16" operator="lessThan">
      <formula>0</formula>
    </cfRule>
  </conditionalFormatting>
  <conditionalFormatting sqref="L23">
    <cfRule type="cellIs" dxfId="70" priority="15" operator="lessThan">
      <formula>0</formula>
    </cfRule>
  </conditionalFormatting>
  <conditionalFormatting sqref="L24">
    <cfRule type="cellIs" dxfId="69" priority="14" operator="lessThan">
      <formula>0</formula>
    </cfRule>
  </conditionalFormatting>
  <conditionalFormatting sqref="L25">
    <cfRule type="cellIs" dxfId="68" priority="13" operator="lessThan">
      <formula>0</formula>
    </cfRule>
  </conditionalFormatting>
  <conditionalFormatting sqref="L26">
    <cfRule type="cellIs" dxfId="67" priority="12" operator="lessThan">
      <formula>0</formula>
    </cfRule>
  </conditionalFormatting>
  <conditionalFormatting sqref="L38">
    <cfRule type="cellIs" dxfId="66" priority="5" operator="greaterThan">
      <formula>0</formula>
    </cfRule>
  </conditionalFormatting>
  <conditionalFormatting sqref="L42">
    <cfRule type="cellIs" dxfId="65" priority="4" operator="greaterThan">
      <formula>0</formula>
    </cfRule>
  </conditionalFormatting>
  <conditionalFormatting sqref="L27 L29">
    <cfRule type="cellIs" dxfId="64" priority="2" operator="lessThan">
      <formula>0</formula>
    </cfRule>
  </conditionalFormatting>
  <conditionalFormatting sqref="L28">
    <cfRule type="cellIs" dxfId="6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  <rowBreaks count="1" manualBreakCount="1">
    <brk id="35" min="1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F69"/>
  <sheetViews>
    <sheetView topLeftCell="A61" workbookViewId="0">
      <selection activeCell="C3" sqref="C3:F69"/>
    </sheetView>
  </sheetViews>
  <sheetFormatPr defaultColWidth="8.81640625" defaultRowHeight="14.5" x14ac:dyDescent="0.35"/>
  <cols>
    <col min="3" max="4" width="23.54296875" customWidth="1"/>
    <col min="5" max="6" width="10.81640625" customWidth="1"/>
  </cols>
  <sheetData>
    <row r="3" spans="3:6" ht="21" x14ac:dyDescent="0.35">
      <c r="C3" s="24" t="s">
        <v>6</v>
      </c>
      <c r="D3" s="25" t="s">
        <v>7</v>
      </c>
      <c r="E3" s="46" t="s">
        <v>229</v>
      </c>
      <c r="F3" s="46" t="s">
        <v>246</v>
      </c>
    </row>
    <row r="4" spans="3:6" ht="21" x14ac:dyDescent="0.35">
      <c r="C4" s="128" t="s">
        <v>73</v>
      </c>
      <c r="D4" s="100" t="s">
        <v>74</v>
      </c>
      <c r="E4" s="129">
        <v>884</v>
      </c>
      <c r="F4" s="325" t="s">
        <v>230</v>
      </c>
    </row>
    <row r="5" spans="3:6" ht="21" x14ac:dyDescent="0.35">
      <c r="C5" s="128" t="s">
        <v>73</v>
      </c>
      <c r="D5" s="100" t="s">
        <v>75</v>
      </c>
      <c r="E5" s="129">
        <v>420</v>
      </c>
      <c r="F5" s="325" t="s">
        <v>230</v>
      </c>
    </row>
    <row r="6" spans="3:6" x14ac:dyDescent="0.35">
      <c r="C6" s="128"/>
      <c r="D6" s="131"/>
      <c r="E6" s="132"/>
      <c r="F6" s="132"/>
    </row>
    <row r="7" spans="3:6" ht="21" x14ac:dyDescent="0.35">
      <c r="C7" s="128" t="s">
        <v>76</v>
      </c>
      <c r="D7" s="100" t="s">
        <v>77</v>
      </c>
      <c r="E7" s="129">
        <v>276</v>
      </c>
      <c r="F7" s="325" t="s">
        <v>230</v>
      </c>
    </row>
    <row r="8" spans="3:6" x14ac:dyDescent="0.35">
      <c r="C8" s="128"/>
      <c r="D8" s="131"/>
      <c r="E8" s="132"/>
      <c r="F8" s="132"/>
    </row>
    <row r="9" spans="3:6" ht="21" x14ac:dyDescent="0.35">
      <c r="C9" s="128" t="s">
        <v>78</v>
      </c>
      <c r="D9" s="100" t="s">
        <v>77</v>
      </c>
      <c r="E9" s="129">
        <v>104</v>
      </c>
      <c r="F9" s="325" t="s">
        <v>230</v>
      </c>
    </row>
    <row r="10" spans="3:6" x14ac:dyDescent="0.35">
      <c r="C10" s="128"/>
      <c r="D10" s="131"/>
      <c r="E10" s="132"/>
      <c r="F10" s="132"/>
    </row>
    <row r="11" spans="3:6" ht="21" x14ac:dyDescent="0.35">
      <c r="C11" s="128" t="s">
        <v>79</v>
      </c>
      <c r="D11" s="100" t="s">
        <v>77</v>
      </c>
      <c r="E11" s="129">
        <v>120</v>
      </c>
      <c r="F11" s="325" t="s">
        <v>230</v>
      </c>
    </row>
    <row r="12" spans="3:6" x14ac:dyDescent="0.35">
      <c r="C12" s="128"/>
      <c r="D12" s="131"/>
      <c r="E12" s="132"/>
      <c r="F12" s="132"/>
    </row>
    <row r="13" spans="3:6" ht="31.5" x14ac:dyDescent="0.35">
      <c r="C13" s="128" t="s">
        <v>80</v>
      </c>
      <c r="D13" s="100" t="s">
        <v>81</v>
      </c>
      <c r="E13" s="129">
        <v>2200</v>
      </c>
      <c r="F13" s="325" t="s">
        <v>230</v>
      </c>
    </row>
    <row r="14" spans="3:6" ht="42" x14ac:dyDescent="0.35">
      <c r="C14" s="128" t="s">
        <v>80</v>
      </c>
      <c r="D14" s="100" t="s">
        <v>82</v>
      </c>
      <c r="E14" s="129">
        <v>1475</v>
      </c>
      <c r="F14" s="325" t="s">
        <v>230</v>
      </c>
    </row>
    <row r="15" spans="3:6" x14ac:dyDescent="0.35">
      <c r="C15" s="128"/>
      <c r="D15" s="131"/>
      <c r="E15" s="132"/>
      <c r="F15" s="132"/>
    </row>
    <row r="16" spans="3:6" ht="21" x14ac:dyDescent="0.35">
      <c r="C16" s="128" t="s">
        <v>83</v>
      </c>
      <c r="D16" s="100" t="s">
        <v>84</v>
      </c>
      <c r="E16" s="129">
        <v>485</v>
      </c>
      <c r="F16" s="325" t="s">
        <v>230</v>
      </c>
    </row>
    <row r="17" spans="3:6" ht="21" x14ac:dyDescent="0.35">
      <c r="C17" s="128" t="s">
        <v>83</v>
      </c>
      <c r="D17" s="100" t="s">
        <v>85</v>
      </c>
      <c r="E17" s="129">
        <v>270</v>
      </c>
      <c r="F17" s="325" t="s">
        <v>230</v>
      </c>
    </row>
    <row r="18" spans="3:6" x14ac:dyDescent="0.35">
      <c r="C18" s="128"/>
      <c r="D18" s="131"/>
      <c r="E18" s="132"/>
      <c r="F18" s="132"/>
    </row>
    <row r="19" spans="3:6" ht="31.5" x14ac:dyDescent="0.35">
      <c r="C19" s="128" t="s">
        <v>86</v>
      </c>
      <c r="D19" s="100" t="s">
        <v>87</v>
      </c>
      <c r="E19" s="129">
        <v>570</v>
      </c>
      <c r="F19" s="325" t="s">
        <v>230</v>
      </c>
    </row>
    <row r="20" spans="3:6" ht="21" x14ac:dyDescent="0.35">
      <c r="C20" s="128" t="s">
        <v>86</v>
      </c>
      <c r="D20" s="100" t="s">
        <v>85</v>
      </c>
      <c r="E20" s="129">
        <v>325</v>
      </c>
      <c r="F20" s="325" t="s">
        <v>230</v>
      </c>
    </row>
    <row r="21" spans="3:6" x14ac:dyDescent="0.35">
      <c r="C21" s="128"/>
      <c r="D21" s="131"/>
      <c r="E21" s="132"/>
      <c r="F21" s="132"/>
    </row>
    <row r="22" spans="3:6" ht="21" x14ac:dyDescent="0.35">
      <c r="C22" s="128" t="s">
        <v>88</v>
      </c>
      <c r="D22" s="100" t="s">
        <v>89</v>
      </c>
      <c r="E22" s="129">
        <f>444</f>
        <v>444</v>
      </c>
      <c r="F22" s="325" t="s">
        <v>230</v>
      </c>
    </row>
    <row r="23" spans="3:6" ht="21" x14ac:dyDescent="0.35">
      <c r="C23" s="128" t="s">
        <v>88</v>
      </c>
      <c r="D23" s="100" t="s">
        <v>85</v>
      </c>
      <c r="E23" s="129">
        <v>287</v>
      </c>
      <c r="F23" s="325" t="s">
        <v>230</v>
      </c>
    </row>
    <row r="24" spans="3:6" x14ac:dyDescent="0.35">
      <c r="C24" s="128"/>
      <c r="D24" s="131"/>
      <c r="E24" s="132"/>
      <c r="F24" s="132"/>
    </row>
    <row r="25" spans="3:6" ht="21" x14ac:dyDescent="0.35">
      <c r="C25" s="128" t="s">
        <v>90</v>
      </c>
      <c r="D25" s="100" t="s">
        <v>91</v>
      </c>
      <c r="E25" s="129">
        <v>1320</v>
      </c>
      <c r="F25" s="325" t="s">
        <v>230</v>
      </c>
    </row>
    <row r="26" spans="3:6" ht="21" x14ac:dyDescent="0.35">
      <c r="C26" s="128" t="s">
        <v>90</v>
      </c>
      <c r="D26" s="100" t="s">
        <v>92</v>
      </c>
      <c r="E26" s="129">
        <v>440</v>
      </c>
      <c r="F26" s="325" t="s">
        <v>230</v>
      </c>
    </row>
    <row r="27" spans="3:6" x14ac:dyDescent="0.35">
      <c r="C27" s="128"/>
      <c r="D27" s="131"/>
      <c r="E27" s="132"/>
      <c r="F27" s="132"/>
    </row>
    <row r="28" spans="3:6" ht="21" x14ac:dyDescent="0.35">
      <c r="C28" s="128" t="s">
        <v>93</v>
      </c>
      <c r="D28" s="100" t="s">
        <v>94</v>
      </c>
      <c r="E28" s="129">
        <v>349</v>
      </c>
      <c r="F28" s="325" t="s">
        <v>230</v>
      </c>
    </row>
    <row r="29" spans="3:6" ht="21" x14ac:dyDescent="0.35">
      <c r="C29" s="128" t="s">
        <v>93</v>
      </c>
      <c r="D29" s="100" t="s">
        <v>85</v>
      </c>
      <c r="E29" s="129">
        <v>229</v>
      </c>
      <c r="F29" s="325" t="s">
        <v>230</v>
      </c>
    </row>
    <row r="30" spans="3:6" x14ac:dyDescent="0.35">
      <c r="C30" s="128"/>
      <c r="D30" s="131"/>
      <c r="E30" s="132"/>
      <c r="F30" s="132"/>
    </row>
    <row r="31" spans="3:6" ht="21" x14ac:dyDescent="0.35">
      <c r="C31" s="128" t="s">
        <v>95</v>
      </c>
      <c r="D31" s="100" t="s">
        <v>89</v>
      </c>
      <c r="E31" s="129">
        <v>743</v>
      </c>
      <c r="F31" s="325" t="s">
        <v>230</v>
      </c>
    </row>
    <row r="32" spans="3:6" ht="21" x14ac:dyDescent="0.35">
      <c r="C32" s="128" t="s">
        <v>95</v>
      </c>
      <c r="D32" s="100" t="s">
        <v>96</v>
      </c>
      <c r="E32" s="129">
        <v>572</v>
      </c>
      <c r="F32" s="325" t="s">
        <v>230</v>
      </c>
    </row>
    <row r="33" spans="3:6" x14ac:dyDescent="0.35">
      <c r="C33" s="128"/>
      <c r="D33" s="131"/>
      <c r="E33" s="132"/>
      <c r="F33" s="132"/>
    </row>
    <row r="34" spans="3:6" ht="21" x14ac:dyDescent="0.35">
      <c r="C34" s="128" t="s">
        <v>98</v>
      </c>
      <c r="D34" s="100" t="s">
        <v>89</v>
      </c>
      <c r="E34" s="129">
        <v>273</v>
      </c>
      <c r="F34" s="325" t="s">
        <v>230</v>
      </c>
    </row>
    <row r="35" spans="3:6" ht="21" x14ac:dyDescent="0.35">
      <c r="C35" s="128" t="s">
        <v>98</v>
      </c>
      <c r="D35" s="100" t="s">
        <v>99</v>
      </c>
      <c r="E35" s="129">
        <v>273</v>
      </c>
      <c r="F35" s="325" t="s">
        <v>230</v>
      </c>
    </row>
    <row r="36" spans="3:6" x14ac:dyDescent="0.35">
      <c r="C36" s="128"/>
      <c r="D36" s="131"/>
      <c r="E36" s="132"/>
      <c r="F36" s="132"/>
    </row>
    <row r="37" spans="3:6" ht="21" x14ac:dyDescent="0.35">
      <c r="C37" s="128" t="s">
        <v>101</v>
      </c>
      <c r="D37" s="100" t="s">
        <v>84</v>
      </c>
      <c r="E37" s="129">
        <f>228+33+26+29+40</f>
        <v>356</v>
      </c>
      <c r="F37" s="325" t="s">
        <v>230</v>
      </c>
    </row>
    <row r="38" spans="3:6" ht="21" x14ac:dyDescent="0.35">
      <c r="C38" s="128" t="s">
        <v>101</v>
      </c>
      <c r="D38" s="100" t="s">
        <v>96</v>
      </c>
      <c r="E38" s="129">
        <f>163+30+24+23+36</f>
        <v>276</v>
      </c>
      <c r="F38" s="325" t="s">
        <v>230</v>
      </c>
    </row>
    <row r="39" spans="3:6" x14ac:dyDescent="0.35">
      <c r="C39" s="128"/>
      <c r="D39" s="131"/>
      <c r="E39" s="132"/>
      <c r="F39" s="132"/>
    </row>
    <row r="40" spans="3:6" ht="21" x14ac:dyDescent="0.35">
      <c r="C40" s="128" t="s">
        <v>103</v>
      </c>
      <c r="D40" s="100" t="s">
        <v>84</v>
      </c>
      <c r="E40" s="129">
        <v>632</v>
      </c>
      <c r="F40" s="325" t="s">
        <v>230</v>
      </c>
    </row>
    <row r="41" spans="3:6" ht="21" x14ac:dyDescent="0.35">
      <c r="C41" s="128" t="s">
        <v>103</v>
      </c>
      <c r="D41" s="100" t="s">
        <v>104</v>
      </c>
      <c r="E41" s="129">
        <v>454</v>
      </c>
      <c r="F41" s="325" t="s">
        <v>230</v>
      </c>
    </row>
    <row r="42" spans="3:6" x14ac:dyDescent="0.35">
      <c r="C42" s="128"/>
      <c r="D42" s="131"/>
      <c r="E42" s="132"/>
      <c r="F42" s="132"/>
    </row>
    <row r="43" spans="3:6" ht="21" x14ac:dyDescent="0.35">
      <c r="C43" s="128" t="s">
        <v>106</v>
      </c>
      <c r="D43" s="100" t="s">
        <v>84</v>
      </c>
      <c r="E43" s="129">
        <v>1000</v>
      </c>
      <c r="F43" s="325" t="s">
        <v>230</v>
      </c>
    </row>
    <row r="44" spans="3:6" ht="21" x14ac:dyDescent="0.35">
      <c r="C44" s="128" t="s">
        <v>106</v>
      </c>
      <c r="D44" s="100" t="s">
        <v>107</v>
      </c>
      <c r="E44" s="129">
        <v>719</v>
      </c>
      <c r="F44" s="325" t="s">
        <v>230</v>
      </c>
    </row>
    <row r="45" spans="3:6" x14ac:dyDescent="0.35">
      <c r="C45" s="128"/>
      <c r="D45" s="131"/>
      <c r="E45" s="132"/>
      <c r="F45" s="132"/>
    </row>
    <row r="46" spans="3:6" ht="21" x14ac:dyDescent="0.35">
      <c r="C46" s="128" t="s">
        <v>109</v>
      </c>
      <c r="D46" s="100" t="s">
        <v>74</v>
      </c>
      <c r="E46" s="129">
        <f>70+13+13</f>
        <v>96</v>
      </c>
      <c r="F46" s="325" t="s">
        <v>230</v>
      </c>
    </row>
    <row r="47" spans="3:6" ht="21" x14ac:dyDescent="0.35">
      <c r="C47" s="128" t="s">
        <v>109</v>
      </c>
      <c r="D47" s="100" t="s">
        <v>110</v>
      </c>
      <c r="E47" s="129">
        <f>64+12+12</f>
        <v>88</v>
      </c>
      <c r="F47" s="325" t="s">
        <v>230</v>
      </c>
    </row>
    <row r="48" spans="3:6" x14ac:dyDescent="0.35">
      <c r="C48" s="128"/>
      <c r="D48" s="131"/>
      <c r="E48" s="132"/>
      <c r="F48" s="132"/>
    </row>
    <row r="49" spans="3:6" ht="21" x14ac:dyDescent="0.35">
      <c r="C49" s="128" t="s">
        <v>112</v>
      </c>
      <c r="D49" s="100" t="s">
        <v>89</v>
      </c>
      <c r="E49" s="129">
        <f>436+70+88+54</f>
        <v>648</v>
      </c>
      <c r="F49" s="325" t="s">
        <v>230</v>
      </c>
    </row>
    <row r="50" spans="3:6" ht="21" x14ac:dyDescent="0.35">
      <c r="C50" s="128" t="s">
        <v>112</v>
      </c>
      <c r="D50" s="100" t="s">
        <v>113</v>
      </c>
      <c r="E50" s="129">
        <f>324+42+52+36</f>
        <v>454</v>
      </c>
      <c r="F50" s="325" t="s">
        <v>230</v>
      </c>
    </row>
    <row r="51" spans="3:6" x14ac:dyDescent="0.35">
      <c r="C51" s="128"/>
      <c r="D51" s="131"/>
      <c r="E51" s="132"/>
      <c r="F51" s="132"/>
    </row>
    <row r="52" spans="3:6" ht="21" x14ac:dyDescent="0.35">
      <c r="C52" s="128" t="s">
        <v>115</v>
      </c>
      <c r="D52" s="100" t="s">
        <v>116</v>
      </c>
      <c r="E52" s="129">
        <v>2446</v>
      </c>
      <c r="F52" s="325" t="s">
        <v>230</v>
      </c>
    </row>
    <row r="53" spans="3:6" x14ac:dyDescent="0.35">
      <c r="C53" s="128"/>
      <c r="D53" s="131"/>
      <c r="E53" s="132"/>
      <c r="F53" s="132"/>
    </row>
    <row r="54" spans="3:6" ht="21" x14ac:dyDescent="0.35">
      <c r="C54" s="128" t="s">
        <v>118</v>
      </c>
      <c r="D54" s="100" t="s">
        <v>119</v>
      </c>
      <c r="E54" s="129">
        <f>200+44+66+32</f>
        <v>342</v>
      </c>
      <c r="F54" s="325" t="s">
        <v>230</v>
      </c>
    </row>
    <row r="55" spans="3:6" ht="21" x14ac:dyDescent="0.35">
      <c r="C55" s="128" t="s">
        <v>118</v>
      </c>
      <c r="D55" s="100" t="s">
        <v>85</v>
      </c>
      <c r="E55" s="129">
        <f>148+36+48+26</f>
        <v>258</v>
      </c>
      <c r="F55" s="325" t="s">
        <v>230</v>
      </c>
    </row>
    <row r="56" spans="3:6" x14ac:dyDescent="0.35">
      <c r="C56" s="128"/>
      <c r="D56" s="131"/>
      <c r="E56" s="132"/>
      <c r="F56" s="132"/>
    </row>
    <row r="57" spans="3:6" ht="21" x14ac:dyDescent="0.35">
      <c r="C57" s="128" t="s">
        <v>121</v>
      </c>
      <c r="D57" s="100" t="s">
        <v>77</v>
      </c>
      <c r="E57" s="129">
        <v>275</v>
      </c>
      <c r="F57" s="325" t="s">
        <v>230</v>
      </c>
    </row>
    <row r="58" spans="3:6" x14ac:dyDescent="0.35">
      <c r="C58" s="128"/>
      <c r="D58" s="131"/>
      <c r="E58" s="132"/>
      <c r="F58" s="132"/>
    </row>
    <row r="59" spans="3:6" ht="21" x14ac:dyDescent="0.35">
      <c r="C59" s="128" t="s">
        <v>122</v>
      </c>
      <c r="D59" s="100" t="s">
        <v>89</v>
      </c>
      <c r="E59" s="129">
        <v>225</v>
      </c>
      <c r="F59" s="325" t="s">
        <v>230</v>
      </c>
    </row>
    <row r="60" spans="3:6" ht="21" x14ac:dyDescent="0.35">
      <c r="C60" s="128" t="s">
        <v>122</v>
      </c>
      <c r="D60" s="100" t="s">
        <v>123</v>
      </c>
      <c r="E60" s="129">
        <v>185</v>
      </c>
      <c r="F60" s="325" t="s">
        <v>230</v>
      </c>
    </row>
    <row r="61" spans="3:6" x14ac:dyDescent="0.35">
      <c r="C61" s="128"/>
      <c r="D61" s="131"/>
      <c r="E61" s="132"/>
      <c r="F61" s="132"/>
    </row>
    <row r="62" spans="3:6" ht="21" x14ac:dyDescent="0.35">
      <c r="C62" s="128" t="s">
        <v>125</v>
      </c>
      <c r="D62" s="100" t="s">
        <v>126</v>
      </c>
      <c r="E62" s="129">
        <v>95.78</v>
      </c>
      <c r="F62" s="325" t="s">
        <v>230</v>
      </c>
    </row>
    <row r="63" spans="3:6" x14ac:dyDescent="0.35">
      <c r="C63" s="128"/>
      <c r="D63" s="131"/>
      <c r="E63" s="132"/>
      <c r="F63" s="132"/>
    </row>
    <row r="64" spans="3:6" ht="21" x14ac:dyDescent="0.35">
      <c r="C64" s="128" t="s">
        <v>127</v>
      </c>
      <c r="D64" s="100" t="s">
        <v>74</v>
      </c>
      <c r="E64" s="129">
        <v>185</v>
      </c>
      <c r="F64" s="325" t="s">
        <v>230</v>
      </c>
    </row>
    <row r="65" spans="3:6" ht="21" x14ac:dyDescent="0.35">
      <c r="C65" s="128" t="s">
        <v>127</v>
      </c>
      <c r="D65" s="100" t="s">
        <v>128</v>
      </c>
      <c r="E65" s="129">
        <v>216</v>
      </c>
      <c r="F65" s="325" t="s">
        <v>230</v>
      </c>
    </row>
    <row r="66" spans="3:6" x14ac:dyDescent="0.35">
      <c r="C66" s="128"/>
      <c r="D66" s="131"/>
      <c r="E66" s="132"/>
      <c r="F66" s="132"/>
    </row>
    <row r="67" spans="3:6" x14ac:dyDescent="0.35">
      <c r="C67" s="128"/>
      <c r="D67" s="131"/>
      <c r="E67" s="132"/>
      <c r="F67" s="132"/>
    </row>
    <row r="68" spans="3:6" ht="21" x14ac:dyDescent="0.35">
      <c r="C68" s="128" t="s">
        <v>129</v>
      </c>
      <c r="D68" s="100" t="s">
        <v>77</v>
      </c>
      <c r="E68" s="129">
        <v>91</v>
      </c>
      <c r="F68" s="325" t="s">
        <v>230</v>
      </c>
    </row>
    <row r="69" spans="3:6" x14ac:dyDescent="0.35">
      <c r="C69" s="128"/>
      <c r="D69" s="131"/>
      <c r="E69" s="132"/>
      <c r="F69" s="13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J107"/>
  <sheetViews>
    <sheetView zoomScaleNormal="100" workbookViewId="0">
      <selection activeCell="C2" sqref="C2"/>
    </sheetView>
  </sheetViews>
  <sheetFormatPr defaultColWidth="8.81640625" defaultRowHeight="14.5" x14ac:dyDescent="0.35"/>
  <cols>
    <col min="1" max="1" width="2.6328125" customWidth="1"/>
    <col min="2" max="2" width="4.6328125" style="342" customWidth="1"/>
    <col min="3" max="3" width="19.90625" customWidth="1"/>
    <col min="4" max="4" width="28.36328125" customWidth="1"/>
    <col min="5" max="6" width="8.6328125" customWidth="1"/>
    <col min="7" max="7" width="2.6328125" customWidth="1"/>
    <col min="8" max="9" width="10.81640625" customWidth="1"/>
    <col min="10" max="12" width="8.81640625" customWidth="1"/>
    <col min="13" max="13" width="3.6328125" customWidth="1"/>
    <col min="14" max="17" width="8.6328125" style="211" customWidth="1"/>
    <col min="18" max="18" width="8.81640625" customWidth="1"/>
    <col min="19" max="270" width="8.81640625" style="179"/>
  </cols>
  <sheetData>
    <row r="1" spans="1:270" s="179" customFormat="1" x14ac:dyDescent="0.35">
      <c r="B1" s="342"/>
      <c r="H1" s="394"/>
      <c r="I1" s="395"/>
      <c r="J1" s="212"/>
      <c r="K1" s="212"/>
      <c r="L1" s="212"/>
      <c r="M1" s="212"/>
      <c r="N1" s="213"/>
      <c r="O1" s="213"/>
      <c r="P1" s="213"/>
      <c r="Q1" s="213"/>
      <c r="R1" s="212"/>
    </row>
    <row r="2" spans="1:270" s="41" customFormat="1" ht="15" customHeight="1" x14ac:dyDescent="0.25">
      <c r="A2" s="2"/>
      <c r="B2" s="343"/>
      <c r="C2" s="533" t="s">
        <v>344</v>
      </c>
      <c r="D2" s="94"/>
      <c r="E2" s="94"/>
      <c r="F2" s="10"/>
      <c r="G2" s="2"/>
      <c r="H2" s="394"/>
      <c r="I2" s="395"/>
      <c r="J2" s="214" t="s">
        <v>35</v>
      </c>
      <c r="K2" s="215"/>
      <c r="L2" s="216"/>
      <c r="M2" s="244"/>
      <c r="N2" s="244"/>
      <c r="O2" s="244"/>
      <c r="P2" s="244"/>
      <c r="Q2" s="244"/>
      <c r="R2" s="218"/>
    </row>
    <row r="3" spans="1:270" s="41" customFormat="1" ht="15" customHeight="1" x14ac:dyDescent="0.25">
      <c r="A3" s="6"/>
      <c r="B3" s="343"/>
      <c r="C3" s="3" t="s">
        <v>279</v>
      </c>
      <c r="D3" s="143"/>
      <c r="E3" s="4"/>
      <c r="F3" s="5"/>
      <c r="G3" s="6"/>
      <c r="H3" s="394"/>
      <c r="I3" s="395"/>
      <c r="J3" s="220"/>
      <c r="K3" s="221"/>
      <c r="L3" s="222"/>
      <c r="M3" s="300"/>
      <c r="N3" s="300"/>
      <c r="O3" s="300"/>
      <c r="P3" s="300"/>
      <c r="Q3" s="300"/>
      <c r="R3" s="218"/>
    </row>
    <row r="4" spans="1:270" s="41" customFormat="1" ht="15" customHeight="1" x14ac:dyDescent="0.25">
      <c r="A4" s="11"/>
      <c r="B4" s="343"/>
      <c r="C4" s="7" t="s">
        <v>4</v>
      </c>
      <c r="D4" s="144"/>
      <c r="E4" s="9">
        <f>SUM(B8:B55)</f>
        <v>2.8299999999999983</v>
      </c>
      <c r="F4" s="10" t="s">
        <v>1</v>
      </c>
      <c r="G4" s="11"/>
      <c r="H4" s="394"/>
      <c r="I4" s="395"/>
      <c r="J4" s="223"/>
      <c r="K4" s="224"/>
      <c r="L4" s="225"/>
      <c r="M4" s="300"/>
      <c r="N4" s="300"/>
      <c r="O4" s="300"/>
      <c r="P4" s="300"/>
      <c r="Q4" s="300"/>
      <c r="R4" s="218"/>
    </row>
    <row r="5" spans="1:270" s="41" customFormat="1" ht="15" customHeight="1" x14ac:dyDescent="0.25">
      <c r="A5" s="11"/>
      <c r="B5" s="344"/>
      <c r="C5" s="13"/>
      <c r="D5" s="145"/>
      <c r="E5" s="145"/>
      <c r="F5" s="146"/>
      <c r="G5" s="11"/>
      <c r="H5" s="394"/>
      <c r="I5" s="395"/>
      <c r="J5" s="223"/>
      <c r="K5" s="224"/>
      <c r="L5" s="225"/>
      <c r="M5" s="300"/>
      <c r="N5" s="300"/>
      <c r="O5" s="300"/>
      <c r="P5" s="300"/>
      <c r="Q5" s="300"/>
      <c r="R5" s="218"/>
    </row>
    <row r="6" spans="1:270" s="41" customFormat="1" ht="15" customHeight="1" x14ac:dyDescent="0.25">
      <c r="A6" s="21"/>
      <c r="B6" s="343"/>
      <c r="C6" s="17" t="s">
        <v>227</v>
      </c>
      <c r="D6" s="147"/>
      <c r="E6" s="147"/>
      <c r="F6" s="148"/>
      <c r="G6" s="21"/>
      <c r="H6" s="394"/>
      <c r="I6" s="395"/>
      <c r="J6" s="219"/>
      <c r="K6" s="219"/>
      <c r="L6" s="219"/>
      <c r="M6" s="301"/>
      <c r="N6" s="210" t="s">
        <v>235</v>
      </c>
      <c r="O6" s="210" t="s">
        <v>236</v>
      </c>
      <c r="P6" s="210" t="s">
        <v>237</v>
      </c>
      <c r="Q6" s="210" t="s">
        <v>238</v>
      </c>
      <c r="R6" s="218"/>
    </row>
    <row r="7" spans="1:270" s="22" customFormat="1" ht="48" customHeight="1" x14ac:dyDescent="0.25">
      <c r="A7" s="28"/>
      <c r="B7" s="23" t="s">
        <v>5</v>
      </c>
      <c r="C7" s="24" t="s">
        <v>134</v>
      </c>
      <c r="D7" s="25" t="s">
        <v>7</v>
      </c>
      <c r="E7" s="26" t="s">
        <v>8</v>
      </c>
      <c r="F7" s="27" t="s">
        <v>9</v>
      </c>
      <c r="G7" s="28"/>
      <c r="H7" s="394"/>
      <c r="I7" s="395"/>
      <c r="J7" s="228" t="s">
        <v>10</v>
      </c>
      <c r="K7" s="229" t="s">
        <v>11</v>
      </c>
      <c r="L7" s="227"/>
      <c r="M7" s="230"/>
      <c r="N7" s="231" t="s">
        <v>8</v>
      </c>
      <c r="O7" s="231" t="s">
        <v>8</v>
      </c>
      <c r="P7" s="231" t="s">
        <v>8</v>
      </c>
      <c r="Q7" s="231" t="s">
        <v>8</v>
      </c>
      <c r="R7" s="230"/>
    </row>
    <row r="8" spans="1:270" s="29" customFormat="1" ht="15" customHeight="1" x14ac:dyDescent="0.25">
      <c r="A8" s="35"/>
      <c r="B8" s="53">
        <v>0.4</v>
      </c>
      <c r="C8" s="56" t="s">
        <v>135</v>
      </c>
      <c r="D8" s="32" t="s">
        <v>136</v>
      </c>
      <c r="E8" s="33" t="s">
        <v>275</v>
      </c>
      <c r="F8" s="34" t="s">
        <v>281</v>
      </c>
      <c r="G8" s="35"/>
      <c r="H8" s="394"/>
      <c r="I8" s="395"/>
      <c r="J8" s="233" t="str">
        <f>F8</f>
        <v>...€</v>
      </c>
      <c r="K8" s="234" t="str">
        <f>J8</f>
        <v>...€</v>
      </c>
      <c r="L8" s="235" t="e">
        <f>F8-E8</f>
        <v>#VALUE!</v>
      </c>
      <c r="M8" s="236"/>
      <c r="N8" s="326">
        <v>34</v>
      </c>
      <c r="O8" s="326">
        <v>125</v>
      </c>
      <c r="P8" s="326">
        <v>28</v>
      </c>
      <c r="Q8" s="326">
        <v>26.1</v>
      </c>
      <c r="R8" s="236"/>
    </row>
    <row r="9" spans="1:270" s="29" customFormat="1" ht="15" customHeight="1" x14ac:dyDescent="0.25">
      <c r="A9" s="35"/>
      <c r="B9" s="53">
        <v>0.4</v>
      </c>
      <c r="C9" s="56" t="s">
        <v>137</v>
      </c>
      <c r="D9" s="32" t="s">
        <v>136</v>
      </c>
      <c r="E9" s="33" t="s">
        <v>275</v>
      </c>
      <c r="F9" s="34" t="s">
        <v>281</v>
      </c>
      <c r="G9" s="35"/>
      <c r="H9" s="394"/>
      <c r="I9" s="395"/>
      <c r="J9" s="233" t="str">
        <f>F9</f>
        <v>...€</v>
      </c>
      <c r="K9" s="234" t="str">
        <f>J9</f>
        <v>...€</v>
      </c>
      <c r="L9" s="235" t="e">
        <f>F9-E9</f>
        <v>#VALUE!</v>
      </c>
      <c r="M9" s="236"/>
      <c r="N9" s="326">
        <v>34.5</v>
      </c>
      <c r="O9" s="326">
        <v>140</v>
      </c>
      <c r="P9" s="326">
        <v>30</v>
      </c>
      <c r="Q9" s="326">
        <v>31</v>
      </c>
      <c r="R9" s="236"/>
    </row>
    <row r="10" spans="1:270" s="41" customFormat="1" ht="15" customHeight="1" x14ac:dyDescent="0.25">
      <c r="A10" s="35"/>
      <c r="B10" s="343"/>
      <c r="D10" s="122"/>
      <c r="E10" s="123"/>
      <c r="F10" s="124"/>
      <c r="G10" s="35"/>
      <c r="H10" s="394"/>
      <c r="I10" s="395"/>
      <c r="J10" s="232"/>
      <c r="K10" s="232"/>
      <c r="L10" s="232"/>
      <c r="M10" s="244"/>
      <c r="N10" s="302"/>
      <c r="O10" s="302"/>
      <c r="P10" s="302"/>
      <c r="Q10" s="302"/>
      <c r="R10" s="236"/>
    </row>
    <row r="11" spans="1:270" s="41" customFormat="1" ht="15" customHeight="1" x14ac:dyDescent="0.25">
      <c r="A11" s="35"/>
      <c r="B11" s="343"/>
      <c r="C11" s="125" t="s">
        <v>16</v>
      </c>
      <c r="D11" s="126"/>
      <c r="E11" s="127"/>
      <c r="F11" s="149"/>
      <c r="G11" s="35"/>
      <c r="H11" s="394"/>
      <c r="I11" s="395"/>
      <c r="J11" s="232"/>
      <c r="K11" s="232"/>
      <c r="L11" s="232"/>
      <c r="M11" s="244"/>
      <c r="N11" s="210" t="s">
        <v>235</v>
      </c>
      <c r="O11" s="210" t="s">
        <v>236</v>
      </c>
      <c r="P11" s="210" t="s">
        <v>237</v>
      </c>
      <c r="Q11" s="210" t="s">
        <v>238</v>
      </c>
      <c r="R11" s="236"/>
    </row>
    <row r="12" spans="1:270" s="22" customFormat="1" ht="54.5" customHeight="1" x14ac:dyDescent="0.25">
      <c r="A12" s="35"/>
      <c r="B12" s="23" t="s">
        <v>5</v>
      </c>
      <c r="C12" s="24" t="s">
        <v>134</v>
      </c>
      <c r="D12" s="25" t="s">
        <v>7</v>
      </c>
      <c r="E12" s="26" t="s">
        <v>17</v>
      </c>
      <c r="F12" s="47" t="s">
        <v>18</v>
      </c>
      <c r="G12" s="35"/>
      <c r="H12" s="394"/>
      <c r="I12" s="395"/>
      <c r="J12" s="228" t="s">
        <v>10</v>
      </c>
      <c r="K12" s="229" t="s">
        <v>11</v>
      </c>
      <c r="L12" s="232"/>
      <c r="M12" s="230"/>
      <c r="N12" s="231" t="s">
        <v>17</v>
      </c>
      <c r="O12" s="231" t="s">
        <v>17</v>
      </c>
      <c r="P12" s="231" t="s">
        <v>17</v>
      </c>
      <c r="Q12" s="231" t="s">
        <v>17</v>
      </c>
      <c r="R12" s="236"/>
    </row>
    <row r="13" spans="1:270" s="101" customFormat="1" ht="21" x14ac:dyDescent="0.25">
      <c r="A13" s="35"/>
      <c r="B13" s="53">
        <v>0.1</v>
      </c>
      <c r="C13" s="56" t="s">
        <v>138</v>
      </c>
      <c r="D13" s="131" t="s">
        <v>261</v>
      </c>
      <c r="E13" s="49" t="s">
        <v>280</v>
      </c>
      <c r="F13" s="50" t="s">
        <v>280</v>
      </c>
      <c r="G13" s="35"/>
      <c r="H13" s="394"/>
      <c r="I13" s="395"/>
      <c r="J13" s="246" t="str">
        <f t="shared" ref="J13:J26" si="0">F13</f>
        <v>...%</v>
      </c>
      <c r="K13" s="247" t="e">
        <f t="shared" ref="K13:K26" si="1">1-(1*J13)</f>
        <v>#VALUE!</v>
      </c>
      <c r="L13" s="235" t="e">
        <f t="shared" ref="L13:L23" si="2">F13-E13</f>
        <v>#VALUE!</v>
      </c>
      <c r="M13" s="236"/>
      <c r="N13" s="328">
        <v>0.45500000000000002</v>
      </c>
      <c r="O13" s="328">
        <v>0.6</v>
      </c>
      <c r="P13" s="328">
        <v>0.45</v>
      </c>
      <c r="Q13" s="328">
        <v>0.48</v>
      </c>
      <c r="R13" s="236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  <c r="IX13" s="29"/>
      <c r="IY13" s="29"/>
      <c r="IZ13" s="29"/>
      <c r="JA13" s="29"/>
      <c r="JB13" s="29"/>
      <c r="JC13" s="29"/>
      <c r="JD13" s="29"/>
      <c r="JE13" s="29"/>
      <c r="JF13" s="29"/>
      <c r="JG13" s="29"/>
      <c r="JH13" s="29"/>
      <c r="JI13" s="29"/>
      <c r="JJ13" s="29"/>
    </row>
    <row r="14" spans="1:270" s="101" customFormat="1" ht="21" x14ac:dyDescent="0.25">
      <c r="A14" s="35"/>
      <c r="B14" s="53">
        <v>0.1</v>
      </c>
      <c r="C14" s="56" t="s">
        <v>139</v>
      </c>
      <c r="D14" s="131" t="s">
        <v>261</v>
      </c>
      <c r="E14" s="49" t="s">
        <v>280</v>
      </c>
      <c r="F14" s="50" t="s">
        <v>280</v>
      </c>
      <c r="G14" s="35"/>
      <c r="H14" s="394"/>
      <c r="I14" s="395"/>
      <c r="J14" s="246" t="str">
        <f t="shared" si="0"/>
        <v>...%</v>
      </c>
      <c r="K14" s="247" t="e">
        <f t="shared" si="1"/>
        <v>#VALUE!</v>
      </c>
      <c r="L14" s="235" t="e">
        <f t="shared" si="2"/>
        <v>#VALUE!</v>
      </c>
      <c r="M14" s="236"/>
      <c r="N14" s="328">
        <v>0.74</v>
      </c>
      <c r="O14" s="328">
        <v>0.8</v>
      </c>
      <c r="P14" s="328">
        <v>0.7</v>
      </c>
      <c r="Q14" s="328">
        <v>0.753</v>
      </c>
      <c r="R14" s="236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  <c r="IW14" s="29"/>
      <c r="IX14" s="29"/>
      <c r="IY14" s="29"/>
      <c r="IZ14" s="29"/>
      <c r="JA14" s="29"/>
      <c r="JB14" s="29"/>
      <c r="JC14" s="29"/>
      <c r="JD14" s="29"/>
      <c r="JE14" s="29"/>
      <c r="JF14" s="29"/>
      <c r="JG14" s="29"/>
      <c r="JH14" s="29"/>
      <c r="JI14" s="29"/>
      <c r="JJ14" s="29"/>
    </row>
    <row r="15" spans="1:270" s="101" customFormat="1" ht="21" x14ac:dyDescent="0.25">
      <c r="A15" s="35"/>
      <c r="B15" s="53">
        <v>0.1</v>
      </c>
      <c r="C15" s="56" t="s">
        <v>140</v>
      </c>
      <c r="D15" s="131" t="s">
        <v>261</v>
      </c>
      <c r="E15" s="49" t="s">
        <v>280</v>
      </c>
      <c r="F15" s="50" t="s">
        <v>280</v>
      </c>
      <c r="G15" s="35"/>
      <c r="H15" s="394"/>
      <c r="I15" s="395"/>
      <c r="J15" s="246" t="str">
        <f t="shared" si="0"/>
        <v>...%</v>
      </c>
      <c r="K15" s="247" t="e">
        <f t="shared" si="1"/>
        <v>#VALUE!</v>
      </c>
      <c r="L15" s="235" t="e">
        <f t="shared" si="2"/>
        <v>#VALUE!</v>
      </c>
      <c r="M15" s="236"/>
      <c r="N15" s="328">
        <v>0.4</v>
      </c>
      <c r="O15" s="328">
        <v>0.35</v>
      </c>
      <c r="P15" s="328">
        <v>0.45</v>
      </c>
      <c r="Q15" s="328">
        <v>0.41860000000000003</v>
      </c>
      <c r="R15" s="241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  <c r="IW15" s="29"/>
      <c r="IX15" s="29"/>
      <c r="IY15" s="29"/>
      <c r="IZ15" s="29"/>
      <c r="JA15" s="29"/>
      <c r="JB15" s="29"/>
      <c r="JC15" s="29"/>
      <c r="JD15" s="29"/>
      <c r="JE15" s="29"/>
      <c r="JF15" s="29"/>
      <c r="JG15" s="29"/>
      <c r="JH15" s="29"/>
      <c r="JI15" s="29"/>
      <c r="JJ15" s="29"/>
    </row>
    <row r="16" spans="1:270" s="101" customFormat="1" ht="21" x14ac:dyDescent="0.25">
      <c r="A16" s="35"/>
      <c r="B16" s="53">
        <v>0.1</v>
      </c>
      <c r="C16" s="56" t="s">
        <v>141</v>
      </c>
      <c r="D16" s="131" t="s">
        <v>261</v>
      </c>
      <c r="E16" s="49" t="s">
        <v>280</v>
      </c>
      <c r="F16" s="50" t="s">
        <v>280</v>
      </c>
      <c r="G16" s="35"/>
      <c r="H16" s="394"/>
      <c r="I16" s="395"/>
      <c r="J16" s="246" t="str">
        <f t="shared" si="0"/>
        <v>...%</v>
      </c>
      <c r="K16" s="247" t="e">
        <f t="shared" si="1"/>
        <v>#VALUE!</v>
      </c>
      <c r="L16" s="235" t="e">
        <f t="shared" si="2"/>
        <v>#VALUE!</v>
      </c>
      <c r="M16" s="236"/>
      <c r="N16" s="328">
        <v>0.78</v>
      </c>
      <c r="O16" s="328">
        <v>0.7</v>
      </c>
      <c r="P16" s="328">
        <v>0.73</v>
      </c>
      <c r="Q16" s="328">
        <v>0.7</v>
      </c>
      <c r="R16" s="236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  <c r="IW16" s="29"/>
      <c r="IX16" s="29"/>
      <c r="IY16" s="29"/>
      <c r="IZ16" s="29"/>
      <c r="JA16" s="29"/>
      <c r="JB16" s="29"/>
      <c r="JC16" s="29"/>
      <c r="JD16" s="29"/>
      <c r="JE16" s="29"/>
      <c r="JF16" s="29"/>
      <c r="JG16" s="29"/>
      <c r="JH16" s="29"/>
      <c r="JI16" s="29"/>
      <c r="JJ16" s="29"/>
    </row>
    <row r="17" spans="1:270" s="101" customFormat="1" ht="21" x14ac:dyDescent="0.25">
      <c r="A17" s="35"/>
      <c r="B17" s="53">
        <v>0.1</v>
      </c>
      <c r="C17" s="56" t="s">
        <v>142</v>
      </c>
      <c r="D17" s="131" t="s">
        <v>261</v>
      </c>
      <c r="E17" s="49" t="s">
        <v>280</v>
      </c>
      <c r="F17" s="50" t="s">
        <v>280</v>
      </c>
      <c r="G17" s="35"/>
      <c r="H17" s="394"/>
      <c r="I17" s="395"/>
      <c r="J17" s="246" t="str">
        <f t="shared" si="0"/>
        <v>...%</v>
      </c>
      <c r="K17" s="247" t="e">
        <f t="shared" si="1"/>
        <v>#VALUE!</v>
      </c>
      <c r="L17" s="235" t="e">
        <f t="shared" si="2"/>
        <v>#VALUE!</v>
      </c>
      <c r="M17" s="236"/>
      <c r="N17" s="328">
        <v>0.45500000000000002</v>
      </c>
      <c r="O17" s="328">
        <v>0.3</v>
      </c>
      <c r="P17" s="328">
        <v>0.45</v>
      </c>
      <c r="Q17" s="328">
        <v>0.48</v>
      </c>
      <c r="R17" s="236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  <c r="IW17" s="29"/>
      <c r="IX17" s="29"/>
      <c r="IY17" s="29"/>
      <c r="IZ17" s="29"/>
      <c r="JA17" s="29"/>
      <c r="JB17" s="29"/>
      <c r="JC17" s="29"/>
      <c r="JD17" s="29"/>
      <c r="JE17" s="29"/>
      <c r="JF17" s="29"/>
      <c r="JG17" s="29"/>
      <c r="JH17" s="29"/>
      <c r="JI17" s="29"/>
      <c r="JJ17" s="29"/>
    </row>
    <row r="18" spans="1:270" s="133" customFormat="1" ht="21" x14ac:dyDescent="0.25">
      <c r="A18" s="45"/>
      <c r="B18" s="53">
        <v>0.05</v>
      </c>
      <c r="C18" s="56" t="s">
        <v>143</v>
      </c>
      <c r="D18" s="131" t="s">
        <v>261</v>
      </c>
      <c r="E18" s="49" t="s">
        <v>280</v>
      </c>
      <c r="F18" s="50" t="s">
        <v>280</v>
      </c>
      <c r="G18" s="45"/>
      <c r="H18" s="394"/>
      <c r="I18" s="395"/>
      <c r="J18" s="246" t="str">
        <f t="shared" si="0"/>
        <v>...%</v>
      </c>
      <c r="K18" s="247" t="e">
        <f t="shared" si="1"/>
        <v>#VALUE!</v>
      </c>
      <c r="L18" s="235" t="e">
        <f t="shared" si="2"/>
        <v>#VALUE!</v>
      </c>
      <c r="M18" s="236"/>
      <c r="N18" s="328">
        <v>0.65</v>
      </c>
      <c r="O18" s="328">
        <v>0.5</v>
      </c>
      <c r="P18" s="328">
        <v>0.6</v>
      </c>
      <c r="Q18" s="328">
        <v>0.73</v>
      </c>
      <c r="R18" s="236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  <c r="IW18" s="29"/>
      <c r="IX18" s="29"/>
      <c r="IY18" s="29"/>
      <c r="IZ18" s="29"/>
      <c r="JA18" s="29"/>
      <c r="JB18" s="29"/>
      <c r="JC18" s="29"/>
      <c r="JD18" s="29"/>
      <c r="JE18" s="29"/>
      <c r="JF18" s="29"/>
      <c r="JG18" s="29"/>
      <c r="JH18" s="29"/>
      <c r="JI18" s="29"/>
      <c r="JJ18" s="29"/>
    </row>
    <row r="19" spans="1:270" s="133" customFormat="1" ht="21" x14ac:dyDescent="0.25">
      <c r="A19" s="48"/>
      <c r="B19" s="53">
        <v>0.05</v>
      </c>
      <c r="C19" s="56" t="s">
        <v>144</v>
      </c>
      <c r="D19" s="131" t="s">
        <v>261</v>
      </c>
      <c r="E19" s="49" t="s">
        <v>280</v>
      </c>
      <c r="F19" s="50" t="s">
        <v>280</v>
      </c>
      <c r="G19" s="48"/>
      <c r="H19" s="394"/>
      <c r="I19" s="395"/>
      <c r="J19" s="246" t="str">
        <f t="shared" si="0"/>
        <v>...%</v>
      </c>
      <c r="K19" s="247" t="e">
        <f t="shared" si="1"/>
        <v>#VALUE!</v>
      </c>
      <c r="L19" s="235" t="e">
        <f t="shared" si="2"/>
        <v>#VALUE!</v>
      </c>
      <c r="M19" s="236"/>
      <c r="N19" s="328">
        <v>0.65</v>
      </c>
      <c r="O19" s="328">
        <v>0.5</v>
      </c>
      <c r="P19" s="328">
        <v>0.65</v>
      </c>
      <c r="Q19" s="328">
        <v>0.753</v>
      </c>
      <c r="R19" s="236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  <c r="IW19" s="29"/>
      <c r="IX19" s="29"/>
      <c r="IY19" s="29"/>
      <c r="IZ19" s="29"/>
      <c r="JA19" s="29"/>
      <c r="JB19" s="29"/>
      <c r="JC19" s="29"/>
      <c r="JD19" s="29"/>
      <c r="JE19" s="29"/>
      <c r="JF19" s="29"/>
      <c r="JG19" s="29"/>
      <c r="JH19" s="29"/>
      <c r="JI19" s="29"/>
      <c r="JJ19" s="29"/>
    </row>
    <row r="20" spans="1:270" s="101" customFormat="1" ht="21" x14ac:dyDescent="0.25">
      <c r="A20" s="52"/>
      <c r="B20" s="53">
        <v>0.1</v>
      </c>
      <c r="C20" s="56" t="s">
        <v>145</v>
      </c>
      <c r="D20" s="131" t="s">
        <v>261</v>
      </c>
      <c r="E20" s="49" t="s">
        <v>280</v>
      </c>
      <c r="F20" s="50" t="s">
        <v>280</v>
      </c>
      <c r="G20" s="52"/>
      <c r="H20" s="394"/>
      <c r="I20" s="395"/>
      <c r="J20" s="246" t="str">
        <f t="shared" si="0"/>
        <v>...%</v>
      </c>
      <c r="K20" s="247" t="e">
        <f t="shared" si="1"/>
        <v>#VALUE!</v>
      </c>
      <c r="L20" s="235" t="e">
        <f t="shared" si="2"/>
        <v>#VALUE!</v>
      </c>
      <c r="M20" s="236"/>
      <c r="N20" s="328">
        <v>0.9</v>
      </c>
      <c r="O20" s="328">
        <v>0.8</v>
      </c>
      <c r="P20" s="328">
        <v>0.8</v>
      </c>
      <c r="Q20" s="328">
        <v>0.76500000000000001</v>
      </c>
      <c r="R20" s="236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  <c r="IW20" s="29"/>
      <c r="IX20" s="29"/>
      <c r="IY20" s="29"/>
      <c r="IZ20" s="29"/>
      <c r="JA20" s="29"/>
      <c r="JB20" s="29"/>
      <c r="JC20" s="29"/>
      <c r="JD20" s="29"/>
      <c r="JE20" s="29"/>
      <c r="JF20" s="29"/>
      <c r="JG20" s="29"/>
      <c r="JH20" s="29"/>
      <c r="JI20" s="29"/>
      <c r="JJ20" s="29"/>
    </row>
    <row r="21" spans="1:270" s="101" customFormat="1" ht="21" x14ac:dyDescent="0.25">
      <c r="A21" s="54"/>
      <c r="B21" s="53">
        <v>0.1</v>
      </c>
      <c r="C21" s="56" t="s">
        <v>146</v>
      </c>
      <c r="D21" s="131" t="s">
        <v>261</v>
      </c>
      <c r="E21" s="49" t="s">
        <v>280</v>
      </c>
      <c r="F21" s="50" t="s">
        <v>280</v>
      </c>
      <c r="G21" s="54"/>
      <c r="H21" s="394"/>
      <c r="I21" s="395"/>
      <c r="J21" s="246" t="str">
        <f t="shared" si="0"/>
        <v>...%</v>
      </c>
      <c r="K21" s="247" t="e">
        <f t="shared" si="1"/>
        <v>#VALUE!</v>
      </c>
      <c r="L21" s="235" t="e">
        <f t="shared" si="2"/>
        <v>#VALUE!</v>
      </c>
      <c r="M21" s="236"/>
      <c r="N21" s="328">
        <v>0.7</v>
      </c>
      <c r="O21" s="328">
        <v>0.7</v>
      </c>
      <c r="P21" s="328">
        <v>0.7</v>
      </c>
      <c r="Q21" s="328">
        <v>0.72</v>
      </c>
      <c r="R21" s="236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  <c r="IW21" s="29"/>
      <c r="IX21" s="29"/>
      <c r="IY21" s="29"/>
      <c r="IZ21" s="29"/>
      <c r="JA21" s="29"/>
      <c r="JB21" s="29"/>
      <c r="JC21" s="29"/>
      <c r="JD21" s="29"/>
      <c r="JE21" s="29"/>
      <c r="JF21" s="29"/>
      <c r="JG21" s="29"/>
      <c r="JH21" s="29"/>
      <c r="JI21" s="29"/>
      <c r="JJ21" s="29"/>
    </row>
    <row r="22" spans="1:270" s="101" customFormat="1" ht="21" x14ac:dyDescent="0.25">
      <c r="A22" s="54"/>
      <c r="B22" s="53">
        <v>0.1</v>
      </c>
      <c r="C22" s="56" t="s">
        <v>147</v>
      </c>
      <c r="D22" s="131" t="s">
        <v>261</v>
      </c>
      <c r="E22" s="49" t="s">
        <v>280</v>
      </c>
      <c r="F22" s="50" t="s">
        <v>280</v>
      </c>
      <c r="G22" s="54"/>
      <c r="H22" s="394"/>
      <c r="I22" s="395"/>
      <c r="J22" s="246" t="str">
        <f t="shared" si="0"/>
        <v>...%</v>
      </c>
      <c r="K22" s="247" t="e">
        <f t="shared" si="1"/>
        <v>#VALUE!</v>
      </c>
      <c r="L22" s="235" t="e">
        <f t="shared" si="2"/>
        <v>#VALUE!</v>
      </c>
      <c r="M22" s="236"/>
      <c r="N22" s="328">
        <v>0.59</v>
      </c>
      <c r="O22" s="328">
        <v>0.7</v>
      </c>
      <c r="P22" s="328">
        <v>0.7</v>
      </c>
      <c r="Q22" s="328">
        <v>0.61</v>
      </c>
      <c r="R22" s="236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  <c r="IU22" s="29"/>
      <c r="IV22" s="29"/>
      <c r="IW22" s="29"/>
      <c r="IX22" s="29"/>
      <c r="IY22" s="29"/>
      <c r="IZ22" s="29"/>
      <c r="JA22" s="29"/>
      <c r="JB22" s="29"/>
      <c r="JC22" s="29"/>
      <c r="JD22" s="29"/>
      <c r="JE22" s="29"/>
      <c r="JF22" s="29"/>
      <c r="JG22" s="29"/>
      <c r="JH22" s="29"/>
      <c r="JI22" s="29"/>
      <c r="JJ22" s="29"/>
    </row>
    <row r="23" spans="1:270" s="101" customFormat="1" ht="21" x14ac:dyDescent="0.25">
      <c r="A23" s="52"/>
      <c r="B23" s="53">
        <v>0.1</v>
      </c>
      <c r="C23" s="56" t="s">
        <v>148</v>
      </c>
      <c r="D23" s="131" t="s">
        <v>261</v>
      </c>
      <c r="E23" s="49" t="s">
        <v>280</v>
      </c>
      <c r="F23" s="50" t="s">
        <v>280</v>
      </c>
      <c r="G23" s="52"/>
      <c r="H23" s="394"/>
      <c r="I23" s="395"/>
      <c r="J23" s="246" t="str">
        <f t="shared" si="0"/>
        <v>...%</v>
      </c>
      <c r="K23" s="247" t="e">
        <f t="shared" si="1"/>
        <v>#VALUE!</v>
      </c>
      <c r="L23" s="235" t="e">
        <f t="shared" si="2"/>
        <v>#VALUE!</v>
      </c>
      <c r="M23" s="236"/>
      <c r="N23" s="328">
        <v>0.7</v>
      </c>
      <c r="O23" s="328">
        <v>0.95</v>
      </c>
      <c r="P23" s="328">
        <v>0.8</v>
      </c>
      <c r="Q23" s="328">
        <v>0.82</v>
      </c>
      <c r="R23" s="236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  <c r="IU23" s="29"/>
      <c r="IV23" s="29"/>
      <c r="IW23" s="29"/>
      <c r="IX23" s="29"/>
      <c r="IY23" s="29"/>
      <c r="IZ23" s="29"/>
      <c r="JA23" s="29"/>
      <c r="JB23" s="29"/>
      <c r="JC23" s="29"/>
      <c r="JD23" s="29"/>
      <c r="JE23" s="29"/>
      <c r="JF23" s="29"/>
      <c r="JG23" s="29"/>
      <c r="JH23" s="29"/>
      <c r="JI23" s="29"/>
      <c r="JJ23" s="29"/>
    </row>
    <row r="24" spans="1:270" s="102" customFormat="1" ht="21" x14ac:dyDescent="0.25">
      <c r="A24" s="54"/>
      <c r="B24" s="53">
        <v>0.1</v>
      </c>
      <c r="C24" s="56" t="s">
        <v>149</v>
      </c>
      <c r="D24" s="131" t="s">
        <v>261</v>
      </c>
      <c r="E24" s="49" t="s">
        <v>280</v>
      </c>
      <c r="F24" s="50" t="s">
        <v>280</v>
      </c>
      <c r="G24" s="54"/>
      <c r="H24" s="394"/>
      <c r="I24" s="395"/>
      <c r="J24" s="246" t="str">
        <f t="shared" si="0"/>
        <v>...%</v>
      </c>
      <c r="K24" s="247" t="e">
        <f t="shared" si="1"/>
        <v>#VALUE!</v>
      </c>
      <c r="L24" s="235" t="e">
        <f t="shared" ref="L24:L26" si="3">F24-E24</f>
        <v>#VALUE!</v>
      </c>
      <c r="M24" s="236"/>
      <c r="N24" s="328">
        <v>0.75</v>
      </c>
      <c r="O24" s="328">
        <v>0.9</v>
      </c>
      <c r="P24" s="328">
        <v>0.75</v>
      </c>
      <c r="Q24" s="328">
        <v>0.8</v>
      </c>
      <c r="R24" s="236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  <c r="IU24" s="29"/>
      <c r="IV24" s="29"/>
      <c r="IW24" s="29"/>
      <c r="IX24" s="29"/>
      <c r="IY24" s="29"/>
      <c r="IZ24" s="29"/>
      <c r="JA24" s="29"/>
      <c r="JB24" s="29"/>
      <c r="JC24" s="29"/>
      <c r="JD24" s="29"/>
      <c r="JE24" s="29"/>
      <c r="JF24" s="29"/>
      <c r="JG24" s="29"/>
      <c r="JH24" s="29"/>
      <c r="JI24" s="29"/>
      <c r="JJ24" s="29"/>
    </row>
    <row r="25" spans="1:270" s="102" customFormat="1" ht="35" customHeight="1" x14ac:dyDescent="0.25">
      <c r="A25" s="54"/>
      <c r="B25" s="53">
        <v>0.01</v>
      </c>
      <c r="C25" s="56" t="s">
        <v>135</v>
      </c>
      <c r="D25" s="32" t="s">
        <v>262</v>
      </c>
      <c r="E25" s="49" t="s">
        <v>280</v>
      </c>
      <c r="F25" s="50" t="s">
        <v>280</v>
      </c>
      <c r="G25" s="54"/>
      <c r="H25" s="394"/>
      <c r="I25" s="395"/>
      <c r="J25" s="246" t="str">
        <f t="shared" si="0"/>
        <v>...%</v>
      </c>
      <c r="K25" s="247" t="e">
        <f t="shared" si="1"/>
        <v>#VALUE!</v>
      </c>
      <c r="L25" s="235" t="e">
        <f t="shared" si="3"/>
        <v>#VALUE!</v>
      </c>
      <c r="M25" s="236"/>
      <c r="N25" s="328">
        <v>0.72</v>
      </c>
      <c r="O25" s="328">
        <v>0.8</v>
      </c>
      <c r="P25" s="328">
        <v>0.75</v>
      </c>
      <c r="Q25" s="328">
        <v>0.7</v>
      </c>
      <c r="R25" s="236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  <c r="IU25" s="29"/>
      <c r="IV25" s="29"/>
      <c r="IW25" s="29"/>
      <c r="IX25" s="29"/>
      <c r="IY25" s="29"/>
      <c r="IZ25" s="29"/>
      <c r="JA25" s="29"/>
      <c r="JB25" s="29"/>
      <c r="JC25" s="29"/>
      <c r="JD25" s="29"/>
      <c r="JE25" s="29"/>
      <c r="JF25" s="29"/>
      <c r="JG25" s="29"/>
      <c r="JH25" s="29"/>
      <c r="JI25" s="29"/>
      <c r="JJ25" s="29"/>
    </row>
    <row r="26" spans="1:270" s="102" customFormat="1" ht="34" customHeight="1" x14ac:dyDescent="0.25">
      <c r="A26" s="54"/>
      <c r="B26" s="53">
        <v>0.01</v>
      </c>
      <c r="C26" s="56" t="s">
        <v>137</v>
      </c>
      <c r="D26" s="32" t="s">
        <v>262</v>
      </c>
      <c r="E26" s="49" t="s">
        <v>280</v>
      </c>
      <c r="F26" s="50" t="s">
        <v>280</v>
      </c>
      <c r="G26" s="54"/>
      <c r="H26" s="394"/>
      <c r="I26" s="395"/>
      <c r="J26" s="246" t="str">
        <f t="shared" si="0"/>
        <v>...%</v>
      </c>
      <c r="K26" s="247" t="e">
        <f t="shared" si="1"/>
        <v>#VALUE!</v>
      </c>
      <c r="L26" s="235" t="e">
        <f t="shared" si="3"/>
        <v>#VALUE!</v>
      </c>
      <c r="M26" s="236"/>
      <c r="N26" s="328">
        <v>0.72</v>
      </c>
      <c r="O26" s="328">
        <v>0.75</v>
      </c>
      <c r="P26" s="328">
        <v>0.75</v>
      </c>
      <c r="Q26" s="328">
        <v>0.76700000000000002</v>
      </c>
      <c r="R26" s="241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  <c r="IU26" s="29"/>
      <c r="IV26" s="29"/>
      <c r="IW26" s="29"/>
      <c r="IX26" s="29"/>
      <c r="IY26" s="29"/>
      <c r="IZ26" s="29"/>
      <c r="JA26" s="29"/>
      <c r="JB26" s="29"/>
      <c r="JC26" s="29"/>
      <c r="JD26" s="29"/>
      <c r="JE26" s="29"/>
      <c r="JF26" s="29"/>
      <c r="JG26" s="29"/>
      <c r="JH26" s="29"/>
      <c r="JI26" s="29"/>
      <c r="JJ26" s="29"/>
    </row>
    <row r="27" spans="1:270" s="29" customFormat="1" ht="15" customHeight="1" x14ac:dyDescent="0.25">
      <c r="A27" s="52"/>
      <c r="B27" s="169"/>
      <c r="C27" s="92"/>
      <c r="D27" s="113"/>
      <c r="E27" s="114"/>
      <c r="F27" s="115"/>
      <c r="G27" s="52"/>
      <c r="H27" s="394"/>
      <c r="I27" s="395"/>
      <c r="J27" s="237"/>
      <c r="K27" s="237"/>
      <c r="L27" s="237"/>
      <c r="M27" s="237"/>
      <c r="N27" s="278"/>
      <c r="O27" s="278"/>
      <c r="P27" s="278"/>
      <c r="Q27" s="278"/>
      <c r="R27" s="230"/>
    </row>
    <row r="28" spans="1:270" s="22" customFormat="1" ht="15" customHeight="1" x14ac:dyDescent="0.25">
      <c r="A28" s="52"/>
      <c r="B28" s="169"/>
      <c r="C28" s="17" t="s">
        <v>231</v>
      </c>
      <c r="D28" s="107"/>
      <c r="E28" s="109"/>
      <c r="F28" s="368"/>
      <c r="G28" s="52"/>
      <c r="H28" s="394"/>
      <c r="I28" s="395"/>
      <c r="J28" s="237"/>
      <c r="K28" s="237"/>
      <c r="L28" s="237"/>
      <c r="M28" s="230"/>
      <c r="N28" s="210" t="s">
        <v>235</v>
      </c>
      <c r="O28" s="210" t="s">
        <v>236</v>
      </c>
      <c r="P28" s="210" t="s">
        <v>237</v>
      </c>
      <c r="Q28" s="210" t="s">
        <v>238</v>
      </c>
      <c r="R28" s="230"/>
    </row>
    <row r="29" spans="1:270" s="22" customFormat="1" ht="21" x14ac:dyDescent="0.25">
      <c r="A29" s="63"/>
      <c r="B29" s="23" t="s">
        <v>5</v>
      </c>
      <c r="C29" s="24" t="s">
        <v>134</v>
      </c>
      <c r="D29" s="25" t="s">
        <v>7</v>
      </c>
      <c r="E29" s="26" t="s">
        <v>17</v>
      </c>
      <c r="F29" s="47" t="s">
        <v>18</v>
      </c>
      <c r="G29" s="63"/>
      <c r="H29" s="394"/>
      <c r="I29" s="395"/>
      <c r="J29" s="228" t="s">
        <v>10</v>
      </c>
      <c r="K29" s="229" t="s">
        <v>11</v>
      </c>
      <c r="L29" s="235"/>
      <c r="M29" s="230"/>
      <c r="N29" s="231" t="s">
        <v>17</v>
      </c>
      <c r="O29" s="231" t="s">
        <v>17</v>
      </c>
      <c r="P29" s="231" t="s">
        <v>17</v>
      </c>
      <c r="Q29" s="231" t="s">
        <v>17</v>
      </c>
      <c r="R29" s="265"/>
    </row>
    <row r="30" spans="1:270" s="29" customFormat="1" ht="42" x14ac:dyDescent="0.25">
      <c r="A30" s="28"/>
      <c r="B30" s="408">
        <v>0.01</v>
      </c>
      <c r="C30" s="150" t="s">
        <v>150</v>
      </c>
      <c r="D30" s="32" t="s">
        <v>271</v>
      </c>
      <c r="E30" s="49" t="s">
        <v>280</v>
      </c>
      <c r="F30" s="50" t="s">
        <v>280</v>
      </c>
      <c r="G30" s="28"/>
      <c r="H30" s="394"/>
      <c r="I30" s="395"/>
      <c r="J30" s="246" t="str">
        <f>F30</f>
        <v>...%</v>
      </c>
      <c r="K30" s="247" t="e">
        <f>1-(1*J30)</f>
        <v>#VALUE!</v>
      </c>
      <c r="L30" s="235" t="e">
        <f>F30-E30</f>
        <v>#VALUE!</v>
      </c>
      <c r="M30" s="236"/>
      <c r="N30" s="328">
        <v>0.02</v>
      </c>
      <c r="O30" s="328">
        <v>0.01</v>
      </c>
      <c r="P30" s="328">
        <v>0.02</v>
      </c>
      <c r="Q30" s="328">
        <v>0.02</v>
      </c>
      <c r="R30" s="265"/>
    </row>
    <row r="31" spans="1:270" s="57" customFormat="1" ht="15" customHeight="1" x14ac:dyDescent="0.25">
      <c r="A31" s="35"/>
      <c r="B31" s="356"/>
      <c r="C31" s="37"/>
      <c r="D31" s="78"/>
      <c r="E31" s="37"/>
      <c r="F31" s="78"/>
      <c r="G31" s="173"/>
      <c r="H31" s="394"/>
      <c r="I31" s="395"/>
      <c r="J31" s="238"/>
      <c r="K31" s="238"/>
      <c r="L31" s="238"/>
      <c r="M31" s="307"/>
      <c r="N31" s="313"/>
      <c r="O31" s="313"/>
      <c r="P31" s="313"/>
      <c r="Q31" s="313"/>
      <c r="R31" s="236"/>
      <c r="S31" s="393"/>
      <c r="T31" s="393"/>
      <c r="U31" s="393"/>
    </row>
    <row r="32" spans="1:270" s="41" customFormat="1" ht="15" customHeight="1" x14ac:dyDescent="0.25">
      <c r="A32" s="35"/>
      <c r="B32" s="351"/>
      <c r="C32" s="333" t="s">
        <v>300</v>
      </c>
      <c r="D32" s="335"/>
      <c r="E32" s="144"/>
      <c r="F32" s="336"/>
      <c r="H32" s="394"/>
      <c r="I32" s="395"/>
      <c r="J32" s="219"/>
      <c r="K32" s="219"/>
      <c r="L32" s="219"/>
      <c r="M32" s="277"/>
      <c r="N32" s="277"/>
      <c r="O32" s="337"/>
      <c r="P32" s="337"/>
      <c r="Q32" s="337"/>
      <c r="R32" s="337"/>
      <c r="S32" s="393"/>
      <c r="T32" s="393"/>
      <c r="U32" s="393"/>
    </row>
    <row r="33" spans="1:21" s="22" customFormat="1" ht="21" x14ac:dyDescent="0.25">
      <c r="A33" s="35"/>
      <c r="B33" s="352" t="s">
        <v>5</v>
      </c>
      <c r="C33" s="525" t="s">
        <v>301</v>
      </c>
      <c r="D33" s="526"/>
      <c r="E33" s="527"/>
      <c r="F33" s="27" t="s">
        <v>256</v>
      </c>
      <c r="H33" s="394"/>
      <c r="I33" s="395"/>
      <c r="J33" s="228" t="s">
        <v>10</v>
      </c>
      <c r="K33" s="229" t="s">
        <v>11</v>
      </c>
      <c r="L33" s="277"/>
      <c r="M33" s="245"/>
      <c r="N33" s="338"/>
      <c r="O33" s="338"/>
      <c r="P33" s="338"/>
      <c r="Q33" s="338"/>
      <c r="R33" s="338"/>
      <c r="S33" s="393"/>
      <c r="T33" s="393"/>
      <c r="U33" s="393"/>
    </row>
    <row r="34" spans="1:21" s="29" customFormat="1" ht="15" customHeight="1" x14ac:dyDescent="0.25">
      <c r="A34" s="111"/>
      <c r="B34" s="353">
        <v>0.1</v>
      </c>
      <c r="C34" s="81" t="s">
        <v>249</v>
      </c>
      <c r="D34" s="345"/>
      <c r="E34" s="346"/>
      <c r="F34" s="347" t="s">
        <v>281</v>
      </c>
      <c r="G34" s="111"/>
      <c r="H34" s="394"/>
      <c r="I34" s="395"/>
      <c r="J34" s="233" t="str">
        <f t="shared" ref="J34:J47" si="4">F34</f>
        <v>...€</v>
      </c>
      <c r="K34" s="234" t="str">
        <f t="shared" ref="K34:K47" si="5">J34</f>
        <v>...€</v>
      </c>
      <c r="L34" s="219"/>
      <c r="M34" s="219"/>
      <c r="N34" s="338"/>
      <c r="O34" s="338"/>
      <c r="P34" s="219"/>
      <c r="Q34" s="219"/>
      <c r="R34" s="219"/>
    </row>
    <row r="35" spans="1:21" s="29" customFormat="1" ht="15" customHeight="1" x14ac:dyDescent="0.25">
      <c r="A35" s="111"/>
      <c r="B35" s="353">
        <v>0.1</v>
      </c>
      <c r="C35" s="81" t="s">
        <v>250</v>
      </c>
      <c r="D35" s="345"/>
      <c r="E35" s="346"/>
      <c r="F35" s="347" t="s">
        <v>281</v>
      </c>
      <c r="G35" s="111"/>
      <c r="H35" s="394"/>
      <c r="I35" s="395"/>
      <c r="J35" s="233" t="str">
        <f t="shared" si="4"/>
        <v>...€</v>
      </c>
      <c r="K35" s="234" t="str">
        <f t="shared" si="5"/>
        <v>...€</v>
      </c>
      <c r="L35" s="219"/>
      <c r="M35" s="219"/>
      <c r="N35" s="338"/>
      <c r="O35" s="338"/>
      <c r="P35" s="219"/>
      <c r="Q35" s="219"/>
      <c r="R35" s="219"/>
    </row>
    <row r="36" spans="1:21" s="29" customFormat="1" ht="15" customHeight="1" x14ac:dyDescent="0.25">
      <c r="A36" s="111"/>
      <c r="B36" s="353">
        <v>0.05</v>
      </c>
      <c r="C36" s="156" t="s">
        <v>251</v>
      </c>
      <c r="D36" s="190"/>
      <c r="E36" s="157"/>
      <c r="F36" s="158" t="s">
        <v>281</v>
      </c>
      <c r="G36" s="111"/>
      <c r="H36" s="394"/>
      <c r="I36" s="395"/>
      <c r="J36" s="233" t="str">
        <f t="shared" si="4"/>
        <v>...€</v>
      </c>
      <c r="K36" s="234" t="str">
        <f t="shared" si="5"/>
        <v>...€</v>
      </c>
      <c r="L36" s="219"/>
      <c r="M36" s="219"/>
      <c r="N36" s="338"/>
      <c r="O36" s="338"/>
      <c r="P36" s="219"/>
      <c r="Q36" s="219"/>
      <c r="R36" s="219"/>
    </row>
    <row r="37" spans="1:21" s="29" customFormat="1" ht="15" customHeight="1" x14ac:dyDescent="0.25">
      <c r="A37" s="111"/>
      <c r="B37" s="353">
        <v>0.05</v>
      </c>
      <c r="C37" s="156" t="s">
        <v>252</v>
      </c>
      <c r="D37" s="190"/>
      <c r="E37" s="157"/>
      <c r="F37" s="158" t="s">
        <v>281</v>
      </c>
      <c r="G37" s="111"/>
      <c r="H37" s="394"/>
      <c r="I37" s="395"/>
      <c r="J37" s="233" t="str">
        <f t="shared" si="4"/>
        <v>...€</v>
      </c>
      <c r="K37" s="234" t="str">
        <f t="shared" si="5"/>
        <v>...€</v>
      </c>
      <c r="L37" s="219"/>
      <c r="M37" s="219"/>
      <c r="N37" s="338"/>
      <c r="O37" s="338"/>
      <c r="P37" s="219"/>
      <c r="Q37" s="219"/>
      <c r="R37" s="219"/>
    </row>
    <row r="38" spans="1:21" s="381" customFormat="1" ht="15" customHeight="1" x14ac:dyDescent="0.25">
      <c r="A38" s="111"/>
      <c r="B38" s="353">
        <v>0.05</v>
      </c>
      <c r="C38" s="81" t="s">
        <v>341</v>
      </c>
      <c r="D38" s="345"/>
      <c r="E38" s="346"/>
      <c r="F38" s="347" t="s">
        <v>281</v>
      </c>
      <c r="G38" s="111"/>
      <c r="H38" s="394"/>
      <c r="I38" s="395"/>
      <c r="J38" s="233" t="str">
        <f t="shared" si="4"/>
        <v>...€</v>
      </c>
      <c r="K38" s="234" t="str">
        <f t="shared" si="5"/>
        <v>...€</v>
      </c>
      <c r="L38" s="219"/>
      <c r="M38" s="219"/>
      <c r="N38" s="338"/>
      <c r="O38" s="338"/>
      <c r="P38" s="219"/>
      <c r="Q38" s="219"/>
      <c r="R38" s="219"/>
    </row>
    <row r="39" spans="1:21" s="29" customFormat="1" ht="15" customHeight="1" x14ac:dyDescent="0.25">
      <c r="A39" s="111"/>
      <c r="B39" s="353">
        <v>0.05</v>
      </c>
      <c r="C39" s="81" t="s">
        <v>342</v>
      </c>
      <c r="D39" s="345"/>
      <c r="E39" s="346"/>
      <c r="F39" s="347" t="s">
        <v>281</v>
      </c>
      <c r="G39" s="111"/>
      <c r="H39" s="394"/>
      <c r="I39" s="395"/>
      <c r="J39" s="233" t="str">
        <f t="shared" si="4"/>
        <v>...€</v>
      </c>
      <c r="K39" s="234" t="str">
        <f t="shared" si="5"/>
        <v>...€</v>
      </c>
      <c r="L39" s="219"/>
      <c r="M39" s="219"/>
      <c r="N39" s="338"/>
      <c r="O39" s="338"/>
      <c r="P39" s="219"/>
      <c r="Q39" s="219"/>
      <c r="R39" s="219"/>
    </row>
    <row r="40" spans="1:21" s="29" customFormat="1" ht="15" customHeight="1" x14ac:dyDescent="0.25">
      <c r="A40" s="112"/>
      <c r="B40" s="353">
        <v>0.05</v>
      </c>
      <c r="C40" s="156" t="s">
        <v>307</v>
      </c>
      <c r="D40" s="190"/>
      <c r="E40" s="157"/>
      <c r="F40" s="158" t="s">
        <v>281</v>
      </c>
      <c r="G40" s="112"/>
      <c r="H40" s="394"/>
      <c r="I40" s="395"/>
      <c r="J40" s="233" t="str">
        <f t="shared" si="4"/>
        <v>...€</v>
      </c>
      <c r="K40" s="234" t="str">
        <f t="shared" si="5"/>
        <v>...€</v>
      </c>
      <c r="L40" s="219"/>
      <c r="M40" s="219"/>
      <c r="N40" s="338"/>
      <c r="O40" s="338"/>
      <c r="P40" s="219"/>
      <c r="Q40" s="219"/>
      <c r="R40" s="219"/>
    </row>
    <row r="41" spans="1:21" s="381" customFormat="1" ht="15" customHeight="1" x14ac:dyDescent="0.25">
      <c r="A41" s="112"/>
      <c r="B41" s="353">
        <v>0.05</v>
      </c>
      <c r="C41" s="156" t="s">
        <v>308</v>
      </c>
      <c r="D41" s="190"/>
      <c r="E41" s="157"/>
      <c r="F41" s="158" t="s">
        <v>281</v>
      </c>
      <c r="G41" s="112"/>
      <c r="H41" s="394"/>
      <c r="I41" s="395"/>
      <c r="J41" s="233" t="str">
        <f t="shared" si="4"/>
        <v>...€</v>
      </c>
      <c r="K41" s="234" t="str">
        <f t="shared" si="5"/>
        <v>...€</v>
      </c>
      <c r="L41" s="219"/>
      <c r="M41" s="219"/>
      <c r="N41" s="338"/>
      <c r="O41" s="338"/>
      <c r="P41" s="219"/>
      <c r="Q41" s="219"/>
      <c r="R41" s="219"/>
    </row>
    <row r="42" spans="1:21" s="29" customFormat="1" ht="15" customHeight="1" x14ac:dyDescent="0.25">
      <c r="A42" s="112"/>
      <c r="B42" s="353">
        <v>0.05</v>
      </c>
      <c r="C42" s="156" t="s">
        <v>309</v>
      </c>
      <c r="D42" s="190"/>
      <c r="E42" s="157"/>
      <c r="F42" s="158" t="s">
        <v>281</v>
      </c>
      <c r="G42" s="112"/>
      <c r="H42" s="394"/>
      <c r="I42" s="395"/>
      <c r="J42" s="233" t="str">
        <f t="shared" si="4"/>
        <v>...€</v>
      </c>
      <c r="K42" s="234" t="str">
        <f t="shared" si="5"/>
        <v>...€</v>
      </c>
      <c r="L42" s="219"/>
      <c r="M42" s="219"/>
      <c r="N42" s="338"/>
      <c r="O42" s="338"/>
      <c r="P42" s="219"/>
      <c r="Q42" s="219"/>
      <c r="R42" s="219"/>
    </row>
    <row r="43" spans="1:21" s="381" customFormat="1" ht="15" customHeight="1" x14ac:dyDescent="0.25">
      <c r="A43" s="112"/>
      <c r="B43" s="353">
        <v>0.05</v>
      </c>
      <c r="C43" s="156" t="s">
        <v>310</v>
      </c>
      <c r="D43" s="190"/>
      <c r="E43" s="157"/>
      <c r="F43" s="158" t="s">
        <v>281</v>
      </c>
      <c r="G43" s="112"/>
      <c r="H43" s="394"/>
      <c r="I43" s="395"/>
      <c r="J43" s="233" t="str">
        <f t="shared" si="4"/>
        <v>...€</v>
      </c>
      <c r="K43" s="234" t="str">
        <f t="shared" si="5"/>
        <v>...€</v>
      </c>
      <c r="L43" s="219"/>
      <c r="M43" s="219"/>
      <c r="N43" s="338"/>
      <c r="O43" s="338"/>
      <c r="P43" s="219"/>
      <c r="Q43" s="219"/>
      <c r="R43" s="219"/>
    </row>
    <row r="44" spans="1:21" s="381" customFormat="1" ht="15" customHeight="1" x14ac:dyDescent="0.25">
      <c r="A44" s="112"/>
      <c r="B44" s="353">
        <v>0.05</v>
      </c>
      <c r="C44" s="156" t="s">
        <v>311</v>
      </c>
      <c r="D44" s="190"/>
      <c r="E44" s="157"/>
      <c r="F44" s="158" t="s">
        <v>281</v>
      </c>
      <c r="G44" s="112"/>
      <c r="H44" s="394"/>
      <c r="I44" s="395"/>
      <c r="J44" s="233" t="str">
        <f t="shared" si="4"/>
        <v>...€</v>
      </c>
      <c r="K44" s="234" t="str">
        <f t="shared" si="5"/>
        <v>...€</v>
      </c>
      <c r="L44" s="219"/>
      <c r="M44" s="219"/>
      <c r="N44" s="338"/>
      <c r="O44" s="338"/>
      <c r="P44" s="219"/>
      <c r="Q44" s="219"/>
      <c r="R44" s="219"/>
    </row>
    <row r="45" spans="1:21" s="29" customFormat="1" ht="15" customHeight="1" x14ac:dyDescent="0.25">
      <c r="A45" s="112"/>
      <c r="B45" s="353">
        <v>0.05</v>
      </c>
      <c r="C45" s="156" t="s">
        <v>312</v>
      </c>
      <c r="D45" s="190"/>
      <c r="E45" s="157"/>
      <c r="F45" s="158" t="s">
        <v>281</v>
      </c>
      <c r="G45" s="112"/>
      <c r="H45" s="394"/>
      <c r="I45" s="395"/>
      <c r="J45" s="233" t="str">
        <f t="shared" si="4"/>
        <v>...€</v>
      </c>
      <c r="K45" s="234" t="str">
        <f t="shared" si="5"/>
        <v>...€</v>
      </c>
      <c r="L45" s="219"/>
      <c r="M45" s="219"/>
      <c r="N45" s="338"/>
      <c r="O45" s="338"/>
      <c r="P45" s="219"/>
      <c r="Q45" s="219"/>
      <c r="R45" s="219"/>
    </row>
    <row r="46" spans="1:21" s="41" customFormat="1" ht="15" customHeight="1" x14ac:dyDescent="0.25">
      <c r="A46" s="112"/>
      <c r="B46" s="353">
        <v>0.05</v>
      </c>
      <c r="C46" s="156" t="s">
        <v>314</v>
      </c>
      <c r="D46" s="191"/>
      <c r="E46" s="159"/>
      <c r="F46" s="160" t="s">
        <v>281</v>
      </c>
      <c r="G46" s="112"/>
      <c r="H46" s="394"/>
      <c r="I46" s="395"/>
      <c r="J46" s="233" t="str">
        <f t="shared" si="4"/>
        <v>...€</v>
      </c>
      <c r="K46" s="234" t="str">
        <f t="shared" si="5"/>
        <v>...€</v>
      </c>
      <c r="L46" s="236"/>
      <c r="M46" s="236"/>
      <c r="N46" s="338"/>
      <c r="O46" s="338"/>
      <c r="P46" s="236"/>
      <c r="Q46" s="236"/>
      <c r="R46" s="236"/>
    </row>
    <row r="47" spans="1:21" s="41" customFormat="1" ht="15" customHeight="1" x14ac:dyDescent="0.25">
      <c r="A47" s="112"/>
      <c r="B47" s="353">
        <v>0.05</v>
      </c>
      <c r="C47" s="156" t="s">
        <v>313</v>
      </c>
      <c r="D47" s="191"/>
      <c r="E47" s="159"/>
      <c r="F47" s="160" t="s">
        <v>281</v>
      </c>
      <c r="G47" s="112"/>
      <c r="H47" s="394"/>
      <c r="I47" s="395"/>
      <c r="J47" s="233" t="str">
        <f t="shared" si="4"/>
        <v>...€</v>
      </c>
      <c r="K47" s="234" t="str">
        <f t="shared" si="5"/>
        <v>...€</v>
      </c>
      <c r="L47" s="236"/>
      <c r="M47" s="236"/>
      <c r="N47" s="338"/>
      <c r="O47" s="338"/>
      <c r="P47" s="236"/>
      <c r="Q47" s="236"/>
      <c r="R47" s="236"/>
    </row>
    <row r="48" spans="1:21" s="29" customFormat="1" ht="15" customHeight="1" x14ac:dyDescent="0.25">
      <c r="A48" s="87"/>
      <c r="B48" s="151"/>
      <c r="C48" s="89"/>
      <c r="D48" s="152"/>
      <c r="E48" s="114"/>
      <c r="F48" s="115"/>
      <c r="G48" s="87"/>
      <c r="H48" s="394"/>
      <c r="I48" s="395"/>
      <c r="J48" s="238"/>
      <c r="K48" s="238"/>
      <c r="L48" s="238"/>
      <c r="M48" s="219"/>
      <c r="N48" s="278"/>
      <c r="O48" s="278"/>
      <c r="P48" s="278"/>
      <c r="Q48" s="278"/>
      <c r="R48" s="236"/>
    </row>
    <row r="49" spans="1:18" s="64" customFormat="1" ht="15" customHeight="1" x14ac:dyDescent="0.25">
      <c r="A49" s="383"/>
      <c r="B49" s="341"/>
      <c r="C49" s="184" t="s">
        <v>26</v>
      </c>
      <c r="D49" s="192"/>
      <c r="E49" s="67"/>
      <c r="F49" s="68"/>
      <c r="G49" s="89"/>
      <c r="H49" s="394"/>
      <c r="I49" s="395"/>
      <c r="J49" s="219"/>
      <c r="K49" s="219"/>
      <c r="L49" s="219"/>
      <c r="M49" s="219"/>
      <c r="N49" s="210" t="s">
        <v>235</v>
      </c>
      <c r="O49" s="210" t="s">
        <v>236</v>
      </c>
      <c r="P49" s="210" t="s">
        <v>237</v>
      </c>
      <c r="Q49" s="210" t="s">
        <v>238</v>
      </c>
      <c r="R49" s="236"/>
    </row>
    <row r="50" spans="1:18" s="22" customFormat="1" ht="21" x14ac:dyDescent="0.25">
      <c r="A50" s="383"/>
      <c r="B50" s="70" t="s">
        <v>5</v>
      </c>
      <c r="C50" s="71"/>
      <c r="D50" s="187" t="s">
        <v>27</v>
      </c>
      <c r="E50" s="26" t="s">
        <v>28</v>
      </c>
      <c r="F50" s="73" t="s">
        <v>29</v>
      </c>
      <c r="G50" s="89"/>
      <c r="H50" s="394"/>
      <c r="I50" s="395"/>
      <c r="J50" s="228" t="s">
        <v>10</v>
      </c>
      <c r="K50" s="229" t="s">
        <v>11</v>
      </c>
      <c r="L50" s="230"/>
      <c r="M50" s="219"/>
      <c r="N50" s="231" t="s">
        <v>28</v>
      </c>
      <c r="O50" s="231" t="s">
        <v>28</v>
      </c>
      <c r="P50" s="231" t="s">
        <v>28</v>
      </c>
      <c r="Q50" s="231" t="s">
        <v>28</v>
      </c>
      <c r="R50" s="236"/>
    </row>
    <row r="51" spans="1:18" s="29" customFormat="1" ht="15" customHeight="1" x14ac:dyDescent="0.25">
      <c r="A51" s="383"/>
      <c r="B51" s="53">
        <v>0.05</v>
      </c>
      <c r="C51" s="181" t="s">
        <v>151</v>
      </c>
      <c r="D51" s="186"/>
      <c r="E51" s="49" t="s">
        <v>280</v>
      </c>
      <c r="F51" s="50" t="s">
        <v>280</v>
      </c>
      <c r="G51" s="89"/>
      <c r="H51" s="394"/>
      <c r="I51" s="395"/>
      <c r="J51" s="329" t="str">
        <f>F51</f>
        <v>...%</v>
      </c>
      <c r="K51" s="330" t="e">
        <f>1+(1*J51)</f>
        <v>#VALUE!</v>
      </c>
      <c r="L51" s="235" t="e">
        <f>F51-E51</f>
        <v>#VALUE!</v>
      </c>
      <c r="M51" s="219"/>
      <c r="N51" s="328">
        <v>0</v>
      </c>
      <c r="O51" s="328">
        <v>5.0000000000000001E-3</v>
      </c>
      <c r="P51" s="328">
        <v>0</v>
      </c>
      <c r="Q51" s="328">
        <v>0</v>
      </c>
      <c r="R51" s="236"/>
    </row>
    <row r="52" spans="1:18" s="41" customFormat="1" ht="15" customHeight="1" x14ac:dyDescent="0.25">
      <c r="A52" s="385"/>
      <c r="B52" s="138"/>
      <c r="C52" s="57"/>
      <c r="D52" s="193"/>
      <c r="E52" s="141"/>
      <c r="F52" s="69"/>
      <c r="G52" s="91"/>
      <c r="H52" s="394"/>
      <c r="I52" s="395"/>
      <c r="J52" s="254"/>
      <c r="K52" s="249"/>
      <c r="L52" s="255"/>
      <c r="M52" s="219"/>
      <c r="N52" s="256"/>
      <c r="O52" s="256"/>
      <c r="P52" s="256"/>
      <c r="Q52" s="256"/>
      <c r="R52" s="236"/>
    </row>
    <row r="53" spans="1:18" s="64" customFormat="1" ht="15" customHeight="1" x14ac:dyDescent="0.25">
      <c r="A53" s="382"/>
      <c r="B53" s="138"/>
      <c r="C53" s="184" t="s">
        <v>31</v>
      </c>
      <c r="D53" s="192"/>
      <c r="E53" s="192"/>
      <c r="F53" s="68"/>
      <c r="G53" s="92"/>
      <c r="H53" s="394"/>
      <c r="I53" s="395"/>
      <c r="J53" s="219"/>
      <c r="K53" s="219"/>
      <c r="L53" s="219"/>
      <c r="M53" s="219"/>
      <c r="N53" s="210" t="s">
        <v>235</v>
      </c>
      <c r="O53" s="210" t="s">
        <v>236</v>
      </c>
      <c r="P53" s="210" t="s">
        <v>237</v>
      </c>
      <c r="Q53" s="210" t="s">
        <v>238</v>
      </c>
      <c r="R53" s="236"/>
    </row>
    <row r="54" spans="1:18" s="22" customFormat="1" ht="21" x14ac:dyDescent="0.25">
      <c r="A54" s="383"/>
      <c r="B54" s="70" t="s">
        <v>5</v>
      </c>
      <c r="C54" s="71"/>
      <c r="D54" s="187" t="s">
        <v>27</v>
      </c>
      <c r="E54" s="26" t="s">
        <v>28</v>
      </c>
      <c r="F54" s="73" t="s">
        <v>29</v>
      </c>
      <c r="G54" s="89"/>
      <c r="H54" s="394"/>
      <c r="I54" s="395"/>
      <c r="J54" s="228" t="s">
        <v>10</v>
      </c>
      <c r="K54" s="229" t="s">
        <v>11</v>
      </c>
      <c r="L54" s="230"/>
      <c r="M54" s="219"/>
      <c r="N54" s="231" t="s">
        <v>28</v>
      </c>
      <c r="O54" s="231" t="s">
        <v>28</v>
      </c>
      <c r="P54" s="231" t="s">
        <v>28</v>
      </c>
      <c r="Q54" s="231" t="s">
        <v>28</v>
      </c>
      <c r="R54" s="236"/>
    </row>
    <row r="55" spans="1:18" s="29" customFormat="1" ht="15" customHeight="1" x14ac:dyDescent="0.25">
      <c r="A55" s="93"/>
      <c r="B55" s="53">
        <v>0.05</v>
      </c>
      <c r="C55" s="181" t="s">
        <v>152</v>
      </c>
      <c r="D55" s="186"/>
      <c r="E55" s="49" t="s">
        <v>280</v>
      </c>
      <c r="F55" s="50" t="s">
        <v>280</v>
      </c>
      <c r="G55" s="93"/>
      <c r="H55" s="394"/>
      <c r="I55" s="395"/>
      <c r="J55" s="329" t="str">
        <f>F55</f>
        <v>...%</v>
      </c>
      <c r="K55" s="330" t="e">
        <f>1+(1*J55)</f>
        <v>#VALUE!</v>
      </c>
      <c r="L55" s="235" t="e">
        <f>F55-E55</f>
        <v>#VALUE!</v>
      </c>
      <c r="M55" s="219"/>
      <c r="N55" s="328">
        <v>0</v>
      </c>
      <c r="O55" s="328">
        <v>5.0000000000000001E-4</v>
      </c>
      <c r="P55" s="328">
        <v>0</v>
      </c>
      <c r="Q55" s="328">
        <v>0</v>
      </c>
      <c r="R55" s="236"/>
    </row>
    <row r="56" spans="1:18" s="22" customFormat="1" ht="15" customHeight="1" x14ac:dyDescent="0.25">
      <c r="A56" s="387"/>
      <c r="B56" s="82"/>
      <c r="C56" s="83"/>
      <c r="D56" s="153"/>
      <c r="E56" s="154"/>
      <c r="F56" s="155"/>
      <c r="G56" s="88"/>
      <c r="H56" s="394"/>
      <c r="I56" s="395"/>
      <c r="J56" s="219"/>
      <c r="K56" s="219"/>
      <c r="L56" s="219"/>
      <c r="M56" s="219"/>
      <c r="N56" s="219"/>
      <c r="O56" s="219"/>
      <c r="P56" s="219"/>
      <c r="Q56" s="219"/>
      <c r="R56" s="236"/>
    </row>
    <row r="57" spans="1:18" s="161" customFormat="1" ht="15" customHeight="1" x14ac:dyDescent="0.25">
      <c r="A57" s="112"/>
      <c r="B57" s="162"/>
      <c r="C57" s="164"/>
      <c r="D57" s="165"/>
      <c r="E57" s="140"/>
      <c r="F57" s="163"/>
      <c r="G57" s="112"/>
      <c r="H57" s="394"/>
      <c r="I57" s="395"/>
      <c r="J57" s="236"/>
      <c r="K57" s="236"/>
      <c r="L57" s="236"/>
      <c r="M57" s="236"/>
      <c r="N57" s="252"/>
      <c r="O57" s="252"/>
      <c r="P57" s="252"/>
      <c r="Q57" s="252"/>
      <c r="R57" s="236"/>
    </row>
    <row r="58" spans="1:18" s="88" customFormat="1" ht="22" customHeight="1" x14ac:dyDescent="0.25">
      <c r="A58" s="112"/>
      <c r="B58" s="524" t="s">
        <v>226</v>
      </c>
      <c r="C58" s="524"/>
      <c r="D58" s="524"/>
      <c r="E58" s="524"/>
      <c r="F58" s="524"/>
      <c r="G58" s="112"/>
      <c r="H58" s="394"/>
      <c r="I58" s="395"/>
      <c r="J58" s="236"/>
      <c r="K58" s="236"/>
      <c r="L58" s="236"/>
      <c r="M58" s="236"/>
      <c r="N58" s="266"/>
      <c r="O58" s="283"/>
      <c r="P58" s="283"/>
      <c r="Q58" s="266"/>
      <c r="R58" s="236"/>
    </row>
    <row r="59" spans="1:18" s="88" customFormat="1" ht="33" customHeight="1" x14ac:dyDescent="0.25">
      <c r="A59" s="112"/>
      <c r="B59" s="521" t="s">
        <v>153</v>
      </c>
      <c r="C59" s="521"/>
      <c r="D59" s="521"/>
      <c r="E59" s="521"/>
      <c r="F59" s="521"/>
      <c r="G59" s="112"/>
      <c r="H59" s="394"/>
      <c r="I59" s="395"/>
      <c r="J59" s="236"/>
      <c r="K59" s="236"/>
      <c r="L59" s="236"/>
      <c r="M59" s="236"/>
      <c r="N59" s="266"/>
      <c r="O59" s="283"/>
      <c r="P59" s="283"/>
      <c r="Q59" s="266"/>
      <c r="R59" s="236"/>
    </row>
    <row r="60" spans="1:18" s="88" customFormat="1" ht="22" customHeight="1" x14ac:dyDescent="0.25">
      <c r="A60" s="112"/>
      <c r="B60" s="524" t="s">
        <v>242</v>
      </c>
      <c r="C60" s="524"/>
      <c r="D60" s="524"/>
      <c r="E60" s="524"/>
      <c r="F60" s="524"/>
      <c r="G60" s="112"/>
      <c r="H60" s="394"/>
      <c r="I60" s="395"/>
      <c r="J60" s="236"/>
      <c r="K60" s="236"/>
      <c r="L60" s="236"/>
      <c r="M60" s="236"/>
      <c r="N60" s="266"/>
      <c r="O60" s="282"/>
      <c r="P60" s="282"/>
      <c r="Q60" s="266"/>
      <c r="R60" s="236"/>
    </row>
    <row r="61" spans="1:18" s="90" customFormat="1" ht="11" customHeight="1" x14ac:dyDescent="0.25">
      <c r="A61" s="112"/>
      <c r="B61" s="522" t="s">
        <v>241</v>
      </c>
      <c r="C61" s="522"/>
      <c r="D61" s="522"/>
      <c r="E61" s="522"/>
      <c r="F61" s="522"/>
      <c r="G61" s="112"/>
      <c r="H61" s="394"/>
      <c r="I61" s="395"/>
      <c r="J61" s="236"/>
      <c r="K61" s="236"/>
      <c r="L61" s="236"/>
      <c r="M61" s="236"/>
      <c r="N61" s="266"/>
      <c r="O61" s="282"/>
      <c r="P61" s="282"/>
      <c r="Q61" s="268"/>
      <c r="R61" s="236"/>
    </row>
    <row r="62" spans="1:18" s="88" customFormat="1" ht="22" customHeight="1" x14ac:dyDescent="0.25">
      <c r="A62" s="112"/>
      <c r="B62" s="528" t="s">
        <v>244</v>
      </c>
      <c r="C62" s="528"/>
      <c r="D62" s="528"/>
      <c r="E62" s="528"/>
      <c r="F62" s="528"/>
      <c r="G62" s="112"/>
      <c r="H62" s="394"/>
      <c r="I62" s="395"/>
      <c r="J62" s="236"/>
      <c r="K62" s="236"/>
      <c r="L62" s="236"/>
      <c r="M62" s="236"/>
      <c r="N62" s="266"/>
      <c r="O62" s="283"/>
      <c r="P62" s="283"/>
      <c r="Q62" s="266"/>
      <c r="R62" s="236"/>
    </row>
    <row r="63" spans="1:18" s="29" customFormat="1" ht="12" customHeight="1" x14ac:dyDescent="0.25">
      <c r="A63" s="112"/>
      <c r="B63" s="519" t="s">
        <v>223</v>
      </c>
      <c r="C63" s="519"/>
      <c r="D63" s="519"/>
      <c r="E63" s="519"/>
      <c r="F63" s="519"/>
      <c r="G63" s="112"/>
      <c r="H63" s="394"/>
      <c r="I63" s="395"/>
      <c r="J63" s="236"/>
      <c r="K63" s="236"/>
      <c r="L63" s="236"/>
      <c r="M63" s="236"/>
      <c r="N63" s="266"/>
      <c r="O63" s="266"/>
      <c r="P63" s="266"/>
      <c r="Q63" s="266"/>
      <c r="R63" s="236"/>
    </row>
    <row r="64" spans="1:18" s="29" customFormat="1" ht="22" customHeight="1" x14ac:dyDescent="0.25">
      <c r="A64" s="112"/>
      <c r="B64" s="520" t="s">
        <v>38</v>
      </c>
      <c r="C64" s="520"/>
      <c r="D64" s="520"/>
      <c r="E64" s="520"/>
      <c r="F64" s="520"/>
      <c r="G64" s="112"/>
      <c r="H64" s="394"/>
      <c r="I64" s="395"/>
      <c r="J64" s="236"/>
      <c r="K64" s="236"/>
      <c r="L64" s="236"/>
      <c r="M64" s="236"/>
      <c r="N64" s="266"/>
      <c r="O64" s="266"/>
      <c r="P64" s="266"/>
      <c r="Q64" s="266"/>
      <c r="R64" s="236"/>
    </row>
    <row r="65" spans="1:18" s="179" customFormat="1" x14ac:dyDescent="0.35">
      <c r="A65" s="236"/>
      <c r="B65" s="236"/>
      <c r="C65" s="236"/>
      <c r="D65" s="236"/>
      <c r="E65" s="236"/>
      <c r="F65" s="236"/>
      <c r="G65" s="236"/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</row>
    <row r="66" spans="1:18" s="179" customFormat="1" x14ac:dyDescent="0.35">
      <c r="B66" s="342"/>
      <c r="N66" s="211"/>
      <c r="O66" s="211"/>
      <c r="P66" s="211"/>
      <c r="Q66" s="211"/>
    </row>
    <row r="67" spans="1:18" s="179" customFormat="1" x14ac:dyDescent="0.35">
      <c r="B67" s="342"/>
      <c r="N67" s="211"/>
      <c r="O67" s="211"/>
      <c r="P67" s="211"/>
      <c r="Q67" s="211"/>
    </row>
    <row r="68" spans="1:18" s="179" customFormat="1" x14ac:dyDescent="0.35">
      <c r="B68" s="342"/>
      <c r="N68" s="211"/>
      <c r="O68" s="211"/>
      <c r="P68" s="211"/>
      <c r="Q68" s="211"/>
    </row>
    <row r="69" spans="1:18" s="179" customFormat="1" x14ac:dyDescent="0.35">
      <c r="B69" s="342"/>
      <c r="N69" s="211"/>
      <c r="O69" s="211"/>
      <c r="P69" s="211"/>
      <c r="Q69" s="211"/>
    </row>
    <row r="70" spans="1:18" s="179" customFormat="1" x14ac:dyDescent="0.35">
      <c r="B70" s="342"/>
      <c r="N70" s="211"/>
      <c r="O70" s="211"/>
      <c r="P70" s="211"/>
      <c r="Q70" s="211"/>
    </row>
    <row r="71" spans="1:18" s="179" customFormat="1" x14ac:dyDescent="0.35">
      <c r="B71" s="342"/>
      <c r="N71" s="211"/>
      <c r="O71" s="211"/>
      <c r="P71" s="211"/>
      <c r="Q71" s="211"/>
    </row>
    <row r="72" spans="1:18" s="179" customFormat="1" x14ac:dyDescent="0.35">
      <c r="B72" s="342"/>
      <c r="N72" s="211"/>
      <c r="O72" s="211"/>
      <c r="P72" s="211"/>
      <c r="Q72" s="211"/>
    </row>
    <row r="73" spans="1:18" s="179" customFormat="1" x14ac:dyDescent="0.35">
      <c r="B73" s="342"/>
      <c r="N73" s="211"/>
      <c r="O73" s="211"/>
      <c r="P73" s="211"/>
      <c r="Q73" s="211"/>
    </row>
    <row r="74" spans="1:18" s="179" customFormat="1" x14ac:dyDescent="0.35">
      <c r="B74" s="342"/>
      <c r="N74" s="211"/>
      <c r="O74" s="211"/>
      <c r="P74" s="211"/>
      <c r="Q74" s="211"/>
    </row>
    <row r="75" spans="1:18" s="179" customFormat="1" x14ac:dyDescent="0.35">
      <c r="B75" s="342"/>
      <c r="N75" s="211"/>
      <c r="O75" s="211"/>
      <c r="P75" s="211"/>
      <c r="Q75" s="211"/>
    </row>
    <row r="76" spans="1:18" s="179" customFormat="1" x14ac:dyDescent="0.35">
      <c r="B76" s="342"/>
      <c r="N76" s="211"/>
      <c r="O76" s="211"/>
      <c r="P76" s="211"/>
      <c r="Q76" s="211"/>
    </row>
    <row r="77" spans="1:18" s="179" customFormat="1" x14ac:dyDescent="0.35">
      <c r="B77" s="342"/>
      <c r="N77" s="211"/>
      <c r="O77" s="211"/>
      <c r="P77" s="211"/>
      <c r="Q77" s="211"/>
    </row>
    <row r="78" spans="1:18" s="179" customFormat="1" x14ac:dyDescent="0.35">
      <c r="B78" s="342"/>
      <c r="N78" s="211"/>
      <c r="O78" s="211"/>
      <c r="P78" s="211"/>
      <c r="Q78" s="211"/>
    </row>
    <row r="79" spans="1:18" s="179" customFormat="1" x14ac:dyDescent="0.35">
      <c r="B79" s="342"/>
      <c r="N79" s="211"/>
      <c r="O79" s="211"/>
      <c r="P79" s="211"/>
      <c r="Q79" s="211"/>
    </row>
    <row r="80" spans="1:18" s="179" customFormat="1" x14ac:dyDescent="0.35">
      <c r="B80" s="342"/>
      <c r="N80" s="211"/>
      <c r="O80" s="211"/>
      <c r="P80" s="211"/>
      <c r="Q80" s="211"/>
    </row>
    <row r="81" spans="2:17" s="179" customFormat="1" x14ac:dyDescent="0.35">
      <c r="B81" s="342"/>
      <c r="N81" s="211"/>
      <c r="O81" s="211"/>
      <c r="P81" s="211"/>
      <c r="Q81" s="211"/>
    </row>
    <row r="82" spans="2:17" s="179" customFormat="1" x14ac:dyDescent="0.35">
      <c r="B82" s="342"/>
      <c r="N82" s="211"/>
      <c r="O82" s="211"/>
      <c r="P82" s="211"/>
      <c r="Q82" s="211"/>
    </row>
    <row r="83" spans="2:17" s="179" customFormat="1" x14ac:dyDescent="0.35">
      <c r="B83" s="342"/>
      <c r="N83" s="211"/>
      <c r="O83" s="211"/>
      <c r="P83" s="211"/>
      <c r="Q83" s="211"/>
    </row>
    <row r="84" spans="2:17" s="179" customFormat="1" x14ac:dyDescent="0.35">
      <c r="B84" s="342"/>
      <c r="N84" s="211"/>
      <c r="O84" s="211"/>
      <c r="P84" s="211"/>
      <c r="Q84" s="211"/>
    </row>
    <row r="85" spans="2:17" s="179" customFormat="1" x14ac:dyDescent="0.35">
      <c r="B85" s="342"/>
      <c r="N85" s="211"/>
      <c r="O85" s="211"/>
      <c r="P85" s="211"/>
      <c r="Q85" s="211"/>
    </row>
    <row r="86" spans="2:17" s="179" customFormat="1" x14ac:dyDescent="0.35">
      <c r="B86" s="342"/>
      <c r="N86" s="211"/>
      <c r="O86" s="211"/>
      <c r="P86" s="211"/>
      <c r="Q86" s="211"/>
    </row>
    <row r="87" spans="2:17" s="179" customFormat="1" x14ac:dyDescent="0.35">
      <c r="B87" s="342"/>
      <c r="N87" s="211"/>
      <c r="O87" s="211"/>
      <c r="P87" s="211"/>
      <c r="Q87" s="211"/>
    </row>
    <row r="88" spans="2:17" s="179" customFormat="1" x14ac:dyDescent="0.35">
      <c r="B88" s="342"/>
      <c r="N88" s="211"/>
      <c r="O88" s="211"/>
      <c r="P88" s="211"/>
      <c r="Q88" s="211"/>
    </row>
    <row r="89" spans="2:17" s="179" customFormat="1" x14ac:dyDescent="0.35">
      <c r="B89" s="342"/>
      <c r="N89" s="211"/>
      <c r="O89" s="211"/>
      <c r="P89" s="211"/>
      <c r="Q89" s="211"/>
    </row>
    <row r="90" spans="2:17" s="179" customFormat="1" x14ac:dyDescent="0.35">
      <c r="B90" s="342"/>
      <c r="N90" s="211"/>
      <c r="O90" s="211"/>
      <c r="P90" s="211"/>
      <c r="Q90" s="211"/>
    </row>
    <row r="91" spans="2:17" s="179" customFormat="1" x14ac:dyDescent="0.35">
      <c r="B91" s="342"/>
      <c r="N91" s="211"/>
      <c r="O91" s="211"/>
      <c r="P91" s="211"/>
      <c r="Q91" s="211"/>
    </row>
    <row r="92" spans="2:17" s="179" customFormat="1" x14ac:dyDescent="0.35">
      <c r="B92" s="342"/>
      <c r="N92" s="211"/>
      <c r="O92" s="211"/>
      <c r="P92" s="211"/>
      <c r="Q92" s="211"/>
    </row>
    <row r="93" spans="2:17" s="179" customFormat="1" x14ac:dyDescent="0.35">
      <c r="B93" s="342"/>
      <c r="N93" s="211"/>
      <c r="O93" s="211"/>
      <c r="P93" s="211"/>
      <c r="Q93" s="211"/>
    </row>
    <row r="94" spans="2:17" s="179" customFormat="1" x14ac:dyDescent="0.35">
      <c r="B94" s="342"/>
      <c r="N94" s="211"/>
      <c r="O94" s="211"/>
      <c r="P94" s="211"/>
      <c r="Q94" s="211"/>
    </row>
    <row r="95" spans="2:17" s="179" customFormat="1" x14ac:dyDescent="0.35">
      <c r="B95" s="342"/>
      <c r="N95" s="211"/>
      <c r="O95" s="211"/>
      <c r="P95" s="211"/>
      <c r="Q95" s="211"/>
    </row>
    <row r="96" spans="2:17" s="179" customFormat="1" x14ac:dyDescent="0.35">
      <c r="B96" s="342"/>
      <c r="N96" s="211"/>
      <c r="O96" s="211"/>
      <c r="P96" s="211"/>
      <c r="Q96" s="211"/>
    </row>
    <row r="97" spans="2:17" s="179" customFormat="1" x14ac:dyDescent="0.35">
      <c r="B97" s="342"/>
      <c r="N97" s="211"/>
      <c r="O97" s="211"/>
      <c r="P97" s="211"/>
      <c r="Q97" s="211"/>
    </row>
    <row r="98" spans="2:17" s="179" customFormat="1" x14ac:dyDescent="0.35">
      <c r="B98" s="342"/>
      <c r="N98" s="211"/>
      <c r="O98" s="211"/>
      <c r="P98" s="211"/>
      <c r="Q98" s="211"/>
    </row>
    <row r="99" spans="2:17" s="179" customFormat="1" x14ac:dyDescent="0.35">
      <c r="B99" s="342"/>
      <c r="N99" s="211"/>
      <c r="O99" s="211"/>
      <c r="P99" s="211"/>
      <c r="Q99" s="211"/>
    </row>
    <row r="100" spans="2:17" s="179" customFormat="1" x14ac:dyDescent="0.35">
      <c r="B100" s="342"/>
      <c r="N100" s="211"/>
      <c r="O100" s="211"/>
      <c r="P100" s="211"/>
      <c r="Q100" s="211"/>
    </row>
    <row r="101" spans="2:17" s="179" customFormat="1" x14ac:dyDescent="0.35">
      <c r="B101" s="342"/>
      <c r="N101" s="211"/>
      <c r="O101" s="211"/>
      <c r="P101" s="211"/>
      <c r="Q101" s="211"/>
    </row>
    <row r="102" spans="2:17" s="179" customFormat="1" x14ac:dyDescent="0.35">
      <c r="B102" s="342"/>
      <c r="N102" s="211"/>
      <c r="O102" s="211"/>
      <c r="P102" s="211"/>
      <c r="Q102" s="211"/>
    </row>
    <row r="103" spans="2:17" s="179" customFormat="1" x14ac:dyDescent="0.35">
      <c r="B103" s="342"/>
      <c r="N103" s="211"/>
      <c r="O103" s="211"/>
      <c r="P103" s="211"/>
      <c r="Q103" s="211"/>
    </row>
    <row r="104" spans="2:17" s="179" customFormat="1" x14ac:dyDescent="0.35">
      <c r="B104" s="342"/>
      <c r="N104" s="211"/>
      <c r="O104" s="211"/>
      <c r="P104" s="211"/>
      <c r="Q104" s="211"/>
    </row>
    <row r="105" spans="2:17" s="179" customFormat="1" x14ac:dyDescent="0.35">
      <c r="B105" s="342"/>
      <c r="N105" s="211"/>
      <c r="O105" s="211"/>
      <c r="P105" s="211"/>
      <c r="Q105" s="211"/>
    </row>
    <row r="106" spans="2:17" s="179" customFormat="1" x14ac:dyDescent="0.35">
      <c r="B106" s="342"/>
      <c r="N106" s="211"/>
      <c r="O106" s="211"/>
      <c r="P106" s="211"/>
      <c r="Q106" s="211"/>
    </row>
    <row r="107" spans="2:17" s="179" customFormat="1" x14ac:dyDescent="0.35">
      <c r="B107" s="342"/>
      <c r="N107" s="211"/>
      <c r="O107" s="211"/>
      <c r="P107" s="211"/>
      <c r="Q107" s="211"/>
    </row>
  </sheetData>
  <protectedRanges>
    <protectedRange sqref="J51:J52 I56:L56 J55 N56:Q56 G28 M48:M56 I15 L38:M45 H7:H15 H48:H56 I7 A28 I32 P38:R45 I48:L48 J31:L31 I40 H32:H40 G20:G24 A20:A24" name="Interval3_1_3_1"/>
    <protectedRange sqref="L12 J10:L11" name="Interval3_1_1_1_1"/>
    <protectedRange sqref="G25:G27 A25:A27" name="Interval3_1_2_1"/>
    <protectedRange sqref="J8:J9" name="Interval3_1_1_1_2"/>
    <protectedRange sqref="P34:R37 L34:M37" name="Interval3_1_3_1_2"/>
    <protectedRange sqref="F8:F9" name="Interval3_1_1_2"/>
    <protectedRange sqref="M31" name="Interval3_1"/>
    <protectedRange sqref="J34:J47" name="Interval3_1_1_1_1_2"/>
  </protectedRanges>
  <mergeCells count="8">
    <mergeCell ref="C33:E33"/>
    <mergeCell ref="B64:F64"/>
    <mergeCell ref="B63:F63"/>
    <mergeCell ref="B62:F62"/>
    <mergeCell ref="B58:F58"/>
    <mergeCell ref="B59:F59"/>
    <mergeCell ref="B60:F60"/>
    <mergeCell ref="B61:F61"/>
  </mergeCells>
  <conditionalFormatting sqref="L24 L30">
    <cfRule type="cellIs" dxfId="62" priority="50" operator="lessThan">
      <formula>0</formula>
    </cfRule>
  </conditionalFormatting>
  <conditionalFormatting sqref="L13">
    <cfRule type="cellIs" dxfId="61" priority="51" operator="lessThan">
      <formula>0</formula>
    </cfRule>
  </conditionalFormatting>
  <conditionalFormatting sqref="L8">
    <cfRule type="cellIs" dxfId="60" priority="45" operator="greaterThan">
      <formula>0</formula>
    </cfRule>
  </conditionalFormatting>
  <conditionalFormatting sqref="L29">
    <cfRule type="cellIs" dxfId="59" priority="46" operator="lessThan">
      <formula>0</formula>
    </cfRule>
  </conditionalFormatting>
  <conditionalFormatting sqref="L29">
    <cfRule type="cellIs" dxfId="58" priority="49" operator="greaterThan">
      <formula>0</formula>
    </cfRule>
  </conditionalFormatting>
  <conditionalFormatting sqref="L9">
    <cfRule type="cellIs" dxfId="57" priority="44" operator="greaterThan">
      <formula>0</formula>
    </cfRule>
  </conditionalFormatting>
  <conditionalFormatting sqref="L14">
    <cfRule type="cellIs" dxfId="56" priority="42" operator="lessThan">
      <formula>0</formula>
    </cfRule>
  </conditionalFormatting>
  <conditionalFormatting sqref="L15">
    <cfRule type="cellIs" dxfId="55" priority="40" operator="lessThan">
      <formula>0</formula>
    </cfRule>
  </conditionalFormatting>
  <conditionalFormatting sqref="L16">
    <cfRule type="cellIs" dxfId="54" priority="38" operator="lessThan">
      <formula>0</formula>
    </cfRule>
  </conditionalFormatting>
  <conditionalFormatting sqref="L17">
    <cfRule type="cellIs" dxfId="53" priority="36" operator="lessThan">
      <formula>0</formula>
    </cfRule>
  </conditionalFormatting>
  <conditionalFormatting sqref="L18">
    <cfRule type="cellIs" dxfId="52" priority="35" operator="lessThan">
      <formula>0</formula>
    </cfRule>
  </conditionalFormatting>
  <conditionalFormatting sqref="L19">
    <cfRule type="cellIs" dxfId="51" priority="34" operator="lessThan">
      <formula>0</formula>
    </cfRule>
  </conditionalFormatting>
  <conditionalFormatting sqref="L20">
    <cfRule type="cellIs" dxfId="50" priority="32" operator="lessThan">
      <formula>0</formula>
    </cfRule>
  </conditionalFormatting>
  <conditionalFormatting sqref="L21">
    <cfRule type="cellIs" dxfId="49" priority="30" operator="lessThan">
      <formula>0</formula>
    </cfRule>
  </conditionalFormatting>
  <conditionalFormatting sqref="L22">
    <cfRule type="cellIs" dxfId="48" priority="28" operator="lessThan">
      <formula>0</formula>
    </cfRule>
  </conditionalFormatting>
  <conditionalFormatting sqref="L23">
    <cfRule type="cellIs" dxfId="47" priority="26" operator="lessThan">
      <formula>0</formula>
    </cfRule>
  </conditionalFormatting>
  <conditionalFormatting sqref="L25">
    <cfRule type="cellIs" dxfId="46" priority="12" operator="lessThan">
      <formula>0</formula>
    </cfRule>
  </conditionalFormatting>
  <conditionalFormatting sqref="L26">
    <cfRule type="cellIs" dxfId="45" priority="11" operator="lessThan">
      <formula>0</formula>
    </cfRule>
  </conditionalFormatting>
  <conditionalFormatting sqref="L51">
    <cfRule type="cellIs" dxfId="44" priority="4" operator="greaterThan">
      <formula>0</formula>
    </cfRule>
  </conditionalFormatting>
  <conditionalFormatting sqref="L55">
    <cfRule type="cellIs" dxfId="43" priority="3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  <rowBreaks count="1" manualBreakCount="1">
    <brk id="27" min="1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S166"/>
  <sheetViews>
    <sheetView zoomScaleNormal="100" workbookViewId="0">
      <selection activeCell="C2" sqref="C2"/>
    </sheetView>
  </sheetViews>
  <sheetFormatPr defaultColWidth="8.81640625" defaultRowHeight="14.5" x14ac:dyDescent="0.35"/>
  <cols>
    <col min="1" max="1" width="7.36328125" customWidth="1"/>
    <col min="2" max="2" width="4.6328125" style="348" customWidth="1"/>
    <col min="3" max="3" width="23.1796875" customWidth="1"/>
    <col min="4" max="4" width="4.453125" style="204" bestFit="1" customWidth="1"/>
    <col min="5" max="5" width="19.54296875" customWidth="1"/>
    <col min="6" max="7" width="8.6328125" customWidth="1"/>
    <col min="8" max="8" width="2.6328125" customWidth="1"/>
    <col min="9" max="9" width="10.81640625" style="331" customWidth="1"/>
    <col min="10" max="10" width="10.81640625" customWidth="1"/>
    <col min="11" max="13" width="8.81640625" customWidth="1"/>
    <col min="14" max="14" width="3.6328125" customWidth="1"/>
    <col min="15" max="18" width="8.6328125" style="322" customWidth="1"/>
    <col min="19" max="19" width="8.81640625" customWidth="1"/>
    <col min="20" max="45" width="8.81640625" style="179"/>
  </cols>
  <sheetData>
    <row r="1" spans="1:45" s="179" customFormat="1" x14ac:dyDescent="0.35">
      <c r="B1" s="348"/>
      <c r="D1" s="209"/>
      <c r="I1" s="394"/>
      <c r="J1" s="395"/>
      <c r="K1" s="214"/>
      <c r="L1" s="215"/>
      <c r="M1" s="216"/>
      <c r="N1" s="305"/>
      <c r="O1" s="305"/>
      <c r="P1" s="305"/>
      <c r="Q1" s="305"/>
      <c r="R1" s="305"/>
      <c r="S1" s="212"/>
    </row>
    <row r="2" spans="1:45" s="166" customFormat="1" ht="15" customHeight="1" x14ac:dyDescent="0.25">
      <c r="A2" s="2"/>
      <c r="B2" s="349"/>
      <c r="C2" s="533" t="s">
        <v>343</v>
      </c>
      <c r="D2" s="94"/>
      <c r="E2" s="94"/>
      <c r="F2" s="94"/>
      <c r="G2" s="10"/>
      <c r="H2" s="2"/>
      <c r="I2" s="394"/>
      <c r="J2" s="395"/>
      <c r="K2" s="214"/>
      <c r="L2" s="215"/>
      <c r="M2" s="216"/>
      <c r="N2" s="305"/>
      <c r="O2" s="305"/>
      <c r="P2" s="305"/>
      <c r="Q2" s="305"/>
      <c r="R2" s="305"/>
      <c r="S2" s="218"/>
    </row>
    <row r="3" spans="1:45" s="41" customFormat="1" ht="15" customHeight="1" x14ac:dyDescent="0.25">
      <c r="A3" s="6"/>
      <c r="B3" s="350"/>
      <c r="C3" s="3" t="s">
        <v>279</v>
      </c>
      <c r="D3" s="195"/>
      <c r="E3" s="143"/>
      <c r="F3" s="4"/>
      <c r="G3" s="5"/>
      <c r="H3" s="6"/>
      <c r="I3" s="394"/>
      <c r="J3" s="395"/>
      <c r="K3" s="220"/>
      <c r="L3" s="221"/>
      <c r="M3" s="222"/>
      <c r="N3" s="244"/>
      <c r="O3" s="244"/>
      <c r="P3" s="244"/>
      <c r="Q3" s="244"/>
      <c r="R3" s="244"/>
      <c r="S3" s="218"/>
    </row>
    <row r="4" spans="1:45" s="41" customFormat="1" ht="15" customHeight="1" x14ac:dyDescent="0.25">
      <c r="A4" s="11"/>
      <c r="B4" s="351"/>
      <c r="C4" s="167" t="s">
        <v>12</v>
      </c>
      <c r="D4" s="196"/>
      <c r="E4" s="8"/>
      <c r="F4" s="9">
        <f>SUM(B8:B95)</f>
        <v>18.755600000000015</v>
      </c>
      <c r="G4" s="10" t="s">
        <v>1</v>
      </c>
      <c r="H4" s="11"/>
      <c r="I4" s="394"/>
      <c r="J4" s="395"/>
      <c r="K4" s="223"/>
      <c r="L4" s="224"/>
      <c r="M4" s="225"/>
      <c r="N4" s="244"/>
      <c r="O4" s="244"/>
      <c r="P4" s="244"/>
      <c r="Q4" s="244"/>
      <c r="R4" s="244"/>
      <c r="S4" s="218"/>
    </row>
    <row r="5" spans="1:45" s="41" customFormat="1" ht="15" customHeight="1" x14ac:dyDescent="0.25">
      <c r="A5" s="11"/>
      <c r="B5" s="351"/>
      <c r="C5" s="13"/>
      <c r="D5" s="145"/>
      <c r="E5" s="13"/>
      <c r="F5" s="142"/>
      <c r="G5" s="168"/>
      <c r="H5" s="11"/>
      <c r="I5" s="394"/>
      <c r="J5" s="395"/>
      <c r="K5" s="223"/>
      <c r="L5" s="224"/>
      <c r="M5" s="225"/>
      <c r="N5" s="306"/>
      <c r="O5" s="306"/>
      <c r="P5" s="306"/>
      <c r="Q5" s="306"/>
      <c r="R5" s="306"/>
      <c r="S5" s="218"/>
    </row>
    <row r="6" spans="1:45" s="41" customFormat="1" ht="15" customHeight="1" x14ac:dyDescent="0.25">
      <c r="A6" s="21"/>
      <c r="B6" s="351"/>
      <c r="C6" s="17" t="s">
        <v>227</v>
      </c>
      <c r="D6" s="197"/>
      <c r="E6" s="18"/>
      <c r="F6" s="19"/>
      <c r="G6" s="20"/>
      <c r="H6" s="21"/>
      <c r="I6" s="394"/>
      <c r="J6" s="395"/>
      <c r="K6" s="219"/>
      <c r="L6" s="219"/>
      <c r="M6" s="219"/>
      <c r="N6" s="244"/>
      <c r="O6" s="367" t="s">
        <v>235</v>
      </c>
      <c r="P6" s="210" t="s">
        <v>236</v>
      </c>
      <c r="Q6" s="367" t="s">
        <v>237</v>
      </c>
      <c r="R6" s="367" t="s">
        <v>238</v>
      </c>
      <c r="S6" s="218"/>
    </row>
    <row r="7" spans="1:45" s="22" customFormat="1" ht="31.5" x14ac:dyDescent="0.25">
      <c r="A7" s="28"/>
      <c r="B7" s="352" t="s">
        <v>5</v>
      </c>
      <c r="C7" s="24" t="s">
        <v>6</v>
      </c>
      <c r="D7" s="24" t="s">
        <v>232</v>
      </c>
      <c r="E7" s="25" t="s">
        <v>7</v>
      </c>
      <c r="F7" s="26" t="s">
        <v>8</v>
      </c>
      <c r="G7" s="27" t="s">
        <v>9</v>
      </c>
      <c r="H7" s="28"/>
      <c r="I7" s="394"/>
      <c r="J7" s="395"/>
      <c r="K7" s="228" t="s">
        <v>10</v>
      </c>
      <c r="L7" s="229" t="s">
        <v>11</v>
      </c>
      <c r="M7" s="227"/>
      <c r="N7" s="244"/>
      <c r="O7" s="231" t="s">
        <v>8</v>
      </c>
      <c r="P7" s="231" t="s">
        <v>8</v>
      </c>
      <c r="Q7" s="231" t="s">
        <v>8</v>
      </c>
      <c r="R7" s="231" t="s">
        <v>8</v>
      </c>
      <c r="S7" s="230"/>
    </row>
    <row r="8" spans="1:45" s="36" customFormat="1" ht="13" x14ac:dyDescent="0.25">
      <c r="A8" s="35"/>
      <c r="B8" s="353">
        <v>0.495</v>
      </c>
      <c r="C8" s="31" t="s">
        <v>154</v>
      </c>
      <c r="D8" s="205" t="s">
        <v>233</v>
      </c>
      <c r="E8" s="32" t="s">
        <v>155</v>
      </c>
      <c r="F8" s="33" t="s">
        <v>275</v>
      </c>
      <c r="G8" s="34" t="s">
        <v>281</v>
      </c>
      <c r="H8" s="35"/>
      <c r="I8" s="394"/>
      <c r="J8" s="395"/>
      <c r="K8" s="233" t="str">
        <f t="shared" ref="K8:K31" si="0">G8</f>
        <v>...€</v>
      </c>
      <c r="L8" s="234" t="str">
        <f>K8</f>
        <v>...€</v>
      </c>
      <c r="M8" s="235" t="e">
        <f t="shared" ref="M8:M31" si="1">G8-F8</f>
        <v>#VALUE!</v>
      </c>
      <c r="N8" s="244"/>
      <c r="O8" s="326">
        <v>12.9</v>
      </c>
      <c r="P8" s="326">
        <v>13.5</v>
      </c>
      <c r="Q8" s="326">
        <v>13.5</v>
      </c>
      <c r="R8" s="326">
        <v>12.83</v>
      </c>
      <c r="S8" s="236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</row>
    <row r="9" spans="1:45" s="36" customFormat="1" ht="21" x14ac:dyDescent="0.25">
      <c r="A9" s="35"/>
      <c r="B9" s="353">
        <v>0.39600000000000002</v>
      </c>
      <c r="C9" s="31" t="s">
        <v>156</v>
      </c>
      <c r="D9" s="205" t="s">
        <v>233</v>
      </c>
      <c r="E9" s="32" t="s">
        <v>157</v>
      </c>
      <c r="F9" s="33" t="s">
        <v>275</v>
      </c>
      <c r="G9" s="34" t="s">
        <v>281</v>
      </c>
      <c r="H9" s="35"/>
      <c r="I9" s="394"/>
      <c r="J9" s="395"/>
      <c r="K9" s="233" t="str">
        <f t="shared" si="0"/>
        <v>...€</v>
      </c>
      <c r="L9" s="234" t="str">
        <f t="shared" ref="L9:L31" si="2">K9</f>
        <v>...€</v>
      </c>
      <c r="M9" s="235" t="e">
        <f t="shared" si="1"/>
        <v>#VALUE!</v>
      </c>
      <c r="N9" s="244"/>
      <c r="O9" s="326">
        <v>13.1</v>
      </c>
      <c r="P9" s="326">
        <v>12.5</v>
      </c>
      <c r="Q9" s="326">
        <v>10.45</v>
      </c>
      <c r="R9" s="326">
        <v>11.9</v>
      </c>
      <c r="S9" s="236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</row>
    <row r="10" spans="1:45" s="36" customFormat="1" ht="21" x14ac:dyDescent="0.25">
      <c r="A10" s="35"/>
      <c r="B10" s="353">
        <v>0.39600000000000002</v>
      </c>
      <c r="C10" s="31" t="s">
        <v>156</v>
      </c>
      <c r="D10" s="205" t="s">
        <v>233</v>
      </c>
      <c r="E10" s="32" t="s">
        <v>158</v>
      </c>
      <c r="F10" s="33" t="s">
        <v>275</v>
      </c>
      <c r="G10" s="34" t="s">
        <v>281</v>
      </c>
      <c r="H10" s="35"/>
      <c r="I10" s="394"/>
      <c r="J10" s="395"/>
      <c r="K10" s="233" t="str">
        <f t="shared" si="0"/>
        <v>...€</v>
      </c>
      <c r="L10" s="234" t="str">
        <f t="shared" si="2"/>
        <v>...€</v>
      </c>
      <c r="M10" s="235" t="e">
        <f t="shared" si="1"/>
        <v>#VALUE!</v>
      </c>
      <c r="N10" s="244"/>
      <c r="O10" s="326">
        <v>13.1</v>
      </c>
      <c r="P10" s="326">
        <v>15</v>
      </c>
      <c r="Q10" s="362">
        <v>11.875</v>
      </c>
      <c r="R10" s="326">
        <v>15.7</v>
      </c>
      <c r="S10" s="236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</row>
    <row r="11" spans="1:45" s="36" customFormat="1" ht="21" x14ac:dyDescent="0.25">
      <c r="A11" s="35"/>
      <c r="B11" s="353">
        <v>0.39600000000000002</v>
      </c>
      <c r="C11" s="31" t="s">
        <v>159</v>
      </c>
      <c r="D11" s="205" t="s">
        <v>233</v>
      </c>
      <c r="E11" s="32" t="s">
        <v>157</v>
      </c>
      <c r="F11" s="33" t="s">
        <v>275</v>
      </c>
      <c r="G11" s="34" t="s">
        <v>281</v>
      </c>
      <c r="H11" s="35"/>
      <c r="I11" s="394"/>
      <c r="J11" s="395"/>
      <c r="K11" s="233" t="str">
        <f t="shared" si="0"/>
        <v>...€</v>
      </c>
      <c r="L11" s="234" t="str">
        <f t="shared" si="2"/>
        <v>...€</v>
      </c>
      <c r="M11" s="235" t="e">
        <f t="shared" si="1"/>
        <v>#VALUE!</v>
      </c>
      <c r="N11" s="244"/>
      <c r="O11" s="326">
        <v>12.1</v>
      </c>
      <c r="P11" s="326">
        <v>12</v>
      </c>
      <c r="Q11" s="326">
        <v>10.809999999999999</v>
      </c>
      <c r="R11" s="326">
        <v>11</v>
      </c>
      <c r="S11" s="236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</row>
    <row r="12" spans="1:45" s="36" customFormat="1" ht="21" x14ac:dyDescent="0.25">
      <c r="A12" s="35"/>
      <c r="B12" s="353">
        <v>0.39600000000000002</v>
      </c>
      <c r="C12" s="31" t="s">
        <v>159</v>
      </c>
      <c r="D12" s="205" t="s">
        <v>233</v>
      </c>
      <c r="E12" s="32" t="s">
        <v>158</v>
      </c>
      <c r="F12" s="33" t="s">
        <v>275</v>
      </c>
      <c r="G12" s="34" t="s">
        <v>281</v>
      </c>
      <c r="H12" s="35"/>
      <c r="I12" s="394"/>
      <c r="J12" s="395"/>
      <c r="K12" s="233" t="str">
        <f t="shared" si="0"/>
        <v>...€</v>
      </c>
      <c r="L12" s="234" t="str">
        <f t="shared" si="2"/>
        <v>...€</v>
      </c>
      <c r="M12" s="235" t="e">
        <f t="shared" si="1"/>
        <v>#VALUE!</v>
      </c>
      <c r="N12" s="244"/>
      <c r="O12" s="326">
        <v>12</v>
      </c>
      <c r="P12" s="326">
        <v>13</v>
      </c>
      <c r="Q12" s="326">
        <v>11.75</v>
      </c>
      <c r="R12" s="326">
        <v>11.88</v>
      </c>
      <c r="S12" s="236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</row>
    <row r="13" spans="1:45" s="36" customFormat="1" ht="13" x14ac:dyDescent="0.25">
      <c r="A13" s="35"/>
      <c r="B13" s="353">
        <v>0.14850000000000002</v>
      </c>
      <c r="C13" s="31" t="s">
        <v>160</v>
      </c>
      <c r="D13" s="205" t="s">
        <v>233</v>
      </c>
      <c r="E13" s="32" t="s">
        <v>161</v>
      </c>
      <c r="F13" s="33" t="s">
        <v>275</v>
      </c>
      <c r="G13" s="34" t="s">
        <v>281</v>
      </c>
      <c r="H13" s="35"/>
      <c r="I13" s="394"/>
      <c r="J13" s="395"/>
      <c r="K13" s="233" t="str">
        <f t="shared" si="0"/>
        <v>...€</v>
      </c>
      <c r="L13" s="234" t="str">
        <f t="shared" si="2"/>
        <v>...€</v>
      </c>
      <c r="M13" s="235" t="e">
        <f t="shared" si="1"/>
        <v>#VALUE!</v>
      </c>
      <c r="N13" s="244"/>
      <c r="O13" s="326">
        <v>20</v>
      </c>
      <c r="P13" s="326">
        <v>22</v>
      </c>
      <c r="Q13" s="326">
        <v>18.7</v>
      </c>
      <c r="R13" s="326">
        <v>21.3</v>
      </c>
      <c r="S13" s="236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</row>
    <row r="14" spans="1:45" s="36" customFormat="1" ht="13" x14ac:dyDescent="0.25">
      <c r="A14" s="35"/>
      <c r="B14" s="353">
        <v>0.29700000000000004</v>
      </c>
      <c r="C14" s="31" t="s">
        <v>162</v>
      </c>
      <c r="D14" s="205" t="s">
        <v>233</v>
      </c>
      <c r="E14" s="32" t="s">
        <v>163</v>
      </c>
      <c r="F14" s="33" t="s">
        <v>275</v>
      </c>
      <c r="G14" s="34" t="s">
        <v>281</v>
      </c>
      <c r="H14" s="35"/>
      <c r="I14" s="394"/>
      <c r="J14" s="395"/>
      <c r="K14" s="233" t="str">
        <f t="shared" si="0"/>
        <v>...€</v>
      </c>
      <c r="L14" s="234" t="str">
        <f t="shared" si="2"/>
        <v>...€</v>
      </c>
      <c r="M14" s="235" t="e">
        <f t="shared" si="1"/>
        <v>#VALUE!</v>
      </c>
      <c r="N14" s="244"/>
      <c r="O14" s="326">
        <v>4.5</v>
      </c>
      <c r="P14" s="326">
        <v>6</v>
      </c>
      <c r="Q14" s="326">
        <v>4.4000000000000004</v>
      </c>
      <c r="R14" s="326">
        <v>4.3</v>
      </c>
      <c r="S14" s="236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</row>
    <row r="15" spans="1:45" s="36" customFormat="1" ht="13" x14ac:dyDescent="0.25">
      <c r="A15" s="35"/>
      <c r="B15" s="353">
        <v>0.14850000000000002</v>
      </c>
      <c r="C15" s="31" t="s">
        <v>164</v>
      </c>
      <c r="D15" s="205" t="s">
        <v>233</v>
      </c>
      <c r="E15" s="32" t="s">
        <v>165</v>
      </c>
      <c r="F15" s="33" t="s">
        <v>275</v>
      </c>
      <c r="G15" s="34" t="s">
        <v>281</v>
      </c>
      <c r="H15" s="35"/>
      <c r="I15" s="394"/>
      <c r="J15" s="395"/>
      <c r="K15" s="233" t="str">
        <f t="shared" si="0"/>
        <v>...€</v>
      </c>
      <c r="L15" s="234" t="str">
        <f t="shared" si="2"/>
        <v>...€</v>
      </c>
      <c r="M15" s="235" t="e">
        <f t="shared" si="1"/>
        <v>#VALUE!</v>
      </c>
      <c r="N15" s="244"/>
      <c r="O15" s="326">
        <v>9</v>
      </c>
      <c r="P15" s="326">
        <v>12</v>
      </c>
      <c r="Q15" s="326">
        <v>7.83</v>
      </c>
      <c r="R15" s="326">
        <v>7.7</v>
      </c>
      <c r="S15" s="236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</row>
    <row r="16" spans="1:45" s="36" customFormat="1" ht="13" x14ac:dyDescent="0.25">
      <c r="A16" s="35"/>
      <c r="B16" s="353">
        <v>0.14850000000000002</v>
      </c>
      <c r="C16" s="31" t="s">
        <v>167</v>
      </c>
      <c r="D16" s="205" t="s">
        <v>233</v>
      </c>
      <c r="E16" s="32" t="s">
        <v>165</v>
      </c>
      <c r="F16" s="33" t="s">
        <v>275</v>
      </c>
      <c r="G16" s="34" t="s">
        <v>281</v>
      </c>
      <c r="H16" s="35"/>
      <c r="I16" s="394"/>
      <c r="J16" s="395"/>
      <c r="K16" s="233" t="str">
        <f t="shared" si="0"/>
        <v>...€</v>
      </c>
      <c r="L16" s="234" t="str">
        <f t="shared" si="2"/>
        <v>...€</v>
      </c>
      <c r="M16" s="235" t="e">
        <f t="shared" si="1"/>
        <v>#VALUE!</v>
      </c>
      <c r="N16" s="244"/>
      <c r="O16" s="326">
        <v>8</v>
      </c>
      <c r="P16" s="326">
        <v>16</v>
      </c>
      <c r="Q16" s="326">
        <v>8.5499999999999989</v>
      </c>
      <c r="R16" s="326">
        <v>8.4</v>
      </c>
      <c r="S16" s="236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</row>
    <row r="17" spans="1:45" s="36" customFormat="1" ht="13" x14ac:dyDescent="0.25">
      <c r="A17" s="35"/>
      <c r="B17" s="353">
        <v>0.14850000000000002</v>
      </c>
      <c r="C17" s="31" t="s">
        <v>168</v>
      </c>
      <c r="D17" s="205" t="s">
        <v>233</v>
      </c>
      <c r="E17" s="32" t="s">
        <v>166</v>
      </c>
      <c r="F17" s="33" t="s">
        <v>275</v>
      </c>
      <c r="G17" s="34" t="s">
        <v>281</v>
      </c>
      <c r="H17" s="35"/>
      <c r="I17" s="394"/>
      <c r="J17" s="395"/>
      <c r="K17" s="233" t="str">
        <f t="shared" si="0"/>
        <v>...€</v>
      </c>
      <c r="L17" s="234" t="str">
        <f t="shared" si="2"/>
        <v>...€</v>
      </c>
      <c r="M17" s="235" t="e">
        <f t="shared" si="1"/>
        <v>#VALUE!</v>
      </c>
      <c r="N17" s="244"/>
      <c r="O17" s="362">
        <v>4.8000000000000001E-2</v>
      </c>
      <c r="P17" s="326">
        <v>7.0000000000000007E-2</v>
      </c>
      <c r="Q17" s="326">
        <v>0.03</v>
      </c>
      <c r="R17" s="326">
        <v>0.02</v>
      </c>
      <c r="S17" s="236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</row>
    <row r="18" spans="1:45" s="36" customFormat="1" ht="13" x14ac:dyDescent="0.25">
      <c r="A18" s="35"/>
      <c r="B18" s="353">
        <v>0.14850000000000002</v>
      </c>
      <c r="C18" s="31" t="s">
        <v>169</v>
      </c>
      <c r="D18" s="205" t="s">
        <v>233</v>
      </c>
      <c r="E18" s="32" t="s">
        <v>165</v>
      </c>
      <c r="F18" s="33" t="s">
        <v>275</v>
      </c>
      <c r="G18" s="34" t="s">
        <v>281</v>
      </c>
      <c r="H18" s="35"/>
      <c r="I18" s="394"/>
      <c r="J18" s="395"/>
      <c r="K18" s="233" t="str">
        <f t="shared" si="0"/>
        <v>...€</v>
      </c>
      <c r="L18" s="234" t="str">
        <f t="shared" si="2"/>
        <v>...€</v>
      </c>
      <c r="M18" s="235" t="e">
        <f t="shared" si="1"/>
        <v>#VALUE!</v>
      </c>
      <c r="N18" s="244"/>
      <c r="O18" s="326">
        <v>9.5</v>
      </c>
      <c r="P18" s="326">
        <v>12</v>
      </c>
      <c r="Q18" s="326">
        <v>9</v>
      </c>
      <c r="R18" s="326">
        <v>10.8</v>
      </c>
      <c r="S18" s="241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</row>
    <row r="19" spans="1:45" s="36" customFormat="1" ht="13" x14ac:dyDescent="0.25">
      <c r="A19" s="35"/>
      <c r="B19" s="353">
        <v>0.14850000000000002</v>
      </c>
      <c r="C19" s="31" t="s">
        <v>170</v>
      </c>
      <c r="D19" s="205" t="s">
        <v>233</v>
      </c>
      <c r="E19" s="32" t="s">
        <v>171</v>
      </c>
      <c r="F19" s="33" t="s">
        <v>275</v>
      </c>
      <c r="G19" s="34" t="s">
        <v>281</v>
      </c>
      <c r="H19" s="35"/>
      <c r="I19" s="394"/>
      <c r="J19" s="395"/>
      <c r="K19" s="233" t="str">
        <f t="shared" si="0"/>
        <v>...€</v>
      </c>
      <c r="L19" s="234" t="str">
        <f t="shared" si="2"/>
        <v>...€</v>
      </c>
      <c r="M19" s="235" t="e">
        <f t="shared" si="1"/>
        <v>#VALUE!</v>
      </c>
      <c r="N19" s="244"/>
      <c r="O19" s="326">
        <v>1.9</v>
      </c>
      <c r="P19" s="326">
        <v>0.65</v>
      </c>
      <c r="Q19" s="326">
        <v>3</v>
      </c>
      <c r="R19" s="326">
        <v>2.5</v>
      </c>
      <c r="S19" s="244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</row>
    <row r="20" spans="1:45" s="36" customFormat="1" ht="13" x14ac:dyDescent="0.25">
      <c r="A20" s="35"/>
      <c r="B20" s="353">
        <v>0.14850000000000002</v>
      </c>
      <c r="C20" s="31" t="s">
        <v>170</v>
      </c>
      <c r="D20" s="205" t="s">
        <v>233</v>
      </c>
      <c r="E20" s="32" t="s">
        <v>172</v>
      </c>
      <c r="F20" s="33" t="s">
        <v>275</v>
      </c>
      <c r="G20" s="34" t="s">
        <v>281</v>
      </c>
      <c r="H20" s="35"/>
      <c r="I20" s="394"/>
      <c r="J20" s="395"/>
      <c r="K20" s="233" t="str">
        <f t="shared" si="0"/>
        <v>...€</v>
      </c>
      <c r="L20" s="234" t="str">
        <f t="shared" si="2"/>
        <v>...€</v>
      </c>
      <c r="M20" s="235" t="e">
        <f t="shared" si="1"/>
        <v>#VALUE!</v>
      </c>
      <c r="N20" s="244"/>
      <c r="O20" s="326">
        <v>8</v>
      </c>
      <c r="P20" s="326">
        <v>1.2</v>
      </c>
      <c r="Q20" s="326">
        <v>10.75</v>
      </c>
      <c r="R20" s="326">
        <v>9</v>
      </c>
      <c r="S20" s="230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</row>
    <row r="21" spans="1:45" s="29" customFormat="1" ht="21" x14ac:dyDescent="0.25">
      <c r="A21" s="35"/>
      <c r="B21" s="353">
        <v>4.9500000000000002E-2</v>
      </c>
      <c r="C21" s="31" t="s">
        <v>173</v>
      </c>
      <c r="D21" s="205" t="s">
        <v>233</v>
      </c>
      <c r="E21" s="32" t="s">
        <v>263</v>
      </c>
      <c r="F21" s="33" t="s">
        <v>275</v>
      </c>
      <c r="G21" s="34" t="s">
        <v>281</v>
      </c>
      <c r="H21" s="35"/>
      <c r="I21" s="394"/>
      <c r="J21" s="395"/>
      <c r="K21" s="233" t="str">
        <f t="shared" si="0"/>
        <v>...€</v>
      </c>
      <c r="L21" s="234" t="str">
        <f t="shared" si="2"/>
        <v>...€</v>
      </c>
      <c r="M21" s="235" t="e">
        <f t="shared" si="1"/>
        <v>#VALUE!</v>
      </c>
      <c r="N21" s="244"/>
      <c r="O21" s="326">
        <v>2</v>
      </c>
      <c r="P21" s="326">
        <v>0.44999999999999996</v>
      </c>
      <c r="Q21" s="326">
        <v>1.5</v>
      </c>
      <c r="R21" s="326">
        <v>1.2</v>
      </c>
      <c r="S21" s="236"/>
    </row>
    <row r="22" spans="1:45" s="88" customFormat="1" ht="21" x14ac:dyDescent="0.25">
      <c r="A22" s="35"/>
      <c r="B22" s="353">
        <v>4.9500000000000002E-2</v>
      </c>
      <c r="C22" s="31" t="s">
        <v>173</v>
      </c>
      <c r="D22" s="205" t="s">
        <v>233</v>
      </c>
      <c r="E22" s="32" t="s">
        <v>286</v>
      </c>
      <c r="F22" s="33" t="s">
        <v>275</v>
      </c>
      <c r="G22" s="34" t="s">
        <v>281</v>
      </c>
      <c r="H22" s="35"/>
      <c r="I22" s="394"/>
      <c r="J22" s="395"/>
      <c r="K22" s="233" t="str">
        <f t="shared" si="0"/>
        <v>...€</v>
      </c>
      <c r="L22" s="234" t="str">
        <f t="shared" si="2"/>
        <v>...€</v>
      </c>
      <c r="M22" s="235" t="e">
        <f t="shared" si="1"/>
        <v>#VALUE!</v>
      </c>
      <c r="N22" s="244"/>
      <c r="O22" s="326">
        <v>2</v>
      </c>
      <c r="P22" s="326">
        <v>0.44999999999999996</v>
      </c>
      <c r="Q22" s="326">
        <v>1.5</v>
      </c>
      <c r="R22" s="326">
        <v>1.2</v>
      </c>
      <c r="S22" s="236"/>
    </row>
    <row r="23" spans="1:45" s="88" customFormat="1" ht="21" x14ac:dyDescent="0.25">
      <c r="A23" s="35"/>
      <c r="B23" s="353">
        <v>4.9500000000000002E-2</v>
      </c>
      <c r="C23" s="31" t="s">
        <v>174</v>
      </c>
      <c r="D23" s="205" t="s">
        <v>233</v>
      </c>
      <c r="E23" s="32" t="s">
        <v>263</v>
      </c>
      <c r="F23" s="33" t="s">
        <v>275</v>
      </c>
      <c r="G23" s="34" t="s">
        <v>281</v>
      </c>
      <c r="H23" s="35"/>
      <c r="I23" s="394"/>
      <c r="J23" s="395"/>
      <c r="K23" s="233" t="str">
        <f t="shared" si="0"/>
        <v>...€</v>
      </c>
      <c r="L23" s="234" t="str">
        <f t="shared" si="2"/>
        <v>...€</v>
      </c>
      <c r="M23" s="235" t="e">
        <f t="shared" si="1"/>
        <v>#VALUE!</v>
      </c>
      <c r="N23" s="244"/>
      <c r="O23" s="326">
        <v>2</v>
      </c>
      <c r="P23" s="326">
        <v>0.44999999999999996</v>
      </c>
      <c r="Q23" s="326">
        <v>1.5</v>
      </c>
      <c r="R23" s="326">
        <v>1.2</v>
      </c>
      <c r="S23" s="236"/>
    </row>
    <row r="24" spans="1:45" s="88" customFormat="1" ht="21" x14ac:dyDescent="0.25">
      <c r="A24" s="35"/>
      <c r="B24" s="353">
        <v>4.9500000000000002E-2</v>
      </c>
      <c r="C24" s="31" t="s">
        <v>174</v>
      </c>
      <c r="D24" s="205" t="s">
        <v>233</v>
      </c>
      <c r="E24" s="32" t="s">
        <v>286</v>
      </c>
      <c r="F24" s="33" t="s">
        <v>275</v>
      </c>
      <c r="G24" s="34" t="s">
        <v>281</v>
      </c>
      <c r="H24" s="35"/>
      <c r="I24" s="394"/>
      <c r="J24" s="406"/>
      <c r="K24" s="233" t="str">
        <f t="shared" si="0"/>
        <v>...€</v>
      </c>
      <c r="L24" s="234" t="str">
        <f t="shared" si="2"/>
        <v>...€</v>
      </c>
      <c r="M24" s="235" t="e">
        <f t="shared" si="1"/>
        <v>#VALUE!</v>
      </c>
      <c r="N24" s="244"/>
      <c r="O24" s="326">
        <v>2</v>
      </c>
      <c r="P24" s="326">
        <v>0.44999999999999996</v>
      </c>
      <c r="Q24" s="326">
        <v>1.5</v>
      </c>
      <c r="R24" s="326">
        <v>1.2</v>
      </c>
      <c r="S24" s="236"/>
    </row>
    <row r="25" spans="1:45" s="90" customFormat="1" ht="21" x14ac:dyDescent="0.25">
      <c r="A25" s="35"/>
      <c r="B25" s="353">
        <v>4.9500000000000002E-2</v>
      </c>
      <c r="C25" s="31" t="s">
        <v>174</v>
      </c>
      <c r="D25" s="205" t="s">
        <v>233</v>
      </c>
      <c r="E25" s="32" t="s">
        <v>264</v>
      </c>
      <c r="F25" s="33" t="s">
        <v>275</v>
      </c>
      <c r="G25" s="34" t="s">
        <v>281</v>
      </c>
      <c r="H25" s="35"/>
      <c r="I25" s="394"/>
      <c r="J25" s="395"/>
      <c r="K25" s="233" t="str">
        <f t="shared" si="0"/>
        <v>...€</v>
      </c>
      <c r="L25" s="234" t="str">
        <f t="shared" si="2"/>
        <v>...€</v>
      </c>
      <c r="M25" s="235" t="e">
        <f t="shared" si="1"/>
        <v>#VALUE!</v>
      </c>
      <c r="N25" s="244"/>
      <c r="O25" s="326">
        <v>2</v>
      </c>
      <c r="P25" s="326">
        <v>0.44999999999999996</v>
      </c>
      <c r="Q25" s="326">
        <v>0.8</v>
      </c>
      <c r="R25" s="326">
        <v>1</v>
      </c>
      <c r="S25" s="236"/>
    </row>
    <row r="26" spans="1:45" s="88" customFormat="1" ht="21" x14ac:dyDescent="0.25">
      <c r="A26" s="35"/>
      <c r="B26" s="353">
        <v>4.9500000000000002E-2</v>
      </c>
      <c r="C26" s="31" t="s">
        <v>175</v>
      </c>
      <c r="D26" s="205" t="s">
        <v>233</v>
      </c>
      <c r="E26" s="32" t="s">
        <v>265</v>
      </c>
      <c r="F26" s="33" t="s">
        <v>275</v>
      </c>
      <c r="G26" s="34" t="s">
        <v>281</v>
      </c>
      <c r="H26" s="35"/>
      <c r="I26" s="394"/>
      <c r="J26" s="395"/>
      <c r="K26" s="233" t="str">
        <f t="shared" si="0"/>
        <v>...€</v>
      </c>
      <c r="L26" s="234" t="str">
        <f t="shared" si="2"/>
        <v>...€</v>
      </c>
      <c r="M26" s="235" t="e">
        <f t="shared" si="1"/>
        <v>#VALUE!</v>
      </c>
      <c r="N26" s="244"/>
      <c r="O26" s="326">
        <v>1.9</v>
      </c>
      <c r="P26" s="326">
        <v>0.44999999999999996</v>
      </c>
      <c r="Q26" s="326">
        <v>2.2999999999999998</v>
      </c>
      <c r="R26" s="326">
        <v>1.1499999999999999</v>
      </c>
      <c r="S26" s="236"/>
    </row>
    <row r="27" spans="1:45" s="29" customFormat="1" ht="21" x14ac:dyDescent="0.25">
      <c r="A27" s="35"/>
      <c r="B27" s="353">
        <v>4.9500000000000002E-2</v>
      </c>
      <c r="C27" s="31" t="s">
        <v>175</v>
      </c>
      <c r="D27" s="205" t="s">
        <v>233</v>
      </c>
      <c r="E27" s="32" t="s">
        <v>287</v>
      </c>
      <c r="F27" s="33" t="s">
        <v>275</v>
      </c>
      <c r="G27" s="34" t="s">
        <v>281</v>
      </c>
      <c r="H27" s="35"/>
      <c r="I27" s="394"/>
      <c r="J27" s="395"/>
      <c r="K27" s="233" t="str">
        <f t="shared" si="0"/>
        <v>...€</v>
      </c>
      <c r="L27" s="234" t="str">
        <f t="shared" si="2"/>
        <v>...€</v>
      </c>
      <c r="M27" s="235" t="e">
        <f t="shared" si="1"/>
        <v>#VALUE!</v>
      </c>
      <c r="N27" s="244"/>
      <c r="O27" s="326">
        <v>1.9</v>
      </c>
      <c r="P27" s="326">
        <v>0.60000000000000009</v>
      </c>
      <c r="Q27" s="326">
        <v>2.2999999999999998</v>
      </c>
      <c r="R27" s="326">
        <v>1.1499999999999999</v>
      </c>
      <c r="S27" s="236"/>
    </row>
    <row r="28" spans="1:45" s="409" customFormat="1" ht="21" x14ac:dyDescent="0.25">
      <c r="A28" s="35"/>
      <c r="B28" s="353">
        <v>9.9000000000000008E-3</v>
      </c>
      <c r="C28" s="31" t="s">
        <v>305</v>
      </c>
      <c r="D28" s="205" t="s">
        <v>233</v>
      </c>
      <c r="E28" s="32" t="s">
        <v>306</v>
      </c>
      <c r="F28" s="33" t="s">
        <v>275</v>
      </c>
      <c r="G28" s="34" t="s">
        <v>281</v>
      </c>
      <c r="H28" s="35"/>
      <c r="I28" s="394"/>
      <c r="J28" s="395"/>
      <c r="K28" s="233" t="str">
        <f t="shared" si="0"/>
        <v>...€</v>
      </c>
      <c r="L28" s="234" t="str">
        <f t="shared" si="2"/>
        <v>...€</v>
      </c>
      <c r="M28" s="235" t="e">
        <f t="shared" si="1"/>
        <v>#VALUE!</v>
      </c>
      <c r="N28" s="244"/>
      <c r="O28" s="326">
        <v>4.28</v>
      </c>
      <c r="P28" s="326">
        <v>0.4</v>
      </c>
      <c r="Q28" s="326">
        <v>2.5</v>
      </c>
      <c r="R28" s="326">
        <v>3</v>
      </c>
      <c r="S28" s="236"/>
    </row>
    <row r="29" spans="1:45" s="36" customFormat="1" ht="21" x14ac:dyDescent="0.25">
      <c r="A29" s="35"/>
      <c r="B29" s="353">
        <v>0.14850000000000002</v>
      </c>
      <c r="C29" s="31" t="s">
        <v>176</v>
      </c>
      <c r="D29" s="205" t="s">
        <v>233</v>
      </c>
      <c r="E29" s="32" t="s">
        <v>266</v>
      </c>
      <c r="F29" s="33" t="s">
        <v>275</v>
      </c>
      <c r="G29" s="34" t="s">
        <v>281</v>
      </c>
      <c r="H29" s="35"/>
      <c r="I29" s="394"/>
      <c r="J29" s="395"/>
      <c r="K29" s="233" t="str">
        <f t="shared" si="0"/>
        <v>...€</v>
      </c>
      <c r="L29" s="234" t="str">
        <f t="shared" si="2"/>
        <v>...€</v>
      </c>
      <c r="M29" s="235" t="e">
        <f t="shared" si="1"/>
        <v>#VALUE!</v>
      </c>
      <c r="N29" s="244"/>
      <c r="O29" s="326">
        <v>0.25</v>
      </c>
      <c r="P29" s="326">
        <v>0.5</v>
      </c>
      <c r="Q29" s="326">
        <v>0.15</v>
      </c>
      <c r="R29" s="326">
        <v>0.5</v>
      </c>
      <c r="S29" s="236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</row>
    <row r="30" spans="1:45" s="36" customFormat="1" ht="21" x14ac:dyDescent="0.25">
      <c r="A30" s="35"/>
      <c r="B30" s="353">
        <v>0.14849999999999999</v>
      </c>
      <c r="C30" s="31" t="s">
        <v>176</v>
      </c>
      <c r="D30" s="205" t="s">
        <v>233</v>
      </c>
      <c r="E30" s="32" t="s">
        <v>267</v>
      </c>
      <c r="F30" s="33" t="s">
        <v>275</v>
      </c>
      <c r="G30" s="34" t="s">
        <v>281</v>
      </c>
      <c r="H30" s="35"/>
      <c r="I30" s="394"/>
      <c r="J30" s="395"/>
      <c r="K30" s="233" t="str">
        <f t="shared" si="0"/>
        <v>...€</v>
      </c>
      <c r="L30" s="234" t="str">
        <f t="shared" si="2"/>
        <v>...€</v>
      </c>
      <c r="M30" s="235" t="e">
        <f t="shared" si="1"/>
        <v>#VALUE!</v>
      </c>
      <c r="N30" s="244"/>
      <c r="O30" s="326">
        <v>0.25</v>
      </c>
      <c r="P30" s="326">
        <v>2</v>
      </c>
      <c r="Q30" s="326">
        <v>0.7</v>
      </c>
      <c r="R30" s="326">
        <v>1.5</v>
      </c>
      <c r="S30" s="236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</row>
    <row r="31" spans="1:45" s="80" customFormat="1" ht="21" x14ac:dyDescent="0.25">
      <c r="A31" s="35"/>
      <c r="B31" s="353">
        <v>0.29700000000000004</v>
      </c>
      <c r="C31" s="31" t="s">
        <v>177</v>
      </c>
      <c r="D31" s="205" t="s">
        <v>233</v>
      </c>
      <c r="E31" s="32" t="s">
        <v>268</v>
      </c>
      <c r="F31" s="33" t="s">
        <v>275</v>
      </c>
      <c r="G31" s="34" t="s">
        <v>281</v>
      </c>
      <c r="H31" s="35"/>
      <c r="I31" s="394"/>
      <c r="J31" s="395"/>
      <c r="K31" s="233" t="str">
        <f t="shared" si="0"/>
        <v>...€</v>
      </c>
      <c r="L31" s="234" t="str">
        <f t="shared" si="2"/>
        <v>...€</v>
      </c>
      <c r="M31" s="235" t="e">
        <f t="shared" si="1"/>
        <v>#VALUE!</v>
      </c>
      <c r="N31" s="244"/>
      <c r="O31" s="326">
        <v>6.2</v>
      </c>
      <c r="P31" s="326">
        <v>0.18</v>
      </c>
      <c r="Q31" s="326">
        <v>5</v>
      </c>
      <c r="R31" s="326">
        <v>4</v>
      </c>
      <c r="S31" s="236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</row>
    <row r="32" spans="1:45" s="172" customFormat="1" ht="15" customHeight="1" x14ac:dyDescent="0.3">
      <c r="A32" s="35"/>
      <c r="B32" s="354"/>
      <c r="C32" s="45"/>
      <c r="D32" s="198"/>
      <c r="E32" s="13"/>
      <c r="F32" s="170"/>
      <c r="G32" s="171"/>
      <c r="H32" s="35"/>
      <c r="I32" s="394"/>
      <c r="J32" s="395"/>
      <c r="K32" s="237"/>
      <c r="L32" s="237"/>
      <c r="M32" s="237"/>
      <c r="N32" s="237"/>
      <c r="O32" s="311"/>
      <c r="P32" s="311"/>
      <c r="Q32" s="311"/>
      <c r="R32" s="311"/>
      <c r="S32" s="241"/>
    </row>
    <row r="33" spans="1:45" s="41" customFormat="1" ht="15" customHeight="1" x14ac:dyDescent="0.25">
      <c r="A33" s="35"/>
      <c r="B33" s="351"/>
      <c r="C33" s="17" t="s">
        <v>16</v>
      </c>
      <c r="D33" s="197"/>
      <c r="E33" s="18"/>
      <c r="F33" s="42"/>
      <c r="G33" s="392"/>
      <c r="H33" s="28"/>
      <c r="I33" s="394"/>
      <c r="J33" s="395"/>
      <c r="K33" s="219"/>
      <c r="L33" s="219"/>
      <c r="M33" s="219"/>
      <c r="N33" s="237"/>
      <c r="O33" s="367" t="s">
        <v>235</v>
      </c>
      <c r="P33" s="210" t="s">
        <v>236</v>
      </c>
      <c r="Q33" s="367" t="s">
        <v>237</v>
      </c>
      <c r="R33" s="367" t="s">
        <v>238</v>
      </c>
      <c r="S33" s="244"/>
    </row>
    <row r="34" spans="1:45" s="22" customFormat="1" ht="21" x14ac:dyDescent="0.25">
      <c r="A34" s="35"/>
      <c r="B34" s="352"/>
      <c r="C34" s="24" t="s">
        <v>6</v>
      </c>
      <c r="D34" s="24" t="s">
        <v>232</v>
      </c>
      <c r="E34" s="25" t="s">
        <v>7</v>
      </c>
      <c r="F34" s="26" t="s">
        <v>17</v>
      </c>
      <c r="G34" s="47" t="s">
        <v>18</v>
      </c>
      <c r="H34" s="35"/>
      <c r="I34" s="394"/>
      <c r="J34" s="395"/>
      <c r="K34" s="228" t="s">
        <v>10</v>
      </c>
      <c r="L34" s="229" t="s">
        <v>11</v>
      </c>
      <c r="M34" s="237"/>
      <c r="N34" s="237"/>
      <c r="O34" s="231" t="s">
        <v>17</v>
      </c>
      <c r="P34" s="231" t="s">
        <v>17</v>
      </c>
      <c r="Q34" s="231" t="s">
        <v>17</v>
      </c>
      <c r="R34" s="231" t="s">
        <v>17</v>
      </c>
      <c r="S34" s="230"/>
    </row>
    <row r="35" spans="1:45" s="36" customFormat="1" ht="31.5" x14ac:dyDescent="0.25">
      <c r="A35" s="35"/>
      <c r="B35" s="353">
        <v>0.2475</v>
      </c>
      <c r="C35" s="31" t="s">
        <v>154</v>
      </c>
      <c r="D35" s="205" t="s">
        <v>233</v>
      </c>
      <c r="E35" s="131" t="s">
        <v>261</v>
      </c>
      <c r="F35" s="49" t="s">
        <v>280</v>
      </c>
      <c r="G35" s="50" t="s">
        <v>280</v>
      </c>
      <c r="H35" s="35"/>
      <c r="I35" s="394"/>
      <c r="J35" s="395"/>
      <c r="K35" s="246" t="str">
        <f t="shared" ref="K35:K53" si="3">G35</f>
        <v>...%</v>
      </c>
      <c r="L35" s="247" t="e">
        <f t="shared" ref="L35:L53" si="4">1-(1*G35)</f>
        <v>#VALUE!</v>
      </c>
      <c r="M35" s="235" t="e">
        <f t="shared" ref="M35:M53" si="5">G35-F35</f>
        <v>#VALUE!</v>
      </c>
      <c r="N35" s="299"/>
      <c r="O35" s="327">
        <v>0.88</v>
      </c>
      <c r="P35" s="327">
        <v>0.91</v>
      </c>
      <c r="Q35" s="327">
        <v>0.86499999999999999</v>
      </c>
      <c r="R35" s="327">
        <v>0.88600000000000001</v>
      </c>
      <c r="S35" s="236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</row>
    <row r="36" spans="1:45" s="36" customFormat="1" ht="31.5" x14ac:dyDescent="0.25">
      <c r="A36" s="35"/>
      <c r="B36" s="353">
        <v>0.79200000000000004</v>
      </c>
      <c r="C36" s="31" t="s">
        <v>178</v>
      </c>
      <c r="D36" s="205" t="s">
        <v>233</v>
      </c>
      <c r="E36" s="131" t="s">
        <v>261</v>
      </c>
      <c r="F36" s="49" t="s">
        <v>280</v>
      </c>
      <c r="G36" s="50" t="s">
        <v>280</v>
      </c>
      <c r="H36" s="35"/>
      <c r="I36" s="394"/>
      <c r="J36" s="395"/>
      <c r="K36" s="246" t="str">
        <f t="shared" si="3"/>
        <v>...%</v>
      </c>
      <c r="L36" s="247" t="e">
        <f t="shared" si="4"/>
        <v>#VALUE!</v>
      </c>
      <c r="M36" s="235" t="e">
        <f t="shared" si="5"/>
        <v>#VALUE!</v>
      </c>
      <c r="N36" s="236"/>
      <c r="O36" s="327">
        <v>0.91220000000000001</v>
      </c>
      <c r="P36" s="327">
        <v>0.9</v>
      </c>
      <c r="Q36" s="327">
        <v>0.90500000000000003</v>
      </c>
      <c r="R36" s="327">
        <v>0.90400000000000003</v>
      </c>
      <c r="S36" s="251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</row>
    <row r="37" spans="1:45" s="36" customFormat="1" ht="31.5" x14ac:dyDescent="0.25">
      <c r="A37" s="35"/>
      <c r="B37" s="353">
        <v>0.79200000000000004</v>
      </c>
      <c r="C37" s="31" t="s">
        <v>234</v>
      </c>
      <c r="D37" s="205" t="s">
        <v>233</v>
      </c>
      <c r="E37" s="131" t="s">
        <v>261</v>
      </c>
      <c r="F37" s="49" t="s">
        <v>280</v>
      </c>
      <c r="G37" s="50" t="s">
        <v>280</v>
      </c>
      <c r="H37" s="35"/>
      <c r="I37" s="394"/>
      <c r="J37" s="395"/>
      <c r="K37" s="246" t="str">
        <f t="shared" si="3"/>
        <v>...%</v>
      </c>
      <c r="L37" s="247" t="e">
        <f t="shared" si="4"/>
        <v>#VALUE!</v>
      </c>
      <c r="M37" s="235" t="e">
        <f t="shared" si="5"/>
        <v>#VALUE!</v>
      </c>
      <c r="N37" s="236"/>
      <c r="O37" s="327">
        <v>0.68200000000000005</v>
      </c>
      <c r="P37" s="327">
        <v>0.68200000000000005</v>
      </c>
      <c r="Q37" s="327">
        <v>0.51</v>
      </c>
      <c r="R37" s="327">
        <v>0.65700000000000003</v>
      </c>
      <c r="S37" s="230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</row>
    <row r="38" spans="1:45" s="36" customFormat="1" ht="31.5" x14ac:dyDescent="0.25">
      <c r="A38" s="35"/>
      <c r="B38" s="353">
        <v>0.69299999999999995</v>
      </c>
      <c r="C38" s="44" t="s">
        <v>179</v>
      </c>
      <c r="D38" s="205" t="s">
        <v>233</v>
      </c>
      <c r="E38" s="131" t="s">
        <v>261</v>
      </c>
      <c r="F38" s="49" t="s">
        <v>280</v>
      </c>
      <c r="G38" s="50" t="s">
        <v>280</v>
      </c>
      <c r="H38" s="35"/>
      <c r="I38" s="394"/>
      <c r="J38" s="395"/>
      <c r="K38" s="246" t="str">
        <f t="shared" si="3"/>
        <v>...%</v>
      </c>
      <c r="L38" s="247" t="e">
        <f t="shared" si="4"/>
        <v>#VALUE!</v>
      </c>
      <c r="M38" s="235" t="e">
        <f t="shared" si="5"/>
        <v>#VALUE!</v>
      </c>
      <c r="N38" s="236"/>
      <c r="O38" s="327">
        <v>0.61</v>
      </c>
      <c r="P38" s="327">
        <v>0.4</v>
      </c>
      <c r="Q38" s="327">
        <v>0.4</v>
      </c>
      <c r="R38" s="327">
        <v>0.4</v>
      </c>
      <c r="S38" s="265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</row>
    <row r="39" spans="1:45" s="36" customFormat="1" ht="31.5" x14ac:dyDescent="0.25">
      <c r="A39" s="35"/>
      <c r="B39" s="353">
        <v>0.79200000000000004</v>
      </c>
      <c r="C39" s="44" t="s">
        <v>180</v>
      </c>
      <c r="D39" s="205" t="s">
        <v>233</v>
      </c>
      <c r="E39" s="131" t="s">
        <v>261</v>
      </c>
      <c r="F39" s="49" t="s">
        <v>280</v>
      </c>
      <c r="G39" s="50" t="s">
        <v>280</v>
      </c>
      <c r="H39" s="35"/>
      <c r="I39" s="394"/>
      <c r="J39" s="395"/>
      <c r="K39" s="246" t="str">
        <f t="shared" si="3"/>
        <v>...%</v>
      </c>
      <c r="L39" s="247" t="e">
        <f t="shared" si="4"/>
        <v>#VALUE!</v>
      </c>
      <c r="M39" s="235" t="e">
        <f t="shared" si="5"/>
        <v>#VALUE!</v>
      </c>
      <c r="N39" s="236"/>
      <c r="O39" s="327">
        <v>0.77</v>
      </c>
      <c r="P39" s="327">
        <v>0.77</v>
      </c>
      <c r="Q39" s="327">
        <v>0.77459999999999996</v>
      </c>
      <c r="R39" s="327">
        <v>0.77459999999999996</v>
      </c>
      <c r="S39" s="236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</row>
    <row r="40" spans="1:45" s="36" customFormat="1" ht="31.5" x14ac:dyDescent="0.25">
      <c r="A40" s="35"/>
      <c r="B40" s="353">
        <v>0.79200000000000004</v>
      </c>
      <c r="C40" s="31" t="s">
        <v>181</v>
      </c>
      <c r="D40" s="205" t="s">
        <v>233</v>
      </c>
      <c r="E40" s="131" t="s">
        <v>261</v>
      </c>
      <c r="F40" s="49" t="s">
        <v>280</v>
      </c>
      <c r="G40" s="50" t="s">
        <v>280</v>
      </c>
      <c r="H40" s="35"/>
      <c r="I40" s="394"/>
      <c r="J40" s="395"/>
      <c r="K40" s="246" t="str">
        <f t="shared" si="3"/>
        <v>...%</v>
      </c>
      <c r="L40" s="247" t="e">
        <f t="shared" si="4"/>
        <v>#VALUE!</v>
      </c>
      <c r="M40" s="235" t="e">
        <f t="shared" si="5"/>
        <v>#VALUE!</v>
      </c>
      <c r="N40" s="236"/>
      <c r="O40" s="327">
        <v>0.9</v>
      </c>
      <c r="P40" s="327">
        <v>0.88</v>
      </c>
      <c r="Q40" s="327">
        <v>0.88959999999999995</v>
      </c>
      <c r="R40" s="327">
        <v>0.92</v>
      </c>
      <c r="S40" s="236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</row>
    <row r="41" spans="1:45" s="36" customFormat="1" ht="31.5" x14ac:dyDescent="0.25">
      <c r="A41" s="35"/>
      <c r="B41" s="353">
        <v>0.11879999999999999</v>
      </c>
      <c r="C41" s="44" t="s">
        <v>182</v>
      </c>
      <c r="D41" s="205" t="s">
        <v>233</v>
      </c>
      <c r="E41" s="131" t="s">
        <v>261</v>
      </c>
      <c r="F41" s="49" t="s">
        <v>280</v>
      </c>
      <c r="G41" s="50" t="s">
        <v>280</v>
      </c>
      <c r="H41" s="35"/>
      <c r="I41" s="394"/>
      <c r="J41" s="395"/>
      <c r="K41" s="246" t="str">
        <f t="shared" si="3"/>
        <v>...%</v>
      </c>
      <c r="L41" s="247" t="e">
        <f t="shared" si="4"/>
        <v>#VALUE!</v>
      </c>
      <c r="M41" s="235" t="e">
        <f t="shared" si="5"/>
        <v>#VALUE!</v>
      </c>
      <c r="N41" s="236"/>
      <c r="O41" s="327">
        <v>0.94</v>
      </c>
      <c r="P41" s="327">
        <v>0.95</v>
      </c>
      <c r="Q41" s="380">
        <v>0.94475000000000009</v>
      </c>
      <c r="R41" s="327">
        <v>0.95</v>
      </c>
      <c r="S41" s="236"/>
      <c r="T41" s="33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</row>
    <row r="42" spans="1:45" s="36" customFormat="1" ht="31.5" x14ac:dyDescent="0.25">
      <c r="A42" s="35"/>
      <c r="B42" s="353">
        <v>0.495</v>
      </c>
      <c r="C42" s="194" t="s">
        <v>183</v>
      </c>
      <c r="D42" s="205" t="s">
        <v>233</v>
      </c>
      <c r="E42" s="131" t="s">
        <v>261</v>
      </c>
      <c r="F42" s="49" t="s">
        <v>280</v>
      </c>
      <c r="G42" s="50" t="s">
        <v>280</v>
      </c>
      <c r="H42" s="35"/>
      <c r="I42" s="394"/>
      <c r="J42" s="395"/>
      <c r="K42" s="246" t="str">
        <f t="shared" si="3"/>
        <v>...%</v>
      </c>
      <c r="L42" s="247" t="e">
        <f t="shared" si="4"/>
        <v>#VALUE!</v>
      </c>
      <c r="M42" s="235" t="e">
        <f t="shared" si="5"/>
        <v>#VALUE!</v>
      </c>
      <c r="N42" s="236"/>
      <c r="O42" s="327">
        <v>0.90500000000000003</v>
      </c>
      <c r="P42" s="327">
        <v>0.9</v>
      </c>
      <c r="Q42" s="327">
        <v>0.91</v>
      </c>
      <c r="R42" s="327">
        <v>0.92</v>
      </c>
      <c r="S42" s="236"/>
      <c r="T42" s="33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</row>
    <row r="43" spans="1:45" s="36" customFormat="1" ht="31.5" x14ac:dyDescent="0.25">
      <c r="A43" s="35"/>
      <c r="B43" s="353">
        <v>0.29700000000000004</v>
      </c>
      <c r="C43" s="31" t="s">
        <v>184</v>
      </c>
      <c r="D43" s="205" t="s">
        <v>233</v>
      </c>
      <c r="E43" s="131" t="s">
        <v>261</v>
      </c>
      <c r="F43" s="49" t="s">
        <v>280</v>
      </c>
      <c r="G43" s="50" t="s">
        <v>280</v>
      </c>
      <c r="H43" s="35"/>
      <c r="I43" s="394"/>
      <c r="J43" s="395"/>
      <c r="K43" s="246" t="str">
        <f t="shared" si="3"/>
        <v>...%</v>
      </c>
      <c r="L43" s="247" t="e">
        <f t="shared" si="4"/>
        <v>#VALUE!</v>
      </c>
      <c r="M43" s="235" t="e">
        <f t="shared" si="5"/>
        <v>#VALUE!</v>
      </c>
      <c r="N43" s="236"/>
      <c r="O43" s="327">
        <v>0.9</v>
      </c>
      <c r="P43" s="327">
        <v>0.8</v>
      </c>
      <c r="Q43" s="327">
        <v>0.93440000000000001</v>
      </c>
      <c r="R43" s="327">
        <v>0.95</v>
      </c>
      <c r="S43" s="236"/>
      <c r="T43" s="33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</row>
    <row r="44" spans="1:45" s="36" customFormat="1" ht="31.5" x14ac:dyDescent="0.25">
      <c r="A44" s="35"/>
      <c r="B44" s="353">
        <v>0.495</v>
      </c>
      <c r="C44" s="31" t="s">
        <v>185</v>
      </c>
      <c r="D44" s="205" t="s">
        <v>233</v>
      </c>
      <c r="E44" s="131" t="s">
        <v>261</v>
      </c>
      <c r="F44" s="49" t="s">
        <v>280</v>
      </c>
      <c r="G44" s="50" t="s">
        <v>280</v>
      </c>
      <c r="H44" s="35"/>
      <c r="I44" s="394"/>
      <c r="J44" s="395"/>
      <c r="K44" s="246" t="str">
        <f t="shared" si="3"/>
        <v>...%</v>
      </c>
      <c r="L44" s="247" t="e">
        <f t="shared" si="4"/>
        <v>#VALUE!</v>
      </c>
      <c r="M44" s="235" t="e">
        <f t="shared" si="5"/>
        <v>#VALUE!</v>
      </c>
      <c r="N44" s="236"/>
      <c r="O44" s="327">
        <v>0.93500000000000005</v>
      </c>
      <c r="P44" s="327">
        <v>0.93500000000000005</v>
      </c>
      <c r="Q44" s="327">
        <v>0.9415</v>
      </c>
      <c r="R44" s="327">
        <v>0.94399999999999995</v>
      </c>
      <c r="S44" s="236"/>
      <c r="T44" s="33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</row>
    <row r="45" spans="1:45" s="36" customFormat="1" ht="31.5" x14ac:dyDescent="0.25">
      <c r="A45" s="35"/>
      <c r="B45" s="353">
        <v>0.495</v>
      </c>
      <c r="C45" s="31" t="s">
        <v>186</v>
      </c>
      <c r="D45" s="205" t="s">
        <v>233</v>
      </c>
      <c r="E45" s="131" t="s">
        <v>261</v>
      </c>
      <c r="F45" s="49" t="s">
        <v>280</v>
      </c>
      <c r="G45" s="50" t="s">
        <v>280</v>
      </c>
      <c r="H45" s="35"/>
      <c r="I45" s="394"/>
      <c r="J45" s="395"/>
      <c r="K45" s="246" t="str">
        <f t="shared" si="3"/>
        <v>...%</v>
      </c>
      <c r="L45" s="247" t="e">
        <f t="shared" si="4"/>
        <v>#VALUE!</v>
      </c>
      <c r="M45" s="235" t="e">
        <f t="shared" si="5"/>
        <v>#VALUE!</v>
      </c>
      <c r="N45" s="236"/>
      <c r="O45" s="327">
        <v>0.91759999999999997</v>
      </c>
      <c r="P45" s="327">
        <v>0.92</v>
      </c>
      <c r="Q45" s="327">
        <v>0.91759999999999997</v>
      </c>
      <c r="R45" s="327">
        <v>0.92710000000000004</v>
      </c>
      <c r="S45" s="236"/>
      <c r="T45" s="33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</row>
    <row r="46" spans="1:45" s="36" customFormat="1" ht="31.5" x14ac:dyDescent="0.25">
      <c r="A46" s="35"/>
      <c r="B46" s="353">
        <v>0.59399999999999997</v>
      </c>
      <c r="C46" s="31" t="s">
        <v>187</v>
      </c>
      <c r="D46" s="205" t="s">
        <v>233</v>
      </c>
      <c r="E46" s="131" t="s">
        <v>261</v>
      </c>
      <c r="F46" s="49" t="s">
        <v>280</v>
      </c>
      <c r="G46" s="50" t="s">
        <v>280</v>
      </c>
      <c r="H46" s="35"/>
      <c r="I46" s="394"/>
      <c r="J46" s="395"/>
      <c r="K46" s="246" t="str">
        <f t="shared" si="3"/>
        <v>...%</v>
      </c>
      <c r="L46" s="247" t="e">
        <f t="shared" si="4"/>
        <v>#VALUE!</v>
      </c>
      <c r="M46" s="235" t="e">
        <f t="shared" si="5"/>
        <v>#VALUE!</v>
      </c>
      <c r="N46" s="236"/>
      <c r="O46" s="327">
        <v>0.8</v>
      </c>
      <c r="P46" s="327">
        <v>0.8</v>
      </c>
      <c r="Q46" s="327">
        <v>0.78749999999999998</v>
      </c>
      <c r="R46" s="327">
        <v>0.78749999999999998</v>
      </c>
      <c r="S46" s="236"/>
      <c r="T46" s="33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</row>
    <row r="47" spans="1:45" s="36" customFormat="1" ht="31.5" x14ac:dyDescent="0.25">
      <c r="A47" s="35"/>
      <c r="B47" s="353">
        <v>0.59399999999999997</v>
      </c>
      <c r="C47" s="31" t="s">
        <v>188</v>
      </c>
      <c r="D47" s="205" t="s">
        <v>233</v>
      </c>
      <c r="E47" s="131" t="s">
        <v>261</v>
      </c>
      <c r="F47" s="49" t="s">
        <v>280</v>
      </c>
      <c r="G47" s="50" t="s">
        <v>280</v>
      </c>
      <c r="H47" s="35"/>
      <c r="I47" s="394"/>
      <c r="J47" s="395"/>
      <c r="K47" s="246" t="str">
        <f t="shared" si="3"/>
        <v>...%</v>
      </c>
      <c r="L47" s="247" t="e">
        <f t="shared" si="4"/>
        <v>#VALUE!</v>
      </c>
      <c r="M47" s="235" t="e">
        <f t="shared" si="5"/>
        <v>#VALUE!</v>
      </c>
      <c r="N47" s="236"/>
      <c r="O47" s="327">
        <v>0.8</v>
      </c>
      <c r="P47" s="327">
        <v>0.8</v>
      </c>
      <c r="Q47" s="327">
        <v>0.8</v>
      </c>
      <c r="R47" s="327">
        <v>0.8</v>
      </c>
      <c r="S47" s="236"/>
      <c r="T47" s="33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</row>
    <row r="48" spans="1:45" s="36" customFormat="1" ht="31.5" x14ac:dyDescent="0.25">
      <c r="A48" s="35"/>
      <c r="B48" s="353">
        <v>0.29699999999999999</v>
      </c>
      <c r="C48" s="31" t="s">
        <v>189</v>
      </c>
      <c r="D48" s="205" t="s">
        <v>233</v>
      </c>
      <c r="E48" s="131" t="s">
        <v>261</v>
      </c>
      <c r="F48" s="49" t="s">
        <v>280</v>
      </c>
      <c r="G48" s="50" t="s">
        <v>280</v>
      </c>
      <c r="H48" s="35"/>
      <c r="I48" s="394"/>
      <c r="J48" s="395"/>
      <c r="K48" s="246" t="str">
        <f t="shared" si="3"/>
        <v>...%</v>
      </c>
      <c r="L48" s="247" t="e">
        <f t="shared" si="4"/>
        <v>#VALUE!</v>
      </c>
      <c r="M48" s="235" t="e">
        <f t="shared" si="5"/>
        <v>#VALUE!</v>
      </c>
      <c r="N48" s="236"/>
      <c r="O48" s="327">
        <v>0.65</v>
      </c>
      <c r="P48" s="327">
        <v>0.65</v>
      </c>
      <c r="Q48" s="327">
        <v>0.65</v>
      </c>
      <c r="R48" s="327">
        <v>0.65</v>
      </c>
      <c r="S48" s="236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</row>
    <row r="49" spans="1:45" s="36" customFormat="1" ht="31.5" x14ac:dyDescent="0.25">
      <c r="A49" s="35"/>
      <c r="B49" s="353">
        <v>0.29699999999999999</v>
      </c>
      <c r="C49" s="31" t="s">
        <v>190</v>
      </c>
      <c r="D49" s="205" t="s">
        <v>233</v>
      </c>
      <c r="E49" s="131" t="s">
        <v>261</v>
      </c>
      <c r="F49" s="49" t="s">
        <v>280</v>
      </c>
      <c r="G49" s="50" t="s">
        <v>280</v>
      </c>
      <c r="H49" s="35"/>
      <c r="I49" s="394"/>
      <c r="J49" s="395"/>
      <c r="K49" s="246" t="str">
        <f t="shared" si="3"/>
        <v>...%</v>
      </c>
      <c r="L49" s="247" t="e">
        <f t="shared" si="4"/>
        <v>#VALUE!</v>
      </c>
      <c r="M49" s="235" t="e">
        <f t="shared" si="5"/>
        <v>#VALUE!</v>
      </c>
      <c r="N49" s="236"/>
      <c r="O49" s="327">
        <v>0.22</v>
      </c>
      <c r="P49" s="327">
        <v>0.25</v>
      </c>
      <c r="Q49" s="327">
        <v>0.32</v>
      </c>
      <c r="R49" s="327">
        <v>0.29799999999999999</v>
      </c>
      <c r="S49" s="236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</row>
    <row r="50" spans="1:45" s="36" customFormat="1" ht="31.5" x14ac:dyDescent="0.25">
      <c r="A50" s="35"/>
      <c r="B50" s="353">
        <v>0.29699999999999999</v>
      </c>
      <c r="C50" s="31" t="s">
        <v>191</v>
      </c>
      <c r="D50" s="205" t="s">
        <v>233</v>
      </c>
      <c r="E50" s="131" t="s">
        <v>261</v>
      </c>
      <c r="F50" s="49" t="s">
        <v>280</v>
      </c>
      <c r="G50" s="50" t="s">
        <v>280</v>
      </c>
      <c r="H50" s="35"/>
      <c r="I50" s="394"/>
      <c r="J50" s="395"/>
      <c r="K50" s="246" t="str">
        <f t="shared" si="3"/>
        <v>...%</v>
      </c>
      <c r="L50" s="247" t="e">
        <f t="shared" si="4"/>
        <v>#VALUE!</v>
      </c>
      <c r="M50" s="235" t="e">
        <f t="shared" si="5"/>
        <v>#VALUE!</v>
      </c>
      <c r="N50" s="236"/>
      <c r="O50" s="327">
        <v>0.68200000000000005</v>
      </c>
      <c r="P50" s="327">
        <v>0.3</v>
      </c>
      <c r="Q50" s="327">
        <v>0.3</v>
      </c>
      <c r="R50" s="327">
        <v>0.3</v>
      </c>
      <c r="S50" s="236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</row>
    <row r="51" spans="1:45" s="36" customFormat="1" ht="31.5" x14ac:dyDescent="0.25">
      <c r="A51" s="35"/>
      <c r="B51" s="353">
        <v>0.29699999999999999</v>
      </c>
      <c r="C51" s="31" t="s">
        <v>192</v>
      </c>
      <c r="D51" s="205" t="s">
        <v>233</v>
      </c>
      <c r="E51" s="131" t="s">
        <v>261</v>
      </c>
      <c r="F51" s="49" t="s">
        <v>280</v>
      </c>
      <c r="G51" s="50" t="s">
        <v>280</v>
      </c>
      <c r="H51" s="35"/>
      <c r="I51" s="394"/>
      <c r="J51" s="395"/>
      <c r="K51" s="246" t="str">
        <f t="shared" si="3"/>
        <v>...%</v>
      </c>
      <c r="L51" s="247" t="e">
        <f t="shared" si="4"/>
        <v>#VALUE!</v>
      </c>
      <c r="M51" s="235" t="e">
        <f t="shared" si="5"/>
        <v>#VALUE!</v>
      </c>
      <c r="N51" s="236"/>
      <c r="O51" s="327">
        <v>0.153</v>
      </c>
      <c r="P51" s="327">
        <v>0.25</v>
      </c>
      <c r="Q51" s="327">
        <v>0.6</v>
      </c>
      <c r="R51" s="327">
        <v>0.19</v>
      </c>
      <c r="S51" s="236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</row>
    <row r="52" spans="1:45" s="36" customFormat="1" ht="31.5" x14ac:dyDescent="0.25">
      <c r="A52" s="35"/>
      <c r="B52" s="353">
        <v>0.29699999999999999</v>
      </c>
      <c r="C52" s="31" t="s">
        <v>193</v>
      </c>
      <c r="D52" s="205" t="s">
        <v>233</v>
      </c>
      <c r="E52" s="131" t="s">
        <v>261</v>
      </c>
      <c r="F52" s="49" t="s">
        <v>280</v>
      </c>
      <c r="G52" s="50" t="s">
        <v>280</v>
      </c>
      <c r="H52" s="35"/>
      <c r="I52" s="394"/>
      <c r="J52" s="395"/>
      <c r="K52" s="246" t="str">
        <f t="shared" si="3"/>
        <v>...%</v>
      </c>
      <c r="L52" s="247" t="e">
        <f t="shared" si="4"/>
        <v>#VALUE!</v>
      </c>
      <c r="M52" s="235" t="e">
        <f t="shared" si="5"/>
        <v>#VALUE!</v>
      </c>
      <c r="N52" s="236"/>
      <c r="O52" s="327">
        <v>0.25</v>
      </c>
      <c r="P52" s="327">
        <v>0.25</v>
      </c>
      <c r="Q52" s="327">
        <v>0.25</v>
      </c>
      <c r="R52" s="327">
        <v>0.25</v>
      </c>
      <c r="S52" s="236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</row>
    <row r="53" spans="1:45" s="36" customFormat="1" ht="31.5" x14ac:dyDescent="0.25">
      <c r="A53" s="35"/>
      <c r="B53" s="353">
        <v>0.33660000000000001</v>
      </c>
      <c r="C53" s="31" t="s">
        <v>194</v>
      </c>
      <c r="D53" s="205" t="s">
        <v>233</v>
      </c>
      <c r="E53" s="131" t="s">
        <v>261</v>
      </c>
      <c r="F53" s="49" t="s">
        <v>280</v>
      </c>
      <c r="G53" s="50" t="s">
        <v>280</v>
      </c>
      <c r="H53" s="35"/>
      <c r="I53" s="394"/>
      <c r="J53" s="395"/>
      <c r="K53" s="246" t="str">
        <f t="shared" si="3"/>
        <v>...%</v>
      </c>
      <c r="L53" s="247" t="e">
        <f t="shared" si="4"/>
        <v>#VALUE!</v>
      </c>
      <c r="M53" s="235" t="e">
        <f t="shared" si="5"/>
        <v>#VALUE!</v>
      </c>
      <c r="N53" s="236"/>
      <c r="O53" s="327">
        <v>0.3856</v>
      </c>
      <c r="P53" s="327">
        <v>0.3856</v>
      </c>
      <c r="Q53" s="327">
        <v>0.3856</v>
      </c>
      <c r="R53" s="327">
        <v>0.38369999999999999</v>
      </c>
      <c r="S53" s="236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</row>
    <row r="54" spans="1:45" s="40" customFormat="1" ht="15" customHeight="1" x14ac:dyDescent="0.25">
      <c r="A54" s="35"/>
      <c r="B54" s="355"/>
      <c r="C54" s="37"/>
      <c r="D54" s="78"/>
      <c r="E54" s="38"/>
      <c r="F54" s="180"/>
      <c r="G54" s="180"/>
      <c r="H54" s="35"/>
      <c r="I54" s="394"/>
      <c r="J54" s="395"/>
      <c r="K54" s="334"/>
      <c r="L54" s="334"/>
      <c r="M54" s="277"/>
      <c r="N54" s="241"/>
      <c r="O54" s="312"/>
      <c r="P54" s="312"/>
      <c r="Q54" s="312"/>
      <c r="R54" s="312"/>
      <c r="S54" s="236"/>
      <c r="T54" s="29"/>
      <c r="U54" s="29"/>
      <c r="V54" s="29"/>
    </row>
    <row r="55" spans="1:45" s="41" customFormat="1" ht="15" customHeight="1" x14ac:dyDescent="0.25">
      <c r="A55" s="35"/>
      <c r="B55" s="350"/>
      <c r="C55" s="17" t="s">
        <v>231</v>
      </c>
      <c r="D55" s="197"/>
      <c r="E55" s="18"/>
      <c r="F55" s="18"/>
      <c r="G55" s="390"/>
      <c r="H55" s="35"/>
      <c r="I55" s="394"/>
      <c r="J55" s="395"/>
      <c r="K55" s="219"/>
      <c r="L55" s="219"/>
      <c r="M55" s="219"/>
      <c r="N55" s="243"/>
      <c r="O55" s="367" t="s">
        <v>235</v>
      </c>
      <c r="P55" s="210" t="s">
        <v>236</v>
      </c>
      <c r="Q55" s="367" t="s">
        <v>237</v>
      </c>
      <c r="R55" s="367" t="s">
        <v>238</v>
      </c>
      <c r="S55" s="236"/>
      <c r="T55" s="29"/>
      <c r="U55" s="29"/>
      <c r="V55" s="29"/>
    </row>
    <row r="56" spans="1:45" s="22" customFormat="1" ht="21" x14ac:dyDescent="0.25">
      <c r="A56" s="35"/>
      <c r="B56" s="352"/>
      <c r="C56" s="24" t="s">
        <v>6</v>
      </c>
      <c r="D56" s="24" t="s">
        <v>232</v>
      </c>
      <c r="E56" s="25" t="s">
        <v>7</v>
      </c>
      <c r="F56" s="26" t="s">
        <v>17</v>
      </c>
      <c r="G56" s="47" t="s">
        <v>18</v>
      </c>
      <c r="H56" s="35"/>
      <c r="I56" s="394"/>
      <c r="J56" s="395"/>
      <c r="K56" s="228" t="s">
        <v>10</v>
      </c>
      <c r="L56" s="229" t="s">
        <v>11</v>
      </c>
      <c r="M56" s="277"/>
      <c r="N56" s="245"/>
      <c r="O56" s="231" t="s">
        <v>17</v>
      </c>
      <c r="P56" s="231" t="s">
        <v>17</v>
      </c>
      <c r="Q56" s="231" t="s">
        <v>17</v>
      </c>
      <c r="R56" s="231" t="s">
        <v>17</v>
      </c>
      <c r="S56" s="236"/>
      <c r="T56" s="29"/>
      <c r="U56" s="29"/>
      <c r="V56" s="29"/>
    </row>
    <row r="57" spans="1:45" s="36" customFormat="1" ht="31.5" x14ac:dyDescent="0.25">
      <c r="A57" s="35"/>
      <c r="B57" s="353">
        <v>0.39600000000000002</v>
      </c>
      <c r="C57" s="31" t="s">
        <v>195</v>
      </c>
      <c r="D57" s="205" t="s">
        <v>233</v>
      </c>
      <c r="E57" s="131" t="s">
        <v>273</v>
      </c>
      <c r="F57" s="49" t="s">
        <v>280</v>
      </c>
      <c r="G57" s="50" t="s">
        <v>280</v>
      </c>
      <c r="H57" s="35"/>
      <c r="I57" s="394"/>
      <c r="J57" s="395"/>
      <c r="K57" s="246" t="str">
        <f t="shared" ref="K57:K70" si="6">G57</f>
        <v>...%</v>
      </c>
      <c r="L57" s="247" t="e">
        <f t="shared" ref="L57:L70" si="7">1-(1*G57)</f>
        <v>#VALUE!</v>
      </c>
      <c r="M57" s="235" t="e">
        <f t="shared" ref="M57:M70" si="8">G57-F57</f>
        <v>#VALUE!</v>
      </c>
      <c r="N57" s="236"/>
      <c r="O57" s="327">
        <v>0.02</v>
      </c>
      <c r="P57" s="327">
        <v>0.02</v>
      </c>
      <c r="Q57" s="327">
        <v>0.02</v>
      </c>
      <c r="R57" s="327">
        <v>0.02</v>
      </c>
      <c r="S57" s="236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</row>
    <row r="58" spans="1:45" s="36" customFormat="1" ht="31.5" x14ac:dyDescent="0.25">
      <c r="A58" s="35"/>
      <c r="B58" s="353">
        <v>0.11879999999999999</v>
      </c>
      <c r="C58" s="31" t="s">
        <v>196</v>
      </c>
      <c r="D58" s="205" t="s">
        <v>233</v>
      </c>
      <c r="E58" s="131" t="s">
        <v>273</v>
      </c>
      <c r="F58" s="49" t="s">
        <v>280</v>
      </c>
      <c r="G58" s="50" t="s">
        <v>280</v>
      </c>
      <c r="H58" s="35"/>
      <c r="I58" s="394"/>
      <c r="J58" s="395"/>
      <c r="K58" s="246" t="str">
        <f t="shared" si="6"/>
        <v>...%</v>
      </c>
      <c r="L58" s="247" t="e">
        <f t="shared" si="7"/>
        <v>#VALUE!</v>
      </c>
      <c r="M58" s="235" t="e">
        <f t="shared" si="8"/>
        <v>#VALUE!</v>
      </c>
      <c r="N58" s="236"/>
      <c r="O58" s="327">
        <v>0.02</v>
      </c>
      <c r="P58" s="327">
        <v>0.02</v>
      </c>
      <c r="Q58" s="327">
        <v>0.02</v>
      </c>
      <c r="R58" s="327">
        <v>0.02</v>
      </c>
      <c r="S58" s="236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</row>
    <row r="59" spans="1:45" s="36" customFormat="1" ht="31.5" x14ac:dyDescent="0.25">
      <c r="A59" s="35"/>
      <c r="B59" s="353">
        <v>0.495</v>
      </c>
      <c r="C59" s="31" t="s">
        <v>197</v>
      </c>
      <c r="D59" s="205" t="s">
        <v>233</v>
      </c>
      <c r="E59" s="131" t="s">
        <v>273</v>
      </c>
      <c r="F59" s="49" t="s">
        <v>280</v>
      </c>
      <c r="G59" s="50" t="s">
        <v>280</v>
      </c>
      <c r="H59" s="35"/>
      <c r="I59" s="394"/>
      <c r="J59" s="395"/>
      <c r="K59" s="246" t="str">
        <f t="shared" si="6"/>
        <v>...%</v>
      </c>
      <c r="L59" s="247" t="e">
        <f t="shared" si="7"/>
        <v>#VALUE!</v>
      </c>
      <c r="M59" s="235" t="e">
        <f t="shared" si="8"/>
        <v>#VALUE!</v>
      </c>
      <c r="N59" s="236"/>
      <c r="O59" s="327">
        <v>0.02</v>
      </c>
      <c r="P59" s="327">
        <v>0.02</v>
      </c>
      <c r="Q59" s="327">
        <v>0.02</v>
      </c>
      <c r="R59" s="327">
        <v>0.02</v>
      </c>
      <c r="S59" s="236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</row>
    <row r="60" spans="1:45" s="36" customFormat="1" ht="31.5" x14ac:dyDescent="0.25">
      <c r="A60" s="35"/>
      <c r="B60" s="353">
        <v>0.29699999999999999</v>
      </c>
      <c r="C60" s="31" t="s">
        <v>254</v>
      </c>
      <c r="D60" s="205" t="s">
        <v>233</v>
      </c>
      <c r="E60" s="131" t="s">
        <v>273</v>
      </c>
      <c r="F60" s="49" t="s">
        <v>280</v>
      </c>
      <c r="G60" s="50" t="s">
        <v>280</v>
      </c>
      <c r="H60" s="35"/>
      <c r="I60" s="394"/>
      <c r="J60" s="395"/>
      <c r="K60" s="246" t="str">
        <f t="shared" si="6"/>
        <v>...%</v>
      </c>
      <c r="L60" s="247" t="e">
        <f t="shared" si="7"/>
        <v>#VALUE!</v>
      </c>
      <c r="M60" s="235" t="e">
        <f t="shared" si="8"/>
        <v>#VALUE!</v>
      </c>
      <c r="N60" s="236"/>
      <c r="O60" s="327">
        <v>0.02</v>
      </c>
      <c r="P60" s="327">
        <v>0.02</v>
      </c>
      <c r="Q60" s="327">
        <v>0.02</v>
      </c>
      <c r="R60" s="327">
        <v>0.02</v>
      </c>
      <c r="S60" s="236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</row>
    <row r="61" spans="1:45" s="40" customFormat="1" ht="31.5" x14ac:dyDescent="0.25">
      <c r="A61" s="35"/>
      <c r="B61" s="353">
        <v>0.495</v>
      </c>
      <c r="C61" s="31" t="s">
        <v>198</v>
      </c>
      <c r="D61" s="205" t="s">
        <v>233</v>
      </c>
      <c r="E61" s="131" t="s">
        <v>273</v>
      </c>
      <c r="F61" s="49" t="s">
        <v>280</v>
      </c>
      <c r="G61" s="50" t="s">
        <v>280</v>
      </c>
      <c r="H61" s="35"/>
      <c r="I61" s="394"/>
      <c r="J61" s="395"/>
      <c r="K61" s="246" t="str">
        <f t="shared" si="6"/>
        <v>...%</v>
      </c>
      <c r="L61" s="247" t="e">
        <f t="shared" si="7"/>
        <v>#VALUE!</v>
      </c>
      <c r="M61" s="235" t="e">
        <f t="shared" si="8"/>
        <v>#VALUE!</v>
      </c>
      <c r="N61" s="241"/>
      <c r="O61" s="327">
        <v>0.02</v>
      </c>
      <c r="P61" s="327">
        <v>0.02</v>
      </c>
      <c r="Q61" s="327">
        <v>0.02</v>
      </c>
      <c r="R61" s="327">
        <v>0.02</v>
      </c>
      <c r="S61" s="236"/>
      <c r="T61" s="29"/>
      <c r="U61" s="29"/>
      <c r="V61" s="29"/>
      <c r="AD61" s="29"/>
      <c r="AE61" s="29"/>
    </row>
    <row r="62" spans="1:45" s="36" customFormat="1" ht="31.5" x14ac:dyDescent="0.25">
      <c r="A62" s="35"/>
      <c r="B62" s="353">
        <v>0.39600000000000002</v>
      </c>
      <c r="C62" s="31" t="s">
        <v>199</v>
      </c>
      <c r="D62" s="205" t="s">
        <v>233</v>
      </c>
      <c r="E62" s="131" t="s">
        <v>273</v>
      </c>
      <c r="F62" s="49" t="s">
        <v>280</v>
      </c>
      <c r="G62" s="50" t="s">
        <v>280</v>
      </c>
      <c r="H62" s="35"/>
      <c r="I62" s="394"/>
      <c r="J62" s="395"/>
      <c r="K62" s="246" t="str">
        <f t="shared" si="6"/>
        <v>...%</v>
      </c>
      <c r="L62" s="247" t="e">
        <f t="shared" si="7"/>
        <v>#VALUE!</v>
      </c>
      <c r="M62" s="235" t="e">
        <f t="shared" si="8"/>
        <v>#VALUE!</v>
      </c>
      <c r="N62" s="236"/>
      <c r="O62" s="327">
        <v>0.02</v>
      </c>
      <c r="P62" s="327">
        <v>0.02</v>
      </c>
      <c r="Q62" s="327">
        <v>0.02</v>
      </c>
      <c r="R62" s="327">
        <v>0.02</v>
      </c>
      <c r="S62" s="236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</row>
    <row r="63" spans="1:45" s="22" customFormat="1" ht="31.5" x14ac:dyDescent="0.25">
      <c r="A63" s="35"/>
      <c r="B63" s="353">
        <v>0.39600000000000002</v>
      </c>
      <c r="C63" s="31" t="s">
        <v>200</v>
      </c>
      <c r="D63" s="205" t="s">
        <v>233</v>
      </c>
      <c r="E63" s="131" t="s">
        <v>273</v>
      </c>
      <c r="F63" s="49" t="s">
        <v>280</v>
      </c>
      <c r="G63" s="50" t="s">
        <v>280</v>
      </c>
      <c r="H63" s="35"/>
      <c r="I63" s="394"/>
      <c r="J63" s="395"/>
      <c r="K63" s="246" t="str">
        <f t="shared" si="6"/>
        <v>...%</v>
      </c>
      <c r="L63" s="247" t="e">
        <f t="shared" si="7"/>
        <v>#VALUE!</v>
      </c>
      <c r="M63" s="235" t="e">
        <f t="shared" si="8"/>
        <v>#VALUE!</v>
      </c>
      <c r="N63" s="230"/>
      <c r="O63" s="327">
        <v>0.02</v>
      </c>
      <c r="P63" s="327">
        <v>0.02</v>
      </c>
      <c r="Q63" s="327">
        <v>0.02</v>
      </c>
      <c r="R63" s="327">
        <v>0.02</v>
      </c>
      <c r="S63" s="236"/>
      <c r="T63" s="29"/>
      <c r="U63" s="29"/>
      <c r="V63" s="29"/>
      <c r="AD63" s="29"/>
      <c r="AE63" s="29"/>
    </row>
    <row r="64" spans="1:45" s="36" customFormat="1" ht="31.5" x14ac:dyDescent="0.25">
      <c r="A64" s="35"/>
      <c r="B64" s="353">
        <v>0.39600000000000002</v>
      </c>
      <c r="C64" s="31" t="s">
        <v>201</v>
      </c>
      <c r="D64" s="205" t="s">
        <v>233</v>
      </c>
      <c r="E64" s="131" t="s">
        <v>273</v>
      </c>
      <c r="F64" s="49" t="s">
        <v>280</v>
      </c>
      <c r="G64" s="50" t="s">
        <v>280</v>
      </c>
      <c r="H64" s="35"/>
      <c r="I64" s="394"/>
      <c r="J64" s="395"/>
      <c r="K64" s="246" t="str">
        <f t="shared" si="6"/>
        <v>...%</v>
      </c>
      <c r="L64" s="247" t="e">
        <f t="shared" si="7"/>
        <v>#VALUE!</v>
      </c>
      <c r="M64" s="235" t="e">
        <f t="shared" si="8"/>
        <v>#VALUE!</v>
      </c>
      <c r="N64" s="236"/>
      <c r="O64" s="327">
        <v>0.02</v>
      </c>
      <c r="P64" s="327">
        <v>0.02</v>
      </c>
      <c r="Q64" s="327">
        <v>0.02</v>
      </c>
      <c r="R64" s="327">
        <v>0.02</v>
      </c>
      <c r="S64" s="236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</row>
    <row r="65" spans="1:45" s="36" customFormat="1" ht="31.5" x14ac:dyDescent="0.25">
      <c r="A65" s="35"/>
      <c r="B65" s="353">
        <v>0.39600000000000002</v>
      </c>
      <c r="C65" s="31" t="s">
        <v>202</v>
      </c>
      <c r="D65" s="205" t="s">
        <v>233</v>
      </c>
      <c r="E65" s="131" t="s">
        <v>273</v>
      </c>
      <c r="F65" s="49" t="s">
        <v>280</v>
      </c>
      <c r="G65" s="50" t="s">
        <v>280</v>
      </c>
      <c r="H65" s="35"/>
      <c r="I65" s="394"/>
      <c r="J65" s="395"/>
      <c r="K65" s="246" t="str">
        <f t="shared" si="6"/>
        <v>...%</v>
      </c>
      <c r="L65" s="247" t="e">
        <f t="shared" si="7"/>
        <v>#VALUE!</v>
      </c>
      <c r="M65" s="235" t="e">
        <f t="shared" si="8"/>
        <v>#VALUE!</v>
      </c>
      <c r="N65" s="236"/>
      <c r="O65" s="327">
        <v>0.02</v>
      </c>
      <c r="P65" s="327">
        <v>0.02</v>
      </c>
      <c r="Q65" s="327">
        <v>0.02</v>
      </c>
      <c r="R65" s="327">
        <v>0.02</v>
      </c>
      <c r="S65" s="236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</row>
    <row r="66" spans="1:45" s="36" customFormat="1" ht="31.5" x14ac:dyDescent="0.25">
      <c r="A66" s="35"/>
      <c r="B66" s="353">
        <v>0.39600000000000002</v>
      </c>
      <c r="C66" s="31" t="s">
        <v>203</v>
      </c>
      <c r="D66" s="205" t="s">
        <v>233</v>
      </c>
      <c r="E66" s="131" t="s">
        <v>273</v>
      </c>
      <c r="F66" s="49" t="s">
        <v>280</v>
      </c>
      <c r="G66" s="50" t="s">
        <v>280</v>
      </c>
      <c r="H66" s="35"/>
      <c r="I66" s="394"/>
      <c r="J66" s="395"/>
      <c r="K66" s="246" t="str">
        <f t="shared" si="6"/>
        <v>...%</v>
      </c>
      <c r="L66" s="247" t="e">
        <f t="shared" si="7"/>
        <v>#VALUE!</v>
      </c>
      <c r="M66" s="235" t="e">
        <f t="shared" si="8"/>
        <v>#VALUE!</v>
      </c>
      <c r="N66" s="236"/>
      <c r="O66" s="327">
        <v>0.02</v>
      </c>
      <c r="P66" s="327">
        <v>0.02</v>
      </c>
      <c r="Q66" s="327">
        <v>0.02</v>
      </c>
      <c r="R66" s="327">
        <v>0.02</v>
      </c>
      <c r="S66" s="236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</row>
    <row r="67" spans="1:45" s="36" customFormat="1" ht="31.5" x14ac:dyDescent="0.25">
      <c r="A67" s="35"/>
      <c r="B67" s="353">
        <v>0.39600000000000002</v>
      </c>
      <c r="C67" s="31" t="s">
        <v>204</v>
      </c>
      <c r="D67" s="205" t="s">
        <v>233</v>
      </c>
      <c r="E67" s="131" t="s">
        <v>273</v>
      </c>
      <c r="F67" s="49" t="s">
        <v>280</v>
      </c>
      <c r="G67" s="50" t="s">
        <v>280</v>
      </c>
      <c r="H67" s="35"/>
      <c r="I67" s="394"/>
      <c r="J67" s="395"/>
      <c r="K67" s="246" t="str">
        <f t="shared" si="6"/>
        <v>...%</v>
      </c>
      <c r="L67" s="247" t="e">
        <f t="shared" si="7"/>
        <v>#VALUE!</v>
      </c>
      <c r="M67" s="235" t="e">
        <f t="shared" si="8"/>
        <v>#VALUE!</v>
      </c>
      <c r="N67" s="236"/>
      <c r="O67" s="327">
        <v>0.02</v>
      </c>
      <c r="P67" s="327">
        <v>0.02</v>
      </c>
      <c r="Q67" s="327">
        <v>0.02</v>
      </c>
      <c r="R67" s="327">
        <v>0.02</v>
      </c>
      <c r="S67" s="236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</row>
    <row r="68" spans="1:45" s="36" customFormat="1" ht="31.5" x14ac:dyDescent="0.25">
      <c r="A68" s="35"/>
      <c r="B68" s="353">
        <v>0.39600000000000002</v>
      </c>
      <c r="C68" s="31" t="s">
        <v>205</v>
      </c>
      <c r="D68" s="205" t="s">
        <v>233</v>
      </c>
      <c r="E68" s="131" t="s">
        <v>273</v>
      </c>
      <c r="F68" s="49" t="s">
        <v>280</v>
      </c>
      <c r="G68" s="50" t="s">
        <v>280</v>
      </c>
      <c r="H68" s="35"/>
      <c r="I68" s="394"/>
      <c r="J68" s="395"/>
      <c r="K68" s="246" t="str">
        <f t="shared" si="6"/>
        <v>...%</v>
      </c>
      <c r="L68" s="247" t="e">
        <f t="shared" si="7"/>
        <v>#VALUE!</v>
      </c>
      <c r="M68" s="235" t="e">
        <f t="shared" si="8"/>
        <v>#VALUE!</v>
      </c>
      <c r="N68" s="236"/>
      <c r="O68" s="327">
        <v>0.02</v>
      </c>
      <c r="P68" s="327">
        <v>0.02</v>
      </c>
      <c r="Q68" s="327">
        <v>0.02</v>
      </c>
      <c r="R68" s="327">
        <v>0.02</v>
      </c>
      <c r="S68" s="236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</row>
    <row r="69" spans="1:45" s="36" customFormat="1" ht="31.5" x14ac:dyDescent="0.25">
      <c r="A69" s="35"/>
      <c r="B69" s="353">
        <v>0.29700000000000004</v>
      </c>
      <c r="C69" s="31" t="s">
        <v>206</v>
      </c>
      <c r="D69" s="205" t="s">
        <v>233</v>
      </c>
      <c r="E69" s="131" t="s">
        <v>273</v>
      </c>
      <c r="F69" s="49" t="s">
        <v>280</v>
      </c>
      <c r="G69" s="50" t="s">
        <v>280</v>
      </c>
      <c r="H69" s="35"/>
      <c r="I69" s="394"/>
      <c r="J69" s="395"/>
      <c r="K69" s="246" t="str">
        <f t="shared" si="6"/>
        <v>...%</v>
      </c>
      <c r="L69" s="247" t="e">
        <f t="shared" si="7"/>
        <v>#VALUE!</v>
      </c>
      <c r="M69" s="235" t="e">
        <f t="shared" si="8"/>
        <v>#VALUE!</v>
      </c>
      <c r="N69" s="236"/>
      <c r="O69" s="327">
        <v>0.02</v>
      </c>
      <c r="P69" s="327">
        <v>0.02</v>
      </c>
      <c r="Q69" s="327">
        <v>0.02</v>
      </c>
      <c r="R69" s="327">
        <v>0.02</v>
      </c>
      <c r="S69" s="236"/>
      <c r="T69" s="40"/>
      <c r="U69" s="40"/>
      <c r="V69" s="40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</row>
    <row r="70" spans="1:45" s="29" customFormat="1" ht="42" x14ac:dyDescent="0.25">
      <c r="A70" s="35"/>
      <c r="B70" s="353">
        <v>0.01</v>
      </c>
      <c r="C70" s="56" t="s">
        <v>207</v>
      </c>
      <c r="D70" s="206" t="s">
        <v>19</v>
      </c>
      <c r="E70" s="32" t="s">
        <v>269</v>
      </c>
      <c r="F70" s="49" t="s">
        <v>280</v>
      </c>
      <c r="G70" s="50" t="s">
        <v>280</v>
      </c>
      <c r="H70" s="35"/>
      <c r="I70" s="394"/>
      <c r="J70" s="395"/>
      <c r="K70" s="246" t="str">
        <f t="shared" si="6"/>
        <v>...%</v>
      </c>
      <c r="L70" s="247" t="e">
        <f t="shared" si="7"/>
        <v>#VALUE!</v>
      </c>
      <c r="M70" s="235" t="e">
        <f t="shared" si="8"/>
        <v>#VALUE!</v>
      </c>
      <c r="N70" s="236"/>
      <c r="O70" s="327">
        <v>0.02</v>
      </c>
      <c r="P70" s="327">
        <v>0.02</v>
      </c>
      <c r="Q70" s="327">
        <v>0.02</v>
      </c>
      <c r="R70" s="327">
        <v>0.02</v>
      </c>
      <c r="S70" s="236"/>
    </row>
    <row r="71" spans="1:45" s="57" customFormat="1" ht="15" customHeight="1" x14ac:dyDescent="0.25">
      <c r="A71" s="35"/>
      <c r="B71" s="356"/>
      <c r="C71" s="37"/>
      <c r="D71" s="78"/>
      <c r="E71" s="37"/>
      <c r="F71" s="78"/>
      <c r="G71" s="173"/>
      <c r="H71" s="35"/>
      <c r="I71" s="394"/>
      <c r="J71" s="395"/>
      <c r="K71" s="303"/>
      <c r="L71" s="304"/>
      <c r="M71" s="235"/>
      <c r="N71" s="307"/>
      <c r="O71" s="313"/>
      <c r="P71" s="313"/>
      <c r="Q71" s="313"/>
      <c r="R71" s="313"/>
      <c r="S71" s="236"/>
      <c r="T71" s="29"/>
      <c r="U71" s="29"/>
      <c r="V71" s="29"/>
    </row>
    <row r="72" spans="1:45" s="41" customFormat="1" ht="15" customHeight="1" x14ac:dyDescent="0.25">
      <c r="A72" s="35"/>
      <c r="B72" s="351"/>
      <c r="C72" s="333" t="s">
        <v>255</v>
      </c>
      <c r="D72" s="335"/>
      <c r="E72" s="144"/>
      <c r="F72" s="144"/>
      <c r="G72" s="336"/>
      <c r="H72" s="35"/>
      <c r="I72" s="394"/>
      <c r="J72" s="395"/>
      <c r="K72" s="219"/>
      <c r="L72" s="219"/>
      <c r="M72" s="219"/>
      <c r="N72" s="243"/>
      <c r="O72" s="337"/>
      <c r="P72" s="337"/>
      <c r="Q72" s="337"/>
      <c r="R72" s="337"/>
      <c r="S72" s="337"/>
      <c r="T72" s="29"/>
      <c r="U72" s="29"/>
      <c r="V72" s="29"/>
    </row>
    <row r="73" spans="1:45" s="22" customFormat="1" ht="21" x14ac:dyDescent="0.25">
      <c r="A73" s="35"/>
      <c r="B73" s="352" t="s">
        <v>5</v>
      </c>
      <c r="C73" s="24" t="s">
        <v>6</v>
      </c>
      <c r="D73" s="24" t="s">
        <v>232</v>
      </c>
      <c r="E73" s="25" t="s">
        <v>7</v>
      </c>
      <c r="F73" s="182" t="s">
        <v>19</v>
      </c>
      <c r="G73" s="27" t="s">
        <v>256</v>
      </c>
      <c r="H73" s="35"/>
      <c r="I73" s="394"/>
      <c r="J73" s="395"/>
      <c r="K73" s="228" t="s">
        <v>10</v>
      </c>
      <c r="L73" s="229" t="s">
        <v>11</v>
      </c>
      <c r="M73" s="277"/>
      <c r="N73" s="245"/>
      <c r="O73" s="338"/>
      <c r="P73" s="338"/>
      <c r="Q73" s="338"/>
      <c r="R73" s="338"/>
      <c r="S73" s="338"/>
      <c r="T73" s="29"/>
      <c r="U73" s="29"/>
      <c r="V73" s="29"/>
    </row>
    <row r="74" spans="1:45" s="22" customFormat="1" ht="24" customHeight="1" x14ac:dyDescent="0.25">
      <c r="A74" s="35"/>
      <c r="B74" s="353">
        <v>0.1</v>
      </c>
      <c r="C74" s="31" t="s">
        <v>257</v>
      </c>
      <c r="D74" s="205" t="s">
        <v>233</v>
      </c>
      <c r="E74" s="32" t="s">
        <v>259</v>
      </c>
      <c r="F74" s="183" t="s">
        <v>19</v>
      </c>
      <c r="G74" s="34" t="s">
        <v>281</v>
      </c>
      <c r="H74" s="35"/>
      <c r="I74" s="394"/>
      <c r="J74" s="395"/>
      <c r="K74" s="233" t="str">
        <f>G74</f>
        <v>...€</v>
      </c>
      <c r="L74" s="234" t="str">
        <f>K74</f>
        <v>...€</v>
      </c>
      <c r="M74" s="277"/>
      <c r="N74" s="245"/>
      <c r="O74" s="338"/>
      <c r="P74" s="338"/>
      <c r="Q74" s="338"/>
      <c r="R74" s="338"/>
      <c r="S74" s="338"/>
      <c r="T74" s="29"/>
      <c r="U74" s="29"/>
      <c r="V74" s="29"/>
    </row>
    <row r="75" spans="1:45" s="36" customFormat="1" ht="24" customHeight="1" x14ac:dyDescent="0.25">
      <c r="A75" s="35"/>
      <c r="B75" s="353">
        <v>0.1</v>
      </c>
      <c r="C75" s="31" t="s">
        <v>258</v>
      </c>
      <c r="D75" s="205" t="s">
        <v>233</v>
      </c>
      <c r="E75" s="32" t="s">
        <v>304</v>
      </c>
      <c r="F75" s="183" t="s">
        <v>19</v>
      </c>
      <c r="G75" s="34" t="s">
        <v>281</v>
      </c>
      <c r="H75" s="35"/>
      <c r="I75" s="394"/>
      <c r="J75" s="395"/>
      <c r="K75" s="233" t="str">
        <f>G75</f>
        <v>...€</v>
      </c>
      <c r="L75" s="234" t="str">
        <f t="shared" ref="L75" si="9">K75</f>
        <v>...€</v>
      </c>
      <c r="M75" s="277"/>
      <c r="N75" s="244"/>
      <c r="O75" s="338"/>
      <c r="P75" s="338"/>
      <c r="Q75" s="338"/>
      <c r="R75" s="338"/>
      <c r="S75" s="338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</row>
    <row r="76" spans="1:45" s="22" customFormat="1" ht="24" customHeight="1" x14ac:dyDescent="0.25">
      <c r="A76" s="35"/>
      <c r="B76" s="353">
        <v>0.15</v>
      </c>
      <c r="C76" s="31" t="s">
        <v>174</v>
      </c>
      <c r="D76" s="205" t="s">
        <v>233</v>
      </c>
      <c r="E76" s="32" t="s">
        <v>260</v>
      </c>
      <c r="F76" s="183" t="s">
        <v>19</v>
      </c>
      <c r="G76" s="34" t="s">
        <v>281</v>
      </c>
      <c r="H76" s="35"/>
      <c r="I76" s="394"/>
      <c r="J76" s="395"/>
      <c r="K76" s="233" t="str">
        <f>G76</f>
        <v>...€</v>
      </c>
      <c r="L76" s="234" t="str">
        <f t="shared" ref="L76" si="10">K76</f>
        <v>...€</v>
      </c>
      <c r="M76" s="277"/>
      <c r="N76" s="245"/>
      <c r="O76" s="245"/>
      <c r="P76" s="245"/>
      <c r="Q76" s="245"/>
      <c r="R76" s="245"/>
      <c r="S76" s="245"/>
      <c r="T76" s="29"/>
      <c r="U76" s="29"/>
      <c r="V76" s="29"/>
    </row>
    <row r="77" spans="1:45" s="57" customFormat="1" ht="15" customHeight="1" x14ac:dyDescent="0.25">
      <c r="A77" s="35"/>
      <c r="B77" s="356"/>
      <c r="C77" s="37"/>
      <c r="D77" s="78"/>
      <c r="E77" s="37"/>
      <c r="F77" s="78"/>
      <c r="G77" s="173"/>
      <c r="H77" s="35"/>
      <c r="I77" s="394"/>
      <c r="J77" s="395"/>
      <c r="K77" s="303"/>
      <c r="L77" s="304"/>
      <c r="M77" s="235"/>
      <c r="N77" s="307"/>
      <c r="O77" s="313"/>
      <c r="P77" s="313"/>
      <c r="Q77" s="313"/>
      <c r="R77" s="313"/>
      <c r="S77" s="236"/>
      <c r="T77" s="29"/>
      <c r="U77" s="29"/>
      <c r="V77" s="29"/>
    </row>
    <row r="78" spans="1:45" s="175" customFormat="1" ht="15" customHeight="1" x14ac:dyDescent="0.25">
      <c r="A78" s="35"/>
      <c r="B78" s="356"/>
      <c r="C78" s="17" t="s">
        <v>208</v>
      </c>
      <c r="D78" s="197"/>
      <c r="E78" s="174"/>
      <c r="F78" s="19"/>
      <c r="G78" s="20"/>
      <c r="H78" s="35"/>
      <c r="I78" s="394"/>
      <c r="J78" s="395"/>
      <c r="K78" s="219"/>
      <c r="L78" s="219"/>
      <c r="M78" s="219"/>
      <c r="N78" s="244"/>
      <c r="O78" s="367" t="s">
        <v>235</v>
      </c>
      <c r="P78" s="210" t="s">
        <v>236</v>
      </c>
      <c r="Q78" s="367" t="s">
        <v>237</v>
      </c>
      <c r="R78" s="367" t="s">
        <v>238</v>
      </c>
      <c r="S78" s="236"/>
      <c r="T78" s="29"/>
      <c r="U78" s="29"/>
      <c r="V78" s="29"/>
    </row>
    <row r="79" spans="1:45" s="22" customFormat="1" ht="31.5" x14ac:dyDescent="0.25">
      <c r="A79" s="35"/>
      <c r="B79" s="352" t="s">
        <v>5</v>
      </c>
      <c r="C79" s="24" t="s">
        <v>6</v>
      </c>
      <c r="D79" s="207" t="s">
        <v>19</v>
      </c>
      <c r="E79" s="25" t="s">
        <v>7</v>
      </c>
      <c r="F79" s="26" t="s">
        <v>209</v>
      </c>
      <c r="G79" s="47" t="s">
        <v>210</v>
      </c>
      <c r="H79" s="35"/>
      <c r="I79" s="394"/>
      <c r="J79" s="395"/>
      <c r="K79" s="228" t="s">
        <v>10</v>
      </c>
      <c r="L79" s="229" t="s">
        <v>11</v>
      </c>
      <c r="M79" s="230"/>
      <c r="N79" s="244"/>
      <c r="O79" s="231" t="s">
        <v>209</v>
      </c>
      <c r="P79" s="231" t="s">
        <v>209</v>
      </c>
      <c r="Q79" s="231" t="s">
        <v>209</v>
      </c>
      <c r="R79" s="231" t="s">
        <v>209</v>
      </c>
      <c r="S79" s="236"/>
      <c r="T79" s="29"/>
      <c r="U79" s="29"/>
      <c r="V79" s="29"/>
    </row>
    <row r="80" spans="1:45" s="80" customFormat="1" ht="42" x14ac:dyDescent="0.25">
      <c r="A80" s="35"/>
      <c r="B80" s="353">
        <v>0.01</v>
      </c>
      <c r="C80" s="31" t="s">
        <v>211</v>
      </c>
      <c r="D80" s="208" t="s">
        <v>19</v>
      </c>
      <c r="E80" s="32" t="s">
        <v>270</v>
      </c>
      <c r="F80" s="49" t="s">
        <v>280</v>
      </c>
      <c r="G80" s="50" t="s">
        <v>280</v>
      </c>
      <c r="H80" s="35"/>
      <c r="I80" s="394"/>
      <c r="J80" s="395"/>
      <c r="K80" s="329" t="str">
        <f>G80</f>
        <v>...%</v>
      </c>
      <c r="L80" s="330" t="e">
        <f>1+(1*K80)</f>
        <v>#VALUE!</v>
      </c>
      <c r="M80" s="235" t="e">
        <f>G80-F80</f>
        <v>#VALUE!</v>
      </c>
      <c r="N80" s="244"/>
      <c r="O80" s="327">
        <v>0</v>
      </c>
      <c r="P80" s="327">
        <v>0</v>
      </c>
      <c r="Q80" s="327">
        <v>0</v>
      </c>
      <c r="R80" s="327">
        <v>0</v>
      </c>
      <c r="S80" s="236"/>
      <c r="T80" s="29"/>
      <c r="U80" s="29"/>
      <c r="V80" s="29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</row>
    <row r="81" spans="1:45" s="80" customFormat="1" ht="15" customHeight="1" x14ac:dyDescent="0.25">
      <c r="A81" s="35"/>
      <c r="B81" s="356"/>
      <c r="C81" s="37"/>
      <c r="D81" s="78"/>
      <c r="E81" s="37"/>
      <c r="F81" s="37"/>
      <c r="G81" s="78"/>
      <c r="H81" s="35"/>
      <c r="I81" s="394"/>
      <c r="J81" s="395"/>
      <c r="K81" s="254"/>
      <c r="L81" s="249"/>
      <c r="M81" s="255"/>
      <c r="N81" s="307"/>
      <c r="O81" s="314"/>
      <c r="P81" s="314"/>
      <c r="Q81" s="314"/>
      <c r="R81" s="314"/>
      <c r="S81" s="236"/>
      <c r="T81" s="29"/>
      <c r="U81" s="29"/>
      <c r="V81" s="29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</row>
    <row r="82" spans="1:45" s="175" customFormat="1" ht="15" customHeight="1" x14ac:dyDescent="0.25">
      <c r="A82" s="35"/>
      <c r="B82" s="356"/>
      <c r="C82" s="17" t="s">
        <v>212</v>
      </c>
      <c r="D82" s="197"/>
      <c r="E82" s="174"/>
      <c r="F82" s="174"/>
      <c r="G82" s="176"/>
      <c r="H82" s="35"/>
      <c r="I82" s="394"/>
      <c r="J82" s="395"/>
      <c r="K82" s="219"/>
      <c r="L82" s="219"/>
      <c r="M82" s="219"/>
      <c r="N82" s="307"/>
      <c r="O82" s="367" t="s">
        <v>235</v>
      </c>
      <c r="P82" s="210" t="s">
        <v>236</v>
      </c>
      <c r="Q82" s="367" t="s">
        <v>237</v>
      </c>
      <c r="R82" s="367" t="s">
        <v>238</v>
      </c>
      <c r="S82" s="236"/>
      <c r="T82" s="29"/>
      <c r="U82" s="29"/>
      <c r="V82" s="29"/>
    </row>
    <row r="83" spans="1:45" s="80" customFormat="1" ht="31.5" x14ac:dyDescent="0.25">
      <c r="A83" s="35"/>
      <c r="B83" s="352" t="s">
        <v>5</v>
      </c>
      <c r="C83" s="24" t="s">
        <v>213</v>
      </c>
      <c r="D83" s="207" t="s">
        <v>19</v>
      </c>
      <c r="E83" s="25" t="s">
        <v>214</v>
      </c>
      <c r="F83" s="26" t="s">
        <v>8</v>
      </c>
      <c r="G83" s="27" t="s">
        <v>9</v>
      </c>
      <c r="H83" s="35"/>
      <c r="I83" s="394"/>
      <c r="J83" s="395"/>
      <c r="K83" s="228" t="s">
        <v>10</v>
      </c>
      <c r="L83" s="229" t="s">
        <v>11</v>
      </c>
      <c r="M83" s="227"/>
      <c r="N83" s="307"/>
      <c r="O83" s="231" t="s">
        <v>8</v>
      </c>
      <c r="P83" s="231" t="s">
        <v>8</v>
      </c>
      <c r="Q83" s="231" t="s">
        <v>8</v>
      </c>
      <c r="R83" s="231" t="s">
        <v>8</v>
      </c>
      <c r="S83" s="236"/>
      <c r="T83" s="29"/>
      <c r="U83" s="29"/>
      <c r="V83" s="29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</row>
    <row r="84" spans="1:45" s="40" customFormat="1" ht="21" x14ac:dyDescent="0.25">
      <c r="A84" s="35"/>
      <c r="B84" s="353">
        <v>0.01</v>
      </c>
      <c r="C84" s="31" t="s">
        <v>215</v>
      </c>
      <c r="D84" s="208" t="s">
        <v>19</v>
      </c>
      <c r="E84" s="32" t="s">
        <v>216</v>
      </c>
      <c r="F84" s="33" t="s">
        <v>281</v>
      </c>
      <c r="G84" s="34" t="s">
        <v>281</v>
      </c>
      <c r="H84" s="35"/>
      <c r="I84" s="394"/>
      <c r="J84" s="395"/>
      <c r="K84" s="233" t="str">
        <f>G84</f>
        <v>...€</v>
      </c>
      <c r="L84" s="234" t="str">
        <f>K84</f>
        <v>...€</v>
      </c>
      <c r="M84" s="235" t="e">
        <f>G84-F84</f>
        <v>#VALUE!</v>
      </c>
      <c r="N84" s="307"/>
      <c r="O84" s="326">
        <v>0.09</v>
      </c>
      <c r="P84" s="326">
        <v>0.05</v>
      </c>
      <c r="Q84" s="326">
        <v>0.24</v>
      </c>
      <c r="R84" s="361">
        <v>1.5299999999999999E-2</v>
      </c>
      <c r="S84" s="236"/>
      <c r="T84" s="29"/>
      <c r="U84" s="29"/>
      <c r="V84" s="29"/>
    </row>
    <row r="85" spans="1:45" s="40" customFormat="1" ht="21" x14ac:dyDescent="0.25">
      <c r="A85" s="35"/>
      <c r="B85" s="353">
        <v>0.01</v>
      </c>
      <c r="C85" s="31" t="s">
        <v>215</v>
      </c>
      <c r="D85" s="208" t="s">
        <v>19</v>
      </c>
      <c r="E85" s="32" t="s">
        <v>217</v>
      </c>
      <c r="F85" s="33" t="s">
        <v>281</v>
      </c>
      <c r="G85" s="34" t="s">
        <v>281</v>
      </c>
      <c r="H85" s="35"/>
      <c r="I85" s="394"/>
      <c r="J85" s="395"/>
      <c r="K85" s="233" t="str">
        <f>G85</f>
        <v>...€</v>
      </c>
      <c r="L85" s="234" t="str">
        <f>K85</f>
        <v>...€</v>
      </c>
      <c r="M85" s="235" t="e">
        <f>G85-F85</f>
        <v>#VALUE!</v>
      </c>
      <c r="N85" s="307"/>
      <c r="O85" s="326">
        <v>0.36</v>
      </c>
      <c r="P85" s="326">
        <v>0.2</v>
      </c>
      <c r="Q85" s="326">
        <v>0.43</v>
      </c>
      <c r="R85" s="361">
        <v>0.17580000000000001</v>
      </c>
      <c r="S85" s="236"/>
      <c r="T85" s="29"/>
      <c r="U85" s="29"/>
      <c r="V85" s="29"/>
    </row>
    <row r="86" spans="1:45" s="40" customFormat="1" ht="21" x14ac:dyDescent="0.25">
      <c r="A86" s="35"/>
      <c r="B86" s="353">
        <v>0.01</v>
      </c>
      <c r="C86" s="31" t="s">
        <v>215</v>
      </c>
      <c r="D86" s="208" t="s">
        <v>19</v>
      </c>
      <c r="E86" s="32" t="s">
        <v>218</v>
      </c>
      <c r="F86" s="33" t="s">
        <v>281</v>
      </c>
      <c r="G86" s="34" t="s">
        <v>281</v>
      </c>
      <c r="H86" s="35"/>
      <c r="I86" s="394"/>
      <c r="J86" s="395"/>
      <c r="K86" s="233" t="str">
        <f>G86</f>
        <v>...€</v>
      </c>
      <c r="L86" s="234" t="str">
        <f>K86</f>
        <v>...€</v>
      </c>
      <c r="M86" s="235" t="e">
        <f>G86-F86</f>
        <v>#VALUE!</v>
      </c>
      <c r="N86" s="307"/>
      <c r="O86" s="326">
        <v>0.42</v>
      </c>
      <c r="P86" s="326">
        <v>0.3</v>
      </c>
      <c r="Q86" s="326">
        <v>0.43</v>
      </c>
      <c r="R86" s="361">
        <v>0.17580000000000001</v>
      </c>
      <c r="S86" s="236"/>
      <c r="T86" s="29"/>
      <c r="U86" s="29"/>
      <c r="V86" s="29"/>
    </row>
    <row r="87" spans="1:45" s="57" customFormat="1" ht="15" customHeight="1" x14ac:dyDescent="0.25">
      <c r="A87" s="35"/>
      <c r="B87" s="357"/>
      <c r="C87" s="59"/>
      <c r="D87" s="199"/>
      <c r="E87" s="60"/>
      <c r="F87" s="61"/>
      <c r="G87" s="62"/>
      <c r="H87" s="35"/>
      <c r="I87" s="394"/>
      <c r="J87" s="395"/>
      <c r="K87" s="293"/>
      <c r="L87" s="294"/>
      <c r="M87" s="295"/>
      <c r="N87" s="307"/>
      <c r="O87" s="315"/>
      <c r="P87" s="315"/>
      <c r="Q87" s="315"/>
      <c r="R87" s="315"/>
      <c r="S87" s="236"/>
      <c r="T87" s="29"/>
      <c r="U87" s="29"/>
      <c r="V87" s="29"/>
    </row>
    <row r="88" spans="1:45" s="64" customFormat="1" ht="15" customHeight="1" x14ac:dyDescent="0.25">
      <c r="A88" s="35"/>
      <c r="B88" s="358"/>
      <c r="C88" s="65" t="s">
        <v>26</v>
      </c>
      <c r="D88" s="200"/>
      <c r="E88" s="66"/>
      <c r="F88" s="67"/>
      <c r="G88" s="68"/>
      <c r="H88" s="35"/>
      <c r="I88" s="394"/>
      <c r="J88" s="395"/>
      <c r="K88" s="219"/>
      <c r="L88" s="219"/>
      <c r="M88" s="219"/>
      <c r="N88" s="307"/>
      <c r="O88" s="367" t="s">
        <v>235</v>
      </c>
      <c r="P88" s="210" t="s">
        <v>236</v>
      </c>
      <c r="Q88" s="367" t="s">
        <v>237</v>
      </c>
      <c r="R88" s="367" t="s">
        <v>238</v>
      </c>
      <c r="S88" s="236"/>
      <c r="T88" s="29"/>
      <c r="U88" s="29"/>
      <c r="V88" s="29"/>
    </row>
    <row r="89" spans="1:45" s="22" customFormat="1" ht="21" x14ac:dyDescent="0.25">
      <c r="A89" s="35"/>
      <c r="B89" s="359" t="s">
        <v>5</v>
      </c>
      <c r="C89" s="76" t="s">
        <v>6</v>
      </c>
      <c r="D89" s="201"/>
      <c r="E89" s="72"/>
      <c r="F89" s="26" t="s">
        <v>28</v>
      </c>
      <c r="G89" s="73" t="s">
        <v>29</v>
      </c>
      <c r="H89" s="35"/>
      <c r="I89" s="394"/>
      <c r="J89" s="395"/>
      <c r="K89" s="228" t="s">
        <v>10</v>
      </c>
      <c r="L89" s="229" t="s">
        <v>11</v>
      </c>
      <c r="M89" s="230"/>
      <c r="N89" s="307"/>
      <c r="O89" s="231" t="s">
        <v>28</v>
      </c>
      <c r="P89" s="231" t="s">
        <v>28</v>
      </c>
      <c r="Q89" s="231" t="s">
        <v>28</v>
      </c>
      <c r="R89" s="231" t="s">
        <v>28</v>
      </c>
      <c r="S89" s="236"/>
      <c r="T89" s="29"/>
      <c r="U89" s="29"/>
      <c r="V89" s="29"/>
    </row>
    <row r="90" spans="1:45" s="29" customFormat="1" ht="15" customHeight="1" x14ac:dyDescent="0.25">
      <c r="A90" s="35"/>
      <c r="B90" s="353">
        <v>0.05</v>
      </c>
      <c r="C90" s="181" t="s">
        <v>284</v>
      </c>
      <c r="D90" s="186"/>
      <c r="E90" s="186"/>
      <c r="F90" s="49" t="s">
        <v>280</v>
      </c>
      <c r="G90" s="50" t="s">
        <v>280</v>
      </c>
      <c r="H90" s="35"/>
      <c r="I90" s="394"/>
      <c r="J90" s="395"/>
      <c r="K90" s="329" t="str">
        <f>G90</f>
        <v>...%</v>
      </c>
      <c r="L90" s="330" t="e">
        <f>1+(1*K90)</f>
        <v>#VALUE!</v>
      </c>
      <c r="M90" s="235" t="e">
        <f>G90-F90</f>
        <v>#VALUE!</v>
      </c>
      <c r="N90" s="307"/>
      <c r="O90" s="328">
        <v>0</v>
      </c>
      <c r="P90" s="328">
        <v>5.0000000000000001E-3</v>
      </c>
      <c r="Q90" s="328">
        <v>0</v>
      </c>
      <c r="R90" s="328">
        <v>0</v>
      </c>
      <c r="S90" s="236"/>
    </row>
    <row r="91" spans="1:45" s="57" customFormat="1" ht="15" customHeight="1" x14ac:dyDescent="0.25">
      <c r="A91" s="35"/>
      <c r="B91" s="357"/>
      <c r="C91" s="59"/>
      <c r="D91" s="199"/>
      <c r="E91" s="74"/>
      <c r="F91" s="141"/>
      <c r="G91" s="63"/>
      <c r="H91" s="35"/>
      <c r="I91" s="394"/>
      <c r="J91" s="395"/>
      <c r="K91" s="293"/>
      <c r="L91" s="294"/>
      <c r="M91" s="295"/>
      <c r="N91" s="307"/>
      <c r="O91" s="316"/>
      <c r="P91" s="316"/>
      <c r="Q91" s="316"/>
      <c r="R91" s="316"/>
      <c r="S91" s="236"/>
      <c r="T91" s="29"/>
      <c r="U91" s="29"/>
      <c r="V91" s="29"/>
    </row>
    <row r="92" spans="1:45" s="64" customFormat="1" ht="15" customHeight="1" x14ac:dyDescent="0.25">
      <c r="A92" s="35"/>
      <c r="B92" s="357"/>
      <c r="C92" s="65" t="s">
        <v>31</v>
      </c>
      <c r="D92" s="202"/>
      <c r="E92" s="75"/>
      <c r="F92" s="192"/>
      <c r="G92" s="68"/>
      <c r="H92" s="35"/>
      <c r="I92" s="394"/>
      <c r="J92" s="395"/>
      <c r="K92" s="219"/>
      <c r="L92" s="219"/>
      <c r="M92" s="219"/>
      <c r="N92" s="307"/>
      <c r="O92" s="367" t="s">
        <v>235</v>
      </c>
      <c r="P92" s="210" t="s">
        <v>236</v>
      </c>
      <c r="Q92" s="367" t="s">
        <v>237</v>
      </c>
      <c r="R92" s="367" t="s">
        <v>238</v>
      </c>
      <c r="S92" s="236"/>
      <c r="T92" s="29"/>
      <c r="U92" s="29"/>
      <c r="V92" s="29"/>
    </row>
    <row r="93" spans="1:45" s="22" customFormat="1" ht="21" x14ac:dyDescent="0.25">
      <c r="A93" s="35"/>
      <c r="B93" s="359" t="s">
        <v>5</v>
      </c>
      <c r="C93" s="76" t="s">
        <v>6</v>
      </c>
      <c r="D93" s="201"/>
      <c r="E93" s="72"/>
      <c r="F93" s="26" t="s">
        <v>28</v>
      </c>
      <c r="G93" s="73" t="s">
        <v>29</v>
      </c>
      <c r="H93" s="35"/>
      <c r="I93" s="394"/>
      <c r="J93" s="395"/>
      <c r="K93" s="228" t="s">
        <v>10</v>
      </c>
      <c r="L93" s="229" t="s">
        <v>11</v>
      </c>
      <c r="M93" s="230"/>
      <c r="N93" s="307"/>
      <c r="O93" s="231" t="s">
        <v>28</v>
      </c>
      <c r="P93" s="231" t="s">
        <v>28</v>
      </c>
      <c r="Q93" s="231" t="s">
        <v>28</v>
      </c>
      <c r="R93" s="231" t="s">
        <v>28</v>
      </c>
      <c r="S93" s="236"/>
      <c r="T93" s="29"/>
      <c r="U93" s="29"/>
      <c r="V93" s="29"/>
    </row>
    <row r="94" spans="1:45" s="29" customFormat="1" ht="15" customHeight="1" x14ac:dyDescent="0.25">
      <c r="A94" s="35"/>
      <c r="B94" s="353">
        <v>0.05</v>
      </c>
      <c r="C94" s="181" t="s">
        <v>283</v>
      </c>
      <c r="D94" s="186"/>
      <c r="E94" s="186"/>
      <c r="F94" s="49" t="s">
        <v>280</v>
      </c>
      <c r="G94" s="50" t="s">
        <v>280</v>
      </c>
      <c r="H94" s="35"/>
      <c r="I94" s="394"/>
      <c r="J94" s="395"/>
      <c r="K94" s="329" t="str">
        <f>G94</f>
        <v>...%</v>
      </c>
      <c r="L94" s="330" t="e">
        <f>1+(1*K94)</f>
        <v>#VALUE!</v>
      </c>
      <c r="M94" s="235" t="e">
        <f>G94-F94</f>
        <v>#VALUE!</v>
      </c>
      <c r="N94" s="307"/>
      <c r="O94" s="328">
        <v>0</v>
      </c>
      <c r="P94" s="328">
        <v>5.0000000000000001E-4</v>
      </c>
      <c r="Q94" s="328">
        <v>0</v>
      </c>
      <c r="R94" s="328">
        <v>0</v>
      </c>
      <c r="S94" s="236"/>
    </row>
    <row r="95" spans="1:45" s="22" customFormat="1" ht="15" customHeight="1" x14ac:dyDescent="0.25">
      <c r="A95" s="35"/>
      <c r="B95" s="360"/>
      <c r="C95" s="83"/>
      <c r="D95" s="203"/>
      <c r="E95" s="84"/>
      <c r="F95" s="85"/>
      <c r="G95" s="86"/>
      <c r="H95" s="35"/>
      <c r="I95" s="394"/>
      <c r="J95" s="395"/>
      <c r="K95" s="293"/>
      <c r="L95" s="294"/>
      <c r="M95" s="295"/>
      <c r="N95" s="307"/>
      <c r="O95" s="260"/>
      <c r="P95" s="260"/>
      <c r="Q95" s="260"/>
      <c r="R95" s="260"/>
      <c r="S95" s="236"/>
      <c r="T95" s="29"/>
      <c r="U95" s="29"/>
      <c r="V95" s="29"/>
    </row>
    <row r="96" spans="1:45" s="40" customFormat="1" ht="22" customHeight="1" x14ac:dyDescent="0.25">
      <c r="A96" s="35"/>
      <c r="B96" s="521" t="s">
        <v>224</v>
      </c>
      <c r="C96" s="521"/>
      <c r="D96" s="521"/>
      <c r="E96" s="521"/>
      <c r="F96" s="521"/>
      <c r="G96" s="521"/>
      <c r="H96" s="35"/>
      <c r="I96" s="394"/>
      <c r="J96" s="395"/>
      <c r="K96" s="293"/>
      <c r="L96" s="294"/>
      <c r="M96" s="295"/>
      <c r="N96" s="308"/>
      <c r="O96" s="213"/>
      <c r="P96" s="213"/>
      <c r="Q96" s="213"/>
      <c r="R96" s="213"/>
      <c r="S96" s="236"/>
      <c r="T96" s="29"/>
      <c r="U96" s="29"/>
      <c r="V96" s="29"/>
    </row>
    <row r="97" spans="1:22" s="40" customFormat="1" ht="33" customHeight="1" x14ac:dyDescent="0.25">
      <c r="A97" s="35"/>
      <c r="B97" s="521" t="s">
        <v>34</v>
      </c>
      <c r="C97" s="521"/>
      <c r="D97" s="521"/>
      <c r="E97" s="521"/>
      <c r="F97" s="521"/>
      <c r="G97" s="521"/>
      <c r="H97" s="35"/>
      <c r="I97" s="394"/>
      <c r="J97" s="395"/>
      <c r="K97" s="293"/>
      <c r="L97" s="294"/>
      <c r="M97" s="295"/>
      <c r="N97" s="297"/>
      <c r="O97" s="213"/>
      <c r="P97" s="213"/>
      <c r="Q97" s="213"/>
      <c r="R97" s="213"/>
      <c r="S97" s="236"/>
      <c r="T97" s="29"/>
      <c r="U97" s="29"/>
      <c r="V97" s="29"/>
    </row>
    <row r="98" spans="1:22" s="88" customFormat="1" ht="22" customHeight="1" x14ac:dyDescent="0.25">
      <c r="A98" s="35"/>
      <c r="B98" s="521" t="s">
        <v>242</v>
      </c>
      <c r="C98" s="521"/>
      <c r="D98" s="521"/>
      <c r="E98" s="521"/>
      <c r="F98" s="521"/>
      <c r="G98" s="521"/>
      <c r="H98" s="35"/>
      <c r="I98" s="394"/>
      <c r="J98" s="395"/>
      <c r="K98" s="293"/>
      <c r="L98" s="294"/>
      <c r="M98" s="295"/>
      <c r="N98" s="297"/>
      <c r="O98" s="317"/>
      <c r="P98" s="318"/>
      <c r="Q98" s="319"/>
      <c r="R98" s="320"/>
      <c r="S98" s="236"/>
      <c r="T98" s="29"/>
      <c r="U98" s="29"/>
      <c r="V98" s="29"/>
    </row>
    <row r="99" spans="1:22" s="90" customFormat="1" ht="11" customHeight="1" x14ac:dyDescent="0.25">
      <c r="A99" s="35"/>
      <c r="B99" s="522" t="s">
        <v>241</v>
      </c>
      <c r="C99" s="522"/>
      <c r="D99" s="522"/>
      <c r="E99" s="522"/>
      <c r="F99" s="522"/>
      <c r="G99" s="522"/>
      <c r="H99" s="35"/>
      <c r="I99" s="394"/>
      <c r="J99" s="395"/>
      <c r="K99" s="293"/>
      <c r="L99" s="294"/>
      <c r="M99" s="295"/>
      <c r="N99" s="297"/>
      <c r="O99" s="317"/>
      <c r="P99" s="318"/>
      <c r="Q99" s="319"/>
      <c r="R99" s="318"/>
      <c r="S99" s="236"/>
      <c r="T99" s="29"/>
      <c r="U99" s="29"/>
      <c r="V99" s="29"/>
    </row>
    <row r="100" spans="1:22" s="40" customFormat="1" ht="11" customHeight="1" x14ac:dyDescent="0.25">
      <c r="A100" s="35"/>
      <c r="B100" s="531" t="s">
        <v>219</v>
      </c>
      <c r="C100" s="531"/>
      <c r="D100" s="531"/>
      <c r="E100" s="531"/>
      <c r="F100" s="531"/>
      <c r="G100" s="531"/>
      <c r="H100" s="35"/>
      <c r="I100" s="394"/>
      <c r="J100" s="395"/>
      <c r="K100" s="293"/>
      <c r="L100" s="294"/>
      <c r="M100" s="295"/>
      <c r="N100" s="309"/>
      <c r="O100" s="213"/>
      <c r="P100" s="213"/>
      <c r="Q100" s="213"/>
      <c r="R100" s="213"/>
      <c r="S100" s="236"/>
      <c r="T100" s="29"/>
      <c r="U100" s="29"/>
      <c r="V100" s="29"/>
    </row>
    <row r="101" spans="1:22" s="40" customFormat="1" ht="11" customHeight="1" x14ac:dyDescent="0.25">
      <c r="A101" s="35"/>
      <c r="B101" s="531" t="s">
        <v>220</v>
      </c>
      <c r="C101" s="531"/>
      <c r="D101" s="531"/>
      <c r="E101" s="531"/>
      <c r="F101" s="531"/>
      <c r="G101" s="531"/>
      <c r="H101" s="35"/>
      <c r="I101" s="394"/>
      <c r="J101" s="395"/>
      <c r="K101" s="293"/>
      <c r="L101" s="294"/>
      <c r="M101" s="295"/>
      <c r="N101" s="309"/>
      <c r="O101" s="213"/>
      <c r="P101" s="213"/>
      <c r="Q101" s="213"/>
      <c r="R101" s="213"/>
      <c r="S101" s="236"/>
      <c r="T101" s="29"/>
      <c r="U101" s="29"/>
      <c r="V101" s="29"/>
    </row>
    <row r="102" spans="1:22" s="40" customFormat="1" ht="11" customHeight="1" x14ac:dyDescent="0.25">
      <c r="A102" s="35"/>
      <c r="B102" s="531" t="s">
        <v>221</v>
      </c>
      <c r="C102" s="531"/>
      <c r="D102" s="531"/>
      <c r="E102" s="531"/>
      <c r="F102" s="531"/>
      <c r="G102" s="531"/>
      <c r="H102" s="35"/>
      <c r="I102" s="394"/>
      <c r="J102" s="395"/>
      <c r="K102" s="293"/>
      <c r="L102" s="294"/>
      <c r="M102" s="295"/>
      <c r="N102" s="309"/>
      <c r="O102" s="213"/>
      <c r="P102" s="213"/>
      <c r="Q102" s="213"/>
      <c r="R102" s="213"/>
      <c r="S102" s="236"/>
      <c r="T102" s="29"/>
      <c r="U102" s="29"/>
      <c r="V102" s="29"/>
    </row>
    <row r="103" spans="1:22" s="40" customFormat="1" ht="22" customHeight="1" x14ac:dyDescent="0.25">
      <c r="A103" s="35"/>
      <c r="B103" s="531" t="s">
        <v>222</v>
      </c>
      <c r="C103" s="531"/>
      <c r="D103" s="531"/>
      <c r="E103" s="531"/>
      <c r="F103" s="531"/>
      <c r="G103" s="531"/>
      <c r="H103" s="35"/>
      <c r="I103" s="394"/>
      <c r="J103" s="395"/>
      <c r="K103" s="293"/>
      <c r="L103" s="294"/>
      <c r="M103" s="295"/>
      <c r="N103" s="309"/>
      <c r="O103" s="213"/>
      <c r="P103" s="213"/>
      <c r="Q103" s="213"/>
      <c r="R103" s="213"/>
      <c r="S103" s="236"/>
      <c r="T103" s="29"/>
      <c r="U103" s="29"/>
      <c r="V103" s="29"/>
    </row>
    <row r="104" spans="1:22" s="40" customFormat="1" ht="11" customHeight="1" x14ac:dyDescent="0.25">
      <c r="A104" s="35"/>
      <c r="B104" s="532" t="s">
        <v>245</v>
      </c>
      <c r="C104" s="532"/>
      <c r="D104" s="532"/>
      <c r="E104" s="532"/>
      <c r="F104" s="532"/>
      <c r="G104" s="532"/>
      <c r="H104" s="35"/>
      <c r="I104" s="394"/>
      <c r="J104" s="395"/>
      <c r="K104" s="293"/>
      <c r="L104" s="294"/>
      <c r="M104" s="295"/>
      <c r="N104" s="309"/>
      <c r="O104" s="321"/>
      <c r="P104" s="321"/>
      <c r="Q104" s="321"/>
      <c r="R104" s="321"/>
      <c r="S104" s="236"/>
      <c r="T104" s="29"/>
      <c r="U104" s="29"/>
      <c r="V104" s="29"/>
    </row>
    <row r="105" spans="1:22" s="40" customFormat="1" ht="12" customHeight="1" x14ac:dyDescent="0.25">
      <c r="A105" s="35"/>
      <c r="B105" s="529" t="s">
        <v>223</v>
      </c>
      <c r="C105" s="529"/>
      <c r="D105" s="529"/>
      <c r="E105" s="529"/>
      <c r="F105" s="529"/>
      <c r="G105" s="529"/>
      <c r="H105" s="35"/>
      <c r="I105" s="394"/>
      <c r="J105" s="395"/>
      <c r="K105" s="293"/>
      <c r="L105" s="294"/>
      <c r="M105" s="295"/>
      <c r="N105" s="310"/>
      <c r="O105" s="213"/>
      <c r="P105" s="213"/>
      <c r="Q105" s="213"/>
      <c r="R105" s="213"/>
      <c r="S105" s="236"/>
      <c r="T105" s="29"/>
      <c r="U105" s="29"/>
      <c r="V105" s="29"/>
    </row>
    <row r="106" spans="1:22" s="40" customFormat="1" ht="22" customHeight="1" x14ac:dyDescent="0.25">
      <c r="A106" s="35"/>
      <c r="B106" s="530" t="s">
        <v>38</v>
      </c>
      <c r="C106" s="530"/>
      <c r="D106" s="530"/>
      <c r="E106" s="530"/>
      <c r="F106" s="530"/>
      <c r="G106" s="530"/>
      <c r="H106" s="112"/>
      <c r="I106" s="394"/>
      <c r="J106" s="395"/>
      <c r="K106" s="293"/>
      <c r="L106" s="294"/>
      <c r="M106" s="295"/>
      <c r="N106" s="310"/>
      <c r="O106" s="213"/>
      <c r="P106" s="213"/>
      <c r="Q106" s="213"/>
      <c r="R106" s="213"/>
      <c r="S106" s="236"/>
      <c r="T106" s="29"/>
      <c r="U106" s="29"/>
      <c r="V106" s="29"/>
    </row>
    <row r="107" spans="1:22" s="179" customFormat="1" x14ac:dyDescent="0.35">
      <c r="A107" s="35"/>
      <c r="B107" s="232"/>
      <c r="C107" s="232"/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  <c r="S107" s="232"/>
      <c r="T107" s="388"/>
      <c r="U107" s="388"/>
      <c r="V107" s="388"/>
    </row>
    <row r="108" spans="1:22" s="179" customFormat="1" x14ac:dyDescent="0.35">
      <c r="A108" s="35"/>
      <c r="B108" s="348"/>
      <c r="O108" s="322"/>
      <c r="P108" s="322"/>
      <c r="Q108" s="322"/>
      <c r="R108" s="322"/>
      <c r="T108" s="388"/>
      <c r="U108" s="388"/>
      <c r="V108" s="388"/>
    </row>
    <row r="109" spans="1:22" s="179" customFormat="1" x14ac:dyDescent="0.35">
      <c r="A109" s="35"/>
      <c r="B109" s="348"/>
      <c r="O109" s="322"/>
      <c r="P109" s="322"/>
      <c r="Q109" s="322"/>
      <c r="R109" s="322"/>
      <c r="T109" s="388"/>
      <c r="U109" s="388"/>
      <c r="V109" s="388"/>
    </row>
    <row r="110" spans="1:22" s="179" customFormat="1" x14ac:dyDescent="0.35">
      <c r="A110" s="35"/>
      <c r="B110" s="348"/>
      <c r="O110" s="322"/>
      <c r="P110" s="322"/>
      <c r="Q110" s="322"/>
      <c r="R110" s="322"/>
      <c r="T110" s="388"/>
      <c r="U110" s="388"/>
      <c r="V110" s="388"/>
    </row>
    <row r="111" spans="1:22" s="179" customFormat="1" x14ac:dyDescent="0.35">
      <c r="A111" s="35"/>
      <c r="B111" s="348"/>
      <c r="O111" s="322"/>
      <c r="P111" s="322"/>
      <c r="Q111" s="322"/>
      <c r="R111" s="322"/>
      <c r="T111" s="388"/>
      <c r="U111" s="388"/>
      <c r="V111" s="388"/>
    </row>
    <row r="112" spans="1:22" s="179" customFormat="1" x14ac:dyDescent="0.35">
      <c r="A112" s="35"/>
      <c r="B112" s="348"/>
      <c r="O112" s="322"/>
      <c r="P112" s="322"/>
      <c r="Q112" s="322"/>
      <c r="R112" s="322"/>
      <c r="T112" s="388"/>
      <c r="U112" s="388"/>
      <c r="V112" s="388"/>
    </row>
    <row r="113" spans="1:22" s="179" customFormat="1" x14ac:dyDescent="0.35">
      <c r="A113" s="35"/>
      <c r="B113" s="348"/>
      <c r="O113" s="322"/>
      <c r="P113" s="322"/>
      <c r="Q113" s="322"/>
      <c r="R113" s="322"/>
      <c r="T113" s="388"/>
      <c r="U113" s="388"/>
      <c r="V113" s="388"/>
    </row>
    <row r="114" spans="1:22" s="179" customFormat="1" x14ac:dyDescent="0.35">
      <c r="A114" s="35"/>
      <c r="B114" s="348"/>
      <c r="O114" s="322"/>
      <c r="P114" s="322"/>
      <c r="Q114" s="322"/>
      <c r="R114" s="322"/>
      <c r="T114" s="388"/>
      <c r="U114" s="388"/>
      <c r="V114" s="388"/>
    </row>
    <row r="115" spans="1:22" s="179" customFormat="1" x14ac:dyDescent="0.35">
      <c r="A115" s="35"/>
      <c r="B115" s="348"/>
      <c r="O115" s="322"/>
      <c r="P115" s="322"/>
      <c r="Q115" s="322"/>
      <c r="R115" s="322"/>
      <c r="T115" s="388"/>
      <c r="U115" s="388"/>
      <c r="V115" s="388"/>
    </row>
    <row r="116" spans="1:22" s="179" customFormat="1" x14ac:dyDescent="0.35">
      <c r="A116" s="35"/>
      <c r="B116" s="348"/>
      <c r="O116" s="322"/>
      <c r="P116" s="322"/>
      <c r="Q116" s="322"/>
      <c r="R116" s="322"/>
      <c r="T116" s="388"/>
      <c r="U116" s="388"/>
      <c r="V116" s="388"/>
    </row>
    <row r="117" spans="1:22" s="179" customFormat="1" x14ac:dyDescent="0.35">
      <c r="A117" s="35"/>
      <c r="B117" s="348"/>
      <c r="D117" s="209"/>
      <c r="O117" s="322"/>
      <c r="P117" s="322"/>
      <c r="Q117" s="322"/>
      <c r="R117" s="322"/>
      <c r="T117" s="388"/>
      <c r="U117" s="388"/>
      <c r="V117" s="388"/>
    </row>
    <row r="118" spans="1:22" s="179" customFormat="1" x14ac:dyDescent="0.35">
      <c r="A118" s="35"/>
      <c r="B118" s="348"/>
      <c r="D118" s="209"/>
      <c r="O118" s="322"/>
      <c r="P118" s="322"/>
      <c r="Q118" s="322"/>
      <c r="R118" s="322"/>
      <c r="T118" s="388"/>
      <c r="U118" s="388"/>
      <c r="V118" s="388"/>
    </row>
    <row r="119" spans="1:22" s="179" customFormat="1" x14ac:dyDescent="0.35">
      <c r="A119" s="35"/>
      <c r="B119" s="348"/>
      <c r="O119" s="322"/>
      <c r="P119" s="322"/>
      <c r="Q119" s="322"/>
      <c r="R119" s="322"/>
      <c r="T119" s="388"/>
      <c r="U119" s="388"/>
      <c r="V119" s="388"/>
    </row>
    <row r="120" spans="1:22" s="179" customFormat="1" x14ac:dyDescent="0.35">
      <c r="A120" s="35"/>
      <c r="B120" s="348"/>
      <c r="O120" s="322"/>
      <c r="P120" s="322"/>
      <c r="Q120" s="322"/>
      <c r="R120" s="322"/>
      <c r="T120" s="388"/>
      <c r="U120" s="388"/>
      <c r="V120" s="388"/>
    </row>
    <row r="121" spans="1:22" s="179" customFormat="1" x14ac:dyDescent="0.35">
      <c r="A121" s="35"/>
      <c r="B121" s="348"/>
      <c r="O121" s="322"/>
      <c r="P121" s="322"/>
      <c r="Q121" s="322"/>
      <c r="R121" s="322"/>
      <c r="T121" s="388"/>
      <c r="U121" s="388"/>
      <c r="V121" s="388"/>
    </row>
    <row r="122" spans="1:22" s="179" customFormat="1" x14ac:dyDescent="0.35">
      <c r="A122" s="35"/>
      <c r="B122" s="348"/>
      <c r="O122" s="322"/>
      <c r="P122" s="322"/>
      <c r="Q122" s="322"/>
      <c r="R122" s="322"/>
      <c r="T122" s="388"/>
      <c r="U122" s="388"/>
      <c r="V122" s="388"/>
    </row>
    <row r="123" spans="1:22" s="179" customFormat="1" x14ac:dyDescent="0.35">
      <c r="A123" s="35"/>
      <c r="B123" s="348"/>
      <c r="O123" s="322"/>
      <c r="P123" s="322"/>
      <c r="Q123" s="322"/>
      <c r="R123" s="322"/>
      <c r="T123" s="388"/>
      <c r="U123" s="388"/>
      <c r="V123" s="388"/>
    </row>
    <row r="124" spans="1:22" s="179" customFormat="1" x14ac:dyDescent="0.35">
      <c r="A124" s="35"/>
      <c r="B124" s="348"/>
      <c r="O124" s="322"/>
      <c r="P124" s="322"/>
      <c r="Q124" s="322"/>
      <c r="R124" s="322"/>
      <c r="T124" s="388"/>
      <c r="U124" s="388"/>
      <c r="V124" s="388"/>
    </row>
    <row r="125" spans="1:22" s="179" customFormat="1" x14ac:dyDescent="0.35">
      <c r="A125" s="35"/>
      <c r="B125" s="348"/>
      <c r="O125" s="322"/>
      <c r="P125" s="322"/>
      <c r="Q125" s="322"/>
      <c r="R125" s="322"/>
      <c r="T125" s="388"/>
      <c r="U125" s="388"/>
      <c r="V125" s="388"/>
    </row>
    <row r="126" spans="1:22" s="179" customFormat="1" x14ac:dyDescent="0.35">
      <c r="A126" s="35"/>
      <c r="B126" s="348"/>
      <c r="O126" s="322"/>
      <c r="P126" s="322"/>
      <c r="Q126" s="322"/>
      <c r="R126" s="322"/>
      <c r="T126" s="388"/>
      <c r="U126" s="388"/>
      <c r="V126" s="388"/>
    </row>
    <row r="127" spans="1:22" s="179" customFormat="1" x14ac:dyDescent="0.35">
      <c r="A127" s="35"/>
      <c r="B127" s="348"/>
      <c r="O127" s="322"/>
      <c r="P127" s="322"/>
      <c r="Q127" s="322"/>
      <c r="R127" s="322"/>
      <c r="T127" s="57"/>
      <c r="U127" s="57"/>
      <c r="V127" s="57"/>
    </row>
    <row r="128" spans="1:22" x14ac:dyDescent="0.35">
      <c r="A128" s="35"/>
      <c r="D128"/>
      <c r="T128" s="41"/>
      <c r="U128" s="41"/>
      <c r="V128" s="41"/>
    </row>
    <row r="129" spans="1:22" x14ac:dyDescent="0.35">
      <c r="A129" s="35"/>
      <c r="D129"/>
      <c r="T129" s="22"/>
      <c r="U129" s="22"/>
      <c r="V129" s="22"/>
    </row>
    <row r="130" spans="1:22" x14ac:dyDescent="0.35">
      <c r="A130" s="35"/>
      <c r="D130"/>
      <c r="T130" s="22"/>
      <c r="U130" s="22"/>
      <c r="V130" s="22"/>
    </row>
    <row r="131" spans="1:22" x14ac:dyDescent="0.35">
      <c r="A131" s="35"/>
      <c r="T131" s="29"/>
      <c r="U131" s="29"/>
      <c r="V131" s="29"/>
    </row>
    <row r="132" spans="1:22" x14ac:dyDescent="0.35">
      <c r="A132" s="35"/>
      <c r="D132"/>
      <c r="T132" s="29"/>
      <c r="U132" s="29"/>
      <c r="V132" s="29"/>
    </row>
    <row r="133" spans="1:22" x14ac:dyDescent="0.35">
      <c r="A133" s="35"/>
      <c r="D133"/>
      <c r="T133" s="22"/>
      <c r="U133" s="22"/>
      <c r="V133" s="22"/>
    </row>
    <row r="134" spans="1:22" x14ac:dyDescent="0.35">
      <c r="A134" s="35"/>
      <c r="D134"/>
      <c r="T134" s="57"/>
      <c r="U134" s="57"/>
      <c r="V134" s="57"/>
    </row>
    <row r="135" spans="1:22" x14ac:dyDescent="0.35">
      <c r="A135" s="35"/>
      <c r="D135"/>
      <c r="T135" s="175"/>
      <c r="U135" s="175"/>
      <c r="V135" s="175"/>
    </row>
    <row r="136" spans="1:22" x14ac:dyDescent="0.35">
      <c r="A136" s="35"/>
      <c r="D136"/>
      <c r="T136" s="22"/>
      <c r="U136" s="22"/>
      <c r="V136" s="22"/>
    </row>
    <row r="137" spans="1:22" x14ac:dyDescent="0.35">
      <c r="A137" s="35"/>
      <c r="D137"/>
      <c r="T137" s="40"/>
      <c r="U137" s="40"/>
      <c r="V137" s="40"/>
    </row>
    <row r="138" spans="1:22" x14ac:dyDescent="0.35">
      <c r="A138" s="35"/>
      <c r="D138"/>
      <c r="T138" s="40"/>
      <c r="U138" s="40"/>
      <c r="V138" s="40"/>
    </row>
    <row r="139" spans="1:22" x14ac:dyDescent="0.35">
      <c r="A139" s="35"/>
      <c r="D139"/>
      <c r="T139" s="175"/>
      <c r="U139" s="175"/>
      <c r="V139" s="175"/>
    </row>
    <row r="140" spans="1:22" x14ac:dyDescent="0.35">
      <c r="A140" s="35"/>
      <c r="D140"/>
      <c r="T140" s="40"/>
      <c r="U140" s="40"/>
      <c r="V140" s="40"/>
    </row>
    <row r="141" spans="1:22" x14ac:dyDescent="0.35">
      <c r="A141" s="35"/>
      <c r="C141" s="22"/>
      <c r="D141" s="22"/>
      <c r="E141" s="22"/>
      <c r="T141" s="40"/>
      <c r="U141" s="40"/>
      <c r="V141" s="40"/>
    </row>
    <row r="142" spans="1:22" x14ac:dyDescent="0.35">
      <c r="A142" s="35"/>
      <c r="C142" s="40"/>
      <c r="D142" s="40"/>
      <c r="E142" s="40"/>
      <c r="T142" s="40"/>
      <c r="U142" s="40"/>
      <c r="V142" s="40"/>
    </row>
    <row r="143" spans="1:22" x14ac:dyDescent="0.35">
      <c r="A143" s="35"/>
      <c r="C143" s="40"/>
      <c r="D143" s="40"/>
      <c r="E143" s="40"/>
      <c r="T143" s="40"/>
      <c r="U143" s="40"/>
      <c r="V143" s="40"/>
    </row>
    <row r="144" spans="1:22" x14ac:dyDescent="0.35">
      <c r="A144" s="35"/>
      <c r="T144" s="57"/>
      <c r="U144" s="57"/>
      <c r="V144" s="57"/>
    </row>
    <row r="145" spans="1:22" x14ac:dyDescent="0.35">
      <c r="A145" s="35"/>
      <c r="T145" s="64"/>
      <c r="U145" s="64"/>
      <c r="V145" s="64"/>
    </row>
    <row r="146" spans="1:22" x14ac:dyDescent="0.35">
      <c r="A146" s="35"/>
      <c r="T146" s="22"/>
      <c r="U146" s="22"/>
      <c r="V146" s="22"/>
    </row>
    <row r="147" spans="1:22" x14ac:dyDescent="0.35">
      <c r="T147" s="29"/>
      <c r="U147" s="29"/>
      <c r="V147" s="29"/>
    </row>
    <row r="148" spans="1:22" x14ac:dyDescent="0.35">
      <c r="T148" s="57"/>
      <c r="U148" s="57"/>
      <c r="V148" s="57"/>
    </row>
    <row r="149" spans="1:22" x14ac:dyDescent="0.35">
      <c r="T149" s="64"/>
      <c r="U149" s="64"/>
      <c r="V149" s="64"/>
    </row>
    <row r="150" spans="1:22" x14ac:dyDescent="0.35">
      <c r="T150" s="22"/>
      <c r="U150" s="22"/>
      <c r="V150" s="22"/>
    </row>
    <row r="151" spans="1:22" x14ac:dyDescent="0.35">
      <c r="T151" s="29"/>
      <c r="U151" s="29"/>
      <c r="V151" s="29"/>
    </row>
    <row r="152" spans="1:22" x14ac:dyDescent="0.35">
      <c r="T152" s="22"/>
      <c r="U152" s="22"/>
      <c r="V152" s="22"/>
    </row>
    <row r="153" spans="1:22" x14ac:dyDescent="0.35">
      <c r="T153" s="40"/>
      <c r="U153" s="40"/>
      <c r="V153" s="40"/>
    </row>
    <row r="154" spans="1:22" x14ac:dyDescent="0.35">
      <c r="T154" s="40"/>
      <c r="U154" s="40"/>
      <c r="V154" s="40"/>
    </row>
    <row r="155" spans="1:22" x14ac:dyDescent="0.35">
      <c r="T155" s="88"/>
      <c r="U155" s="88"/>
      <c r="V155" s="88"/>
    </row>
    <row r="156" spans="1:22" x14ac:dyDescent="0.35">
      <c r="T156" s="90"/>
      <c r="U156" s="90"/>
      <c r="V156" s="90"/>
    </row>
    <row r="157" spans="1:22" x14ac:dyDescent="0.35">
      <c r="T157" s="40"/>
      <c r="U157" s="40"/>
      <c r="V157" s="40"/>
    </row>
    <row r="158" spans="1:22" x14ac:dyDescent="0.35">
      <c r="T158" s="40"/>
      <c r="U158" s="40"/>
      <c r="V158" s="40"/>
    </row>
    <row r="159" spans="1:22" x14ac:dyDescent="0.35">
      <c r="T159" s="40"/>
      <c r="U159" s="40"/>
      <c r="V159" s="40"/>
    </row>
    <row r="160" spans="1:22" x14ac:dyDescent="0.35">
      <c r="T160" s="40"/>
      <c r="U160" s="40"/>
      <c r="V160" s="40"/>
    </row>
    <row r="161" spans="20:22" x14ac:dyDescent="0.35">
      <c r="T161" s="40"/>
      <c r="U161" s="40"/>
      <c r="V161" s="40"/>
    </row>
    <row r="162" spans="20:22" x14ac:dyDescent="0.35">
      <c r="T162" s="40"/>
      <c r="U162" s="40"/>
      <c r="V162" s="40"/>
    </row>
    <row r="163" spans="20:22" x14ac:dyDescent="0.35">
      <c r="T163" s="40"/>
      <c r="U163" s="40"/>
      <c r="V163" s="40"/>
    </row>
    <row r="164" spans="20:22" x14ac:dyDescent="0.35">
      <c r="T164" s="40"/>
      <c r="U164" s="40"/>
      <c r="V164" s="40"/>
    </row>
    <row r="165" spans="20:22" x14ac:dyDescent="0.35">
      <c r="T165" s="40"/>
      <c r="U165" s="40"/>
      <c r="V165" s="40"/>
    </row>
    <row r="166" spans="20:22" x14ac:dyDescent="0.35">
      <c r="T166" s="40"/>
      <c r="U166" s="40"/>
      <c r="V166" s="40"/>
    </row>
  </sheetData>
  <protectedRanges>
    <protectedRange sqref="N71 N77 O87:R87 N81:N95" name="Interval3_1"/>
    <protectedRange sqref="G84:G86" name="Interval3_1_1"/>
    <protectedRange sqref="E84:E86" name="Interval4"/>
    <protectedRange sqref="K84:K86 K51 K46:K47 K49 K8:K27 K29:K31" name="Interval3_1_1_1_1"/>
    <protectedRange sqref="K80:K81 K90 K94" name="Interval3_1_3_1"/>
    <protectedRange sqref="K74 K76" name="Interval3_1_1_1_1_2"/>
    <protectedRange sqref="K75" name="Interval3_1_1_1_1_2_1"/>
    <protectedRange sqref="G74 G76" name="Interval3_1_1_3_1"/>
    <protectedRange sqref="G75" name="Interval3_1_1_2_1_1"/>
    <protectedRange sqref="G8:G27 G29:G31" name="Interval3_1_1_2_1"/>
    <protectedRange sqref="B107:S107" name="Interval3_1_1_1_1_1_1"/>
    <protectedRange sqref="K28" name="Interval3_1_1_1_1_4"/>
    <protectedRange sqref="G28" name="Interval3_1_1_2_1_3"/>
  </protectedRanges>
  <mergeCells count="11">
    <mergeCell ref="B106:G106"/>
    <mergeCell ref="B100:G100"/>
    <mergeCell ref="B101:G101"/>
    <mergeCell ref="B102:G102"/>
    <mergeCell ref="B103:G103"/>
    <mergeCell ref="B104:G104"/>
    <mergeCell ref="B96:G96"/>
    <mergeCell ref="B97:G97"/>
    <mergeCell ref="B98:G98"/>
    <mergeCell ref="B99:G99"/>
    <mergeCell ref="B105:G105"/>
  </mergeCells>
  <conditionalFormatting sqref="M8:M27 M29:M31">
    <cfRule type="cellIs" dxfId="42" priority="241" operator="greaterThan">
      <formula>0</formula>
    </cfRule>
  </conditionalFormatting>
  <conditionalFormatting sqref="M62">
    <cfRule type="cellIs" dxfId="41" priority="185" operator="lessThan">
      <formula>0</formula>
    </cfRule>
  </conditionalFormatting>
  <conditionalFormatting sqref="M61">
    <cfRule type="cellIs" dxfId="40" priority="187" operator="lessThan">
      <formula>0</formula>
    </cfRule>
  </conditionalFormatting>
  <conditionalFormatting sqref="M85">
    <cfRule type="cellIs" dxfId="39" priority="163" operator="greaterThan">
      <formula>0</formula>
    </cfRule>
  </conditionalFormatting>
  <conditionalFormatting sqref="M35">
    <cfRule type="cellIs" dxfId="38" priority="240" operator="lessThan">
      <formula>0</formula>
    </cfRule>
  </conditionalFormatting>
  <conditionalFormatting sqref="M36">
    <cfRule type="cellIs" dxfId="37" priority="238" operator="lessThan">
      <formula>0</formula>
    </cfRule>
  </conditionalFormatting>
  <conditionalFormatting sqref="M37">
    <cfRule type="cellIs" dxfId="36" priority="235" operator="lessThan">
      <formula>0</formula>
    </cfRule>
  </conditionalFormatting>
  <conditionalFormatting sqref="M38">
    <cfRule type="cellIs" dxfId="35" priority="234" operator="lessThan">
      <formula>0</formula>
    </cfRule>
  </conditionalFormatting>
  <conditionalFormatting sqref="M39">
    <cfRule type="cellIs" dxfId="34" priority="233" operator="lessThan">
      <formula>0</formula>
    </cfRule>
  </conditionalFormatting>
  <conditionalFormatting sqref="M40">
    <cfRule type="cellIs" dxfId="33" priority="232" operator="lessThan">
      <formula>0</formula>
    </cfRule>
  </conditionalFormatting>
  <conditionalFormatting sqref="M41">
    <cfRule type="cellIs" dxfId="32" priority="228" operator="lessThan">
      <formula>0</formula>
    </cfRule>
  </conditionalFormatting>
  <conditionalFormatting sqref="M42">
    <cfRule type="cellIs" dxfId="31" priority="226" operator="lessThan">
      <formula>0</formula>
    </cfRule>
  </conditionalFormatting>
  <conditionalFormatting sqref="M43">
    <cfRule type="cellIs" dxfId="30" priority="224" operator="lessThan">
      <formula>0</formula>
    </cfRule>
  </conditionalFormatting>
  <conditionalFormatting sqref="M44">
    <cfRule type="cellIs" dxfId="29" priority="222" operator="lessThan">
      <formula>0</formula>
    </cfRule>
  </conditionalFormatting>
  <conditionalFormatting sqref="M45">
    <cfRule type="cellIs" dxfId="28" priority="220" operator="lessThan">
      <formula>0</formula>
    </cfRule>
  </conditionalFormatting>
  <conditionalFormatting sqref="M48">
    <cfRule type="cellIs" dxfId="27" priority="217" operator="lessThan">
      <formula>0</formula>
    </cfRule>
  </conditionalFormatting>
  <conditionalFormatting sqref="M50">
    <cfRule type="cellIs" dxfId="26" priority="213" operator="lessThan">
      <formula>0</formula>
    </cfRule>
  </conditionalFormatting>
  <conditionalFormatting sqref="M49">
    <cfRule type="cellIs" dxfId="25" priority="212" operator="lessThan">
      <formula>0</formula>
    </cfRule>
  </conditionalFormatting>
  <conditionalFormatting sqref="M52">
    <cfRule type="cellIs" dxfId="24" priority="205" operator="lessThan">
      <formula>0</formula>
    </cfRule>
  </conditionalFormatting>
  <conditionalFormatting sqref="M53">
    <cfRule type="cellIs" dxfId="23" priority="203" operator="lessThan">
      <formula>0</formula>
    </cfRule>
  </conditionalFormatting>
  <conditionalFormatting sqref="M57">
    <cfRule type="cellIs" dxfId="22" priority="201" operator="lessThan">
      <formula>0</formula>
    </cfRule>
  </conditionalFormatting>
  <conditionalFormatting sqref="M58">
    <cfRule type="cellIs" dxfId="21" priority="199" operator="lessThan">
      <formula>0</formula>
    </cfRule>
  </conditionalFormatting>
  <conditionalFormatting sqref="M59">
    <cfRule type="cellIs" dxfId="20" priority="197" operator="lessThan">
      <formula>0</formula>
    </cfRule>
  </conditionalFormatting>
  <conditionalFormatting sqref="M63">
    <cfRule type="cellIs" dxfId="19" priority="183" operator="lessThan">
      <formula>0</formula>
    </cfRule>
  </conditionalFormatting>
  <conditionalFormatting sqref="M64">
    <cfRule type="cellIs" dxfId="18" priority="181" operator="lessThan">
      <formula>0</formula>
    </cfRule>
  </conditionalFormatting>
  <conditionalFormatting sqref="M65">
    <cfRule type="cellIs" dxfId="17" priority="179" operator="lessThan">
      <formula>0</formula>
    </cfRule>
  </conditionalFormatting>
  <conditionalFormatting sqref="M66">
    <cfRule type="cellIs" dxfId="16" priority="177" operator="lessThan">
      <formula>0</formula>
    </cfRule>
  </conditionalFormatting>
  <conditionalFormatting sqref="M67">
    <cfRule type="cellIs" dxfId="15" priority="175" operator="lessThan">
      <formula>0</formula>
    </cfRule>
  </conditionalFormatting>
  <conditionalFormatting sqref="M68">
    <cfRule type="cellIs" dxfId="14" priority="173" operator="lessThan">
      <formula>0</formula>
    </cfRule>
  </conditionalFormatting>
  <conditionalFormatting sqref="M70">
    <cfRule type="cellIs" dxfId="13" priority="168" operator="lessThan">
      <formula>0</formula>
    </cfRule>
  </conditionalFormatting>
  <conditionalFormatting sqref="M71">
    <cfRule type="cellIs" dxfId="12" priority="166" operator="lessThan">
      <formula>0</formula>
    </cfRule>
  </conditionalFormatting>
  <conditionalFormatting sqref="M80">
    <cfRule type="cellIs" dxfId="11" priority="167" operator="greaterThan">
      <formula>0</formula>
    </cfRule>
  </conditionalFormatting>
  <conditionalFormatting sqref="M90">
    <cfRule type="cellIs" dxfId="10" priority="165" operator="greaterThan">
      <formula>0</formula>
    </cfRule>
  </conditionalFormatting>
  <conditionalFormatting sqref="M84">
    <cfRule type="cellIs" dxfId="9" priority="164" operator="greaterThan">
      <formula>0</formula>
    </cfRule>
  </conditionalFormatting>
  <conditionalFormatting sqref="M86">
    <cfRule type="cellIs" dxfId="8" priority="162" operator="greaterThan">
      <formula>0</formula>
    </cfRule>
  </conditionalFormatting>
  <conditionalFormatting sqref="M94">
    <cfRule type="cellIs" dxfId="7" priority="160" operator="greaterThan">
      <formula>0</formula>
    </cfRule>
  </conditionalFormatting>
  <conditionalFormatting sqref="M47">
    <cfRule type="cellIs" dxfId="6" priority="149" operator="lessThan">
      <formula>0</formula>
    </cfRule>
  </conditionalFormatting>
  <conditionalFormatting sqref="M51">
    <cfRule type="cellIs" dxfId="5" priority="134" operator="lessThan">
      <formula>0</formula>
    </cfRule>
  </conditionalFormatting>
  <conditionalFormatting sqref="M60">
    <cfRule type="cellIs" dxfId="4" priority="79" operator="lessThan">
      <formula>0</formula>
    </cfRule>
  </conditionalFormatting>
  <conditionalFormatting sqref="M69">
    <cfRule type="cellIs" dxfId="3" priority="69" operator="lessThan">
      <formula>0</formula>
    </cfRule>
  </conditionalFormatting>
  <conditionalFormatting sqref="M46">
    <cfRule type="cellIs" dxfId="2" priority="66" operator="lessThan">
      <formula>0</formula>
    </cfRule>
  </conditionalFormatting>
  <conditionalFormatting sqref="M77">
    <cfRule type="cellIs" dxfId="1" priority="6" operator="lessThan">
      <formula>0</formula>
    </cfRule>
  </conditionalFormatting>
  <conditionalFormatting sqref="M28">
    <cfRule type="cellIs" dxfId="0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1773FDBDE07D8945BF8015905421CBCA008E7CFCB78FDF9647AED3E345CBF6D9D7" ma:contentTypeVersion="3503" ma:contentTypeDescription="" ma:contentTypeScope="" ma:versionID="b9cb88382b92216c1d0ca962a87a0080">
  <xsd:schema xmlns:xsd="http://www.w3.org/2001/XMLSchema" xmlns:xs="http://www.w3.org/2001/XMLSchema" xmlns:p="http://schemas.microsoft.com/office/2006/metadata/properties" xmlns:ns2="398be8b1-8559-458d-8f58-0e0ba4632107" xmlns:ns3="d6b45008-351b-4aea-a9c9-179a62b777c8" xmlns:ns4="d45d37dd-cd1f-4df7-948e-508059892175" xmlns:ns5="d2a93d74-f6e3-48a0-863c-b69df431d8ab" targetNamespace="http://schemas.microsoft.com/office/2006/metadata/properties" ma:root="true" ma:fieldsID="84f37c2eea9fe5de90e07e0f8e8d411b" ns2:_="" ns3:_="" ns4:_="" ns5:_="">
    <xsd:import namespace="398be8b1-8559-458d-8f58-0e0ba4632107"/>
    <xsd:import namespace="d6b45008-351b-4aea-a9c9-179a62b777c8"/>
    <xsd:import namespace="d45d37dd-cd1f-4df7-948e-508059892175"/>
    <xsd:import namespace="d2a93d74-f6e3-48a0-863c-b69df431d8ab"/>
    <xsd:element name="properties">
      <xsd:complexType>
        <xsd:sequence>
          <xsd:element name="documentManagement">
            <xsd:complexType>
              <xsd:all>
                <xsd:element ref="ns2:Anyo" minOccurs="0"/>
                <xsd:element ref="ns2:Empresa" minOccurs="0"/>
                <xsd:element ref="ns2:Período" minOccurs="0"/>
                <xsd:element ref="ns3:Comentario" minOccurs="0"/>
                <xsd:element ref="ns4:_dlc_DocId" minOccurs="0"/>
                <xsd:element ref="ns3:Estructura_x0020_Carpetas_x0020_Servicios" minOccurs="0"/>
                <xsd:element ref="ns4:_dlc_DocIdPersistId" minOccurs="0"/>
                <xsd:element ref="ns4:_dlc_DocIdUrl" minOccurs="0"/>
                <xsd:element ref="ns3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be8b1-8559-458d-8f58-0e0ba4632107" elementFormDefault="qualified">
    <xsd:import namespace="http://schemas.microsoft.com/office/2006/documentManagement/types"/>
    <xsd:import namespace="http://schemas.microsoft.com/office/infopath/2007/PartnerControls"/>
    <xsd:element name="Anyo" ma:index="2" nillable="true" ma:displayName="Año" ma:default="2020" ma:internalName="Anyo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2012"/>
                    <xsd:enumeration value="2013"/>
                    <xsd:enumeration value="2014"/>
                    <xsd:enumeration value="2015"/>
                    <xsd:enumeration value="2016"/>
                    <xsd:enumeration value="2017"/>
                    <xsd:enumeration value="2018"/>
                    <xsd:enumeration value="2019"/>
                    <xsd:enumeration value="2020"/>
                    <xsd:enumeration value="2021"/>
                    <xsd:enumeration value="2022"/>
                    <xsd:enumeration value="2023"/>
                    <xsd:enumeration value="2024"/>
                    <xsd:enumeration value="2025"/>
                    <xsd:enumeration value="2026"/>
                    <xsd:enumeration value="2027"/>
                    <xsd:enumeration value="2028"/>
                    <xsd:enumeration value="2029"/>
                    <xsd:enumeration value="2030"/>
                  </xsd:restriction>
                </xsd:simpleType>
              </xsd:element>
            </xsd:sequence>
          </xsd:extension>
        </xsd:complexContent>
      </xsd:complexType>
    </xsd:element>
    <xsd:element name="Empresa" ma:index="3" nillable="true" ma:displayName="Empresa" ma:list="{191fa767-8b3a-4212-9992-47eb717a1c28}" ma:internalName="Empresa" ma:showField="Title" ma:web="398be8b1-8559-458d-8f58-0e0ba46321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eríodo" ma:index="4" nillable="true" ma:displayName="Período" ma:description="Período del año fiscal o natural.&#10;Sem: Período semestral&#10;Q: Período cuatrimestral" ma:format="Dropdown" ma:internalName="Per_x00ed_odo">
      <xsd:simpleType>
        <xsd:restriction base="dms:Choice">
          <xsd:enumeration value="-- SIN PERÍODO ASOCIADO --"/>
          <xsd:enumeration value="Sem1"/>
          <xsd:enumeration value="Sem2"/>
          <xsd:enumeration value="Q1"/>
          <xsd:enumeration value="Q2"/>
          <xsd:enumeration value="Q3"/>
          <xsd:enumeration value="Q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45008-351b-4aea-a9c9-179a62b777c8" elementFormDefault="qualified">
    <xsd:import namespace="http://schemas.microsoft.com/office/2006/documentManagement/types"/>
    <xsd:import namespace="http://schemas.microsoft.com/office/infopath/2007/PartnerControls"/>
    <xsd:element name="Comentario" ma:index="5" nillable="true" ma:displayName="Comentario" ma:internalName="Comentario">
      <xsd:simpleType>
        <xsd:restriction base="dms:Note">
          <xsd:maxLength value="255"/>
        </xsd:restriction>
      </xsd:simpleType>
    </xsd:element>
    <xsd:element name="Estructura_x0020_Carpetas_x0020_Servicios" ma:index="13" nillable="true" ma:displayName="Estructura Carpetas Servicios" ma:hidden="true" ma:internalName="Estructura_x0020_Carpetas_x0020_Servicios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6" nillable="true" ma:displayName="Etiquetas de imagen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d37dd-cd1f-4df7-948e-508059892175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5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93d74-f6e3-48a0-863c-b69df431d8a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2255aa5-b18e-4958-a1a9-dbcf9aff489e}" ma:internalName="TaxCatchAll" ma:showField="CatchAllData" ma:web="d45d37dd-cd1f-4df7-948e-5080598921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yo xmlns="398be8b1-8559-458d-8f58-0e0ba4632107">
      <Value>2020</Value>
    </Anyo>
    <Período xmlns="398be8b1-8559-458d-8f58-0e0ba4632107" xsi:nil="true"/>
    <Empresa xmlns="398be8b1-8559-458d-8f58-0e0ba4632107" xsi:nil="true"/>
    <lcf76f155ced4ddcb4097134ff3c332f xmlns="d6b45008-351b-4aea-a9c9-179a62b777c8" xsi:nil="true"/>
    <TaxCatchAll xmlns="d2a93d74-f6e3-48a0-863c-b69df431d8ab" xsi:nil="true"/>
    <Estructura_x0020_Carpetas_x0020_Servicios xmlns="d6b45008-351b-4aea-a9c9-179a62b777c8">
      <Url xsi:nil="true"/>
      <Description xsi:nil="true"/>
    </Estructura_x0020_Carpetas_x0020_Servicios>
    <Comentario xmlns="d6b45008-351b-4aea-a9c9-179a62b777c8" xsi:nil="true"/>
    <_dlc_DocId xmlns="d45d37dd-cd1f-4df7-948e-508059892175">ANU53TMXZPW3-1441578552-1520593</_dlc_DocId>
    <_dlc_DocIdUrl xmlns="d45d37dd-cd1f-4df7-948e-508059892175">
      <Url>https://globalappsportal.sharepoint.com/sites/Hypatia/Servicios/_layouts/15/DocIdRedir.aspx?ID=ANU53TMXZPW3-1441578552-1520593</Url>
      <Description>ANU53TMXZPW3-1441578552-1520593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D435D5-4C8A-409D-87C0-49793550F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be8b1-8559-458d-8f58-0e0ba4632107"/>
    <ds:schemaRef ds:uri="d6b45008-351b-4aea-a9c9-179a62b777c8"/>
    <ds:schemaRef ds:uri="d45d37dd-cd1f-4df7-948e-508059892175"/>
    <ds:schemaRef ds:uri="d2a93d74-f6e3-48a0-863c-b69df431d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51E878-6BB9-4F83-9234-DC4573A2F855}">
  <ds:schemaRefs>
    <ds:schemaRef ds:uri="d2a93d74-f6e3-48a0-863c-b69df431d8ab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45d37dd-cd1f-4df7-948e-508059892175"/>
    <ds:schemaRef ds:uri="398be8b1-8559-458d-8f58-0e0ba4632107"/>
    <ds:schemaRef ds:uri="http://purl.org/dc/elements/1.1/"/>
    <ds:schemaRef ds:uri="http://schemas.microsoft.com/office/2006/metadata/properties"/>
    <ds:schemaRef ds:uri="d6b45008-351b-4aea-a9c9-179a62b777c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A56B13D-E4B4-42C8-8347-5B785A7F832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01FA0BE-C34C-4F1E-9EAE-3B125C0FCD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5</vt:i4>
      </vt:variant>
    </vt:vector>
  </HeadingPairs>
  <TitlesOfParts>
    <vt:vector size="12" baseType="lpstr">
      <vt:lpstr>RESUM PUNTS</vt:lpstr>
      <vt:lpstr>televisió</vt:lpstr>
      <vt:lpstr>imprès</vt:lpstr>
      <vt:lpstr>ràdio</vt:lpstr>
      <vt:lpstr>Full1</vt:lpstr>
      <vt:lpstr>exterior</vt:lpstr>
      <vt:lpstr>digital</vt:lpstr>
      <vt:lpstr>digital!Àrea_d'impressió</vt:lpstr>
      <vt:lpstr>exterior!Àrea_d'impressió</vt:lpstr>
      <vt:lpstr>imprès!Àrea_d'impressió</vt:lpstr>
      <vt:lpstr>ràdio!Àrea_d'impressió</vt:lpstr>
      <vt:lpstr>televisió!Àrea_d'impressió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2022-10-06T16:34:23Z</dcterms:created>
  <dcterms:modified xsi:type="dcterms:W3CDTF">2025-04-24T13:02:51Z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0x0101001773FDBDE07D8945BF8015905421CBCA008E7CFCB78FDF9647AED3E345CBF6D9D7</vt:lpwstr>
  </property>
  <property fmtid="{D5CDD505-2E9C-101B-9397-08002B2CF9AE}" pid="3" name="_dlc_DocIdItemGuid">
    <vt:lpwstr>7b4dc190-e762-477e-ae65-cafa3f8f9847</vt:lpwstr>
  </property>
  <property fmtid="{D5CDD505-2E9C-101B-9397-08002B2CF9AE}" pid="4" name="MediaServiceImageTags">
    <vt:lpwstr/>
  </property>
</Properties>
</file>