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Ecoequip\Contractacio\Pneumatics\Pneumatics 2025\DOCUMENTS FINALS\"/>
    </mc:Choice>
  </mc:AlternateContent>
  <xr:revisionPtr revIDLastSave="0" documentId="13_ncr:1_{8799CD77-3B7F-421B-A3DA-0B939D429BEF}" xr6:coauthVersionLast="36" xr6:coauthVersionMax="36" xr10:uidLastSave="{00000000-0000-0000-0000-000000000000}"/>
  <bookViews>
    <workbookView xWindow="0" yWindow="0" windowWidth="28800" windowHeight="13620" activeTab="3" xr2:uid="{F944A6E1-3CB4-4D1B-BD24-285E302E93BC}"/>
  </bookViews>
  <sheets>
    <sheet name="model oferta pneumatics" sheetId="7" r:id="rId1"/>
    <sheet name="model oferta serveis" sheetId="8" r:id="rId2"/>
    <sheet name="Pneumatics" sheetId="3" r:id="rId3"/>
    <sheet name="Serveis" sheetId="4" r:id="rId4"/>
    <sheet name="serveis rev ant" sheetId="6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4" l="1"/>
  <c r="E47" i="4"/>
  <c r="D48" i="4"/>
  <c r="D47" i="4"/>
  <c r="B54" i="4"/>
  <c r="B53" i="4"/>
  <c r="B52" i="4"/>
  <c r="B51" i="4"/>
  <c r="D16" i="4" l="1"/>
  <c r="D15" i="4"/>
  <c r="D29" i="4"/>
  <c r="B45" i="6" l="1"/>
  <c r="D30" i="6"/>
  <c r="D19" i="6"/>
  <c r="D20" i="6"/>
  <c r="D21" i="6"/>
  <c r="D22" i="6"/>
  <c r="D23" i="6"/>
  <c r="D24" i="6"/>
  <c r="D25" i="6"/>
  <c r="D26" i="6"/>
  <c r="D27" i="6"/>
  <c r="D28" i="6"/>
  <c r="D18" i="6"/>
  <c r="D5" i="6"/>
  <c r="D6" i="6"/>
  <c r="D7" i="6"/>
  <c r="D8" i="6"/>
  <c r="D9" i="6"/>
  <c r="D10" i="6"/>
  <c r="D11" i="6"/>
  <c r="D12" i="6"/>
  <c r="D13" i="6"/>
  <c r="D14" i="6"/>
  <c r="D15" i="6"/>
  <c r="D4" i="6"/>
  <c r="D20" i="4" l="1"/>
  <c r="D21" i="4"/>
  <c r="D22" i="4"/>
  <c r="D23" i="4"/>
  <c r="D24" i="4"/>
  <c r="D25" i="4"/>
  <c r="D26" i="4"/>
  <c r="D27" i="4"/>
  <c r="D28" i="4"/>
  <c r="D19" i="4"/>
  <c r="D30" i="4" s="1"/>
  <c r="D5" i="4" l="1"/>
  <c r="D6" i="4"/>
  <c r="D7" i="4"/>
  <c r="D8" i="4"/>
  <c r="D9" i="4"/>
  <c r="D10" i="4"/>
  <c r="D11" i="4"/>
  <c r="D12" i="4"/>
  <c r="D13" i="4"/>
  <c r="D14" i="4"/>
  <c r="D4" i="4"/>
  <c r="B17" i="3"/>
  <c r="D5" i="3"/>
  <c r="D6" i="3"/>
  <c r="D7" i="3"/>
  <c r="D8" i="3"/>
  <c r="D9" i="3"/>
  <c r="D10" i="3"/>
  <c r="D11" i="3"/>
  <c r="D12" i="3"/>
  <c r="D13" i="3"/>
  <c r="D14" i="3"/>
  <c r="D15" i="3"/>
  <c r="D4" i="3"/>
  <c r="B45" i="4" l="1"/>
  <c r="D17" i="3"/>
  <c r="B44" i="6" s="1"/>
  <c r="B47" i="6" s="1"/>
  <c r="B44" i="4" l="1"/>
  <c r="B47" i="4" s="1"/>
</calcChain>
</file>

<file path=xl/sharedStrings.xml><?xml version="1.0" encoding="utf-8"?>
<sst xmlns="http://schemas.openxmlformats.org/spreadsheetml/2006/main" count="166" uniqueCount="61">
  <si>
    <t>Ratllat cobertes</t>
  </si>
  <si>
    <t>Equilibrat de rodes</t>
  </si>
  <si>
    <t>Descalçar i calçar roda</t>
  </si>
  <si>
    <t>Muntatge i desmuntatge de cobertes</t>
  </si>
  <si>
    <t>Assistència en ruta FESTIU</t>
  </si>
  <si>
    <t>Assistència en ruta NOCTURN</t>
  </si>
  <si>
    <t>TIPUS VEHICLES LLEUGERS I FURGONETES</t>
  </si>
  <si>
    <t>315/80R22.5</t>
  </si>
  <si>
    <t>295/80R22.5</t>
  </si>
  <si>
    <t>285/70R19.5</t>
  </si>
  <si>
    <t>215/75R17.5</t>
  </si>
  <si>
    <t>195/75R16C</t>
  </si>
  <si>
    <t>185/65R15</t>
  </si>
  <si>
    <t>215R14C</t>
  </si>
  <si>
    <t>175/70R14C</t>
  </si>
  <si>
    <t>175/65R14</t>
  </si>
  <si>
    <t>305/70R19</t>
  </si>
  <si>
    <t>195/65R15</t>
  </si>
  <si>
    <t>185/75R16</t>
  </si>
  <si>
    <t>MIDES HABITUALS</t>
  </si>
  <si>
    <t>UNITATS PROMIG</t>
  </si>
  <si>
    <t>IMPORT</t>
  </si>
  <si>
    <t>Total</t>
  </si>
  <si>
    <t>PREU UNITARI MÀXIM</t>
  </si>
  <si>
    <t>TIPUS CAMIONS I ESCOMBRADORES</t>
  </si>
  <si>
    <t xml:space="preserve">Canvi de cobertes noves </t>
  </si>
  <si>
    <t>Permuta de pneumàtics(descalçar i muntar)</t>
  </si>
  <si>
    <t>Alineació de direccions</t>
  </si>
  <si>
    <t>ALTRES</t>
  </si>
  <si>
    <t xml:space="preserve">Revisió de flota cada 15 dies </t>
  </si>
  <si>
    <t>sense cost</t>
  </si>
  <si>
    <t>OBSERVACIONS</t>
  </si>
  <si>
    <t>COST ANUAL PREVISIÓ</t>
  </si>
  <si>
    <t>COSTUNITARI MÀXIM</t>
  </si>
  <si>
    <t xml:space="preserve">CONSUM PROMIG ANUAL </t>
  </si>
  <si>
    <t>Gestió residus NFU</t>
  </si>
  <si>
    <t>TOTAL COST ANUAL PREVISIÓ SERVEIS</t>
  </si>
  <si>
    <t>CÀLCUL ESTIMATIU COST ANUAL PRESTACIONS DE SERVEIS</t>
  </si>
  <si>
    <t xml:space="preserve">CÀLCUL ESTIMATIU CONSUM PROMIG PNEUMÀTICS NOUS </t>
  </si>
  <si>
    <t>Càlcul Total estimatiu anual</t>
  </si>
  <si>
    <t>TOTAL COST ANUAL PREVISIÓ PNEUMÀTICS NOUS</t>
  </si>
  <si>
    <t>TOTAL ESTIMAT ANUAL</t>
  </si>
  <si>
    <r>
      <t>1</t>
    </r>
    <r>
      <rPr>
        <sz val="11"/>
        <color theme="1"/>
        <rFont val="Calibri"/>
        <family val="2"/>
        <scheme val="minor"/>
      </rPr>
      <t xml:space="preserve"> La reparació de la punxada de camió, consta de la pròpia reparació i descalçar la coberta</t>
    </r>
  </si>
  <si>
    <r>
      <rPr>
        <sz val="11"/>
        <color theme="1"/>
        <rFont val="Calibri"/>
        <family val="2"/>
        <scheme val="minor"/>
      </rPr>
      <t>Reparació punxades</t>
    </r>
    <r>
      <rPr>
        <vertAlign val="superscript"/>
        <sz val="11"/>
        <rFont val="Calibri"/>
        <family val="2"/>
        <scheme val="minor"/>
      </rPr>
      <t>1</t>
    </r>
  </si>
  <si>
    <r>
      <rPr>
        <sz val="11"/>
        <color theme="1"/>
        <rFont val="Calibri"/>
        <family val="2"/>
        <scheme val="minor"/>
      </rPr>
      <t>Reparació punxades</t>
    </r>
    <r>
      <rPr>
        <vertAlign val="superscript"/>
        <sz val="11"/>
        <rFont val="Calibri"/>
        <family val="2"/>
        <scheme val="minor"/>
      </rPr>
      <t>2</t>
    </r>
  </si>
  <si>
    <r>
      <t>2</t>
    </r>
    <r>
      <rPr>
        <sz val="11"/>
        <color theme="1"/>
        <rFont val="Calibri"/>
        <family val="2"/>
        <scheme val="minor"/>
      </rPr>
      <t xml:space="preserve"> La reparació de la punxada de turisme i furgonetes, consta de la pròpia reparació, descalçar la coberta i equilibrat de la roda. </t>
    </r>
  </si>
  <si>
    <t>COST UNITARI MÀXIM</t>
  </si>
  <si>
    <t xml:space="preserve">Assistència en ruta DIURN </t>
  </si>
  <si>
    <t>Assistència en ruta DIURN</t>
  </si>
  <si>
    <r>
      <t>Reparació punxades</t>
    </r>
    <r>
      <rPr>
        <vertAlign val="superscript"/>
        <sz val="11"/>
        <color theme="1"/>
        <rFont val="Calibri"/>
        <family val="2"/>
      </rPr>
      <t>1</t>
    </r>
  </si>
  <si>
    <r>
      <t>Reparació punxades</t>
    </r>
    <r>
      <rPr>
        <vertAlign val="superscript"/>
        <sz val="11"/>
        <color theme="1"/>
        <rFont val="Calibri"/>
        <family val="2"/>
      </rPr>
      <t>2</t>
    </r>
  </si>
  <si>
    <r>
      <t>1</t>
    </r>
    <r>
      <rPr>
        <sz val="11"/>
        <color rgb="FF000000"/>
        <rFont val="Calibri"/>
        <family val="2"/>
      </rPr>
      <t xml:space="preserve"> La reparació de la punxada de camió, consta de la pròpia reparació i descalçar la coberta</t>
    </r>
  </si>
  <si>
    <r>
      <t>2</t>
    </r>
    <r>
      <rPr>
        <sz val="11"/>
        <color rgb="FF000000"/>
        <rFont val="Calibri"/>
        <family val="2"/>
      </rPr>
      <t xml:space="preserve"> La reparació de la punxada de turisme i furgonetes, consta de la pròpia reparació, descalçar la coberta i equilibrat de la roda. </t>
    </r>
  </si>
  <si>
    <t>Vàlvules goma furgó</t>
  </si>
  <si>
    <t>Allargadera camió</t>
  </si>
  <si>
    <t>VOLUMETRIA</t>
  </si>
  <si>
    <t>PREU UNITARI OFERTA</t>
  </si>
  <si>
    <t>PREU TOTAL OFERTA</t>
  </si>
  <si>
    <t>Revisió de flota cada mes</t>
  </si>
  <si>
    <t>MARCA OFERTA</t>
  </si>
  <si>
    <t>Vàlvula camió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</si>
</sst>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403];[Red]\-#,##0.00\ [$€-403]"/>
    <numFmt numFmtId="165" formatCode="#,##0.00_ ;[Red]\-#,##0.00\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7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3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center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4" borderId="2" xfId="0" applyFont="1" applyFill="1" applyBorder="1"/>
    <xf numFmtId="0" fontId="1" fillId="4" borderId="2" xfId="0" applyFont="1" applyFill="1" applyBorder="1" applyAlignment="1">
      <alignment horizontal="center"/>
    </xf>
    <xf numFmtId="164" fontId="1" fillId="4" borderId="2" xfId="0" applyNumberFormat="1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0" fontId="0" fillId="0" borderId="2" xfId="0" applyFont="1" applyFill="1" applyBorder="1"/>
    <xf numFmtId="165" fontId="0" fillId="0" borderId="2" xfId="0" applyNumberFormat="1" applyFont="1" applyFill="1" applyBorder="1" applyAlignment="1">
      <alignment horizontal="center"/>
    </xf>
    <xf numFmtId="4" fontId="1" fillId="0" borderId="2" xfId="0" applyNumberFormat="1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4" borderId="0" xfId="0" applyFont="1" applyFill="1"/>
    <xf numFmtId="165" fontId="1" fillId="2" borderId="2" xfId="0" applyNumberFormat="1" applyFont="1" applyFill="1" applyBorder="1" applyAlignment="1">
      <alignment horizontal="center" vertical="center"/>
    </xf>
    <xf numFmtId="165" fontId="0" fillId="0" borderId="0" xfId="0" applyNumberFormat="1" applyFont="1"/>
    <xf numFmtId="0" fontId="0" fillId="0" borderId="2" xfId="0" applyFont="1" applyFill="1" applyBorder="1" applyAlignment="1">
      <alignment horizontal="left" vertical="top"/>
    </xf>
    <xf numFmtId="0" fontId="0" fillId="0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9" fillId="8" borderId="10" xfId="0" applyFont="1" applyFill="1" applyBorder="1" applyAlignment="1">
      <alignment vertical="center" wrapText="1"/>
    </xf>
    <xf numFmtId="0" fontId="9" fillId="8" borderId="11" xfId="0" applyFont="1" applyFill="1" applyBorder="1" applyAlignment="1">
      <alignment horizontal="center" vertical="center" wrapText="1"/>
    </xf>
    <xf numFmtId="4" fontId="9" fillId="8" borderId="11" xfId="0" applyNumberFormat="1" applyFont="1" applyFill="1" applyBorder="1" applyAlignment="1">
      <alignment horizontal="center" vertical="center" wrapText="1"/>
    </xf>
    <xf numFmtId="0" fontId="9" fillId="9" borderId="10" xfId="0" applyFont="1" applyFill="1" applyBorder="1" applyAlignment="1">
      <alignment vertical="center" wrapText="1"/>
    </xf>
    <xf numFmtId="0" fontId="9" fillId="9" borderId="11" xfId="0" applyFont="1" applyFill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20" xfId="0" applyFont="1" applyFill="1" applyBorder="1"/>
    <xf numFmtId="0" fontId="0" fillId="0" borderId="20" xfId="0" applyFont="1" applyFill="1" applyBorder="1" applyAlignment="1">
      <alignment horizontal="center"/>
    </xf>
    <xf numFmtId="165" fontId="0" fillId="0" borderId="20" xfId="0" applyNumberFormat="1" applyFont="1" applyFill="1" applyBorder="1" applyAlignment="1">
      <alignment horizontal="center"/>
    </xf>
    <xf numFmtId="3" fontId="0" fillId="0" borderId="0" xfId="0" applyNumberFormat="1" applyFont="1"/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6" fillId="7" borderId="14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8D5A8-B619-4581-844C-7D22D8439124}">
  <dimension ref="A1:F16"/>
  <sheetViews>
    <sheetView workbookViewId="0">
      <selection activeCell="A2" sqref="A2:F16"/>
    </sheetView>
  </sheetViews>
  <sheetFormatPr defaultRowHeight="14.4" x14ac:dyDescent="0.3"/>
  <cols>
    <col min="1" max="1" width="15.44140625" customWidth="1"/>
    <col min="2" max="2" width="13.6640625" customWidth="1"/>
    <col min="3" max="3" width="13.88671875" customWidth="1"/>
    <col min="4" max="4" width="15.21875" customWidth="1"/>
    <col min="5" max="5" width="11.44140625" customWidth="1"/>
    <col min="6" max="6" width="12.44140625" customWidth="1"/>
  </cols>
  <sheetData>
    <row r="1" spans="1:6" x14ac:dyDescent="0.3">
      <c r="A1" s="1"/>
      <c r="B1" s="1"/>
      <c r="C1" s="1"/>
      <c r="D1" s="1"/>
      <c r="E1" s="1"/>
    </row>
    <row r="2" spans="1:6" ht="41.4" customHeight="1" x14ac:dyDescent="0.3">
      <c r="A2" s="10" t="s">
        <v>19</v>
      </c>
      <c r="B2" s="10" t="s">
        <v>55</v>
      </c>
      <c r="C2" s="10" t="s">
        <v>23</v>
      </c>
      <c r="D2" s="10" t="s">
        <v>59</v>
      </c>
      <c r="E2" s="10" t="s">
        <v>56</v>
      </c>
      <c r="F2" s="10" t="s">
        <v>57</v>
      </c>
    </row>
    <row r="3" spans="1:6" x14ac:dyDescent="0.3">
      <c r="A3" s="2" t="s">
        <v>7</v>
      </c>
      <c r="B3" s="3">
        <v>100</v>
      </c>
      <c r="C3" s="4">
        <v>790</v>
      </c>
      <c r="D3" s="4"/>
      <c r="E3" s="4"/>
      <c r="F3" s="4"/>
    </row>
    <row r="4" spans="1:6" x14ac:dyDescent="0.3">
      <c r="A4" s="2" t="s">
        <v>8</v>
      </c>
      <c r="B4" s="3">
        <v>5</v>
      </c>
      <c r="C4" s="4">
        <v>735</v>
      </c>
      <c r="D4" s="4"/>
      <c r="E4" s="4"/>
      <c r="F4" s="4"/>
    </row>
    <row r="5" spans="1:6" x14ac:dyDescent="0.3">
      <c r="A5" s="2" t="s">
        <v>9</v>
      </c>
      <c r="B5" s="3">
        <v>6</v>
      </c>
      <c r="C5" s="4">
        <v>525</v>
      </c>
      <c r="D5" s="4"/>
      <c r="E5" s="4"/>
      <c r="F5" s="4"/>
    </row>
    <row r="6" spans="1:6" x14ac:dyDescent="0.3">
      <c r="A6" s="2" t="s">
        <v>10</v>
      </c>
      <c r="B6" s="3">
        <v>55</v>
      </c>
      <c r="C6" s="4">
        <v>445</v>
      </c>
      <c r="D6" s="4"/>
      <c r="E6" s="4"/>
      <c r="F6" s="4"/>
    </row>
    <row r="7" spans="1:6" x14ac:dyDescent="0.3">
      <c r="A7" s="2" t="s">
        <v>11</v>
      </c>
      <c r="B7" s="3">
        <v>55</v>
      </c>
      <c r="C7" s="4">
        <v>160</v>
      </c>
      <c r="D7" s="4"/>
      <c r="E7" s="4"/>
      <c r="F7" s="4"/>
    </row>
    <row r="8" spans="1:6" x14ac:dyDescent="0.3">
      <c r="A8" s="2" t="s">
        <v>12</v>
      </c>
      <c r="B8" s="3">
        <v>6</v>
      </c>
      <c r="C8" s="4">
        <v>120</v>
      </c>
      <c r="D8" s="4"/>
      <c r="E8" s="4"/>
      <c r="F8" s="4"/>
    </row>
    <row r="9" spans="1:6" x14ac:dyDescent="0.3">
      <c r="A9" s="2" t="s">
        <v>13</v>
      </c>
      <c r="B9" s="3">
        <v>12</v>
      </c>
      <c r="C9" s="4">
        <v>135</v>
      </c>
      <c r="D9" s="4"/>
      <c r="E9" s="4"/>
      <c r="F9" s="4"/>
    </row>
    <row r="10" spans="1:6" x14ac:dyDescent="0.3">
      <c r="A10" s="2" t="s">
        <v>14</v>
      </c>
      <c r="B10" s="3">
        <v>6</v>
      </c>
      <c r="C10" s="4">
        <v>110</v>
      </c>
      <c r="D10" s="4"/>
      <c r="E10" s="4"/>
      <c r="F10" s="4"/>
    </row>
    <row r="11" spans="1:6" x14ac:dyDescent="0.3">
      <c r="A11" s="2" t="s">
        <v>15</v>
      </c>
      <c r="B11" s="3">
        <v>8</v>
      </c>
      <c r="C11" s="4">
        <v>105</v>
      </c>
      <c r="D11" s="4"/>
      <c r="E11" s="4"/>
      <c r="F11" s="4"/>
    </row>
    <row r="12" spans="1:6" x14ac:dyDescent="0.3">
      <c r="A12" s="2" t="s">
        <v>16</v>
      </c>
      <c r="B12" s="3">
        <v>5</v>
      </c>
      <c r="C12" s="4">
        <v>635</v>
      </c>
      <c r="D12" s="4"/>
      <c r="E12" s="4"/>
      <c r="F12" s="4"/>
    </row>
    <row r="13" spans="1:6" x14ac:dyDescent="0.3">
      <c r="A13" s="2" t="s">
        <v>17</v>
      </c>
      <c r="B13" s="3">
        <v>10</v>
      </c>
      <c r="C13" s="4">
        <v>120</v>
      </c>
      <c r="D13" s="4"/>
      <c r="E13" s="4"/>
      <c r="F13" s="4"/>
    </row>
    <row r="14" spans="1:6" x14ac:dyDescent="0.3">
      <c r="A14" s="2" t="s">
        <v>18</v>
      </c>
      <c r="B14" s="3">
        <v>20</v>
      </c>
      <c r="C14" s="4">
        <v>155</v>
      </c>
      <c r="D14" s="4"/>
      <c r="E14" s="4"/>
      <c r="F14" s="4"/>
    </row>
    <row r="16" spans="1:6" x14ac:dyDescent="0.3">
      <c r="A16" s="5" t="s">
        <v>22</v>
      </c>
      <c r="F16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7BD2F-8C85-45EE-8181-4886D6A19645}">
  <dimension ref="A1:E33"/>
  <sheetViews>
    <sheetView workbookViewId="0">
      <selection activeCell="G8" sqref="G8"/>
    </sheetView>
  </sheetViews>
  <sheetFormatPr defaultRowHeight="14.4" x14ac:dyDescent="0.3"/>
  <cols>
    <col min="1" max="1" width="36.5546875" style="21" customWidth="1"/>
    <col min="2" max="4" width="15.109375" style="21" customWidth="1"/>
    <col min="5" max="5" width="12.21875" style="21" customWidth="1"/>
    <col min="6" max="16384" width="8.88671875" style="21"/>
  </cols>
  <sheetData>
    <row r="1" spans="1:5" x14ac:dyDescent="0.3">
      <c r="A1" s="42" t="s">
        <v>37</v>
      </c>
      <c r="B1" s="43"/>
      <c r="C1" s="43"/>
      <c r="D1" s="43"/>
      <c r="E1" s="43"/>
    </row>
    <row r="2" spans="1:5" ht="38.4" customHeight="1" x14ac:dyDescent="0.3">
      <c r="A2" s="37" t="s">
        <v>24</v>
      </c>
      <c r="B2" s="10" t="s">
        <v>55</v>
      </c>
      <c r="C2" s="10" t="s">
        <v>23</v>
      </c>
      <c r="D2" s="10" t="s">
        <v>56</v>
      </c>
      <c r="E2" s="10" t="s">
        <v>57</v>
      </c>
    </row>
    <row r="3" spans="1:5" ht="16.2" x14ac:dyDescent="0.3">
      <c r="A3" s="7" t="s">
        <v>43</v>
      </c>
      <c r="B3" s="8">
        <v>13</v>
      </c>
      <c r="C3" s="18">
        <v>14</v>
      </c>
      <c r="D3" s="18"/>
      <c r="E3" s="18"/>
    </row>
    <row r="4" spans="1:5" x14ac:dyDescent="0.3">
      <c r="A4" s="7" t="s">
        <v>0</v>
      </c>
      <c r="B4" s="8">
        <v>32</v>
      </c>
      <c r="C4" s="18">
        <v>14</v>
      </c>
      <c r="D4" s="18"/>
      <c r="E4" s="18"/>
    </row>
    <row r="5" spans="1:5" x14ac:dyDescent="0.3">
      <c r="A5" s="7" t="s">
        <v>25</v>
      </c>
      <c r="B5" s="8">
        <v>102</v>
      </c>
      <c r="C5" s="18">
        <v>14</v>
      </c>
      <c r="D5" s="18"/>
      <c r="E5" s="18"/>
    </row>
    <row r="6" spans="1:5" x14ac:dyDescent="0.3">
      <c r="A6" s="7" t="s">
        <v>2</v>
      </c>
      <c r="B6" s="8">
        <v>224</v>
      </c>
      <c r="C6" s="18">
        <v>7.5</v>
      </c>
      <c r="D6" s="18"/>
      <c r="E6" s="18"/>
    </row>
    <row r="7" spans="1:5" x14ac:dyDescent="0.3">
      <c r="A7" s="7" t="s">
        <v>3</v>
      </c>
      <c r="B7" s="8">
        <v>208</v>
      </c>
      <c r="C7" s="18">
        <v>14</v>
      </c>
      <c r="D7" s="18"/>
      <c r="E7" s="18"/>
    </row>
    <row r="8" spans="1:5" x14ac:dyDescent="0.3">
      <c r="A8" s="7" t="s">
        <v>26</v>
      </c>
      <c r="B8" s="8">
        <v>224</v>
      </c>
      <c r="C8" s="18">
        <v>21</v>
      </c>
      <c r="D8" s="18"/>
      <c r="E8" s="18"/>
    </row>
    <row r="9" spans="1:5" x14ac:dyDescent="0.3">
      <c r="A9" s="7" t="s">
        <v>1</v>
      </c>
      <c r="B9" s="8">
        <v>56</v>
      </c>
      <c r="C9" s="18">
        <v>15.5</v>
      </c>
      <c r="D9" s="18"/>
      <c r="E9" s="18"/>
    </row>
    <row r="10" spans="1:5" x14ac:dyDescent="0.3">
      <c r="A10" s="7" t="s">
        <v>27</v>
      </c>
      <c r="B10" s="8">
        <v>1</v>
      </c>
      <c r="C10" s="18">
        <v>81</v>
      </c>
      <c r="D10" s="18"/>
      <c r="E10" s="18"/>
    </row>
    <row r="11" spans="1:5" x14ac:dyDescent="0.3">
      <c r="A11" s="7" t="s">
        <v>4</v>
      </c>
      <c r="B11" s="8">
        <v>1</v>
      </c>
      <c r="C11" s="18">
        <v>220</v>
      </c>
      <c r="D11" s="18"/>
      <c r="E11" s="18"/>
    </row>
    <row r="12" spans="1:5" x14ac:dyDescent="0.3">
      <c r="A12" s="7" t="s">
        <v>5</v>
      </c>
      <c r="B12" s="8">
        <v>1</v>
      </c>
      <c r="C12" s="18">
        <v>180</v>
      </c>
      <c r="D12" s="18"/>
      <c r="E12" s="18"/>
    </row>
    <row r="13" spans="1:5" x14ac:dyDescent="0.3">
      <c r="A13" s="7" t="s">
        <v>35</v>
      </c>
      <c r="B13" s="8">
        <v>125</v>
      </c>
      <c r="C13" s="18">
        <v>11</v>
      </c>
      <c r="D13" s="18"/>
      <c r="E13" s="18"/>
    </row>
    <row r="14" spans="1:5" x14ac:dyDescent="0.3">
      <c r="A14" s="7" t="s">
        <v>60</v>
      </c>
      <c r="B14" s="8">
        <v>100</v>
      </c>
      <c r="C14" s="18">
        <v>6.5</v>
      </c>
      <c r="D14" s="18"/>
      <c r="E14" s="18"/>
    </row>
    <row r="15" spans="1:5" x14ac:dyDescent="0.3">
      <c r="A15" s="7" t="s">
        <v>54</v>
      </c>
      <c r="B15" s="8">
        <v>100</v>
      </c>
      <c r="C15" s="18">
        <v>7</v>
      </c>
      <c r="D15" s="18"/>
      <c r="E15" s="18"/>
    </row>
    <row r="16" spans="1:5" ht="40.799999999999997" customHeight="1" x14ac:dyDescent="0.3">
      <c r="A16" s="37" t="s">
        <v>6</v>
      </c>
      <c r="B16" s="10" t="s">
        <v>55</v>
      </c>
      <c r="C16" s="10" t="s">
        <v>23</v>
      </c>
      <c r="D16" s="10" t="s">
        <v>56</v>
      </c>
      <c r="E16" s="10" t="s">
        <v>57</v>
      </c>
    </row>
    <row r="17" spans="1:5" ht="16.2" x14ac:dyDescent="0.3">
      <c r="A17" s="7" t="s">
        <v>44</v>
      </c>
      <c r="B17" s="8">
        <v>188</v>
      </c>
      <c r="C17" s="18">
        <v>7.5</v>
      </c>
      <c r="D17" s="18"/>
      <c r="E17" s="18"/>
    </row>
    <row r="18" spans="1:5" x14ac:dyDescent="0.3">
      <c r="A18" s="7" t="s">
        <v>25</v>
      </c>
      <c r="B18" s="8">
        <v>152</v>
      </c>
      <c r="C18" s="18">
        <v>7.5</v>
      </c>
      <c r="D18" s="18"/>
      <c r="E18" s="18"/>
    </row>
    <row r="19" spans="1:5" x14ac:dyDescent="0.3">
      <c r="A19" s="7" t="s">
        <v>2</v>
      </c>
      <c r="B19" s="8">
        <v>146</v>
      </c>
      <c r="C19" s="18">
        <v>6</v>
      </c>
      <c r="D19" s="18"/>
      <c r="E19" s="18"/>
    </row>
    <row r="20" spans="1:5" x14ac:dyDescent="0.3">
      <c r="A20" s="7" t="s">
        <v>3</v>
      </c>
      <c r="B20" s="8">
        <v>162</v>
      </c>
      <c r="C20" s="18">
        <v>7.5</v>
      </c>
      <c r="D20" s="18"/>
      <c r="E20" s="18"/>
    </row>
    <row r="21" spans="1:5" x14ac:dyDescent="0.3">
      <c r="A21" s="7" t="s">
        <v>26</v>
      </c>
      <c r="B21" s="8">
        <v>162</v>
      </c>
      <c r="C21" s="18">
        <v>13</v>
      </c>
      <c r="D21" s="18"/>
      <c r="E21" s="18"/>
    </row>
    <row r="22" spans="1:5" x14ac:dyDescent="0.3">
      <c r="A22" s="7" t="s">
        <v>1</v>
      </c>
      <c r="B22" s="8">
        <v>146</v>
      </c>
      <c r="C22" s="18">
        <v>7.5</v>
      </c>
      <c r="D22" s="18"/>
      <c r="E22" s="18"/>
    </row>
    <row r="23" spans="1:5" x14ac:dyDescent="0.3">
      <c r="A23" s="7" t="s">
        <v>27</v>
      </c>
      <c r="B23" s="8">
        <v>3</v>
      </c>
      <c r="C23" s="18">
        <v>38</v>
      </c>
      <c r="D23" s="18"/>
      <c r="E23" s="18"/>
    </row>
    <row r="24" spans="1:5" x14ac:dyDescent="0.3">
      <c r="A24" s="7" t="s">
        <v>4</v>
      </c>
      <c r="B24" s="8">
        <v>1</v>
      </c>
      <c r="C24" s="18">
        <v>220</v>
      </c>
      <c r="D24" s="18"/>
      <c r="E24" s="18"/>
    </row>
    <row r="25" spans="1:5" x14ac:dyDescent="0.3">
      <c r="A25" s="7" t="s">
        <v>5</v>
      </c>
      <c r="B25" s="8">
        <v>1</v>
      </c>
      <c r="C25" s="18">
        <v>180</v>
      </c>
      <c r="D25" s="18"/>
      <c r="E25" s="18"/>
    </row>
    <row r="26" spans="1:5" x14ac:dyDescent="0.3">
      <c r="A26" s="7" t="s">
        <v>35</v>
      </c>
      <c r="B26" s="8">
        <v>152</v>
      </c>
      <c r="C26" s="18">
        <v>3.5</v>
      </c>
      <c r="D26" s="18"/>
      <c r="E26" s="18"/>
    </row>
    <row r="27" spans="1:5" x14ac:dyDescent="0.3">
      <c r="A27" s="38" t="s">
        <v>53</v>
      </c>
      <c r="B27" s="39">
        <v>100</v>
      </c>
      <c r="C27" s="40">
        <v>3.65</v>
      </c>
      <c r="D27" s="40"/>
      <c r="E27" s="40"/>
    </row>
    <row r="28" spans="1:5" x14ac:dyDescent="0.3">
      <c r="A28" s="11" t="s">
        <v>36</v>
      </c>
      <c r="B28" s="12"/>
      <c r="C28" s="16"/>
      <c r="D28" s="16"/>
      <c r="E28" s="16"/>
    </row>
    <row r="29" spans="1:5" x14ac:dyDescent="0.3">
      <c r="B29" s="41"/>
    </row>
    <row r="30" spans="1:5" x14ac:dyDescent="0.3">
      <c r="B30" s="41"/>
    </row>
    <row r="31" spans="1:5" x14ac:dyDescent="0.3">
      <c r="B31" s="41"/>
    </row>
    <row r="32" spans="1:5" x14ac:dyDescent="0.3">
      <c r="B32" s="41"/>
    </row>
    <row r="33" spans="2:2" x14ac:dyDescent="0.3">
      <c r="B33" s="41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6C5A6-1FEB-45FF-A57A-EB96825A6CA3}">
  <dimension ref="A1:D17"/>
  <sheetViews>
    <sheetView topLeftCell="A13" workbookViewId="0">
      <selection sqref="A1:D17"/>
    </sheetView>
  </sheetViews>
  <sheetFormatPr defaultRowHeight="14.4" x14ac:dyDescent="0.3"/>
  <cols>
    <col min="1" max="1" width="17" customWidth="1"/>
    <col min="2" max="2" width="13.6640625" customWidth="1"/>
    <col min="3" max="3" width="15.21875" customWidth="1"/>
    <col min="4" max="4" width="11.44140625" customWidth="1"/>
  </cols>
  <sheetData>
    <row r="1" spans="1:4" x14ac:dyDescent="0.3">
      <c r="A1" s="44" t="s">
        <v>38</v>
      </c>
      <c r="B1" s="44"/>
      <c r="C1" s="44"/>
      <c r="D1" s="44"/>
    </row>
    <row r="2" spans="1:4" x14ac:dyDescent="0.3">
      <c r="A2" s="1"/>
      <c r="B2" s="1"/>
      <c r="C2" s="1"/>
      <c r="D2" s="1"/>
    </row>
    <row r="3" spans="1:4" ht="31.8" customHeight="1" x14ac:dyDescent="0.3">
      <c r="A3" s="10" t="s">
        <v>19</v>
      </c>
      <c r="B3" s="10" t="s">
        <v>20</v>
      </c>
      <c r="C3" s="10" t="s">
        <v>23</v>
      </c>
      <c r="D3" s="10" t="s">
        <v>21</v>
      </c>
    </row>
    <row r="4" spans="1:4" x14ac:dyDescent="0.3">
      <c r="A4" s="2" t="s">
        <v>7</v>
      </c>
      <c r="B4" s="3">
        <v>100</v>
      </c>
      <c r="C4" s="4">
        <v>790</v>
      </c>
      <c r="D4" s="4">
        <f>B4*C4</f>
        <v>79000</v>
      </c>
    </row>
    <row r="5" spans="1:4" x14ac:dyDescent="0.3">
      <c r="A5" s="2" t="s">
        <v>8</v>
      </c>
      <c r="B5" s="3">
        <v>5</v>
      </c>
      <c r="C5" s="4">
        <v>735</v>
      </c>
      <c r="D5" s="4">
        <f t="shared" ref="D5:D15" si="0">B5*C5</f>
        <v>3675</v>
      </c>
    </row>
    <row r="6" spans="1:4" x14ac:dyDescent="0.3">
      <c r="A6" s="2" t="s">
        <v>9</v>
      </c>
      <c r="B6" s="3">
        <v>6</v>
      </c>
      <c r="C6" s="4">
        <v>525</v>
      </c>
      <c r="D6" s="4">
        <f t="shared" si="0"/>
        <v>3150</v>
      </c>
    </row>
    <row r="7" spans="1:4" x14ac:dyDescent="0.3">
      <c r="A7" s="2" t="s">
        <v>10</v>
      </c>
      <c r="B7" s="3">
        <v>55</v>
      </c>
      <c r="C7" s="4">
        <v>445</v>
      </c>
      <c r="D7" s="4">
        <f t="shared" si="0"/>
        <v>24475</v>
      </c>
    </row>
    <row r="8" spans="1:4" x14ac:dyDescent="0.3">
      <c r="A8" s="2" t="s">
        <v>11</v>
      </c>
      <c r="B8" s="3">
        <v>55</v>
      </c>
      <c r="C8" s="4">
        <v>160</v>
      </c>
      <c r="D8" s="4">
        <f t="shared" si="0"/>
        <v>8800</v>
      </c>
    </row>
    <row r="9" spans="1:4" x14ac:dyDescent="0.3">
      <c r="A9" s="2" t="s">
        <v>12</v>
      </c>
      <c r="B9" s="3">
        <v>6</v>
      </c>
      <c r="C9" s="4">
        <v>120</v>
      </c>
      <c r="D9" s="4">
        <f t="shared" si="0"/>
        <v>720</v>
      </c>
    </row>
    <row r="10" spans="1:4" x14ac:dyDescent="0.3">
      <c r="A10" s="2" t="s">
        <v>13</v>
      </c>
      <c r="B10" s="3">
        <v>12</v>
      </c>
      <c r="C10" s="4">
        <v>135</v>
      </c>
      <c r="D10" s="4">
        <f t="shared" si="0"/>
        <v>1620</v>
      </c>
    </row>
    <row r="11" spans="1:4" x14ac:dyDescent="0.3">
      <c r="A11" s="2" t="s">
        <v>14</v>
      </c>
      <c r="B11" s="3">
        <v>6</v>
      </c>
      <c r="C11" s="4">
        <v>110</v>
      </c>
      <c r="D11" s="4">
        <f t="shared" si="0"/>
        <v>660</v>
      </c>
    </row>
    <row r="12" spans="1:4" x14ac:dyDescent="0.3">
      <c r="A12" s="2" t="s">
        <v>15</v>
      </c>
      <c r="B12" s="3">
        <v>8</v>
      </c>
      <c r="C12" s="4">
        <v>105</v>
      </c>
      <c r="D12" s="4">
        <f t="shared" si="0"/>
        <v>840</v>
      </c>
    </row>
    <row r="13" spans="1:4" x14ac:dyDescent="0.3">
      <c r="A13" s="2" t="s">
        <v>16</v>
      </c>
      <c r="B13" s="3">
        <v>5</v>
      </c>
      <c r="C13" s="4">
        <v>635</v>
      </c>
      <c r="D13" s="4">
        <f t="shared" si="0"/>
        <v>3175</v>
      </c>
    </row>
    <row r="14" spans="1:4" x14ac:dyDescent="0.3">
      <c r="A14" s="2" t="s">
        <v>17</v>
      </c>
      <c r="B14" s="3">
        <v>10</v>
      </c>
      <c r="C14" s="4">
        <v>120</v>
      </c>
      <c r="D14" s="4">
        <f t="shared" si="0"/>
        <v>1200</v>
      </c>
    </row>
    <row r="15" spans="1:4" x14ac:dyDescent="0.3">
      <c r="A15" s="2" t="s">
        <v>18</v>
      </c>
      <c r="B15" s="3">
        <v>20</v>
      </c>
      <c r="C15" s="4">
        <v>155</v>
      </c>
      <c r="D15" s="4">
        <f t="shared" si="0"/>
        <v>3100</v>
      </c>
    </row>
    <row r="17" spans="1:4" x14ac:dyDescent="0.3">
      <c r="A17" s="5" t="s">
        <v>22</v>
      </c>
      <c r="B17" s="6">
        <f>SUM(B4:B16)</f>
        <v>288</v>
      </c>
      <c r="C17" s="6"/>
      <c r="D17" s="6">
        <f>SUM(D4:D16)</f>
        <v>130415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AB76E-FEE6-4BFE-A08B-F51405CEBCB9}">
  <dimension ref="A1:E54"/>
  <sheetViews>
    <sheetView tabSelected="1" topLeftCell="A10" workbookViewId="0">
      <selection activeCell="G18" sqref="F18:G18"/>
    </sheetView>
  </sheetViews>
  <sheetFormatPr defaultRowHeight="14.4" x14ac:dyDescent="0.3"/>
  <cols>
    <col min="1" max="1" width="36.5546875" style="21" customWidth="1"/>
    <col min="2" max="4" width="15.109375" style="21" customWidth="1"/>
    <col min="5" max="5" width="9.44140625" style="21" bestFit="1" customWidth="1"/>
    <col min="6" max="16384" width="8.88671875" style="21"/>
  </cols>
  <sheetData>
    <row r="1" spans="1:5" x14ac:dyDescent="0.3">
      <c r="A1" s="42" t="s">
        <v>37</v>
      </c>
      <c r="B1" s="43"/>
      <c r="C1" s="43"/>
      <c r="D1" s="43"/>
    </row>
    <row r="2" spans="1:5" x14ac:dyDescent="0.3">
      <c r="A2" s="57" t="s">
        <v>24</v>
      </c>
      <c r="B2" s="45" t="s">
        <v>34</v>
      </c>
      <c r="C2" s="45" t="s">
        <v>46</v>
      </c>
      <c r="D2" s="45" t="s">
        <v>32</v>
      </c>
    </row>
    <row r="3" spans="1:5" x14ac:dyDescent="0.3">
      <c r="A3" s="57"/>
      <c r="B3" s="45"/>
      <c r="C3" s="45"/>
      <c r="D3" s="45"/>
    </row>
    <row r="4" spans="1:5" ht="16.2" x14ac:dyDescent="0.3">
      <c r="A4" s="7" t="s">
        <v>43</v>
      </c>
      <c r="B4" s="8">
        <v>13</v>
      </c>
      <c r="C4" s="18">
        <v>14</v>
      </c>
      <c r="D4" s="18">
        <f>C4*B4</f>
        <v>182</v>
      </c>
    </row>
    <row r="5" spans="1:5" x14ac:dyDescent="0.3">
      <c r="A5" s="7" t="s">
        <v>0</v>
      </c>
      <c r="B5" s="8">
        <v>32</v>
      </c>
      <c r="C5" s="18">
        <v>14</v>
      </c>
      <c r="D5" s="18">
        <f t="shared" ref="D5:D13" si="0">C5*B5</f>
        <v>448</v>
      </c>
    </row>
    <row r="6" spans="1:5" x14ac:dyDescent="0.3">
      <c r="A6" s="7" t="s">
        <v>25</v>
      </c>
      <c r="B6" s="8">
        <v>102</v>
      </c>
      <c r="C6" s="18">
        <v>14</v>
      </c>
      <c r="D6" s="18">
        <f t="shared" si="0"/>
        <v>1428</v>
      </c>
    </row>
    <row r="7" spans="1:5" x14ac:dyDescent="0.3">
      <c r="A7" s="7" t="s">
        <v>2</v>
      </c>
      <c r="B7" s="8">
        <v>224</v>
      </c>
      <c r="C7" s="18">
        <v>7.5</v>
      </c>
      <c r="D7" s="18">
        <f t="shared" si="0"/>
        <v>1680</v>
      </c>
    </row>
    <row r="8" spans="1:5" x14ac:dyDescent="0.3">
      <c r="A8" s="7" t="s">
        <v>3</v>
      </c>
      <c r="B8" s="8">
        <v>208</v>
      </c>
      <c r="C8" s="18">
        <v>14</v>
      </c>
      <c r="D8" s="18">
        <f t="shared" si="0"/>
        <v>2912</v>
      </c>
    </row>
    <row r="9" spans="1:5" x14ac:dyDescent="0.3">
      <c r="A9" s="7" t="s">
        <v>26</v>
      </c>
      <c r="B9" s="8">
        <v>224</v>
      </c>
      <c r="C9" s="18">
        <v>21</v>
      </c>
      <c r="D9" s="18">
        <f t="shared" si="0"/>
        <v>4704</v>
      </c>
    </row>
    <row r="10" spans="1:5" x14ac:dyDescent="0.3">
      <c r="A10" s="7" t="s">
        <v>1</v>
      </c>
      <c r="B10" s="8">
        <v>56</v>
      </c>
      <c r="C10" s="18">
        <v>15.5</v>
      </c>
      <c r="D10" s="18">
        <f t="shared" si="0"/>
        <v>868</v>
      </c>
    </row>
    <row r="11" spans="1:5" x14ac:dyDescent="0.3">
      <c r="A11" s="7" t="s">
        <v>27</v>
      </c>
      <c r="B11" s="8">
        <v>1</v>
      </c>
      <c r="C11" s="18">
        <v>81</v>
      </c>
      <c r="D11" s="18">
        <f t="shared" si="0"/>
        <v>81</v>
      </c>
    </row>
    <row r="12" spans="1:5" x14ac:dyDescent="0.3">
      <c r="A12" s="7" t="s">
        <v>4</v>
      </c>
      <c r="B12" s="8">
        <v>1</v>
      </c>
      <c r="C12" s="18">
        <v>220</v>
      </c>
      <c r="D12" s="18">
        <f t="shared" si="0"/>
        <v>220</v>
      </c>
    </row>
    <row r="13" spans="1:5" x14ac:dyDescent="0.3">
      <c r="A13" s="7" t="s">
        <v>5</v>
      </c>
      <c r="B13" s="8">
        <v>1</v>
      </c>
      <c r="C13" s="18">
        <v>180</v>
      </c>
      <c r="D13" s="18">
        <f t="shared" si="0"/>
        <v>180</v>
      </c>
    </row>
    <row r="14" spans="1:5" x14ac:dyDescent="0.3">
      <c r="A14" s="7" t="s">
        <v>35</v>
      </c>
      <c r="B14" s="8">
        <v>125</v>
      </c>
      <c r="C14" s="18">
        <v>11</v>
      </c>
      <c r="D14" s="18">
        <f>C14*B14</f>
        <v>1375</v>
      </c>
    </row>
    <row r="15" spans="1:5" x14ac:dyDescent="0.3">
      <c r="A15" s="7" t="s">
        <v>60</v>
      </c>
      <c r="B15" s="8">
        <v>100</v>
      </c>
      <c r="C15" s="18">
        <v>6.5</v>
      </c>
      <c r="D15" s="18">
        <f>C15*B15</f>
        <v>650</v>
      </c>
    </row>
    <row r="16" spans="1:5" x14ac:dyDescent="0.3">
      <c r="A16" s="7" t="s">
        <v>54</v>
      </c>
      <c r="B16" s="8">
        <v>100</v>
      </c>
      <c r="C16" s="18">
        <v>7</v>
      </c>
      <c r="D16" s="18">
        <f>C16*B16</f>
        <v>700</v>
      </c>
      <c r="E16" s="24"/>
    </row>
    <row r="17" spans="1:5" ht="14.4" customHeight="1" x14ac:dyDescent="0.3">
      <c r="A17" s="57" t="s">
        <v>6</v>
      </c>
      <c r="B17" s="45" t="s">
        <v>34</v>
      </c>
      <c r="C17" s="45" t="s">
        <v>46</v>
      </c>
      <c r="D17" s="45" t="s">
        <v>32</v>
      </c>
    </row>
    <row r="18" spans="1:5" x14ac:dyDescent="0.3">
      <c r="A18" s="57"/>
      <c r="B18" s="45"/>
      <c r="C18" s="45"/>
      <c r="D18" s="45"/>
    </row>
    <row r="19" spans="1:5" ht="16.2" x14ac:dyDescent="0.3">
      <c r="A19" s="7" t="s">
        <v>44</v>
      </c>
      <c r="B19" s="8">
        <v>188</v>
      </c>
      <c r="C19" s="18">
        <v>7.5</v>
      </c>
      <c r="D19" s="18">
        <f>B19*C19</f>
        <v>1410</v>
      </c>
    </row>
    <row r="20" spans="1:5" x14ac:dyDescent="0.3">
      <c r="A20" s="7" t="s">
        <v>25</v>
      </c>
      <c r="B20" s="8">
        <v>152</v>
      </c>
      <c r="C20" s="18">
        <v>7.5</v>
      </c>
      <c r="D20" s="18">
        <f t="shared" ref="D20:D28" si="1">B20*C20</f>
        <v>1140</v>
      </c>
    </row>
    <row r="21" spans="1:5" x14ac:dyDescent="0.3">
      <c r="A21" s="7" t="s">
        <v>2</v>
      </c>
      <c r="B21" s="8">
        <v>146</v>
      </c>
      <c r="C21" s="18">
        <v>6</v>
      </c>
      <c r="D21" s="18">
        <f t="shared" si="1"/>
        <v>876</v>
      </c>
    </row>
    <row r="22" spans="1:5" x14ac:dyDescent="0.3">
      <c r="A22" s="7" t="s">
        <v>3</v>
      </c>
      <c r="B22" s="8">
        <v>162</v>
      </c>
      <c r="C22" s="18">
        <v>7.5</v>
      </c>
      <c r="D22" s="18">
        <f t="shared" si="1"/>
        <v>1215</v>
      </c>
    </row>
    <row r="23" spans="1:5" x14ac:dyDescent="0.3">
      <c r="A23" s="7" t="s">
        <v>26</v>
      </c>
      <c r="B23" s="8">
        <v>162</v>
      </c>
      <c r="C23" s="18">
        <v>13</v>
      </c>
      <c r="D23" s="18">
        <f t="shared" si="1"/>
        <v>2106</v>
      </c>
    </row>
    <row r="24" spans="1:5" x14ac:dyDescent="0.3">
      <c r="A24" s="7" t="s">
        <v>1</v>
      </c>
      <c r="B24" s="8">
        <v>146</v>
      </c>
      <c r="C24" s="18">
        <v>7.5</v>
      </c>
      <c r="D24" s="18">
        <f t="shared" si="1"/>
        <v>1095</v>
      </c>
    </row>
    <row r="25" spans="1:5" x14ac:dyDescent="0.3">
      <c r="A25" s="7" t="s">
        <v>27</v>
      </c>
      <c r="B25" s="8">
        <v>3</v>
      </c>
      <c r="C25" s="18">
        <v>38</v>
      </c>
      <c r="D25" s="18">
        <f t="shared" si="1"/>
        <v>114</v>
      </c>
    </row>
    <row r="26" spans="1:5" x14ac:dyDescent="0.3">
      <c r="A26" s="7" t="s">
        <v>4</v>
      </c>
      <c r="B26" s="8">
        <v>1</v>
      </c>
      <c r="C26" s="18">
        <v>220</v>
      </c>
      <c r="D26" s="18">
        <f t="shared" si="1"/>
        <v>220</v>
      </c>
    </row>
    <row r="27" spans="1:5" x14ac:dyDescent="0.3">
      <c r="A27" s="7" t="s">
        <v>5</v>
      </c>
      <c r="B27" s="8">
        <v>1</v>
      </c>
      <c r="C27" s="18">
        <v>180</v>
      </c>
      <c r="D27" s="18">
        <f t="shared" si="1"/>
        <v>180</v>
      </c>
    </row>
    <row r="28" spans="1:5" x14ac:dyDescent="0.3">
      <c r="A28" s="7" t="s">
        <v>35</v>
      </c>
      <c r="B28" s="8">
        <v>152</v>
      </c>
      <c r="C28" s="18">
        <v>3.5</v>
      </c>
      <c r="D28" s="18">
        <f t="shared" si="1"/>
        <v>532</v>
      </c>
      <c r="E28" s="24"/>
    </row>
    <row r="29" spans="1:5" x14ac:dyDescent="0.3">
      <c r="A29" s="38" t="s">
        <v>53</v>
      </c>
      <c r="B29" s="39">
        <v>100</v>
      </c>
      <c r="C29" s="40">
        <v>3.65</v>
      </c>
      <c r="D29" s="40">
        <f>C29*B29</f>
        <v>365</v>
      </c>
    </row>
    <row r="30" spans="1:5" x14ac:dyDescent="0.3">
      <c r="A30" s="11" t="s">
        <v>36</v>
      </c>
      <c r="B30" s="12"/>
      <c r="C30" s="16"/>
      <c r="D30" s="16">
        <f>SUM(D4:D29)</f>
        <v>24681</v>
      </c>
    </row>
    <row r="31" spans="1:5" s="22" customFormat="1" x14ac:dyDescent="0.3">
      <c r="A31" s="13"/>
      <c r="B31" s="14"/>
      <c r="C31" s="15"/>
      <c r="D31" s="15"/>
    </row>
    <row r="32" spans="1:5" x14ac:dyDescent="0.3">
      <c r="A32" s="57" t="s">
        <v>28</v>
      </c>
      <c r="B32" s="57"/>
      <c r="C32" s="45" t="s">
        <v>33</v>
      </c>
      <c r="D32" s="45" t="s">
        <v>32</v>
      </c>
    </row>
    <row r="33" spans="1:5" x14ac:dyDescent="0.3">
      <c r="A33" s="57"/>
      <c r="B33" s="57"/>
      <c r="C33" s="45"/>
      <c r="D33" s="45"/>
    </row>
    <row r="34" spans="1:5" x14ac:dyDescent="0.3">
      <c r="A34" s="58" t="s">
        <v>58</v>
      </c>
      <c r="B34" s="58"/>
      <c r="C34" s="9" t="s">
        <v>30</v>
      </c>
      <c r="D34" s="9" t="s">
        <v>30</v>
      </c>
    </row>
    <row r="35" spans="1:5" x14ac:dyDescent="0.3">
      <c r="A35" s="46" t="s">
        <v>31</v>
      </c>
      <c r="B35" s="47"/>
      <c r="C35" s="47"/>
      <c r="D35" s="48"/>
    </row>
    <row r="36" spans="1:5" ht="4.8" customHeight="1" x14ac:dyDescent="0.3">
      <c r="A36" s="46"/>
      <c r="B36" s="47"/>
      <c r="C36" s="47"/>
      <c r="D36" s="48"/>
    </row>
    <row r="37" spans="1:5" ht="16.2" x14ac:dyDescent="0.3">
      <c r="A37" s="49" t="s">
        <v>42</v>
      </c>
      <c r="B37" s="50"/>
      <c r="C37" s="50"/>
      <c r="D37" s="51"/>
    </row>
    <row r="38" spans="1:5" ht="15.6" customHeight="1" x14ac:dyDescent="0.3">
      <c r="A38" s="52" t="s">
        <v>45</v>
      </c>
      <c r="B38" s="53"/>
      <c r="C38" s="53"/>
      <c r="D38" s="54"/>
    </row>
    <row r="39" spans="1:5" x14ac:dyDescent="0.3">
      <c r="A39" s="52"/>
      <c r="B39" s="53"/>
      <c r="C39" s="53"/>
      <c r="D39" s="54"/>
    </row>
    <row r="40" spans="1:5" ht="16.2" x14ac:dyDescent="0.3">
      <c r="A40" s="55"/>
      <c r="B40" s="56"/>
      <c r="C40" s="56"/>
      <c r="D40" s="56"/>
    </row>
    <row r="42" spans="1:5" x14ac:dyDescent="0.3">
      <c r="A42" s="42" t="s">
        <v>39</v>
      </c>
      <c r="B42" s="43"/>
    </row>
    <row r="43" spans="1:5" x14ac:dyDescent="0.3">
      <c r="A43" s="7"/>
      <c r="B43" s="7"/>
    </row>
    <row r="44" spans="1:5" ht="28.2" customHeight="1" x14ac:dyDescent="0.3">
      <c r="A44" s="26" t="s">
        <v>40</v>
      </c>
      <c r="B44" s="19">
        <f>Pneumatics!D17</f>
        <v>130415</v>
      </c>
    </row>
    <row r="45" spans="1:5" x14ac:dyDescent="0.3">
      <c r="A45" s="25" t="s">
        <v>36</v>
      </c>
      <c r="B45" s="20">
        <f>D30</f>
        <v>24681</v>
      </c>
    </row>
    <row r="46" spans="1:5" x14ac:dyDescent="0.3">
      <c r="A46" s="17"/>
      <c r="B46" s="17"/>
    </row>
    <row r="47" spans="1:5" x14ac:dyDescent="0.3">
      <c r="A47" s="11" t="s">
        <v>41</v>
      </c>
      <c r="B47" s="23">
        <f>B44+B45</f>
        <v>155096</v>
      </c>
      <c r="D47" s="21">
        <f>B44/B47</f>
        <v>0.84086630216124203</v>
      </c>
      <c r="E47" s="21">
        <f>D47*80</f>
        <v>67.269304172899368</v>
      </c>
    </row>
    <row r="48" spans="1:5" x14ac:dyDescent="0.3">
      <c r="D48" s="21">
        <f>B45/B47</f>
        <v>0.15913369783875794</v>
      </c>
      <c r="E48" s="21">
        <f>D48*80</f>
        <v>12.730695827100636</v>
      </c>
    </row>
    <row r="50" spans="2:2" x14ac:dyDescent="0.3">
      <c r="B50" s="41"/>
    </row>
    <row r="51" spans="2:2" x14ac:dyDescent="0.3">
      <c r="B51" s="41">
        <f>B47*2</f>
        <v>310192</v>
      </c>
    </row>
    <row r="52" spans="2:2" x14ac:dyDescent="0.3">
      <c r="B52" s="41">
        <f>B51*20%</f>
        <v>62038.400000000001</v>
      </c>
    </row>
    <row r="53" spans="2:2" x14ac:dyDescent="0.3">
      <c r="B53" s="41">
        <f>B47*20 %</f>
        <v>31019.200000000001</v>
      </c>
    </row>
    <row r="54" spans="2:2" x14ac:dyDescent="0.3">
      <c r="B54" s="41">
        <f>B51+B47+B52+B53</f>
        <v>558345.6</v>
      </c>
    </row>
  </sheetData>
  <mergeCells count="18">
    <mergeCell ref="C2:C3"/>
    <mergeCell ref="A17:A18"/>
    <mergeCell ref="B17:B18"/>
    <mergeCell ref="C17:C18"/>
    <mergeCell ref="A1:D1"/>
    <mergeCell ref="A42:B42"/>
    <mergeCell ref="D2:D3"/>
    <mergeCell ref="D17:D18"/>
    <mergeCell ref="D32:D33"/>
    <mergeCell ref="A35:D36"/>
    <mergeCell ref="A37:D37"/>
    <mergeCell ref="A38:D39"/>
    <mergeCell ref="A40:D40"/>
    <mergeCell ref="A32:B33"/>
    <mergeCell ref="C32:C33"/>
    <mergeCell ref="A34:B34"/>
    <mergeCell ref="A2:A3"/>
    <mergeCell ref="B2:B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A55A3-EF43-47B7-A60B-0923BADFAF3D}">
  <dimension ref="A1:E47"/>
  <sheetViews>
    <sheetView topLeftCell="A31" workbookViewId="0">
      <selection activeCell="A42" sqref="A42:B47"/>
    </sheetView>
  </sheetViews>
  <sheetFormatPr defaultRowHeight="14.4" x14ac:dyDescent="0.3"/>
  <cols>
    <col min="1" max="1" width="41.33203125" customWidth="1"/>
    <col min="2" max="2" width="13.21875" customWidth="1"/>
    <col min="3" max="3" width="10.6640625" customWidth="1"/>
    <col min="4" max="4" width="11.88671875" customWidth="1"/>
  </cols>
  <sheetData>
    <row r="1" spans="1:5" ht="28.8" customHeight="1" thickBot="1" x14ac:dyDescent="0.35">
      <c r="A1" s="61" t="s">
        <v>37</v>
      </c>
      <c r="B1" s="62"/>
      <c r="C1" s="62"/>
      <c r="D1" s="62"/>
      <c r="E1" s="27"/>
    </row>
    <row r="2" spans="1:5" ht="57" customHeight="1" x14ac:dyDescent="0.3">
      <c r="A2" s="59" t="s">
        <v>24</v>
      </c>
      <c r="B2" s="59" t="s">
        <v>34</v>
      </c>
      <c r="C2" s="59" t="s">
        <v>46</v>
      </c>
      <c r="D2" s="59" t="s">
        <v>32</v>
      </c>
      <c r="E2" s="27"/>
    </row>
    <row r="3" spans="1:5" ht="15" thickBot="1" x14ac:dyDescent="0.35">
      <c r="A3" s="60"/>
      <c r="B3" s="60"/>
      <c r="C3" s="60"/>
      <c r="D3" s="60"/>
      <c r="E3" s="27"/>
    </row>
    <row r="4" spans="1:5" ht="18" customHeight="1" thickBot="1" x14ac:dyDescent="0.35">
      <c r="A4" s="28" t="s">
        <v>49</v>
      </c>
      <c r="B4" s="29">
        <v>13</v>
      </c>
      <c r="C4" s="29">
        <v>35.799999999999997</v>
      </c>
      <c r="D4" s="35">
        <f>B4*C4</f>
        <v>465.4</v>
      </c>
      <c r="E4" s="36"/>
    </row>
    <row r="5" spans="1:5" ht="18" customHeight="1" thickBot="1" x14ac:dyDescent="0.35">
      <c r="A5" s="28" t="s">
        <v>0</v>
      </c>
      <c r="B5" s="29">
        <v>32</v>
      </c>
      <c r="C5" s="29">
        <v>35.799999999999997</v>
      </c>
      <c r="D5" s="35">
        <f t="shared" ref="D5:D15" si="0">B5*C5</f>
        <v>1145.5999999999999</v>
      </c>
      <c r="E5" s="36"/>
    </row>
    <row r="6" spans="1:5" ht="18" customHeight="1" thickBot="1" x14ac:dyDescent="0.35">
      <c r="A6" s="28" t="s">
        <v>25</v>
      </c>
      <c r="B6" s="29">
        <v>102</v>
      </c>
      <c r="C6" s="29">
        <v>25.8</v>
      </c>
      <c r="D6" s="35">
        <f t="shared" si="0"/>
        <v>2631.6</v>
      </c>
      <c r="E6" s="36"/>
    </row>
    <row r="7" spans="1:5" ht="18" customHeight="1" thickBot="1" x14ac:dyDescent="0.35">
      <c r="A7" s="28" t="s">
        <v>2</v>
      </c>
      <c r="B7" s="29">
        <v>224</v>
      </c>
      <c r="C7" s="29">
        <v>14.5</v>
      </c>
      <c r="D7" s="35">
        <f t="shared" si="0"/>
        <v>3248</v>
      </c>
      <c r="E7" s="36"/>
    </row>
    <row r="8" spans="1:5" ht="18" customHeight="1" thickBot="1" x14ac:dyDescent="0.35">
      <c r="A8" s="28" t="s">
        <v>3</v>
      </c>
      <c r="B8" s="29">
        <v>208</v>
      </c>
      <c r="C8" s="29">
        <v>25.8</v>
      </c>
      <c r="D8" s="35">
        <f t="shared" si="0"/>
        <v>5366.4000000000005</v>
      </c>
      <c r="E8" s="36"/>
    </row>
    <row r="9" spans="1:5" ht="18" customHeight="1" thickBot="1" x14ac:dyDescent="0.35">
      <c r="A9" s="28" t="s">
        <v>26</v>
      </c>
      <c r="B9" s="29">
        <v>224</v>
      </c>
      <c r="C9" s="29">
        <v>35</v>
      </c>
      <c r="D9" s="35">
        <f t="shared" si="0"/>
        <v>7840</v>
      </c>
      <c r="E9" s="36"/>
    </row>
    <row r="10" spans="1:5" ht="18" customHeight="1" thickBot="1" x14ac:dyDescent="0.35">
      <c r="A10" s="28" t="s">
        <v>1</v>
      </c>
      <c r="B10" s="29">
        <v>56</v>
      </c>
      <c r="C10" s="29">
        <v>36</v>
      </c>
      <c r="D10" s="35">
        <f t="shared" si="0"/>
        <v>2016</v>
      </c>
      <c r="E10" s="36"/>
    </row>
    <row r="11" spans="1:5" ht="18" customHeight="1" thickBot="1" x14ac:dyDescent="0.35">
      <c r="A11" s="28" t="s">
        <v>27</v>
      </c>
      <c r="B11" s="29">
        <v>1</v>
      </c>
      <c r="C11" s="29">
        <v>110</v>
      </c>
      <c r="D11" s="35">
        <f t="shared" si="0"/>
        <v>110</v>
      </c>
      <c r="E11" s="36"/>
    </row>
    <row r="12" spans="1:5" ht="18" customHeight="1" thickBot="1" x14ac:dyDescent="0.35">
      <c r="A12" s="28" t="s">
        <v>4</v>
      </c>
      <c r="B12" s="29">
        <v>1</v>
      </c>
      <c r="C12" s="29">
        <v>350</v>
      </c>
      <c r="D12" s="35">
        <f t="shared" si="0"/>
        <v>350</v>
      </c>
      <c r="E12" s="36"/>
    </row>
    <row r="13" spans="1:5" ht="18" customHeight="1" thickBot="1" x14ac:dyDescent="0.35">
      <c r="A13" s="28" t="s">
        <v>5</v>
      </c>
      <c r="B13" s="29">
        <v>1</v>
      </c>
      <c r="C13" s="29">
        <v>240</v>
      </c>
      <c r="D13" s="35">
        <f t="shared" si="0"/>
        <v>240</v>
      </c>
      <c r="E13" s="36"/>
    </row>
    <row r="14" spans="1:5" ht="18" customHeight="1" thickBot="1" x14ac:dyDescent="0.35">
      <c r="A14" s="28" t="s">
        <v>47</v>
      </c>
      <c r="B14" s="29">
        <v>1</v>
      </c>
      <c r="C14" s="29">
        <v>160</v>
      </c>
      <c r="D14" s="35">
        <f t="shared" si="0"/>
        <v>160</v>
      </c>
      <c r="E14" s="36"/>
    </row>
    <row r="15" spans="1:5" ht="18" customHeight="1" thickBot="1" x14ac:dyDescent="0.35">
      <c r="A15" s="28" t="s">
        <v>35</v>
      </c>
      <c r="B15" s="29">
        <v>102</v>
      </c>
      <c r="C15" s="29">
        <v>11.76</v>
      </c>
      <c r="D15" s="35">
        <f t="shared" si="0"/>
        <v>1199.52</v>
      </c>
      <c r="E15" s="36"/>
    </row>
    <row r="16" spans="1:5" ht="56.4" customHeight="1" x14ac:dyDescent="0.3">
      <c r="A16" s="59" t="s">
        <v>6</v>
      </c>
      <c r="B16" s="59" t="s">
        <v>34</v>
      </c>
      <c r="C16" s="59" t="s">
        <v>46</v>
      </c>
      <c r="D16" s="59" t="s">
        <v>32</v>
      </c>
      <c r="E16" s="36"/>
    </row>
    <row r="17" spans="1:5" ht="15" hidden="1" customHeight="1" thickBot="1" x14ac:dyDescent="0.35">
      <c r="A17" s="60"/>
      <c r="B17" s="60"/>
      <c r="C17" s="60"/>
      <c r="D17" s="60"/>
      <c r="E17" s="36"/>
    </row>
    <row r="18" spans="1:5" ht="15" customHeight="1" thickBot="1" x14ac:dyDescent="0.35">
      <c r="A18" s="28" t="s">
        <v>50</v>
      </c>
      <c r="B18" s="29">
        <v>187</v>
      </c>
      <c r="C18" s="29">
        <v>20.75</v>
      </c>
      <c r="D18" s="35">
        <f>B18*C18</f>
        <v>3880.25</v>
      </c>
      <c r="E18" s="36"/>
    </row>
    <row r="19" spans="1:5" ht="15" customHeight="1" thickBot="1" x14ac:dyDescent="0.35">
      <c r="A19" s="28" t="s">
        <v>25</v>
      </c>
      <c r="B19" s="29">
        <v>152</v>
      </c>
      <c r="C19" s="29">
        <v>16</v>
      </c>
      <c r="D19" s="35">
        <f t="shared" ref="D19:D28" si="1">B19*C19</f>
        <v>2432</v>
      </c>
      <c r="E19" s="36"/>
    </row>
    <row r="20" spans="1:5" ht="15" customHeight="1" thickBot="1" x14ac:dyDescent="0.35">
      <c r="A20" s="28" t="s">
        <v>2</v>
      </c>
      <c r="B20" s="29">
        <v>146</v>
      </c>
      <c r="C20" s="29">
        <v>10.5</v>
      </c>
      <c r="D20" s="35">
        <f t="shared" si="1"/>
        <v>1533</v>
      </c>
      <c r="E20" s="36"/>
    </row>
    <row r="21" spans="1:5" ht="15" customHeight="1" thickBot="1" x14ac:dyDescent="0.35">
      <c r="A21" s="28" t="s">
        <v>3</v>
      </c>
      <c r="B21" s="29">
        <v>162</v>
      </c>
      <c r="C21" s="29">
        <v>16</v>
      </c>
      <c r="D21" s="35">
        <f t="shared" si="1"/>
        <v>2592</v>
      </c>
      <c r="E21" s="36"/>
    </row>
    <row r="22" spans="1:5" ht="15" customHeight="1" thickBot="1" x14ac:dyDescent="0.35">
      <c r="A22" s="28" t="s">
        <v>26</v>
      </c>
      <c r="B22" s="29">
        <v>162</v>
      </c>
      <c r="C22" s="29">
        <v>16</v>
      </c>
      <c r="D22" s="35">
        <f t="shared" si="1"/>
        <v>2592</v>
      </c>
      <c r="E22" s="36"/>
    </row>
    <row r="23" spans="1:5" ht="15" customHeight="1" thickBot="1" x14ac:dyDescent="0.35">
      <c r="A23" s="28" t="s">
        <v>1</v>
      </c>
      <c r="B23" s="29">
        <v>146</v>
      </c>
      <c r="C23" s="29">
        <v>18.5</v>
      </c>
      <c r="D23" s="35">
        <f t="shared" si="1"/>
        <v>2701</v>
      </c>
      <c r="E23" s="36"/>
    </row>
    <row r="24" spans="1:5" ht="15" customHeight="1" thickBot="1" x14ac:dyDescent="0.35">
      <c r="A24" s="28" t="s">
        <v>27</v>
      </c>
      <c r="B24" s="29">
        <v>3</v>
      </c>
      <c r="C24" s="29">
        <v>65</v>
      </c>
      <c r="D24" s="35">
        <f t="shared" si="1"/>
        <v>195</v>
      </c>
      <c r="E24" s="36"/>
    </row>
    <row r="25" spans="1:5" ht="15" customHeight="1" thickBot="1" x14ac:dyDescent="0.35">
      <c r="A25" s="28" t="s">
        <v>4</v>
      </c>
      <c r="B25" s="29">
        <v>1</v>
      </c>
      <c r="C25" s="29">
        <v>350</v>
      </c>
      <c r="D25" s="35">
        <f t="shared" si="1"/>
        <v>350</v>
      </c>
      <c r="E25" s="36"/>
    </row>
    <row r="26" spans="1:5" ht="15" customHeight="1" thickBot="1" x14ac:dyDescent="0.35">
      <c r="A26" s="28" t="s">
        <v>5</v>
      </c>
      <c r="B26" s="29">
        <v>1</v>
      </c>
      <c r="C26" s="29">
        <v>240</v>
      </c>
      <c r="D26" s="35">
        <f t="shared" si="1"/>
        <v>240</v>
      </c>
      <c r="E26" s="36"/>
    </row>
    <row r="27" spans="1:5" ht="15" customHeight="1" thickBot="1" x14ac:dyDescent="0.35">
      <c r="A27" s="28" t="s">
        <v>48</v>
      </c>
      <c r="B27" s="29">
        <v>1</v>
      </c>
      <c r="C27" s="29">
        <v>160</v>
      </c>
      <c r="D27" s="35">
        <f t="shared" si="1"/>
        <v>160</v>
      </c>
      <c r="E27" s="36"/>
    </row>
    <row r="28" spans="1:5" ht="15" customHeight="1" thickBot="1" x14ac:dyDescent="0.35">
      <c r="A28" s="28" t="s">
        <v>35</v>
      </c>
      <c r="B28" s="29">
        <v>152</v>
      </c>
      <c r="C28" s="29">
        <v>3.27</v>
      </c>
      <c r="D28" s="35">
        <f t="shared" si="1"/>
        <v>497.04</v>
      </c>
      <c r="E28" s="36"/>
    </row>
    <row r="29" spans="1:5" ht="15" thickBot="1" x14ac:dyDescent="0.35">
      <c r="A29" s="28"/>
      <c r="B29" s="29"/>
      <c r="C29" s="29"/>
      <c r="D29" s="35"/>
      <c r="E29" s="27"/>
    </row>
    <row r="30" spans="1:5" ht="34.799999999999997" customHeight="1" thickBot="1" x14ac:dyDescent="0.35">
      <c r="A30" s="30" t="s">
        <v>36</v>
      </c>
      <c r="B30" s="31"/>
      <c r="C30" s="31"/>
      <c r="D30" s="32">
        <f>SUM(D18:D29) + SUM(D4:D15)</f>
        <v>41944.81</v>
      </c>
      <c r="E30" s="36"/>
    </row>
    <row r="31" spans="1:5" ht="15" thickBot="1" x14ac:dyDescent="0.35">
      <c r="A31" s="33"/>
      <c r="B31" s="34"/>
      <c r="C31" s="34"/>
      <c r="D31" s="34"/>
      <c r="E31" s="27"/>
    </row>
    <row r="32" spans="1:5" ht="28.2" customHeight="1" x14ac:dyDescent="0.3">
      <c r="A32" s="69" t="s">
        <v>28</v>
      </c>
      <c r="B32" s="70"/>
      <c r="C32" s="59" t="s">
        <v>33</v>
      </c>
      <c r="D32" s="59" t="s">
        <v>32</v>
      </c>
      <c r="E32" s="27"/>
    </row>
    <row r="33" spans="1:5" ht="15" thickBot="1" x14ac:dyDescent="0.35">
      <c r="A33" s="71"/>
      <c r="B33" s="72"/>
      <c r="C33" s="60"/>
      <c r="D33" s="60"/>
      <c r="E33" s="27"/>
    </row>
    <row r="34" spans="1:5" ht="15" thickBot="1" x14ac:dyDescent="0.35">
      <c r="A34" s="73" t="s">
        <v>29</v>
      </c>
      <c r="B34" s="74"/>
      <c r="C34" s="29" t="s">
        <v>30</v>
      </c>
      <c r="D34" s="29" t="s">
        <v>30</v>
      </c>
      <c r="E34" s="27"/>
    </row>
    <row r="35" spans="1:5" x14ac:dyDescent="0.3">
      <c r="A35" s="69" t="s">
        <v>31</v>
      </c>
      <c r="B35" s="75"/>
      <c r="C35" s="75"/>
      <c r="D35" s="70"/>
      <c r="E35" s="27"/>
    </row>
    <row r="36" spans="1:5" ht="15" thickBot="1" x14ac:dyDescent="0.35">
      <c r="A36" s="71"/>
      <c r="B36" s="76"/>
      <c r="C36" s="76"/>
      <c r="D36" s="72"/>
      <c r="E36" s="27"/>
    </row>
    <row r="37" spans="1:5" ht="45" customHeight="1" thickBot="1" x14ac:dyDescent="0.35">
      <c r="A37" s="77" t="s">
        <v>51</v>
      </c>
      <c r="B37" s="78"/>
      <c r="C37" s="78"/>
      <c r="D37" s="79"/>
      <c r="E37" s="27"/>
    </row>
    <row r="38" spans="1:5" ht="30" customHeight="1" x14ac:dyDescent="0.3">
      <c r="A38" s="63" t="s">
        <v>52</v>
      </c>
      <c r="B38" s="64"/>
      <c r="C38" s="64"/>
      <c r="D38" s="65"/>
      <c r="E38" s="27"/>
    </row>
    <row r="39" spans="1:5" ht="15" thickBot="1" x14ac:dyDescent="0.35">
      <c r="A39" s="66"/>
      <c r="B39" s="67"/>
      <c r="C39" s="67"/>
      <c r="D39" s="68"/>
      <c r="E39" s="27"/>
    </row>
    <row r="42" spans="1:5" x14ac:dyDescent="0.3">
      <c r="A42" s="42" t="s">
        <v>39</v>
      </c>
      <c r="B42" s="43"/>
    </row>
    <row r="43" spans="1:5" x14ac:dyDescent="0.3">
      <c r="A43" s="7"/>
      <c r="B43" s="7"/>
    </row>
    <row r="44" spans="1:5" ht="28.8" x14ac:dyDescent="0.3">
      <c r="A44" s="26" t="s">
        <v>40</v>
      </c>
      <c r="B44" s="19">
        <f>Pneumatics!D17</f>
        <v>130415</v>
      </c>
    </row>
    <row r="45" spans="1:5" x14ac:dyDescent="0.3">
      <c r="A45" s="25" t="s">
        <v>36</v>
      </c>
      <c r="B45" s="20">
        <f>D30</f>
        <v>41944.81</v>
      </c>
    </row>
    <row r="46" spans="1:5" x14ac:dyDescent="0.3">
      <c r="A46" s="17"/>
      <c r="B46" s="17"/>
    </row>
    <row r="47" spans="1:5" x14ac:dyDescent="0.3">
      <c r="A47" s="11" t="s">
        <v>41</v>
      </c>
      <c r="B47" s="23">
        <f>B44+B45</f>
        <v>172359.81</v>
      </c>
    </row>
  </sheetData>
  <mergeCells count="17">
    <mergeCell ref="A38:D39"/>
    <mergeCell ref="A42:B42"/>
    <mergeCell ref="A32:B33"/>
    <mergeCell ref="C32:C33"/>
    <mergeCell ref="D32:D33"/>
    <mergeCell ref="A34:B34"/>
    <mergeCell ref="A35:D36"/>
    <mergeCell ref="A37:D37"/>
    <mergeCell ref="A16:A17"/>
    <mergeCell ref="B16:B17"/>
    <mergeCell ref="C16:C17"/>
    <mergeCell ref="D16:D17"/>
    <mergeCell ref="A1:D1"/>
    <mergeCell ref="A2:A3"/>
    <mergeCell ref="B2:B3"/>
    <mergeCell ref="C2:C3"/>
    <mergeCell ref="D2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5</vt:i4>
      </vt:variant>
    </vt:vector>
  </HeadingPairs>
  <TitlesOfParts>
    <vt:vector size="5" baseType="lpstr">
      <vt:lpstr>model oferta pneumatics</vt:lpstr>
      <vt:lpstr>model oferta serveis</vt:lpstr>
      <vt:lpstr>Pneumatics</vt:lpstr>
      <vt:lpstr>Serveis</vt:lpstr>
      <vt:lpstr>serveis rev ant</vt:lpstr>
    </vt:vector>
  </TitlesOfParts>
  <Company>Foment de Terrassa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Conrad Segarra Font</dc:creator>
  <cp:lastModifiedBy>Josep Miquel Colomer Espinet</cp:lastModifiedBy>
  <dcterms:created xsi:type="dcterms:W3CDTF">2021-02-23T11:32:41Z</dcterms:created>
  <dcterms:modified xsi:type="dcterms:W3CDTF">2025-06-10T07:47:23Z</dcterms:modified>
</cp:coreProperties>
</file>