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O:\QUOTA\EVO\RRHH\Gestió area\01_Contractació\2025\R0134_AM_SAP-RH_25-28\"/>
    </mc:Choice>
  </mc:AlternateContent>
  <xr:revisionPtr revIDLastSave="0" documentId="13_ncr:1_{F646022E-66F5-403F-AAAA-1C79A7A254C4}" xr6:coauthVersionLast="47" xr6:coauthVersionMax="47" xr10:uidLastSave="{00000000-0000-0000-0000-000000000000}"/>
  <bookViews>
    <workbookView xWindow="28750" yWindow="-50" windowWidth="28900" windowHeight="15700" tabRatio="506" activeTab="1" xr2:uid="{00000000-000D-0000-FFFF-FFFF00000000}"/>
  </bookViews>
  <sheets>
    <sheet name="Càlcul pressupost " sheetId="14" r:id="rId1"/>
    <sheet name="Perfils" sheetId="4" r:id="rId2"/>
    <sheet name="Taules IJ" sheetId="11" r:id="rId3"/>
    <sheet name="Taula LOT-SERV-APP" sheetId="1" state="hidden" r:id="rId4"/>
    <sheet name="Taula Estimació de dades" sheetId="2" state="hidden" r:id="rId5"/>
  </sheets>
  <externalReferences>
    <externalReference r:id="rId6"/>
    <externalReference r:id="rId7"/>
  </externalReferences>
  <definedNames>
    <definedName name="_xlnm._FilterDatabase" localSheetId="0" hidden="1">'Càlcul pressupost '!$38:$53</definedName>
    <definedName name="C_Despesa">'[1]Dades auxiliars'!$N$1:$N$9</definedName>
    <definedName name="Dades_Servei">'[2]Dades auxiliars'!$A$1:$J$262</definedName>
    <definedName name="T_Despesa">'[1]Dades auxiliars'!$M$1:$M$5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1" l="1"/>
  <c r="J3" i="4"/>
  <c r="J4" i="4"/>
  <c r="J6" i="4"/>
  <c r="J5" i="4"/>
  <c r="T25" i="14" l="1"/>
  <c r="S25" i="14"/>
  <c r="R93" i="14"/>
  <c r="R72" i="14"/>
  <c r="R51" i="14"/>
  <c r="R30" i="14"/>
  <c r="C28" i="4" l="1"/>
  <c r="C27" i="4"/>
  <c r="C26" i="4"/>
  <c r="C25" i="4"/>
  <c r="C23" i="4"/>
  <c r="C22" i="4"/>
  <c r="C21" i="4"/>
  <c r="C20" i="4"/>
  <c r="C18" i="4"/>
  <c r="C17" i="4"/>
  <c r="C16" i="4"/>
  <c r="C15" i="4"/>
  <c r="C13" i="4"/>
  <c r="C12" i="4"/>
  <c r="C11" i="4"/>
  <c r="C10" i="4"/>
  <c r="D6" i="4"/>
  <c r="E28" i="4" s="1"/>
  <c r="F28" i="4" s="1"/>
  <c r="D5" i="4"/>
  <c r="E12" i="4" s="1"/>
  <c r="F12" i="4" s="1"/>
  <c r="D4" i="4"/>
  <c r="E16" i="4" s="1"/>
  <c r="F16" i="4" s="1"/>
  <c r="D3" i="4"/>
  <c r="E15" i="4" s="1"/>
  <c r="F15" i="4" s="1"/>
  <c r="E21" i="4" l="1"/>
  <c r="F21" i="4" s="1"/>
  <c r="E25" i="4"/>
  <c r="F25" i="4" s="1"/>
  <c r="E10" i="4"/>
  <c r="F10" i="4" s="1"/>
  <c r="E20" i="4"/>
  <c r="F20" i="4" s="1"/>
  <c r="E26" i="4"/>
  <c r="F26" i="4" s="1"/>
  <c r="E11" i="4"/>
  <c r="F11" i="4" s="1"/>
  <c r="E17" i="4"/>
  <c r="F17" i="4" s="1"/>
  <c r="E18" i="4"/>
  <c r="F18" i="4" s="1"/>
  <c r="E23" i="4"/>
  <c r="F23" i="4" s="1"/>
  <c r="E22" i="4"/>
  <c r="F22" i="4" s="1"/>
  <c r="E27" i="4"/>
  <c r="F27" i="4" s="1"/>
  <c r="E13" i="4"/>
  <c r="F13" i="4" s="1"/>
  <c r="R94" i="14"/>
  <c r="R92" i="14"/>
  <c r="R73" i="14"/>
  <c r="R71" i="14"/>
  <c r="R31" i="14"/>
  <c r="R29" i="14"/>
  <c r="R50" i="14"/>
  <c r="T28" i="14" l="1"/>
  <c r="S28" i="14"/>
  <c r="R52" i="14"/>
  <c r="Q74" i="14"/>
  <c r="G11" i="14" s="1"/>
  <c r="H10" i="11" s="1"/>
  <c r="T27" i="14" l="1"/>
  <c r="S27" i="14"/>
  <c r="T26" i="14"/>
  <c r="S26" i="14"/>
  <c r="T24" i="14"/>
  <c r="S24" i="14"/>
  <c r="Q32" i="14" l="1"/>
  <c r="E11" i="14" s="1"/>
  <c r="Q53" i="14"/>
  <c r="F11" i="14" s="1"/>
  <c r="E10" i="11" s="1"/>
  <c r="Q95" i="14"/>
  <c r="H11" i="14" s="1"/>
  <c r="K10" i="11" s="1"/>
  <c r="I11" i="14" l="1"/>
  <c r="J11" i="14" s="1"/>
  <c r="S18" i="14"/>
  <c r="T18" i="14"/>
  <c r="S19" i="14"/>
  <c r="T19" i="14"/>
  <c r="S20" i="14"/>
  <c r="T20" i="14"/>
  <c r="S21" i="14"/>
  <c r="T21" i="14"/>
  <c r="S22" i="14"/>
  <c r="T22" i="14"/>
  <c r="S23" i="14"/>
  <c r="T23" i="14"/>
  <c r="G29" i="4" l="1"/>
  <c r="G24" i="4"/>
  <c r="G19" i="4"/>
  <c r="G14" i="4"/>
  <c r="F29" i="4" l="1"/>
  <c r="O88" i="14" l="1"/>
  <c r="O46" i="14"/>
  <c r="P46" i="14" s="1"/>
  <c r="O25" i="14"/>
  <c r="O67" i="14"/>
  <c r="O91" i="14"/>
  <c r="O28" i="14"/>
  <c r="O49" i="14"/>
  <c r="P49" i="14" s="1"/>
  <c r="O90" i="14"/>
  <c r="O89" i="14"/>
  <c r="O87" i="14"/>
  <c r="O70" i="14"/>
  <c r="O68" i="14"/>
  <c r="O48" i="14"/>
  <c r="P48" i="14" s="1"/>
  <c r="O45" i="14"/>
  <c r="P45" i="14" s="1"/>
  <c r="O26" i="14"/>
  <c r="O47" i="14"/>
  <c r="P47" i="14" s="1"/>
  <c r="O69" i="14"/>
  <c r="O27" i="14"/>
  <c r="O66" i="14"/>
  <c r="O24" i="14"/>
  <c r="O85" i="14"/>
  <c r="O82" i="14"/>
  <c r="O22" i="14"/>
  <c r="O18" i="14"/>
  <c r="O19" i="14"/>
  <c r="O64" i="14"/>
  <c r="O62" i="14"/>
  <c r="O61" i="14"/>
  <c r="O86" i="14"/>
  <c r="O23" i="14"/>
  <c r="O81" i="14"/>
  <c r="O84" i="14"/>
  <c r="O83" i="14"/>
  <c r="O20" i="14"/>
  <c r="O65" i="14"/>
  <c r="O60" i="14"/>
  <c r="O21" i="14"/>
  <c r="O63" i="14"/>
  <c r="O42" i="14"/>
  <c r="P42" i="14" s="1"/>
  <c r="O43" i="14"/>
  <c r="P43" i="14" s="1"/>
  <c r="O44" i="14"/>
  <c r="P44" i="14" s="1"/>
  <c r="O41" i="14"/>
  <c r="P41" i="14" s="1"/>
  <c r="O39" i="14"/>
  <c r="P39" i="14" s="1"/>
  <c r="O40" i="14"/>
  <c r="P40" i="14" s="1"/>
  <c r="F14" i="4"/>
  <c r="F19" i="4"/>
  <c r="F24" i="4"/>
  <c r="P88" i="14" l="1"/>
  <c r="N88" i="14" s="1"/>
  <c r="P67" i="14"/>
  <c r="N67" i="14" s="1"/>
  <c r="P25" i="14"/>
  <c r="N25" i="14" s="1"/>
  <c r="L88" i="14"/>
  <c r="L46" i="14"/>
  <c r="M46" i="14" s="1"/>
  <c r="L67" i="14"/>
  <c r="L25" i="14"/>
  <c r="I88" i="14"/>
  <c r="I46" i="14"/>
  <c r="J46" i="14" s="1"/>
  <c r="I67" i="14"/>
  <c r="I25" i="14"/>
  <c r="F88" i="14"/>
  <c r="F46" i="14"/>
  <c r="G46" i="14" s="1"/>
  <c r="F67" i="14"/>
  <c r="F25" i="14"/>
  <c r="F18" i="14"/>
  <c r="F19" i="14"/>
  <c r="L28" i="14"/>
  <c r="L49" i="14"/>
  <c r="M49" i="14" s="1"/>
  <c r="L91" i="14"/>
  <c r="I28" i="14"/>
  <c r="I91" i="14"/>
  <c r="I49" i="14"/>
  <c r="J49" i="14" s="1"/>
  <c r="F49" i="14"/>
  <c r="G49" i="14" s="1"/>
  <c r="F91" i="14"/>
  <c r="F28" i="14"/>
  <c r="L87" i="14"/>
  <c r="L90" i="14"/>
  <c r="L89" i="14"/>
  <c r="L48" i="14"/>
  <c r="M48" i="14" s="1"/>
  <c r="L70" i="14"/>
  <c r="L68" i="14"/>
  <c r="L47" i="14"/>
  <c r="M47" i="14" s="1"/>
  <c r="L26" i="14"/>
  <c r="L24" i="14"/>
  <c r="L69" i="14"/>
  <c r="L27" i="14"/>
  <c r="L45" i="14"/>
  <c r="M45" i="14" s="1"/>
  <c r="L66" i="14"/>
  <c r="I66" i="14"/>
  <c r="I27" i="14"/>
  <c r="I45" i="14"/>
  <c r="J45" i="14" s="1"/>
  <c r="I26" i="14"/>
  <c r="I90" i="14"/>
  <c r="I24" i="14"/>
  <c r="I87" i="14"/>
  <c r="I69" i="14"/>
  <c r="I89" i="14"/>
  <c r="I70" i="14"/>
  <c r="I68" i="14"/>
  <c r="I48" i="14"/>
  <c r="J48" i="14" s="1"/>
  <c r="I47" i="14"/>
  <c r="J47" i="14" s="1"/>
  <c r="F90" i="14"/>
  <c r="F89" i="14"/>
  <c r="F87" i="14"/>
  <c r="F69" i="14"/>
  <c r="F66" i="14"/>
  <c r="F48" i="14"/>
  <c r="G48" i="14" s="1"/>
  <c r="F68" i="14"/>
  <c r="F26" i="14"/>
  <c r="F70" i="14"/>
  <c r="F47" i="14"/>
  <c r="G47" i="14" s="1"/>
  <c r="F27" i="14"/>
  <c r="F45" i="14"/>
  <c r="G45" i="14" s="1"/>
  <c r="F24" i="14"/>
  <c r="L63" i="14"/>
  <c r="L84" i="14"/>
  <c r="L85" i="14"/>
  <c r="L82" i="14"/>
  <c r="L22" i="14"/>
  <c r="L18" i="14"/>
  <c r="L61" i="14"/>
  <c r="L19" i="14"/>
  <c r="L64" i="14"/>
  <c r="L60" i="14"/>
  <c r="L86" i="14"/>
  <c r="L23" i="14"/>
  <c r="L21" i="14"/>
  <c r="L62" i="14"/>
  <c r="L83" i="14"/>
  <c r="L20" i="14"/>
  <c r="L65" i="14"/>
  <c r="L81" i="14"/>
  <c r="I84" i="14"/>
  <c r="I83" i="14"/>
  <c r="I81" i="14"/>
  <c r="I21" i="14"/>
  <c r="I63" i="14"/>
  <c r="I85" i="14"/>
  <c r="I82" i="14"/>
  <c r="I22" i="14"/>
  <c r="I18" i="14"/>
  <c r="I61" i="14"/>
  <c r="I64" i="14"/>
  <c r="I20" i="14"/>
  <c r="I60" i="14"/>
  <c r="I86" i="14"/>
  <c r="I23" i="14"/>
  <c r="I19" i="14"/>
  <c r="I65" i="14"/>
  <c r="I62" i="14"/>
  <c r="F20" i="14"/>
  <c r="F62" i="14"/>
  <c r="F60" i="14"/>
  <c r="F63" i="14"/>
  <c r="F84" i="14"/>
  <c r="F81" i="14"/>
  <c r="F21" i="14"/>
  <c r="F86" i="14"/>
  <c r="F22" i="14"/>
  <c r="F61" i="14"/>
  <c r="F64" i="14"/>
  <c r="F83" i="14"/>
  <c r="F65" i="14"/>
  <c r="F85" i="14"/>
  <c r="F82" i="14"/>
  <c r="F23" i="14"/>
  <c r="F41" i="14"/>
  <c r="G41" i="14" s="1"/>
  <c r="F43" i="14"/>
  <c r="G43" i="14" s="1"/>
  <c r="F42" i="14"/>
  <c r="G42" i="14" s="1"/>
  <c r="F44" i="14"/>
  <c r="G44" i="14" s="1"/>
  <c r="F39" i="14"/>
  <c r="G39" i="14" s="1"/>
  <c r="F40" i="14"/>
  <c r="G40" i="14" s="1"/>
  <c r="L42" i="14"/>
  <c r="M42" i="14" s="1"/>
  <c r="L43" i="14"/>
  <c r="M43" i="14" s="1"/>
  <c r="L44" i="14"/>
  <c r="M44" i="14" s="1"/>
  <c r="L39" i="14"/>
  <c r="M39" i="14" s="1"/>
  <c r="L40" i="14"/>
  <c r="M40" i="14" s="1"/>
  <c r="L41" i="14"/>
  <c r="M41" i="14" s="1"/>
  <c r="I41" i="14"/>
  <c r="J41" i="14" s="1"/>
  <c r="I43" i="14"/>
  <c r="J43" i="14" s="1"/>
  <c r="I42" i="14"/>
  <c r="J42" i="14" s="1"/>
  <c r="I44" i="14"/>
  <c r="J44" i="14" s="1"/>
  <c r="I39" i="14"/>
  <c r="J39" i="14" s="1"/>
  <c r="I40" i="14"/>
  <c r="J40" i="14" s="1"/>
  <c r="J88" i="14" l="1"/>
  <c r="H88" i="14" s="1"/>
  <c r="J25" i="14"/>
  <c r="H25" i="14" s="1"/>
  <c r="J67" i="14"/>
  <c r="H67" i="14" s="1"/>
  <c r="G88" i="14"/>
  <c r="E88" i="14" s="1"/>
  <c r="G25" i="14"/>
  <c r="E25" i="14" s="1"/>
  <c r="G67" i="14"/>
  <c r="E67" i="14" s="1"/>
  <c r="V25" i="14"/>
  <c r="P91" i="14"/>
  <c r="P70" i="14"/>
  <c r="P28" i="14"/>
  <c r="P86" i="14" l="1"/>
  <c r="N86" i="14" s="1"/>
  <c r="P23" i="14"/>
  <c r="N23" i="14" s="1"/>
  <c r="P65" i="14"/>
  <c r="N65" i="14" s="1"/>
  <c r="P66" i="14"/>
  <c r="N66" i="14" s="1"/>
  <c r="P24" i="14"/>
  <c r="N24" i="14" s="1"/>
  <c r="P87" i="14"/>
  <c r="N87" i="14" s="1"/>
  <c r="P18" i="14"/>
  <c r="N18" i="14" s="1"/>
  <c r="P81" i="14"/>
  <c r="P60" i="14"/>
  <c r="P83" i="14"/>
  <c r="N83" i="14" s="1"/>
  <c r="P20" i="14"/>
  <c r="N20" i="14" s="1"/>
  <c r="P62" i="14"/>
  <c r="N62" i="14" s="1"/>
  <c r="P26" i="14"/>
  <c r="N26" i="14" s="1"/>
  <c r="P68" i="14"/>
  <c r="N68" i="14" s="1"/>
  <c r="P89" i="14"/>
  <c r="N89" i="14" s="1"/>
  <c r="P22" i="14"/>
  <c r="N22" i="14" s="1"/>
  <c r="P64" i="14"/>
  <c r="N64" i="14" s="1"/>
  <c r="P85" i="14"/>
  <c r="N85" i="14" s="1"/>
  <c r="P19" i="14"/>
  <c r="N19" i="14" s="1"/>
  <c r="P82" i="14"/>
  <c r="N82" i="14" s="1"/>
  <c r="P61" i="14"/>
  <c r="N61" i="14" s="1"/>
  <c r="P90" i="14"/>
  <c r="N90" i="14" s="1"/>
  <c r="P69" i="14"/>
  <c r="N69" i="14" s="1"/>
  <c r="P27" i="14"/>
  <c r="N27" i="14" s="1"/>
  <c r="P84" i="14"/>
  <c r="N84" i="14" s="1"/>
  <c r="P21" i="14"/>
  <c r="N21" i="14" s="1"/>
  <c r="P63" i="14"/>
  <c r="N63" i="14" s="1"/>
  <c r="N91" i="14"/>
  <c r="N28" i="14"/>
  <c r="N70" i="14"/>
  <c r="P53" i="14"/>
  <c r="F10" i="14" s="1"/>
  <c r="E9" i="11" s="1"/>
  <c r="F9" i="11" s="1"/>
  <c r="G9" i="11" s="1"/>
  <c r="P74" i="14" l="1"/>
  <c r="G10" i="14" s="1"/>
  <c r="H9" i="11" s="1"/>
  <c r="N60" i="14"/>
  <c r="N74" i="14" s="1"/>
  <c r="N76" i="14" s="1"/>
  <c r="P32" i="14"/>
  <c r="E10" i="14" s="1"/>
  <c r="B9" i="11" s="1"/>
  <c r="P95" i="14"/>
  <c r="H10" i="14" s="1"/>
  <c r="K9" i="11" s="1"/>
  <c r="L9" i="11" s="1"/>
  <c r="M9" i="11" s="1"/>
  <c r="N81" i="14"/>
  <c r="N95" i="14" s="1"/>
  <c r="N97" i="14" s="1"/>
  <c r="I9" i="11" l="1"/>
  <c r="J9" i="11" s="1"/>
  <c r="N9" i="11"/>
  <c r="C9" i="11"/>
  <c r="L10" i="11"/>
  <c r="M10" i="11" s="1"/>
  <c r="O9" i="11" l="1"/>
  <c r="D9" i="11"/>
  <c r="P9" i="11" s="1"/>
  <c r="E53" i="11"/>
  <c r="C53" i="11"/>
  <c r="N53" i="14" l="1"/>
  <c r="N32" i="14" l="1"/>
  <c r="N34" i="14" s="1"/>
  <c r="C10" i="11"/>
  <c r="D10" i="11" s="1"/>
  <c r="I10" i="11" l="1"/>
  <c r="J10" i="11" s="1"/>
  <c r="N55" i="14"/>
  <c r="F10" i="11"/>
  <c r="I10" i="14"/>
  <c r="J10" i="14" s="1"/>
  <c r="N10" i="11" l="1"/>
  <c r="O10" i="11"/>
  <c r="G10" i="11"/>
  <c r="P10" i="11" s="1"/>
  <c r="I18" i="2" l="1"/>
  <c r="M18" i="2"/>
  <c r="E18" i="2"/>
  <c r="G18" i="2" s="1"/>
  <c r="F6" i="2" l="1"/>
  <c r="D92" i="2" l="1"/>
  <c r="M69" i="2"/>
  <c r="O69" i="2" s="1"/>
  <c r="M70" i="2"/>
  <c r="O70" i="2" s="1"/>
  <c r="M71" i="2"/>
  <c r="O71" i="2" s="1"/>
  <c r="M72" i="2"/>
  <c r="O72" i="2" s="1"/>
  <c r="M73" i="2"/>
  <c r="O73" i="2" s="1"/>
  <c r="M74" i="2"/>
  <c r="O74" i="2" s="1"/>
  <c r="M75" i="2"/>
  <c r="O75" i="2" s="1"/>
  <c r="M76" i="2"/>
  <c r="O76" i="2" s="1"/>
  <c r="M77" i="2"/>
  <c r="O77" i="2" s="1"/>
  <c r="M78" i="2"/>
  <c r="O78" i="2" s="1"/>
  <c r="M79" i="2"/>
  <c r="O79" i="2" s="1"/>
  <c r="M81" i="2"/>
  <c r="O81" i="2" s="1"/>
  <c r="M82" i="2"/>
  <c r="O82" i="2" s="1"/>
  <c r="M83" i="2"/>
  <c r="O83" i="2" s="1"/>
  <c r="M84" i="2"/>
  <c r="O84" i="2" s="1"/>
  <c r="M85" i="2"/>
  <c r="O85" i="2" s="1"/>
  <c r="M86" i="2"/>
  <c r="O86" i="2" s="1"/>
  <c r="M87" i="2"/>
  <c r="O87" i="2" s="1"/>
  <c r="M88" i="2"/>
  <c r="O88" i="2" s="1"/>
  <c r="M89" i="2"/>
  <c r="O89" i="2" s="1"/>
  <c r="M90" i="2"/>
  <c r="O90" i="2" s="1"/>
  <c r="M68" i="2"/>
  <c r="O68" i="2" s="1"/>
  <c r="O91" i="2" l="1"/>
  <c r="M91" i="2"/>
  <c r="G92" i="2"/>
  <c r="J92" i="2" l="1"/>
  <c r="G95" i="2"/>
  <c r="G99" i="2" s="1"/>
  <c r="I69" i="2"/>
  <c r="K69" i="2" s="1"/>
  <c r="I70" i="2"/>
  <c r="K70" i="2" s="1"/>
  <c r="I71" i="2"/>
  <c r="K71" i="2" s="1"/>
  <c r="I72" i="2"/>
  <c r="K72" i="2" s="1"/>
  <c r="I73" i="2"/>
  <c r="K73" i="2" s="1"/>
  <c r="I74" i="2"/>
  <c r="K74" i="2" s="1"/>
  <c r="I75" i="2"/>
  <c r="K75" i="2" s="1"/>
  <c r="I76" i="2"/>
  <c r="K76" i="2" s="1"/>
  <c r="I77" i="2"/>
  <c r="K77" i="2" s="1"/>
  <c r="I78" i="2"/>
  <c r="K78" i="2" s="1"/>
  <c r="I79" i="2"/>
  <c r="K79" i="2" s="1"/>
  <c r="I81" i="2"/>
  <c r="K81" i="2" s="1"/>
  <c r="I82" i="2"/>
  <c r="K82" i="2" s="1"/>
  <c r="I83" i="2"/>
  <c r="K83" i="2" s="1"/>
  <c r="I84" i="2"/>
  <c r="K84" i="2" s="1"/>
  <c r="I85" i="2"/>
  <c r="K85" i="2" s="1"/>
  <c r="I86" i="2"/>
  <c r="K86" i="2" s="1"/>
  <c r="I87" i="2"/>
  <c r="K87" i="2" s="1"/>
  <c r="I88" i="2"/>
  <c r="K88" i="2" s="1"/>
  <c r="I89" i="2"/>
  <c r="K89" i="2" s="1"/>
  <c r="I90" i="2"/>
  <c r="K90" i="2" s="1"/>
  <c r="I68" i="2"/>
  <c r="E69" i="2"/>
  <c r="G69" i="2" s="1"/>
  <c r="E70" i="2"/>
  <c r="G70" i="2" s="1"/>
  <c r="E71" i="2"/>
  <c r="G71" i="2" s="1"/>
  <c r="E72" i="2"/>
  <c r="G72" i="2" s="1"/>
  <c r="E73" i="2"/>
  <c r="G73" i="2" s="1"/>
  <c r="E74" i="2"/>
  <c r="G74" i="2" s="1"/>
  <c r="E75" i="2"/>
  <c r="G75" i="2" s="1"/>
  <c r="E76" i="2"/>
  <c r="G76" i="2" s="1"/>
  <c r="E77" i="2"/>
  <c r="G77" i="2" s="1"/>
  <c r="E78" i="2"/>
  <c r="G78" i="2" s="1"/>
  <c r="E79" i="2"/>
  <c r="G79" i="2" s="1"/>
  <c r="E81" i="2"/>
  <c r="G81" i="2" s="1"/>
  <c r="E82" i="2"/>
  <c r="G82" i="2" s="1"/>
  <c r="E83" i="2"/>
  <c r="G83" i="2" s="1"/>
  <c r="E84" i="2"/>
  <c r="G84" i="2" s="1"/>
  <c r="E85" i="2"/>
  <c r="G85" i="2" s="1"/>
  <c r="E86" i="2"/>
  <c r="G86" i="2" s="1"/>
  <c r="E87" i="2"/>
  <c r="G87" i="2" s="1"/>
  <c r="E88" i="2"/>
  <c r="G88" i="2" s="1"/>
  <c r="E89" i="2"/>
  <c r="G89" i="2" s="1"/>
  <c r="E90" i="2"/>
  <c r="G90" i="2" s="1"/>
  <c r="G64" i="2"/>
  <c r="J64" i="2"/>
  <c r="D64" i="2"/>
  <c r="L42" i="2"/>
  <c r="L43" i="2"/>
  <c r="L44" i="2"/>
  <c r="L45" i="2"/>
  <c r="L46" i="2"/>
  <c r="L47" i="2"/>
  <c r="L48" i="2"/>
  <c r="L49" i="2"/>
  <c r="L50" i="2"/>
  <c r="L51" i="2"/>
  <c r="L52" i="2"/>
  <c r="L54" i="2"/>
  <c r="L55" i="2"/>
  <c r="L56" i="2"/>
  <c r="L57" i="2"/>
  <c r="L58" i="2"/>
  <c r="L59" i="2"/>
  <c r="L60" i="2"/>
  <c r="L61" i="2"/>
  <c r="L62" i="2"/>
  <c r="L63" i="2"/>
  <c r="L41" i="2"/>
  <c r="I42" i="2"/>
  <c r="I43" i="2"/>
  <c r="I44" i="2"/>
  <c r="I45" i="2"/>
  <c r="I46" i="2"/>
  <c r="I47" i="2"/>
  <c r="I48" i="2"/>
  <c r="I49" i="2"/>
  <c r="I50" i="2"/>
  <c r="I51" i="2"/>
  <c r="I52" i="2"/>
  <c r="I54" i="2"/>
  <c r="I55" i="2"/>
  <c r="I56" i="2"/>
  <c r="I57" i="2"/>
  <c r="I58" i="2"/>
  <c r="I59" i="2"/>
  <c r="I60" i="2"/>
  <c r="I61" i="2"/>
  <c r="I62" i="2"/>
  <c r="I63" i="2"/>
  <c r="I41" i="2"/>
  <c r="F42" i="2"/>
  <c r="F43" i="2"/>
  <c r="F44" i="2"/>
  <c r="F45" i="2"/>
  <c r="F46" i="2"/>
  <c r="F47" i="2"/>
  <c r="F48" i="2"/>
  <c r="F49" i="2"/>
  <c r="F50" i="2"/>
  <c r="F51" i="2"/>
  <c r="F52" i="2"/>
  <c r="F54" i="2"/>
  <c r="F55" i="2"/>
  <c r="F56" i="2"/>
  <c r="F57" i="2"/>
  <c r="F58" i="2"/>
  <c r="F59" i="2"/>
  <c r="F60" i="2"/>
  <c r="F61" i="2"/>
  <c r="F62" i="2"/>
  <c r="F63" i="2"/>
  <c r="F41" i="2"/>
  <c r="M19" i="2"/>
  <c r="M20" i="2"/>
  <c r="O20" i="2" s="1"/>
  <c r="M21" i="2"/>
  <c r="O21" i="2" s="1"/>
  <c r="M22" i="2"/>
  <c r="O22" i="2" s="1"/>
  <c r="M23" i="2"/>
  <c r="O23" i="2" s="1"/>
  <c r="M24" i="2"/>
  <c r="O24" i="2" s="1"/>
  <c r="M25" i="2"/>
  <c r="O25" i="2" s="1"/>
  <c r="M26" i="2"/>
  <c r="O26" i="2" s="1"/>
  <c r="M27" i="2"/>
  <c r="O27" i="2" s="1"/>
  <c r="M28" i="2"/>
  <c r="O28" i="2" s="1"/>
  <c r="O18" i="2"/>
  <c r="I19" i="2"/>
  <c r="K19" i="2" s="1"/>
  <c r="I20" i="2"/>
  <c r="K20" i="2" s="1"/>
  <c r="I21" i="2"/>
  <c r="K21" i="2" s="1"/>
  <c r="I22" i="2"/>
  <c r="K22" i="2" s="1"/>
  <c r="I23" i="2"/>
  <c r="K23" i="2" s="1"/>
  <c r="I24" i="2"/>
  <c r="K24" i="2" s="1"/>
  <c r="I25" i="2"/>
  <c r="K25" i="2" s="1"/>
  <c r="I26" i="2"/>
  <c r="K26" i="2" s="1"/>
  <c r="I27" i="2"/>
  <c r="K27" i="2" s="1"/>
  <c r="I28" i="2"/>
  <c r="K28" i="2" s="1"/>
  <c r="K18" i="2"/>
  <c r="E22" i="2"/>
  <c r="G22" i="2" s="1"/>
  <c r="E23" i="2"/>
  <c r="G23" i="2" s="1"/>
  <c r="E24" i="2"/>
  <c r="G24" i="2" s="1"/>
  <c r="E25" i="2"/>
  <c r="G25" i="2" s="1"/>
  <c r="E26" i="2"/>
  <c r="G26" i="2" s="1"/>
  <c r="E27" i="2"/>
  <c r="G27" i="2" s="1"/>
  <c r="E28" i="2"/>
  <c r="G28" i="2" s="1"/>
  <c r="E20" i="2"/>
  <c r="G20" i="2" s="1"/>
  <c r="E21" i="2"/>
  <c r="G21" i="2" s="1"/>
  <c r="E19" i="2"/>
  <c r="G19" i="2" s="1"/>
  <c r="J14" i="2"/>
  <c r="G14" i="2"/>
  <c r="D14" i="2"/>
  <c r="L4" i="2"/>
  <c r="L5" i="2"/>
  <c r="L6" i="2"/>
  <c r="L7" i="2"/>
  <c r="L8" i="2"/>
  <c r="L9" i="2"/>
  <c r="L10" i="2"/>
  <c r="L11" i="2"/>
  <c r="L12" i="2"/>
  <c r="L13" i="2"/>
  <c r="L3" i="2"/>
  <c r="I4" i="2"/>
  <c r="I5" i="2"/>
  <c r="I6" i="2"/>
  <c r="I7" i="2"/>
  <c r="I8" i="2"/>
  <c r="I9" i="2"/>
  <c r="I10" i="2"/>
  <c r="I11" i="2"/>
  <c r="I12" i="2"/>
  <c r="I13" i="2"/>
  <c r="I3" i="2"/>
  <c r="F4" i="2"/>
  <c r="F5" i="2"/>
  <c r="F7" i="2"/>
  <c r="F8" i="2"/>
  <c r="F9" i="2"/>
  <c r="F10" i="2"/>
  <c r="F11" i="2"/>
  <c r="F12" i="2"/>
  <c r="F13" i="2"/>
  <c r="F3" i="2"/>
  <c r="D30" i="2"/>
  <c r="I91" i="2" l="1"/>
  <c r="F64" i="2"/>
  <c r="I64" i="2"/>
  <c r="K68" i="2"/>
  <c r="K91" i="2" s="1"/>
  <c r="L64" i="2"/>
  <c r="M29" i="2"/>
  <c r="I29" i="2"/>
  <c r="O19" i="2"/>
  <c r="O29" i="2" s="1"/>
  <c r="F14" i="2"/>
  <c r="E29" i="2"/>
  <c r="L14" i="2"/>
  <c r="I14" i="2"/>
  <c r="K29" i="2"/>
  <c r="G29" i="2"/>
  <c r="G30" i="2"/>
  <c r="F97" i="2" l="1"/>
  <c r="F96" i="2"/>
  <c r="F98" i="2"/>
  <c r="J30" i="2"/>
  <c r="G33" i="2"/>
  <c r="G37" i="2" s="1"/>
  <c r="F36" i="2"/>
  <c r="F34" i="2"/>
  <c r="F35" i="2"/>
  <c r="F33" i="2"/>
  <c r="G116" i="2"/>
  <c r="G115" i="2"/>
  <c r="F37" i="2" l="1"/>
  <c r="H37" i="2" s="1"/>
  <c r="E68" i="2" l="1"/>
  <c r="E91" i="2" l="1"/>
  <c r="G68" i="2"/>
  <c r="G91" i="2" s="1"/>
  <c r="F95" i="2" s="1"/>
  <c r="F99" i="2" s="1"/>
  <c r="H99" i="2" s="1"/>
  <c r="J27" i="14" l="1"/>
  <c r="J90" i="14"/>
  <c r="J69" i="14"/>
  <c r="J20" i="14"/>
  <c r="J83" i="14"/>
  <c r="J62" i="14"/>
  <c r="J86" i="14"/>
  <c r="J65" i="14"/>
  <c r="J23" i="14"/>
  <c r="J81" i="14"/>
  <c r="J53" i="14"/>
  <c r="F8" i="14" s="1"/>
  <c r="J60" i="14"/>
  <c r="J18" i="14"/>
  <c r="J82" i="14"/>
  <c r="J61" i="14"/>
  <c r="J19" i="14"/>
  <c r="J87" i="14"/>
  <c r="J66" i="14"/>
  <c r="J24" i="14"/>
  <c r="J91" i="14"/>
  <c r="J70" i="14"/>
  <c r="J28" i="14"/>
  <c r="J84" i="14"/>
  <c r="J63" i="14"/>
  <c r="J21" i="14"/>
  <c r="J68" i="14"/>
  <c r="J89" i="14"/>
  <c r="J26" i="14"/>
  <c r="J64" i="14"/>
  <c r="J85" i="14"/>
  <c r="J22" i="14"/>
  <c r="H62" i="14" l="1"/>
  <c r="H21" i="14"/>
  <c r="J74" i="14"/>
  <c r="G8" i="14" s="1"/>
  <c r="H60" i="14"/>
  <c r="H26" i="14"/>
  <c r="H83" i="14"/>
  <c r="E7" i="11"/>
  <c r="H69" i="14"/>
  <c r="H86" i="14"/>
  <c r="H24" i="14"/>
  <c r="H66" i="14"/>
  <c r="J95" i="14"/>
  <c r="H8" i="14" s="1"/>
  <c r="H81" i="14"/>
  <c r="H61" i="14"/>
  <c r="H89" i="14"/>
  <c r="H20" i="14"/>
  <c r="H53" i="14"/>
  <c r="H55" i="14" s="1"/>
  <c r="H82" i="14"/>
  <c r="H18" i="14"/>
  <c r="J32" i="14"/>
  <c r="E8" i="14" s="1"/>
  <c r="H63" i="14"/>
  <c r="H90" i="14"/>
  <c r="H91" i="14"/>
  <c r="H68" i="14"/>
  <c r="H87" i="14"/>
  <c r="H22" i="14"/>
  <c r="H84" i="14"/>
  <c r="H64" i="14"/>
  <c r="H28" i="14"/>
  <c r="H19" i="14"/>
  <c r="H27" i="14"/>
  <c r="H65" i="14"/>
  <c r="H85" i="14"/>
  <c r="H70" i="14"/>
  <c r="H23" i="14"/>
  <c r="F7" i="11" l="1"/>
  <c r="G7" i="11" s="1"/>
  <c r="H7" i="11"/>
  <c r="K7" i="11"/>
  <c r="H32" i="14"/>
  <c r="H34" i="14" s="1"/>
  <c r="B7" i="11"/>
  <c r="I8" i="14"/>
  <c r="H95" i="14"/>
  <c r="H97" i="14" s="1"/>
  <c r="H74" i="14"/>
  <c r="H76" i="14" s="1"/>
  <c r="I7" i="11" l="1"/>
  <c r="C7" i="11"/>
  <c r="D7" i="11" s="1"/>
  <c r="N7" i="11"/>
  <c r="J8" i="14"/>
  <c r="L7" i="11"/>
  <c r="O7" i="11" l="1"/>
  <c r="M7" i="11"/>
  <c r="J7" i="11"/>
  <c r="P7" i="11" l="1"/>
  <c r="V24" i="14" l="1"/>
  <c r="V19" i="14"/>
  <c r="G24" i="14"/>
  <c r="E24" i="14" s="1"/>
  <c r="G19" i="14"/>
  <c r="E19" i="14" s="1"/>
  <c r="V20" i="14"/>
  <c r="V27" i="14"/>
  <c r="G83" i="14"/>
  <c r="G62" i="14"/>
  <c r="G20" i="14"/>
  <c r="E20" i="14" s="1"/>
  <c r="G90" i="14"/>
  <c r="V26" i="14"/>
  <c r="G21" i="14"/>
  <c r="E21" i="14" s="1"/>
  <c r="V21" i="14"/>
  <c r="G28" i="14"/>
  <c r="E28" i="14" s="1"/>
  <c r="V28" i="14"/>
  <c r="V22" i="14"/>
  <c r="G82" i="14"/>
  <c r="E82" i="14" s="1"/>
  <c r="G70" i="14"/>
  <c r="E70" i="14" s="1"/>
  <c r="G91" i="14"/>
  <c r="E91" i="14" s="1"/>
  <c r="G69" i="14"/>
  <c r="E69" i="14" s="1"/>
  <c r="G27" i="14"/>
  <c r="E27" i="14" s="1"/>
  <c r="G85" i="14"/>
  <c r="E85" i="14" s="1"/>
  <c r="V23" i="14"/>
  <c r="G23" i="14"/>
  <c r="E23" i="14" s="1"/>
  <c r="V18" i="14"/>
  <c r="G89" i="14"/>
  <c r="E89" i="14" s="1"/>
  <c r="G63" i="14"/>
  <c r="E63" i="14" s="1"/>
  <c r="G84" i="14"/>
  <c r="E84" i="14" s="1"/>
  <c r="G68" i="14"/>
  <c r="E68" i="14" s="1"/>
  <c r="G26" i="14"/>
  <c r="E26" i="14" s="1"/>
  <c r="G65" i="14"/>
  <c r="E65" i="14" s="1"/>
  <c r="G86" i="14"/>
  <c r="E86" i="14" s="1"/>
  <c r="G66" i="14"/>
  <c r="E66" i="14" s="1"/>
  <c r="G87" i="14"/>
  <c r="E87" i="14" s="1"/>
  <c r="G81" i="14"/>
  <c r="E81" i="14" s="1"/>
  <c r="G53" i="14"/>
  <c r="F7" i="14" s="1"/>
  <c r="G64" i="14"/>
  <c r="E64" i="14" s="1"/>
  <c r="G22" i="14"/>
  <c r="E22" i="14" s="1"/>
  <c r="G61" i="14"/>
  <c r="E61" i="14" s="1"/>
  <c r="G60" i="14"/>
  <c r="G18" i="14"/>
  <c r="E18" i="14" s="1"/>
  <c r="E53" i="14" l="1"/>
  <c r="E55" i="14" s="1"/>
  <c r="F13" i="14"/>
  <c r="E6" i="11"/>
  <c r="E29" i="11" s="1"/>
  <c r="E43" i="11" s="1"/>
  <c r="V32" i="14"/>
  <c r="G74" i="14"/>
  <c r="G7" i="14" s="1"/>
  <c r="E60" i="14"/>
  <c r="G95" i="14"/>
  <c r="H7" i="14" s="1"/>
  <c r="K6" i="11" s="1"/>
  <c r="E33" i="11" s="1"/>
  <c r="E45" i="11" s="1"/>
  <c r="E83" i="14"/>
  <c r="E62" i="14"/>
  <c r="G32" i="14"/>
  <c r="E7" i="14" s="1"/>
  <c r="E90" i="14"/>
  <c r="G13" i="14" l="1"/>
  <c r="H6" i="11"/>
  <c r="E31" i="11" s="1"/>
  <c r="E41" i="11" s="1"/>
  <c r="E74" i="14"/>
  <c r="E76" i="14" s="1"/>
  <c r="H13" i="14"/>
  <c r="F6" i="11"/>
  <c r="F29" i="11" s="1"/>
  <c r="F43" i="11" s="1"/>
  <c r="E95" i="14"/>
  <c r="E97" i="14" s="1"/>
  <c r="L6" i="11"/>
  <c r="E32" i="14"/>
  <c r="E34" i="14" s="1"/>
  <c r="I7" i="14"/>
  <c r="E13" i="14"/>
  <c r="B6" i="11"/>
  <c r="E27" i="11" s="1"/>
  <c r="I6" i="11" l="1"/>
  <c r="J6" i="11" s="1"/>
  <c r="D31" i="11" s="1"/>
  <c r="I31" i="11" s="1"/>
  <c r="M6" i="11"/>
  <c r="D33" i="11" s="1"/>
  <c r="D45" i="11" s="1"/>
  <c r="I45" i="11" s="1"/>
  <c r="F33" i="11"/>
  <c r="F45" i="11" s="1"/>
  <c r="G6" i="11"/>
  <c r="D29" i="11" s="1"/>
  <c r="D43" i="11" s="1"/>
  <c r="I43" i="11" s="1"/>
  <c r="J7" i="14"/>
  <c r="N6" i="11"/>
  <c r="C6" i="11"/>
  <c r="I33" i="11"/>
  <c r="F31" i="11" l="1"/>
  <c r="F41" i="11" s="1"/>
  <c r="D41" i="11"/>
  <c r="I41" i="11" s="1"/>
  <c r="D6" i="11"/>
  <c r="D27" i="11" s="1"/>
  <c r="F27" i="11"/>
  <c r="I29" i="11"/>
  <c r="O6" i="11"/>
  <c r="P6" i="11" l="1"/>
  <c r="I27" i="11"/>
  <c r="I35" i="11" s="1"/>
  <c r="M60" i="14" l="1"/>
  <c r="R60" i="14" s="1"/>
  <c r="M53" i="14"/>
  <c r="F9" i="14" s="1"/>
  <c r="E8" i="11" s="1"/>
  <c r="R39" i="14"/>
  <c r="M81" i="14"/>
  <c r="M18" i="14"/>
  <c r="K18" i="14" s="1"/>
  <c r="M82" i="14"/>
  <c r="K82" i="14" s="1"/>
  <c r="M66" i="14"/>
  <c r="K66" i="14" s="1"/>
  <c r="M85" i="14"/>
  <c r="R85" i="14" s="1"/>
  <c r="M69" i="14"/>
  <c r="R69" i="14" s="1"/>
  <c r="M27" i="14"/>
  <c r="R27" i="14" s="1"/>
  <c r="M62" i="14"/>
  <c r="K62" i="14" s="1"/>
  <c r="M91" i="14"/>
  <c r="R91" i="14" s="1"/>
  <c r="M19" i="14"/>
  <c r="R19" i="14" s="1"/>
  <c r="M63" i="14"/>
  <c r="R63" i="14" s="1"/>
  <c r="M20" i="14"/>
  <c r="K20" i="14" s="1"/>
  <c r="M24" i="14"/>
  <c r="R24" i="14" s="1"/>
  <c r="M83" i="14"/>
  <c r="R83" i="14" s="1"/>
  <c r="M68" i="14"/>
  <c r="R68" i="14" s="1"/>
  <c r="M22" i="14"/>
  <c r="R22" i="14" s="1"/>
  <c r="M23" i="14"/>
  <c r="R23" i="14" s="1"/>
  <c r="M61" i="14"/>
  <c r="R61" i="14" s="1"/>
  <c r="M28" i="14"/>
  <c r="K28" i="14" s="1"/>
  <c r="M84" i="14"/>
  <c r="K84" i="14" s="1"/>
  <c r="M86" i="14"/>
  <c r="R86" i="14" s="1"/>
  <c r="M26" i="14"/>
  <c r="R26" i="14" s="1"/>
  <c r="M70" i="14"/>
  <c r="R70" i="14" s="1"/>
  <c r="M64" i="14"/>
  <c r="K64" i="14" s="1"/>
  <c r="M21" i="14"/>
  <c r="R21" i="14" s="1"/>
  <c r="M87" i="14"/>
  <c r="R87" i="14" s="1"/>
  <c r="M65" i="14"/>
  <c r="R65" i="14" s="1"/>
  <c r="M89" i="14"/>
  <c r="R89" i="14" s="1"/>
  <c r="M90" i="14"/>
  <c r="R90" i="14" s="1"/>
  <c r="R44" i="14"/>
  <c r="R47" i="14"/>
  <c r="R48" i="14"/>
  <c r="R43" i="14"/>
  <c r="R45" i="14"/>
  <c r="R49" i="14"/>
  <c r="R42" i="14"/>
  <c r="R41" i="14"/>
  <c r="R40" i="14"/>
  <c r="M25" i="14"/>
  <c r="K25" i="14" s="1"/>
  <c r="M88" i="14"/>
  <c r="K88" i="14" s="1"/>
  <c r="M67" i="14"/>
  <c r="K67" i="14" s="1"/>
  <c r="R46" i="14"/>
  <c r="K53" i="14"/>
  <c r="K55" i="14" s="1"/>
  <c r="R55" i="14" s="1"/>
  <c r="K23" i="14" l="1"/>
  <c r="K69" i="14"/>
  <c r="K83" i="14"/>
  <c r="R67" i="14"/>
  <c r="K87" i="14"/>
  <c r="K27" i="14"/>
  <c r="R20" i="14"/>
  <c r="K22" i="14"/>
  <c r="K90" i="14"/>
  <c r="R66" i="14"/>
  <c r="K70" i="14"/>
  <c r="K24" i="14"/>
  <c r="K26" i="14"/>
  <c r="R84" i="14"/>
  <c r="R28" i="14"/>
  <c r="R82" i="14"/>
  <c r="K68" i="14"/>
  <c r="K89" i="14"/>
  <c r="K61" i="14"/>
  <c r="M95" i="14"/>
  <c r="H9" i="14" s="1"/>
  <c r="H14" i="14" s="1"/>
  <c r="R53" i="14"/>
  <c r="K19" i="14"/>
  <c r="E30" i="11"/>
  <c r="E44" i="11" s="1"/>
  <c r="E11" i="11"/>
  <c r="F8" i="11"/>
  <c r="M74" i="14"/>
  <c r="G9" i="14" s="1"/>
  <c r="K65" i="14"/>
  <c r="K63" i="14"/>
  <c r="R18" i="14"/>
  <c r="K60" i="14"/>
  <c r="R88" i="14"/>
  <c r="K86" i="14"/>
  <c r="K85" i="14"/>
  <c r="F14" i="14"/>
  <c r="R64" i="14"/>
  <c r="M32" i="14"/>
  <c r="E9" i="14" s="1"/>
  <c r="R25" i="14"/>
  <c r="F12" i="14"/>
  <c r="R62" i="14"/>
  <c r="K21" i="14"/>
  <c r="K91" i="14"/>
  <c r="K81" i="14"/>
  <c r="R81" i="14"/>
  <c r="R74" i="14" l="1"/>
  <c r="H12" i="14"/>
  <c r="K8" i="11"/>
  <c r="K11" i="11" s="1"/>
  <c r="K32" i="14"/>
  <c r="K34" i="14" s="1"/>
  <c r="R34" i="14" s="1"/>
  <c r="R32" i="14"/>
  <c r="F30" i="11"/>
  <c r="F44" i="11" s="1"/>
  <c r="F11" i="11"/>
  <c r="C18" i="11" s="1"/>
  <c r="G12" i="14"/>
  <c r="H8" i="11"/>
  <c r="G14" i="14"/>
  <c r="K95" i="14"/>
  <c r="K97" i="14" s="1"/>
  <c r="R97" i="14" s="1"/>
  <c r="G8" i="11"/>
  <c r="I9" i="14"/>
  <c r="E14" i="14"/>
  <c r="E12" i="14"/>
  <c r="B8" i="11"/>
  <c r="K74" i="14"/>
  <c r="K76" i="14" s="1"/>
  <c r="R76" i="14" s="1"/>
  <c r="R95" i="14"/>
  <c r="B61" i="11"/>
  <c r="B18" i="11"/>
  <c r="E34" i="11" l="1"/>
  <c r="E46" i="11" s="1"/>
  <c r="L8" i="11"/>
  <c r="L11" i="11" s="1"/>
  <c r="C20" i="11" s="1"/>
  <c r="B11" i="11"/>
  <c r="C8" i="11"/>
  <c r="D8" i="11" s="1"/>
  <c r="N8" i="11"/>
  <c r="N11" i="11" s="1"/>
  <c r="E28" i="11"/>
  <c r="G11" i="11"/>
  <c r="D18" i="11" s="1"/>
  <c r="D30" i="11"/>
  <c r="C64" i="11"/>
  <c r="H61" i="11"/>
  <c r="I12" i="14"/>
  <c r="J9" i="14"/>
  <c r="J12" i="14" s="1"/>
  <c r="I8" i="11"/>
  <c r="J8" i="11" s="1"/>
  <c r="H11" i="11"/>
  <c r="E32" i="11"/>
  <c r="E42" i="11" s="1"/>
  <c r="F34" i="11"/>
  <c r="F46" i="11" s="1"/>
  <c r="B63" i="11"/>
  <c r="C63" i="11" s="1"/>
  <c r="B20" i="11"/>
  <c r="M8" i="11" l="1"/>
  <c r="B19" i="11"/>
  <c r="B62" i="11"/>
  <c r="C65" i="11"/>
  <c r="H63" i="11"/>
  <c r="D32" i="11"/>
  <c r="J11" i="11"/>
  <c r="D19" i="11" s="1"/>
  <c r="H64" i="11"/>
  <c r="D28" i="11"/>
  <c r="D11" i="11"/>
  <c r="P8" i="11"/>
  <c r="P11" i="11" s="1"/>
  <c r="M11" i="11"/>
  <c r="D20" i="11" s="1"/>
  <c r="D34" i="11"/>
  <c r="E35" i="11"/>
  <c r="I11" i="11"/>
  <c r="C19" i="11" s="1"/>
  <c r="F32" i="11"/>
  <c r="F42" i="11" s="1"/>
  <c r="C11" i="11"/>
  <c r="C17" i="11" s="1"/>
  <c r="F28" i="11"/>
  <c r="O8" i="11"/>
  <c r="O11" i="11" s="1"/>
  <c r="J30" i="11"/>
  <c r="D44" i="11"/>
  <c r="J44" i="11" s="1"/>
  <c r="B17" i="11"/>
  <c r="B60" i="11"/>
  <c r="C21" i="11" l="1"/>
  <c r="F35" i="11"/>
  <c r="D46" i="11"/>
  <c r="J46" i="11" s="1"/>
  <c r="J34" i="11"/>
  <c r="J28" i="11"/>
  <c r="D35" i="11"/>
  <c r="D17" i="11"/>
  <c r="D21" i="11" s="1"/>
  <c r="B52" i="11" s="1"/>
  <c r="B21" i="11"/>
  <c r="D22" i="11" s="1"/>
  <c r="J32" i="11"/>
  <c r="D42" i="11"/>
  <c r="J42" i="11" s="1"/>
  <c r="B66" i="11"/>
  <c r="H60" i="11"/>
  <c r="H65" i="11"/>
  <c r="C66" i="11"/>
  <c r="H62" i="11"/>
  <c r="H66" i="11" l="1"/>
  <c r="E64" i="11"/>
  <c r="E66" i="11" s="1"/>
  <c r="D52" i="11"/>
  <c r="D53" i="11" s="1"/>
  <c r="D54" i="11" s="1"/>
  <c r="B53" i="11"/>
  <c r="F52" i="11"/>
  <c r="F53" i="11" s="1"/>
  <c r="F54" i="11" s="1"/>
  <c r="J35" i="11"/>
  <c r="K35" i="11" s="1"/>
  <c r="D64" i="11" l="1"/>
  <c r="G64" i="11" s="1"/>
  <c r="D62" i="11"/>
  <c r="G62" i="11" s="1"/>
  <c r="D65" i="11"/>
  <c r="G65" i="11" s="1"/>
  <c r="D63" i="11"/>
  <c r="G63" i="11" s="1"/>
  <c r="D61" i="11"/>
  <c r="G61" i="11" s="1"/>
  <c r="D60" i="11"/>
  <c r="F61" i="11"/>
  <c r="F63" i="11"/>
  <c r="F65" i="11"/>
  <c r="F64" i="11"/>
  <c r="F60" i="11"/>
  <c r="F62" i="11"/>
  <c r="D66" i="11" l="1"/>
  <c r="G66" i="11" s="1"/>
  <c r="A72" i="11" s="1"/>
  <c r="G60" i="11"/>
  <c r="C74" i="11" l="1"/>
  <c r="D74" i="11"/>
  <c r="B74" i="11" l="1"/>
  <c r="E74" i="11"/>
</calcChain>
</file>

<file path=xl/sharedStrings.xml><?xml version="1.0" encoding="utf-8"?>
<sst xmlns="http://schemas.openxmlformats.org/spreadsheetml/2006/main" count="959" uniqueCount="268">
  <si>
    <t>Servei</t>
  </si>
  <si>
    <t>Aplicació</t>
  </si>
  <si>
    <t>€ Manteniment correctiu</t>
  </si>
  <si>
    <t>h Manteniment correctiu</t>
  </si>
  <si>
    <t>Servei plec</t>
  </si>
  <si>
    <t>Perfil</t>
  </si>
  <si>
    <t>% dedicació</t>
  </si>
  <si>
    <t>Manteniment correctiu</t>
  </si>
  <si>
    <t>h OT</t>
  </si>
  <si>
    <t>€ OT</t>
  </si>
  <si>
    <t>DATA INICI NOUS SERVEIS</t>
  </si>
  <si>
    <t>Contracte</t>
  </si>
  <si>
    <t>Lot X</t>
  </si>
  <si>
    <t>Manteniment recurrent</t>
  </si>
  <si>
    <t>h Manteniment recurrent</t>
  </si>
  <si>
    <t>€ Manteniment recurrent</t>
  </si>
  <si>
    <t>GR</t>
  </si>
  <si>
    <t>G0026</t>
  </si>
  <si>
    <t>G0004</t>
  </si>
  <si>
    <t>G0018</t>
  </si>
  <si>
    <t>Mediacloud</t>
  </si>
  <si>
    <t>G0074</t>
  </si>
  <si>
    <t>?</t>
  </si>
  <si>
    <t>SER0028</t>
  </si>
  <si>
    <t>SER0044</t>
  </si>
  <si>
    <t>SER0204</t>
  </si>
  <si>
    <t>SER0032</t>
  </si>
  <si>
    <t>SER0046</t>
  </si>
  <si>
    <t>SER0047</t>
  </si>
  <si>
    <t>SER0031</t>
  </si>
  <si>
    <t>SER0412</t>
  </si>
  <si>
    <t>SER0411</t>
  </si>
  <si>
    <t>SER0474</t>
  </si>
  <si>
    <t>SER0473</t>
  </si>
  <si>
    <t>SER0038</t>
  </si>
  <si>
    <t>SER0153</t>
  </si>
  <si>
    <t>SER0027</t>
  </si>
  <si>
    <t>SER0413</t>
  </si>
  <si>
    <t>SER0414</t>
  </si>
  <si>
    <t>SER0150</t>
  </si>
  <si>
    <t>APP0360-Inmagic</t>
  </si>
  <si>
    <t>APP0859-Unicorn-hyperion</t>
  </si>
  <si>
    <t>APP0868-Albala</t>
  </si>
  <si>
    <t>APP0262-eSubvencions</t>
  </si>
  <si>
    <t>APP0858-BCNROC</t>
  </si>
  <si>
    <t>APP0862-Gestió Actius</t>
  </si>
  <si>
    <t>APP0373-INFOLEX</t>
  </si>
  <si>
    <t>APP0865-Infolex de consulta</t>
  </si>
  <si>
    <t>APP0169-Consums energetics</t>
  </si>
  <si>
    <t>APP0421-Manteniment Edificis</t>
  </si>
  <si>
    <t>BKM</t>
  </si>
  <si>
    <t>APP0478-Organismes Municipals</t>
  </si>
  <si>
    <t>APP0860-SAP Subvencions</t>
  </si>
  <si>
    <t>APP0861-SAP Convenis</t>
  </si>
  <si>
    <t>APP0943-Expedient bustia etica</t>
  </si>
  <si>
    <t>APP0867-Recepció factura electrònica</t>
  </si>
  <si>
    <t>APP0864-Emissio factura electrònica</t>
  </si>
  <si>
    <t>APP0866-FENS</t>
  </si>
  <si>
    <t>APP0896-Gestió de bestretes</t>
  </si>
  <si>
    <t>APP0895-Expedients economics(core)</t>
  </si>
  <si>
    <t>APP0150-Compres</t>
  </si>
  <si>
    <t>APP0898-Autorització de viatges</t>
  </si>
  <si>
    <t>APP0176-COPERNICO</t>
  </si>
  <si>
    <t>APP0719-Digitalització actes del plenari</t>
  </si>
  <si>
    <t>APP0295-GASETA</t>
  </si>
  <si>
    <t>APP0668-Tauler d'Edictes</t>
  </si>
  <si>
    <t>APP0591-RIS Unions civils</t>
  </si>
  <si>
    <t>APP0233-eDecrets</t>
  </si>
  <si>
    <t>APP0942-eDecretIns</t>
  </si>
  <si>
    <t>APP0340-GPD</t>
  </si>
  <si>
    <t>APP0571-RecGUB</t>
  </si>
  <si>
    <t>APP0579-RIS centralitzat</t>
  </si>
  <si>
    <t>APP0341-GRA</t>
  </si>
  <si>
    <t>APP0702-VIPS</t>
  </si>
  <si>
    <t>APP0900 - ORGA</t>
  </si>
  <si>
    <t>APP0899 SIAP</t>
  </si>
  <si>
    <t>APP0896 VERDI</t>
  </si>
  <si>
    <t>APP0294-GALIOT consulta històric</t>
  </si>
  <si>
    <t>APP0592-RISPLUS</t>
  </si>
  <si>
    <t>APP0071-Autorització comissió de servei</t>
  </si>
  <si>
    <t>APP0102-CALIMA</t>
  </si>
  <si>
    <t>Governança de serveis i projectes</t>
  </si>
  <si>
    <t>Governança de gestió d'actius</t>
  </si>
  <si>
    <t>Bustia etica</t>
  </si>
  <si>
    <t>G0389</t>
  </si>
  <si>
    <t>G0080</t>
  </si>
  <si>
    <t>G0079</t>
  </si>
  <si>
    <t>G0024</t>
  </si>
  <si>
    <t>No</t>
  </si>
  <si>
    <t>Contrato a parte</t>
  </si>
  <si>
    <t>Producte</t>
  </si>
  <si>
    <t>INCLOURE PROCUCTE O LLICENCIA. Marca</t>
  </si>
  <si>
    <t>Queden fora els següents manteniments:</t>
  </si>
  <si>
    <t>Quden fora d'abast:</t>
  </si>
  <si>
    <t>Nou sistema d'alcaldia</t>
  </si>
  <si>
    <t>Nou registre d'interessos</t>
  </si>
  <si>
    <t>H0094</t>
  </si>
  <si>
    <t>G0519</t>
  </si>
  <si>
    <t>Projecte nou</t>
  </si>
  <si>
    <t>Nou expedient de bustia etica</t>
  </si>
  <si>
    <t>Nou organismes municipals</t>
  </si>
  <si>
    <t>Nou GRA</t>
  </si>
  <si>
    <t>2 lots!!</t>
  </si>
  <si>
    <t>Varia de molt poc</t>
  </si>
  <si>
    <t>GERÈNCIA DE RECURSOS (GR) LOT1 J2EE</t>
  </si>
  <si>
    <t>Glòria Santamaria</t>
  </si>
  <si>
    <t>S</t>
  </si>
  <si>
    <t>GERÈNCIA DE RECURSOS (GR) LOT2 SAP</t>
  </si>
  <si>
    <t>Preu/hora</t>
  </si>
  <si>
    <t>A partir de 16/05/2018</t>
  </si>
  <si>
    <t>h A partir 16/05/2018</t>
  </si>
  <si>
    <t>LOT 1</t>
  </si>
  <si>
    <t>CORR-RECU-OT</t>
  </si>
  <si>
    <t>TRANS</t>
  </si>
  <si>
    <t>LOT 2</t>
  </si>
  <si>
    <t>Data inici contracte</t>
  </si>
  <si>
    <t>Total</t>
  </si>
  <si>
    <t>Preu perfil</t>
  </si>
  <si>
    <t>Preu / hora /perfil</t>
  </si>
  <si>
    <t>Preu perfil tipus</t>
  </si>
  <si>
    <t>VE eventuals pròrrogues</t>
  </si>
  <si>
    <t>TOTAL</t>
  </si>
  <si>
    <t> TOTAL</t>
  </si>
  <si>
    <t>Import màxim ampliació (amb IVA)</t>
  </si>
  <si>
    <t>Import màxim disminució (amb IVA)</t>
  </si>
  <si>
    <t>Import total</t>
  </si>
  <si>
    <t>Import net</t>
  </si>
  <si>
    <t>IVA 21%</t>
  </si>
  <si>
    <t>Any</t>
  </si>
  <si>
    <t>Pressupost net</t>
  </si>
  <si>
    <t>IVA</t>
  </si>
  <si>
    <t>Distribució de pressupost per any</t>
  </si>
  <si>
    <t>Distribució de pressupost per any i per servei</t>
  </si>
  <si>
    <t>Modificacions de contracte: ampliació / disminució</t>
  </si>
  <si>
    <t>Serveis</t>
  </si>
  <si>
    <t>VEC</t>
  </si>
  <si>
    <t>IT Manteniment correctiu</t>
  </si>
  <si>
    <t>IT  Manteniment recurrent</t>
  </si>
  <si>
    <t>Import total licitació</t>
  </si>
  <si>
    <t>Codi Aplicació</t>
  </si>
  <si>
    <t>Data inici servei</t>
  </si>
  <si>
    <t>Nom Aplicació</t>
  </si>
  <si>
    <t>Total import net</t>
  </si>
  <si>
    <t>Total IVA 21%</t>
  </si>
  <si>
    <t>Total import contracte</t>
  </si>
  <si>
    <t>% Ampliació sobre import del contracte</t>
  </si>
  <si>
    <t>% Disminució sobre import del contracte</t>
  </si>
  <si>
    <t>Data inici transició</t>
  </si>
  <si>
    <t>€ Import TOTAL</t>
  </si>
  <si>
    <t xml:space="preserve"> </t>
  </si>
  <si>
    <t>36 mesos</t>
  </si>
  <si>
    <t>Data fi del contracte</t>
  </si>
  <si>
    <t>Data inici possible pròrroga</t>
  </si>
  <si>
    <t>Import 2025</t>
  </si>
  <si>
    <t>Import 2026</t>
  </si>
  <si>
    <t xml:space="preserve">Serveis Transversals de Manteniment </t>
  </si>
  <si>
    <t>Serveis d’evolutius recurrents</t>
  </si>
  <si>
    <t>Treball fet real en incidència. Es paga al final</t>
  </si>
  <si>
    <t>Treball valorat i acceptat. Es paga al final</t>
  </si>
  <si>
    <t>Tarifa plana</t>
  </si>
  <si>
    <t>PT  Evolutius recurrents</t>
  </si>
  <si>
    <t>€ Evolutius recurrents</t>
  </si>
  <si>
    <t xml:space="preserve">TT Serveis Transversals de Manteniment </t>
  </si>
  <si>
    <t>€ STM</t>
  </si>
  <si>
    <t>Mesos transició</t>
  </si>
  <si>
    <t>€ Transició (recurrent)</t>
  </si>
  <si>
    <t>Import €/hora amb IVA</t>
  </si>
  <si>
    <t>Preu/hora IVA exclòs</t>
  </si>
  <si>
    <t>Import Total IVA inclòs</t>
  </si>
  <si>
    <t>Import Total IVA exclòs</t>
  </si>
  <si>
    <t>(*) L'import total de l'IVA correspon al sumatori dels imports individuals detallats a la taula anterior (fila 10, columnes C, F, I, L) i no a l'aplicació directa de l'IVA actual del 21% sobre el pressupost net totalitzat (files 16 a 19 columna B).</t>
  </si>
  <si>
    <t>Període</t>
  </si>
  <si>
    <t>Capítol</t>
  </si>
  <si>
    <t>II</t>
  </si>
  <si>
    <t>VI</t>
  </si>
  <si>
    <t>de l'1-1 al 31-12</t>
  </si>
  <si>
    <t>  </t>
  </si>
  <si>
    <t>Causes previstes de modificació</t>
  </si>
  <si>
    <t>Import contracte (IVA inclòs)</t>
  </si>
  <si>
    <t xml:space="preserve">Modificacions per augment o disminució de volumetries en Serveis/Aplicacions </t>
  </si>
  <si>
    <t>IVA EXCLÒS</t>
  </si>
  <si>
    <t>VE prestació</t>
  </si>
  <si>
    <t>VE modificacions contracte amb increment de cost previstes</t>
  </si>
  <si>
    <t>VE modificacions contracte amb disminució de cost previstes</t>
  </si>
  <si>
    <t>SUMA</t>
  </si>
  <si>
    <t>Marges possibles solvènvia</t>
  </si>
  <si>
    <t>Solvència tècnica</t>
  </si>
  <si>
    <t>Anys de contracte</t>
  </si>
  <si>
    <t>ACONSELLABLE</t>
  </si>
  <si>
    <t>MÀXIM</t>
  </si>
  <si>
    <t>MÍNIM</t>
  </si>
  <si>
    <t>1,5 x VEC / anys de contracte</t>
  </si>
  <si>
    <t>1,5 x VEC</t>
  </si>
  <si>
    <t>2/3 VEC / anys de contracte</t>
  </si>
  <si>
    <t>FTE</t>
  </si>
  <si>
    <t>C2</t>
  </si>
  <si>
    <t>C6</t>
  </si>
  <si>
    <t>2 transició</t>
  </si>
  <si>
    <t>34 servei</t>
  </si>
  <si>
    <t>CAP 2</t>
  </si>
  <si>
    <t>CAP 6</t>
  </si>
  <si>
    <t>Coordinador/a del contracte/Cap de projecte</t>
  </si>
  <si>
    <t>Llicències</t>
  </si>
  <si>
    <t>Data final màxima possible pròrroga</t>
  </si>
  <si>
    <t>AM GPOAE RH (3 anys + 2 anys)</t>
  </si>
  <si>
    <t>Import 2027</t>
  </si>
  <si>
    <t>Import 2028</t>
  </si>
  <si>
    <t>ANY 2026</t>
  </si>
  <si>
    <t>ANY 2027</t>
  </si>
  <si>
    <t>SER0049</t>
  </si>
  <si>
    <t>Nòmina SAP</t>
  </si>
  <si>
    <t>APP0455</t>
  </si>
  <si>
    <t>PY- Calcul nomina SAP-HCM</t>
  </si>
  <si>
    <t>SER0052</t>
  </si>
  <si>
    <t>Portal Empleat</t>
  </si>
  <si>
    <t>APP0530</t>
  </si>
  <si>
    <t>ESS- Serveis portals SAP-HCM</t>
  </si>
  <si>
    <t>SER0509</t>
  </si>
  <si>
    <t>Selecció de personal</t>
  </si>
  <si>
    <t>APP0753</t>
  </si>
  <si>
    <t>SE-Processos de selecció a SAP-HCM</t>
  </si>
  <si>
    <t>SER0054</t>
  </si>
  <si>
    <t>Organització i Administració de Personal</t>
  </si>
  <si>
    <t>APP0019</t>
  </si>
  <si>
    <t>PA- Administració personal SAP-HCM</t>
  </si>
  <si>
    <t>APP0313</t>
  </si>
  <si>
    <t xml:space="preserve">SAP-HCM-PT Gestió de temps </t>
  </si>
  <si>
    <t>APP0322</t>
  </si>
  <si>
    <t xml:space="preserve">SAP-HCM-OM Gestió organigrama </t>
  </si>
  <si>
    <t>SER0055</t>
  </si>
  <si>
    <t>Desenvolupament de personal</t>
  </si>
  <si>
    <t>APP0277</t>
  </si>
  <si>
    <t>LS- Gestió formació SAP-HCM</t>
  </si>
  <si>
    <t>SER0159</t>
  </si>
  <si>
    <t>Gestió d'Expedients de Personal</t>
  </si>
  <si>
    <t>APP0266</t>
  </si>
  <si>
    <t xml:space="preserve">SAP-HCM-RMS Expedients electrònics </t>
  </si>
  <si>
    <t>SER0296</t>
  </si>
  <si>
    <t>Gestió pressupost SAP</t>
  </si>
  <si>
    <t>APP0323</t>
  </si>
  <si>
    <t xml:space="preserve">SAP-HCM-FM Gestió pressupostaria </t>
  </si>
  <si>
    <t>SER0297</t>
  </si>
  <si>
    <t>Nòmines SIP</t>
  </si>
  <si>
    <t>APP0456</t>
  </si>
  <si>
    <t>SIPM. Nomina SIP</t>
  </si>
  <si>
    <t>Es paguen al moment de la compra</t>
  </si>
  <si>
    <t>Tam Tam</t>
  </si>
  <si>
    <t>2+1,5</t>
  </si>
  <si>
    <t>ANY 2025 2 mesos de transició + 1,5 mes de servei</t>
  </si>
  <si>
    <t>ANY 2028 8,5 mesos de servei</t>
  </si>
  <si>
    <t xml:space="preserve">Subscripción Articulate 360 Teams </t>
  </si>
  <si>
    <t>Control d'accessos i visites</t>
  </si>
  <si>
    <t>de l'1-1 al 15-9</t>
  </si>
  <si>
    <t>LS- Gestió formació SAP-Successfactors</t>
  </si>
  <si>
    <t>APP1261</t>
  </si>
  <si>
    <t>del 16-9 al 31-12</t>
  </si>
  <si>
    <t>Pròrroga</t>
  </si>
  <si>
    <t>de l'16-9 al 31-12</t>
  </si>
  <si>
    <t>VE increment 10%</t>
  </si>
  <si>
    <t>Solvència econòmica</t>
  </si>
  <si>
    <t>TOTAL SALARI BRUT</t>
  </si>
  <si>
    <t>COSTOS TGSS 34 % + Costos formació i prevenció 1%</t>
  </si>
  <si>
    <t>DESPESES GENERALS D'ESTRUCTURA 15 %</t>
  </si>
  <si>
    <t>BENEFICI INDUSTRIAL 10 %</t>
  </si>
  <si>
    <t>TOTAL SALARI ANUAL - 1.800h CONVENI</t>
  </si>
  <si>
    <t>Consultor sènior SAP / Arquitecte / Responsable tècnic de seguretat</t>
  </si>
  <si>
    <t>Consultor SAP/Consultor RRHH NATURAL/ADABAS</t>
  </si>
  <si>
    <t>Analista programador SAP/ Analista programador HTML5 / Angular 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</si>
</sst>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\ &quot;€&quot;"/>
    <numFmt numFmtId="166" formatCode="_-* #,##0.00\ [$€-403]_-;\-* #,##0.00\ [$€-403]_-;_-* &quot;-&quot;??\ [$€-403]_-;_-@_-"/>
    <numFmt numFmtId="167" formatCode="#,##0.00_ ;[Red]\-#,##0.00\ "/>
    <numFmt numFmtId="168" formatCode="#,##0.0000"/>
    <numFmt numFmtId="169" formatCode="#,##0.000000"/>
    <numFmt numFmtId="170" formatCode="0.000000"/>
    <numFmt numFmtId="171" formatCode="_-* #,##0.00&quot; €&quot;_-;\-* #,##0.00&quot; €&quot;_-;_-* \-??&quot; €&quot;_-;_-@_-"/>
  </numFmts>
  <fonts count="4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FFFFFF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</font>
    <font>
      <b/>
      <sz val="10"/>
      <name val="Calibri"/>
      <family val="2"/>
    </font>
    <font>
      <sz val="11"/>
      <color rgb="FF1F497D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</font>
    <font>
      <sz val="10"/>
      <color rgb="FF000000"/>
      <name val="Arial"/>
      <family val="2"/>
    </font>
    <font>
      <b/>
      <sz val="10"/>
      <name val="Calibri"/>
      <family val="2"/>
      <scheme val="minor"/>
    </font>
    <font>
      <b/>
      <sz val="11"/>
      <color theme="0"/>
      <name val="Calibri"/>
      <family val="2"/>
    </font>
    <font>
      <i/>
      <sz val="10"/>
      <color rgb="FF000000"/>
      <name val="Calibri"/>
      <family val="2"/>
    </font>
    <font>
      <sz val="11"/>
      <color rgb="FFFF000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2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</borders>
  <cellStyleXfs count="11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1" fillId="0" borderId="0"/>
    <xf numFmtId="0" fontId="38" fillId="0" borderId="0"/>
    <xf numFmtId="164" fontId="38" fillId="0" borderId="0" applyFont="0" applyFill="0" applyBorder="0" applyAlignment="0" applyProtection="0"/>
    <xf numFmtId="171" fontId="38" fillId="0" borderId="0" applyBorder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</cellStyleXfs>
  <cellXfs count="267">
    <xf numFmtId="0" fontId="0" fillId="0" borderId="0" xfId="0"/>
    <xf numFmtId="0" fontId="1" fillId="3" borderId="0" xfId="0" applyFont="1" applyFill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/>
    </xf>
    <xf numFmtId="44" fontId="0" fillId="4" borderId="1" xfId="1" applyFont="1" applyFill="1" applyBorder="1" applyAlignment="1">
      <alignment horizontal="center" vertical="center"/>
    </xf>
    <xf numFmtId="0" fontId="0" fillId="5" borderId="0" xfId="0" applyNumberFormat="1" applyFill="1" applyBorder="1" applyProtection="1">
      <protection hidden="1"/>
    </xf>
    <xf numFmtId="0" fontId="0" fillId="0" borderId="0" xfId="0" applyNumberFormat="1" applyFill="1" applyBorder="1" applyProtection="1">
      <protection hidden="1"/>
    </xf>
    <xf numFmtId="0" fontId="0" fillId="6" borderId="0" xfId="0" applyFill="1" applyBorder="1"/>
    <xf numFmtId="0" fontId="0" fillId="6" borderId="0" xfId="0" applyNumberFormat="1" applyFill="1" applyBorder="1" applyProtection="1">
      <protection hidden="1"/>
    </xf>
    <xf numFmtId="0" fontId="0" fillId="6" borderId="0" xfId="0" applyFill="1"/>
    <xf numFmtId="44" fontId="0" fillId="6" borderId="0" xfId="1" applyFont="1" applyFill="1"/>
    <xf numFmtId="0" fontId="0" fillId="8" borderId="0" xfId="0" applyNumberFormat="1" applyFill="1" applyBorder="1" applyProtection="1">
      <protection hidden="1"/>
    </xf>
    <xf numFmtId="0" fontId="0" fillId="9" borderId="0" xfId="0" applyNumberFormat="1" applyFill="1" applyBorder="1" applyProtection="1">
      <protection hidden="1"/>
    </xf>
    <xf numFmtId="0" fontId="4" fillId="9" borderId="0" xfId="0" applyFont="1" applyFill="1" applyBorder="1"/>
    <xf numFmtId="0" fontId="0" fillId="9" borderId="0" xfId="0" applyFill="1"/>
    <xf numFmtId="0" fontId="0" fillId="9" borderId="0" xfId="0" applyFill="1" applyBorder="1"/>
    <xf numFmtId="0" fontId="4" fillId="5" borderId="0" xfId="0" applyFont="1" applyFill="1" applyBorder="1"/>
    <xf numFmtId="0" fontId="0" fillId="5" borderId="0" xfId="0" applyFill="1"/>
    <xf numFmtId="0" fontId="0" fillId="7" borderId="0" xfId="0" applyFill="1"/>
    <xf numFmtId="0" fontId="0" fillId="7" borderId="0" xfId="0" applyFill="1" applyBorder="1"/>
    <xf numFmtId="0" fontId="0" fillId="0" borderId="0" xfId="0" applyFill="1" applyBorder="1"/>
    <xf numFmtId="0" fontId="0" fillId="8" borderId="0" xfId="0" applyFill="1" applyBorder="1"/>
    <xf numFmtId="0" fontId="0" fillId="0" borderId="0" xfId="0" applyBorder="1"/>
    <xf numFmtId="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4" fontId="0" fillId="0" borderId="0" xfId="0" applyNumberFormat="1"/>
    <xf numFmtId="4" fontId="0" fillId="0" borderId="0" xfId="0" applyNumberFormat="1" applyBorder="1" applyAlignment="1">
      <alignment horizontal="center" vertical="center"/>
    </xf>
    <xf numFmtId="0" fontId="0" fillId="0" borderId="2" xfId="0" applyBorder="1"/>
    <xf numFmtId="166" fontId="0" fillId="0" borderId="2" xfId="0" applyNumberFormat="1" applyBorder="1"/>
    <xf numFmtId="166" fontId="5" fillId="0" borderId="2" xfId="0" applyNumberFormat="1" applyFont="1" applyBorder="1"/>
    <xf numFmtId="166" fontId="0" fillId="0" borderId="2" xfId="0" applyNumberFormat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14" fontId="1" fillId="0" borderId="2" xfId="0" applyNumberFormat="1" applyFont="1" applyBorder="1" applyAlignment="1">
      <alignment horizontal="center"/>
    </xf>
    <xf numFmtId="166" fontId="0" fillId="0" borderId="2" xfId="0" applyNumberFormat="1" applyBorder="1" applyAlignment="1">
      <alignment horizontal="left" wrapText="1"/>
    </xf>
    <xf numFmtId="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44" fontId="1" fillId="0" borderId="0" xfId="0" applyNumberFormat="1" applyFont="1" applyAlignment="1">
      <alignment horizontal="center"/>
    </xf>
    <xf numFmtId="44" fontId="1" fillId="4" borderId="1" xfId="1" applyFont="1" applyFill="1" applyBorder="1" applyAlignment="1">
      <alignment horizontal="center" vertical="center"/>
    </xf>
    <xf numFmtId="166" fontId="0" fillId="0" borderId="0" xfId="0" applyNumberFormat="1" applyBorder="1"/>
    <xf numFmtId="166" fontId="5" fillId="0" borderId="0" xfId="0" applyNumberFormat="1" applyFont="1" applyBorder="1"/>
    <xf numFmtId="166" fontId="0" fillId="0" borderId="0" xfId="0" applyNumberFormat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14" fontId="0" fillId="0" borderId="0" xfId="0" applyNumberFormat="1" applyBorder="1" applyAlignment="1">
      <alignment horizontal="center"/>
    </xf>
    <xf numFmtId="14" fontId="1" fillId="0" borderId="0" xfId="0" applyNumberFormat="1" applyFont="1" applyBorder="1" applyAlignment="1">
      <alignment horizontal="center"/>
    </xf>
    <xf numFmtId="166" fontId="0" fillId="0" borderId="0" xfId="0" applyNumberFormat="1" applyBorder="1" applyAlignment="1">
      <alignment horizontal="left" wrapText="1"/>
    </xf>
    <xf numFmtId="44" fontId="1" fillId="0" borderId="0" xfId="1" applyFont="1" applyAlignment="1">
      <alignment horizontal="center"/>
    </xf>
    <xf numFmtId="0" fontId="0" fillId="10" borderId="0" xfId="0" applyFill="1"/>
    <xf numFmtId="0" fontId="1" fillId="10" borderId="0" xfId="0" applyFont="1" applyFill="1" applyAlignment="1">
      <alignment horizontal="center"/>
    </xf>
    <xf numFmtId="167" fontId="0" fillId="0" borderId="0" xfId="0" applyNumberFormat="1"/>
    <xf numFmtId="167" fontId="0" fillId="11" borderId="0" xfId="0" applyNumberFormat="1" applyFill="1"/>
    <xf numFmtId="44" fontId="1" fillId="12" borderId="0" xfId="1" applyFont="1" applyFill="1"/>
    <xf numFmtId="168" fontId="1" fillId="0" borderId="0" xfId="0" applyNumberFormat="1" applyFont="1" applyAlignment="1">
      <alignment horizontal="center"/>
    </xf>
    <xf numFmtId="2" fontId="0" fillId="0" borderId="0" xfId="0" applyNumberFormat="1"/>
    <xf numFmtId="0" fontId="12" fillId="13" borderId="0" xfId="0" applyNumberFormat="1" applyFont="1" applyFill="1" applyBorder="1" applyAlignment="1" applyProtection="1">
      <alignment horizontal="left" vertical="center"/>
      <protection hidden="1"/>
    </xf>
    <xf numFmtId="0" fontId="5" fillId="0" borderId="0" xfId="0" applyFont="1" applyAlignment="1">
      <alignment vertical="center"/>
    </xf>
    <xf numFmtId="0" fontId="6" fillId="14" borderId="7" xfId="0" applyFont="1" applyFill="1" applyBorder="1" applyAlignment="1">
      <alignment horizontal="center" vertical="center"/>
    </xf>
    <xf numFmtId="0" fontId="0" fillId="0" borderId="7" xfId="0" applyFill="1" applyBorder="1"/>
    <xf numFmtId="2" fontId="0" fillId="0" borderId="7" xfId="0" applyNumberFormat="1" applyBorder="1"/>
    <xf numFmtId="10" fontId="0" fillId="0" borderId="7" xfId="0" applyNumberFormat="1" applyBorder="1"/>
    <xf numFmtId="0" fontId="13" fillId="0" borderId="0" xfId="0" applyFont="1" applyFill="1" applyAlignment="1">
      <alignment horizontal="left"/>
    </xf>
    <xf numFmtId="0" fontId="14" fillId="0" borderId="0" xfId="0" applyFont="1"/>
    <xf numFmtId="0" fontId="14" fillId="0" borderId="0" xfId="0" applyFont="1" applyBorder="1"/>
    <xf numFmtId="0" fontId="13" fillId="16" borderId="2" xfId="0" applyFont="1" applyFill="1" applyBorder="1" applyAlignment="1">
      <alignment vertical="center" wrapText="1"/>
    </xf>
    <xf numFmtId="0" fontId="13" fillId="0" borderId="0" xfId="0" applyFont="1"/>
    <xf numFmtId="0" fontId="16" fillId="14" borderId="2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9" fillId="14" borderId="2" xfId="0" applyFont="1" applyFill="1" applyBorder="1" applyAlignment="1">
      <alignment horizontal="center" vertical="center" wrapText="1"/>
    </xf>
    <xf numFmtId="165" fontId="20" fillId="0" borderId="2" xfId="0" applyNumberFormat="1" applyFont="1" applyBorder="1" applyAlignment="1">
      <alignment horizontal="right" vertical="center" wrapText="1"/>
    </xf>
    <xf numFmtId="8" fontId="20" fillId="0" borderId="2" xfId="0" applyNumberFormat="1" applyFont="1" applyBorder="1" applyAlignment="1">
      <alignment horizontal="right" vertical="center"/>
    </xf>
    <xf numFmtId="0" fontId="21" fillId="11" borderId="2" xfId="0" applyFont="1" applyFill="1" applyBorder="1" applyAlignment="1">
      <alignment horizontal="left" vertical="center"/>
    </xf>
    <xf numFmtId="165" fontId="22" fillId="11" borderId="2" xfId="0" applyNumberFormat="1" applyFont="1" applyFill="1" applyBorder="1" applyAlignment="1">
      <alignment horizontal="right" vertical="center" wrapText="1"/>
    </xf>
    <xf numFmtId="10" fontId="22" fillId="11" borderId="2" xfId="0" applyNumberFormat="1" applyFont="1" applyFill="1" applyBorder="1" applyAlignment="1">
      <alignment horizontal="center" vertical="center" wrapText="1"/>
    </xf>
    <xf numFmtId="8" fontId="22" fillId="11" borderId="2" xfId="0" applyNumberFormat="1" applyFont="1" applyFill="1" applyBorder="1" applyAlignment="1">
      <alignment horizontal="right" vertical="center"/>
    </xf>
    <xf numFmtId="0" fontId="23" fillId="14" borderId="3" xfId="0" applyFont="1" applyFill="1" applyBorder="1" applyAlignment="1">
      <alignment horizontal="center" vertical="center"/>
    </xf>
    <xf numFmtId="8" fontId="20" fillId="0" borderId="2" xfId="0" applyNumberFormat="1" applyFont="1" applyFill="1" applyBorder="1" applyAlignment="1">
      <alignment horizontal="right" vertical="center"/>
    </xf>
    <xf numFmtId="0" fontId="24" fillId="11" borderId="2" xfId="0" applyFont="1" applyFill="1" applyBorder="1" applyAlignment="1">
      <alignment horizontal="center" vertical="center"/>
    </xf>
    <xf numFmtId="0" fontId="25" fillId="0" borderId="0" xfId="0" applyFont="1" applyAlignment="1">
      <alignment wrapText="1"/>
    </xf>
    <xf numFmtId="0" fontId="26" fillId="0" borderId="0" xfId="0" applyFont="1"/>
    <xf numFmtId="44" fontId="14" fillId="0" borderId="0" xfId="0" applyNumberFormat="1" applyFont="1"/>
    <xf numFmtId="10" fontId="14" fillId="0" borderId="0" xfId="0" applyNumberFormat="1" applyFont="1"/>
    <xf numFmtId="0" fontId="0" fillId="0" borderId="8" xfId="0" applyBorder="1"/>
    <xf numFmtId="0" fontId="6" fillId="14" borderId="9" xfId="0" applyFont="1" applyFill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center"/>
    </xf>
    <xf numFmtId="10" fontId="0" fillId="0" borderId="0" xfId="0" applyNumberFormat="1"/>
    <xf numFmtId="44" fontId="14" fillId="0" borderId="2" xfId="0" applyNumberFormat="1" applyFont="1" applyFill="1" applyBorder="1" applyAlignment="1">
      <alignment horizontal="center" vertical="center"/>
    </xf>
    <xf numFmtId="44" fontId="14" fillId="11" borderId="2" xfId="0" applyNumberFormat="1" applyFont="1" applyFill="1" applyBorder="1" applyAlignment="1">
      <alignment horizontal="center" vertical="center"/>
    </xf>
    <xf numFmtId="44" fontId="13" fillId="11" borderId="2" xfId="0" applyNumberFormat="1" applyFont="1" applyFill="1" applyBorder="1" applyAlignment="1">
      <alignment horizontal="center" vertical="center"/>
    </xf>
    <xf numFmtId="44" fontId="18" fillId="0" borderId="2" xfId="0" applyNumberFormat="1" applyFont="1" applyBorder="1" applyAlignment="1">
      <alignment horizontal="center" vertical="center" wrapText="1"/>
    </xf>
    <xf numFmtId="44" fontId="17" fillId="0" borderId="2" xfId="0" applyNumberFormat="1" applyFont="1" applyBorder="1" applyAlignment="1">
      <alignment horizontal="center" vertical="center" wrapText="1"/>
    </xf>
    <xf numFmtId="44" fontId="17" fillId="17" borderId="2" xfId="0" applyNumberFormat="1" applyFont="1" applyFill="1" applyBorder="1" applyAlignment="1">
      <alignment horizontal="center" vertical="center" wrapText="1"/>
    </xf>
    <xf numFmtId="0" fontId="15" fillId="14" borderId="4" xfId="0" applyFont="1" applyFill="1" applyBorder="1" applyAlignment="1">
      <alignment horizontal="center" vertical="center" wrapText="1"/>
    </xf>
    <xf numFmtId="0" fontId="15" fillId="14" borderId="2" xfId="0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5" fontId="14" fillId="0" borderId="0" xfId="0" applyNumberFormat="1" applyFont="1"/>
    <xf numFmtId="0" fontId="19" fillId="20" borderId="12" xfId="0" applyFont="1" applyFill="1" applyBorder="1" applyAlignment="1">
      <alignment horizontal="center" vertical="center" wrapText="1"/>
    </xf>
    <xf numFmtId="0" fontId="19" fillId="20" borderId="13" xfId="0" applyFont="1" applyFill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/>
    </xf>
    <xf numFmtId="44" fontId="21" fillId="0" borderId="15" xfId="0" applyNumberFormat="1" applyFont="1" applyBorder="1" applyAlignment="1">
      <alignment horizontal="right" vertical="center"/>
    </xf>
    <xf numFmtId="44" fontId="21" fillId="0" borderId="14" xfId="0" applyNumberFormat="1" applyFont="1" applyBorder="1" applyAlignment="1">
      <alignment horizontal="right" vertical="center" wrapText="1"/>
    </xf>
    <xf numFmtId="8" fontId="21" fillId="0" borderId="0" xfId="0" applyNumberFormat="1" applyFont="1" applyBorder="1" applyAlignment="1">
      <alignment horizontal="right" vertical="center" wrapText="1"/>
    </xf>
    <xf numFmtId="165" fontId="13" fillId="11" borderId="2" xfId="0" applyNumberFormat="1" applyFont="1" applyFill="1" applyBorder="1" applyAlignment="1">
      <alignment horizontal="center" vertical="center"/>
    </xf>
    <xf numFmtId="44" fontId="18" fillId="0" borderId="0" xfId="0" applyNumberFormat="1" applyFont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left" vertical="center" wrapText="1"/>
    </xf>
    <xf numFmtId="10" fontId="20" fillId="0" borderId="2" xfId="0" applyNumberFormat="1" applyFont="1" applyFill="1" applyBorder="1" applyAlignment="1">
      <alignment horizontal="center" vertical="center" wrapText="1"/>
    </xf>
    <xf numFmtId="8" fontId="20" fillId="4" borderId="2" xfId="0" applyNumberFormat="1" applyFont="1" applyFill="1" applyBorder="1" applyAlignment="1">
      <alignment horizontal="right" vertical="center"/>
    </xf>
    <xf numFmtId="0" fontId="14" fillId="4" borderId="2" xfId="0" applyFont="1" applyFill="1" applyBorder="1" applyAlignment="1">
      <alignment horizontal="right"/>
    </xf>
    <xf numFmtId="166" fontId="14" fillId="0" borderId="0" xfId="0" applyNumberFormat="1" applyFont="1"/>
    <xf numFmtId="0" fontId="23" fillId="14" borderId="3" xfId="0" applyFont="1" applyFill="1" applyBorder="1" applyAlignment="1">
      <alignment horizontal="center" vertical="center" wrapText="1"/>
    </xf>
    <xf numFmtId="44" fontId="20" fillId="0" borderId="2" xfId="0" applyNumberFormat="1" applyFont="1" applyBorder="1" applyAlignment="1">
      <alignment horizontal="right" vertical="center"/>
    </xf>
    <xf numFmtId="8" fontId="14" fillId="0" borderId="0" xfId="0" applyNumberFormat="1" applyFont="1"/>
    <xf numFmtId="0" fontId="27" fillId="0" borderId="2" xfId="0" applyFont="1" applyBorder="1" applyAlignment="1">
      <alignment horizontal="center" wrapText="1"/>
    </xf>
    <xf numFmtId="8" fontId="14" fillId="17" borderId="0" xfId="0" applyNumberFormat="1" applyFont="1" applyFill="1"/>
    <xf numFmtId="0" fontId="14" fillId="17" borderId="0" xfId="0" applyFont="1" applyFill="1" applyAlignment="1">
      <alignment horizontal="center"/>
    </xf>
    <xf numFmtId="0" fontId="14" fillId="0" borderId="0" xfId="0" quotePrefix="1" applyFont="1" applyAlignment="1">
      <alignment horizontal="center"/>
    </xf>
    <xf numFmtId="0" fontId="14" fillId="0" borderId="0" xfId="0" quotePrefix="1" applyFont="1"/>
    <xf numFmtId="44" fontId="21" fillId="0" borderId="0" xfId="0" applyNumberFormat="1" applyFont="1" applyBorder="1" applyAlignment="1">
      <alignment horizontal="right" vertical="center" wrapText="1"/>
    </xf>
    <xf numFmtId="44" fontId="34" fillId="0" borderId="0" xfId="0" applyNumberFormat="1" applyFont="1" applyBorder="1" applyAlignment="1">
      <alignment horizontal="right" vertical="center" wrapText="1"/>
    </xf>
    <xf numFmtId="0" fontId="32" fillId="0" borderId="2" xfId="0" applyNumberFormat="1" applyFont="1" applyFill="1" applyBorder="1" applyAlignment="1" applyProtection="1">
      <alignment horizontal="left" wrapText="1"/>
      <protection hidden="1"/>
    </xf>
    <xf numFmtId="0" fontId="13" fillId="0" borderId="2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left" vertical="center" wrapText="1"/>
    </xf>
    <xf numFmtId="4" fontId="14" fillId="0" borderId="0" xfId="0" applyNumberFormat="1" applyFont="1"/>
    <xf numFmtId="44" fontId="14" fillId="0" borderId="0" xfId="1" applyFont="1"/>
    <xf numFmtId="9" fontId="14" fillId="0" borderId="0" xfId="2" applyFont="1"/>
    <xf numFmtId="44" fontId="21" fillId="0" borderId="2" xfId="0" applyNumberFormat="1" applyFont="1" applyBorder="1" applyAlignment="1">
      <alignment horizontal="right" vertical="center" wrapText="1"/>
    </xf>
    <xf numFmtId="44" fontId="21" fillId="0" borderId="0" xfId="1" applyFont="1" applyBorder="1" applyAlignment="1">
      <alignment horizontal="right" vertical="center" wrapText="1"/>
    </xf>
    <xf numFmtId="0" fontId="11" fillId="0" borderId="2" xfId="0" applyNumberFormat="1" applyFont="1" applyFill="1" applyBorder="1" applyProtection="1">
      <protection hidden="1"/>
    </xf>
    <xf numFmtId="0" fontId="29" fillId="0" borderId="2" xfId="0" applyNumberFormat="1" applyFont="1" applyFill="1" applyBorder="1" applyProtection="1">
      <protection hidden="1"/>
    </xf>
    <xf numFmtId="0" fontId="0" fillId="0" borderId="2" xfId="0" applyFill="1" applyBorder="1" applyAlignment="1">
      <alignment wrapText="1"/>
    </xf>
    <xf numFmtId="0" fontId="11" fillId="17" borderId="2" xfId="0" applyNumberFormat="1" applyFont="1" applyFill="1" applyBorder="1" applyProtection="1">
      <protection hidden="1"/>
    </xf>
    <xf numFmtId="0" fontId="29" fillId="17" borderId="2" xfId="0" applyNumberFormat="1" applyFont="1" applyFill="1" applyBorder="1" applyProtection="1">
      <protection hidden="1"/>
    </xf>
    <xf numFmtId="0" fontId="29" fillId="0" borderId="2" xfId="0" applyFont="1" applyBorder="1" applyAlignment="1">
      <alignment wrapText="1"/>
    </xf>
    <xf numFmtId="4" fontId="11" fillId="0" borderId="2" xfId="0" applyNumberFormat="1" applyFont="1" applyFill="1" applyBorder="1" applyAlignment="1">
      <alignment horizontal="center"/>
    </xf>
    <xf numFmtId="0" fontId="29" fillId="0" borderId="7" xfId="0" applyFont="1" applyFill="1" applyBorder="1"/>
    <xf numFmtId="10" fontId="29" fillId="0" borderId="7" xfId="0" applyNumberFormat="1" applyFont="1" applyBorder="1"/>
    <xf numFmtId="2" fontId="29" fillId="0" borderId="7" xfId="0" applyNumberFormat="1" applyFont="1" applyBorder="1"/>
    <xf numFmtId="2" fontId="11" fillId="11" borderId="7" xfId="0" applyNumberFormat="1" applyFont="1" applyFill="1" applyBorder="1" applyAlignment="1">
      <alignment horizontal="right"/>
    </xf>
    <xf numFmtId="8" fontId="22" fillId="0" borderId="2" xfId="0" applyNumberFormat="1" applyFont="1" applyFill="1" applyBorder="1" applyAlignment="1">
      <alignment horizontal="right" vertical="center"/>
    </xf>
    <xf numFmtId="8" fontId="21" fillId="0" borderId="0" xfId="0" applyNumberFormat="1" applyFont="1" applyAlignment="1">
      <alignment horizontal="right" vertical="center" wrapText="1"/>
    </xf>
    <xf numFmtId="0" fontId="21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 wrapText="1"/>
    </xf>
    <xf numFmtId="44" fontId="21" fillId="0" borderId="0" xfId="0" applyNumberFormat="1" applyFont="1" applyBorder="1" applyAlignment="1">
      <alignment horizontal="right" vertical="center"/>
    </xf>
    <xf numFmtId="0" fontId="1" fillId="21" borderId="2" xfId="0" applyFont="1" applyFill="1" applyBorder="1" applyAlignment="1">
      <alignment horizontal="center" vertical="center" wrapText="1"/>
    </xf>
    <xf numFmtId="4" fontId="29" fillId="0" borderId="2" xfId="0" applyNumberFormat="1" applyFont="1" applyFill="1" applyBorder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6" fillId="13" borderId="0" xfId="0" applyFont="1" applyFill="1" applyProtection="1"/>
    <xf numFmtId="0" fontId="7" fillId="13" borderId="0" xfId="0" applyFont="1" applyFill="1" applyAlignment="1" applyProtection="1">
      <alignment horizontal="center" wrapText="1"/>
    </xf>
    <xf numFmtId="0" fontId="1" fillId="0" borderId="0" xfId="0" applyFont="1" applyProtection="1"/>
    <xf numFmtId="0" fontId="3" fillId="0" borderId="0" xfId="0" applyFont="1" applyProtection="1"/>
    <xf numFmtId="0" fontId="0" fillId="0" borderId="0" xfId="0" applyFont="1" applyAlignment="1" applyProtection="1">
      <alignment horizontal="center" wrapText="1"/>
    </xf>
    <xf numFmtId="0" fontId="0" fillId="0" borderId="0" xfId="0" applyFont="1" applyProtection="1"/>
    <xf numFmtId="0" fontId="3" fillId="0" borderId="0" xfId="0" applyFont="1" applyAlignment="1" applyProtection="1">
      <alignment horizontal="center"/>
    </xf>
    <xf numFmtId="0" fontId="3" fillId="0" borderId="0" xfId="0" applyFont="1" applyFill="1" applyProtection="1"/>
    <xf numFmtId="14" fontId="28" fillId="19" borderId="2" xfId="0" applyNumberFormat="1" applyFont="1" applyFill="1" applyBorder="1" applyAlignment="1" applyProtection="1">
      <alignment wrapText="1"/>
    </xf>
    <xf numFmtId="14" fontId="3" fillId="0" borderId="0" xfId="0" applyNumberFormat="1" applyFont="1" applyAlignment="1" applyProtection="1">
      <alignment horizontal="center"/>
    </xf>
    <xf numFmtId="165" fontId="3" fillId="0" borderId="0" xfId="0" applyNumberFormat="1" applyFont="1" applyFill="1" applyAlignment="1" applyProtection="1">
      <alignment vertical="center"/>
    </xf>
    <xf numFmtId="0" fontId="1" fillId="0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horizontal="center"/>
    </xf>
    <xf numFmtId="165" fontId="1" fillId="0" borderId="0" xfId="0" applyNumberFormat="1" applyFont="1" applyFill="1" applyAlignment="1" applyProtection="1">
      <alignment vertical="center" wrapText="1"/>
    </xf>
    <xf numFmtId="0" fontId="9" fillId="0" borderId="0" xfId="0" applyFont="1" applyFill="1" applyProtection="1"/>
    <xf numFmtId="165" fontId="3" fillId="0" borderId="0" xfId="0" applyNumberFormat="1" applyFont="1" applyProtection="1"/>
    <xf numFmtId="165" fontId="9" fillId="0" borderId="0" xfId="0" applyNumberFormat="1" applyFont="1" applyFill="1" applyAlignment="1" applyProtection="1">
      <alignment vertical="center"/>
    </xf>
    <xf numFmtId="0" fontId="0" fillId="0" borderId="0" xfId="0" applyFont="1" applyFill="1" applyProtection="1"/>
    <xf numFmtId="0" fontId="0" fillId="0" borderId="0" xfId="0" applyFont="1" applyAlignment="1" applyProtection="1">
      <alignment horizontal="right"/>
    </xf>
    <xf numFmtId="165" fontId="1" fillId="0" borderId="0" xfId="0" applyNumberFormat="1" applyFont="1" applyFill="1" applyAlignment="1" applyProtection="1">
      <alignment vertical="center"/>
    </xf>
    <xf numFmtId="0" fontId="9" fillId="0" borderId="0" xfId="0" applyFont="1" applyProtection="1"/>
    <xf numFmtId="0" fontId="6" fillId="14" borderId="0" xfId="0" applyFont="1" applyFill="1" applyAlignment="1" applyProtection="1">
      <alignment horizontal="center" vertical="center"/>
    </xf>
    <xf numFmtId="0" fontId="6" fillId="14" borderId="0" xfId="0" applyFont="1" applyFill="1" applyAlignment="1" applyProtection="1">
      <alignment horizontal="center" vertical="center" wrapText="1"/>
    </xf>
    <xf numFmtId="0" fontId="6" fillId="15" borderId="0" xfId="0" applyFont="1" applyFill="1" applyAlignment="1" applyProtection="1">
      <alignment horizontal="center" vertical="center" wrapText="1"/>
    </xf>
    <xf numFmtId="0" fontId="35" fillId="0" borderId="0" xfId="0" applyFont="1" applyFill="1" applyProtection="1"/>
    <xf numFmtId="0" fontId="9" fillId="0" borderId="0" xfId="0" applyFont="1" applyAlignment="1" applyProtection="1">
      <alignment vertical="center"/>
    </xf>
    <xf numFmtId="0" fontId="0" fillId="0" borderId="0" xfId="0" applyFont="1" applyAlignment="1" applyProtection="1">
      <alignment horizontal="left" vertical="center"/>
    </xf>
    <xf numFmtId="4" fontId="10" fillId="0" borderId="0" xfId="0" applyNumberFormat="1" applyFont="1" applyAlignment="1" applyProtection="1">
      <alignment horizontal="left" vertical="center"/>
    </xf>
    <xf numFmtId="0" fontId="3" fillId="0" borderId="0" xfId="0" applyFont="1" applyFill="1" applyAlignment="1" applyProtection="1">
      <alignment vertical="center"/>
    </xf>
    <xf numFmtId="0" fontId="35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vertical="center"/>
    </xf>
    <xf numFmtId="165" fontId="0" fillId="0" borderId="0" xfId="0" applyNumberFormat="1" applyFont="1" applyFill="1" applyAlignment="1" applyProtection="1">
      <alignment vertical="center"/>
    </xf>
    <xf numFmtId="4" fontId="1" fillId="0" borderId="0" xfId="0" applyNumberFormat="1" applyFont="1" applyAlignment="1" applyProtection="1">
      <alignment horizontal="left" vertical="center"/>
    </xf>
    <xf numFmtId="0" fontId="0" fillId="0" borderId="0" xfId="0" applyFont="1" applyFill="1" applyAlignment="1" applyProtection="1">
      <alignment vertical="center"/>
    </xf>
    <xf numFmtId="10" fontId="35" fillId="0" borderId="0" xfId="0" applyNumberFormat="1" applyFont="1" applyFill="1" applyAlignment="1" applyProtection="1">
      <alignment vertical="center"/>
    </xf>
    <xf numFmtId="165" fontId="35" fillId="0" borderId="0" xfId="0" applyNumberFormat="1" applyFont="1" applyFill="1" applyAlignment="1" applyProtection="1">
      <alignment vertical="center"/>
    </xf>
    <xf numFmtId="4" fontId="1" fillId="0" borderId="0" xfId="0" applyNumberFormat="1" applyFont="1" applyAlignment="1" applyProtection="1">
      <alignment horizontal="left"/>
    </xf>
    <xf numFmtId="165" fontId="9" fillId="0" borderId="0" xfId="0" applyNumberFormat="1" applyFont="1" applyFill="1" applyProtection="1"/>
    <xf numFmtId="0" fontId="0" fillId="0" borderId="0" xfId="0" applyFont="1" applyAlignment="1" applyProtection="1">
      <alignment vertical="center"/>
    </xf>
    <xf numFmtId="4" fontId="10" fillId="11" borderId="0" xfId="0" applyNumberFormat="1" applyFont="1" applyFill="1" applyAlignment="1" applyProtection="1">
      <alignment horizontal="left" vertical="center"/>
    </xf>
    <xf numFmtId="165" fontId="1" fillId="11" borderId="0" xfId="0" applyNumberFormat="1" applyFont="1" applyFill="1" applyAlignment="1" applyProtection="1">
      <alignment vertical="center"/>
    </xf>
    <xf numFmtId="165" fontId="0" fillId="0" borderId="0" xfId="0" applyNumberFormat="1" applyFont="1" applyAlignment="1" applyProtection="1">
      <alignment horizontal="right"/>
    </xf>
    <xf numFmtId="165" fontId="9" fillId="0" borderId="0" xfId="0" applyNumberFormat="1" applyFont="1" applyProtection="1"/>
    <xf numFmtId="165" fontId="0" fillId="0" borderId="0" xfId="0" applyNumberFormat="1" applyFont="1" applyProtection="1"/>
    <xf numFmtId="165" fontId="29" fillId="0" borderId="0" xfId="0" applyNumberFormat="1" applyFont="1" applyFill="1" applyProtection="1"/>
    <xf numFmtId="9" fontId="9" fillId="0" borderId="0" xfId="2" applyFont="1" applyProtection="1"/>
    <xf numFmtId="0" fontId="39" fillId="17" borderId="0" xfId="0" applyFont="1" applyFill="1" applyAlignment="1" applyProtection="1">
      <alignment horizontal="left"/>
    </xf>
    <xf numFmtId="0" fontId="5" fillId="17" borderId="0" xfId="0" applyFont="1" applyFill="1" applyAlignment="1" applyProtection="1">
      <alignment wrapText="1"/>
    </xf>
    <xf numFmtId="0" fontId="3" fillId="17" borderId="0" xfId="0" applyFont="1" applyFill="1" applyProtection="1"/>
    <xf numFmtId="0" fontId="1" fillId="0" borderId="0" xfId="0" applyFont="1" applyAlignment="1" applyProtection="1">
      <alignment wrapText="1"/>
    </xf>
    <xf numFmtId="0" fontId="0" fillId="0" borderId="0" xfId="0" applyFont="1" applyFill="1" applyAlignment="1" applyProtection="1">
      <alignment horizontal="center"/>
    </xf>
    <xf numFmtId="0" fontId="8" fillId="15" borderId="0" xfId="0" applyFont="1" applyFill="1" applyAlignment="1" applyProtection="1">
      <alignment horizontal="center" vertical="center" wrapText="1"/>
    </xf>
    <xf numFmtId="0" fontId="8" fillId="14" borderId="0" xfId="0" applyFont="1" applyFill="1" applyAlignment="1" applyProtection="1">
      <alignment horizontal="center" vertical="center" wrapText="1"/>
    </xf>
    <xf numFmtId="169" fontId="9" fillId="0" borderId="10" xfId="0" applyNumberFormat="1" applyFont="1" applyBorder="1" applyAlignment="1" applyProtection="1">
      <alignment horizontal="center" vertical="center"/>
    </xf>
    <xf numFmtId="4" fontId="9" fillId="0" borderId="7" xfId="0" applyNumberFormat="1" applyFont="1" applyBorder="1" applyAlignment="1" applyProtection="1">
      <alignment horizontal="center" vertical="center"/>
    </xf>
    <xf numFmtId="165" fontId="9" fillId="0" borderId="7" xfId="0" applyNumberFormat="1" applyFont="1" applyBorder="1" applyAlignment="1" applyProtection="1">
      <alignment horizontal="right" vertical="center"/>
    </xf>
    <xf numFmtId="169" fontId="9" fillId="21" borderId="10" xfId="0" applyNumberFormat="1" applyFont="1" applyFill="1" applyBorder="1" applyAlignment="1" applyProtection="1">
      <alignment horizontal="center" vertical="center"/>
    </xf>
    <xf numFmtId="4" fontId="9" fillId="21" borderId="7" xfId="0" applyNumberFormat="1" applyFont="1" applyFill="1" applyBorder="1" applyAlignment="1" applyProtection="1">
      <alignment horizontal="center" vertical="center"/>
    </xf>
    <xf numFmtId="165" fontId="9" fillId="21" borderId="7" xfId="0" applyNumberFormat="1" applyFont="1" applyFill="1" applyBorder="1" applyAlignment="1" applyProtection="1">
      <alignment horizontal="right" vertical="center"/>
    </xf>
    <xf numFmtId="165" fontId="9" fillId="0" borderId="7" xfId="0" applyNumberFormat="1" applyFont="1" applyBorder="1" applyProtection="1"/>
    <xf numFmtId="14" fontId="9" fillId="0" borderId="7" xfId="0" applyNumberFormat="1" applyFont="1" applyFill="1" applyBorder="1" applyProtection="1"/>
    <xf numFmtId="0" fontId="0" fillId="17" borderId="2" xfId="0" applyFill="1" applyBorder="1" applyAlignment="1" applyProtection="1">
      <alignment horizontal="center"/>
    </xf>
    <xf numFmtId="165" fontId="9" fillId="0" borderId="2" xfId="0" applyNumberFormat="1" applyFont="1" applyBorder="1" applyAlignment="1" applyProtection="1">
      <alignment horizontal="right" vertical="center"/>
    </xf>
    <xf numFmtId="165" fontId="9" fillId="0" borderId="7" xfId="0" applyNumberFormat="1" applyFont="1" applyFill="1" applyBorder="1" applyAlignment="1" applyProtection="1">
      <alignment horizontal="right" vertical="center"/>
    </xf>
    <xf numFmtId="169" fontId="9" fillId="21" borderId="0" xfId="0" applyNumberFormat="1" applyFont="1" applyFill="1" applyBorder="1" applyAlignment="1" applyProtection="1">
      <alignment horizontal="center" vertical="center"/>
    </xf>
    <xf numFmtId="4" fontId="9" fillId="21" borderId="0" xfId="0" applyNumberFormat="1" applyFont="1" applyFill="1" applyBorder="1" applyAlignment="1" applyProtection="1">
      <alignment horizontal="center" vertical="center"/>
    </xf>
    <xf numFmtId="165" fontId="9" fillId="21" borderId="0" xfId="0" applyNumberFormat="1" applyFont="1" applyFill="1" applyBorder="1" applyAlignment="1" applyProtection="1">
      <alignment horizontal="right" vertical="center"/>
    </xf>
    <xf numFmtId="165" fontId="9" fillId="17" borderId="0" xfId="0" applyNumberFormat="1" applyFont="1" applyFill="1" applyBorder="1" applyAlignment="1" applyProtection="1">
      <alignment horizontal="right" vertical="center"/>
    </xf>
    <xf numFmtId="0" fontId="1" fillId="11" borderId="0" xfId="0" applyFont="1" applyFill="1" applyAlignment="1" applyProtection="1">
      <alignment vertical="center"/>
    </xf>
    <xf numFmtId="170" fontId="1" fillId="11" borderId="0" xfId="0" applyNumberFormat="1" applyFont="1" applyFill="1" applyAlignment="1" applyProtection="1">
      <alignment horizontal="center" vertical="center"/>
    </xf>
    <xf numFmtId="4" fontId="1" fillId="11" borderId="0" xfId="0" applyNumberFormat="1" applyFont="1" applyFill="1" applyBorder="1" applyAlignment="1" applyProtection="1">
      <alignment horizontal="center" vertical="center"/>
    </xf>
    <xf numFmtId="165" fontId="1" fillId="11" borderId="0" xfId="0" applyNumberFormat="1" applyFont="1" applyFill="1" applyAlignment="1" applyProtection="1">
      <alignment horizontal="right" vertical="center"/>
    </xf>
    <xf numFmtId="2" fontId="1" fillId="11" borderId="0" xfId="0" applyNumberFormat="1" applyFont="1" applyFill="1" applyAlignment="1" applyProtection="1">
      <alignment vertical="center"/>
    </xf>
    <xf numFmtId="165" fontId="1" fillId="11" borderId="0" xfId="0" applyNumberFormat="1" applyFont="1" applyFill="1" applyAlignment="1" applyProtection="1">
      <alignment horizontal="right"/>
    </xf>
    <xf numFmtId="0" fontId="9" fillId="0" borderId="0" xfId="0" applyFont="1" applyAlignment="1" applyProtection="1">
      <alignment wrapText="1"/>
    </xf>
    <xf numFmtId="4" fontId="9" fillId="0" borderId="0" xfId="0" applyNumberFormat="1" applyFont="1" applyBorder="1" applyAlignment="1" applyProtection="1">
      <alignment horizontal="center" vertical="center"/>
    </xf>
    <xf numFmtId="165" fontId="9" fillId="0" borderId="0" xfId="0" applyNumberFormat="1" applyFont="1" applyBorder="1" applyAlignment="1" applyProtection="1">
      <alignment horizontal="right" vertical="center"/>
    </xf>
    <xf numFmtId="2" fontId="9" fillId="0" borderId="0" xfId="0" applyNumberFormat="1" applyFont="1" applyProtection="1"/>
    <xf numFmtId="4" fontId="9" fillId="0" borderId="0" xfId="0" applyNumberFormat="1" applyFont="1" applyFill="1" applyBorder="1" applyAlignment="1" applyProtection="1">
      <alignment horizontal="center" vertical="center"/>
    </xf>
    <xf numFmtId="4" fontId="9" fillId="0" borderId="0" xfId="0" applyNumberFormat="1" applyFont="1" applyFill="1" applyBorder="1" applyAlignment="1" applyProtection="1">
      <alignment horizontal="right" vertical="center"/>
    </xf>
    <xf numFmtId="0" fontId="0" fillId="0" borderId="1" xfId="0" applyFill="1" applyBorder="1" applyAlignment="1" applyProtection="1">
      <alignment horizontal="left"/>
    </xf>
    <xf numFmtId="0" fontId="1" fillId="0" borderId="18" xfId="0" applyFont="1" applyBorder="1" applyAlignment="1" applyProtection="1">
      <alignment horizontal="right" wrapText="1"/>
    </xf>
    <xf numFmtId="4" fontId="11" fillId="0" borderId="0" xfId="0" applyNumberFormat="1" applyFont="1" applyBorder="1" applyAlignment="1" applyProtection="1">
      <alignment horizontal="center" vertical="center"/>
    </xf>
    <xf numFmtId="4" fontId="11" fillId="0" borderId="0" xfId="0" applyNumberFormat="1" applyFont="1" applyFill="1" applyBorder="1" applyAlignment="1" applyProtection="1">
      <alignment horizontal="center" vertical="center"/>
    </xf>
    <xf numFmtId="165" fontId="11" fillId="0" borderId="0" xfId="0" applyNumberFormat="1" applyFont="1" applyBorder="1" applyAlignment="1" applyProtection="1">
      <alignment horizontal="right" vertical="center"/>
    </xf>
    <xf numFmtId="4" fontId="29" fillId="0" borderId="0" xfId="0" applyNumberFormat="1" applyFont="1" applyFill="1" applyBorder="1" applyAlignment="1" applyProtection="1">
      <alignment horizontal="center" vertical="center"/>
    </xf>
    <xf numFmtId="4" fontId="29" fillId="0" borderId="0" xfId="0" applyNumberFormat="1" applyFont="1" applyBorder="1" applyAlignment="1" applyProtection="1">
      <alignment horizontal="center" vertical="center"/>
    </xf>
    <xf numFmtId="44" fontId="14" fillId="0" borderId="0" xfId="1" applyFont="1" applyBorder="1" applyProtection="1"/>
    <xf numFmtId="0" fontId="5" fillId="17" borderId="0" xfId="0" applyFont="1" applyFill="1" applyAlignment="1" applyProtection="1">
      <alignment horizontal="right"/>
    </xf>
    <xf numFmtId="0" fontId="1" fillId="11" borderId="0" xfId="0" applyFont="1" applyFill="1" applyProtection="1"/>
    <xf numFmtId="2" fontId="1" fillId="11" borderId="0" xfId="0" applyNumberFormat="1" applyFont="1" applyFill="1" applyProtection="1"/>
    <xf numFmtId="165" fontId="3" fillId="0" borderId="0" xfId="0" applyNumberFormat="1" applyFont="1" applyFill="1" applyProtection="1"/>
    <xf numFmtId="165" fontId="36" fillId="0" borderId="0" xfId="0" applyNumberFormat="1" applyFont="1" applyBorder="1" applyAlignment="1" applyProtection="1">
      <alignment horizontal="right" vertical="center"/>
    </xf>
    <xf numFmtId="10" fontId="37" fillId="0" borderId="0" xfId="0" applyNumberFormat="1" applyFont="1" applyBorder="1" applyAlignment="1" applyProtection="1">
      <alignment horizontal="center" vertical="center"/>
    </xf>
    <xf numFmtId="169" fontId="9" fillId="0" borderId="0" xfId="0" applyNumberFormat="1" applyFont="1" applyBorder="1" applyAlignment="1" applyProtection="1">
      <alignment horizontal="center" vertical="center"/>
    </xf>
    <xf numFmtId="165" fontId="36" fillId="0" borderId="0" xfId="0" applyNumberFormat="1" applyFont="1" applyFill="1" applyProtection="1"/>
    <xf numFmtId="2" fontId="36" fillId="0" borderId="0" xfId="0" applyNumberFormat="1" applyFont="1" applyProtection="1"/>
    <xf numFmtId="4" fontId="36" fillId="0" borderId="0" xfId="0" applyNumberFormat="1" applyFont="1" applyFill="1" applyBorder="1" applyAlignment="1" applyProtection="1">
      <alignment horizontal="center" vertical="center"/>
    </xf>
    <xf numFmtId="4" fontId="36" fillId="0" borderId="0" xfId="0" applyNumberFormat="1" applyFont="1" applyFill="1" applyBorder="1" applyAlignment="1" applyProtection="1">
      <alignment horizontal="right" vertical="center"/>
    </xf>
    <xf numFmtId="0" fontId="0" fillId="0" borderId="0" xfId="0" applyFill="1" applyBorder="1" applyAlignment="1" applyProtection="1">
      <alignment horizontal="left"/>
    </xf>
    <xf numFmtId="0" fontId="1" fillId="0" borderId="0" xfId="0" applyFont="1" applyBorder="1" applyAlignment="1" applyProtection="1">
      <alignment horizontal="right" wrapText="1"/>
    </xf>
    <xf numFmtId="0" fontId="0" fillId="0" borderId="0" xfId="0" applyFont="1" applyFill="1" applyAlignment="1" applyProtection="1">
      <alignment horizontal="right"/>
    </xf>
    <xf numFmtId="0" fontId="5" fillId="17" borderId="0" xfId="0" applyFont="1" applyFill="1" applyAlignment="1" applyProtection="1">
      <alignment horizontal="left"/>
    </xf>
    <xf numFmtId="0" fontId="9" fillId="17" borderId="0" xfId="0" applyFont="1" applyFill="1" applyProtection="1"/>
    <xf numFmtId="4" fontId="1" fillId="17" borderId="2" xfId="0" applyNumberFormat="1" applyFont="1" applyFill="1" applyBorder="1" applyAlignment="1" applyProtection="1">
      <alignment horizontal="center"/>
      <protection locked="0"/>
    </xf>
    <xf numFmtId="4" fontId="11" fillId="17" borderId="2" xfId="0" applyNumberFormat="1" applyFont="1" applyFill="1" applyBorder="1" applyAlignment="1" applyProtection="1">
      <alignment horizontal="center"/>
      <protection locked="0"/>
    </xf>
    <xf numFmtId="0" fontId="7" fillId="18" borderId="7" xfId="0" applyFont="1" applyFill="1" applyBorder="1" applyAlignment="1">
      <alignment horizontal="center" vertical="center"/>
    </xf>
    <xf numFmtId="0" fontId="11" fillId="11" borderId="7" xfId="0" applyFont="1" applyFill="1" applyBorder="1" applyAlignment="1">
      <alignment horizontal="left"/>
    </xf>
    <xf numFmtId="0" fontId="15" fillId="14" borderId="3" xfId="0" applyFont="1" applyFill="1" applyBorder="1" applyAlignment="1">
      <alignment horizontal="center" vertical="center"/>
    </xf>
    <xf numFmtId="0" fontId="15" fillId="14" borderId="5" xfId="0" applyFont="1" applyFill="1" applyBorder="1" applyAlignment="1">
      <alignment horizontal="center" vertical="center"/>
    </xf>
    <xf numFmtId="0" fontId="15" fillId="14" borderId="6" xfId="0" applyFont="1" applyFill="1" applyBorder="1" applyAlignment="1">
      <alignment horizontal="center" vertical="center"/>
    </xf>
    <xf numFmtId="0" fontId="14" fillId="0" borderId="11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30" fillId="14" borderId="16" xfId="0" applyFont="1" applyFill="1" applyBorder="1" applyAlignment="1">
      <alignment horizontal="center" vertical="center" wrapText="1"/>
    </xf>
    <xf numFmtId="0" fontId="30" fillId="14" borderId="17" xfId="0" applyFont="1" applyFill="1" applyBorder="1" applyAlignment="1">
      <alignment horizontal="center" vertical="center" wrapText="1"/>
    </xf>
    <xf numFmtId="0" fontId="33" fillId="14" borderId="3" xfId="0" applyFont="1" applyFill="1" applyBorder="1" applyAlignment="1">
      <alignment horizontal="center" vertical="center" wrapText="1"/>
    </xf>
    <xf numFmtId="0" fontId="33" fillId="14" borderId="6" xfId="0" applyFont="1" applyFill="1" applyBorder="1" applyAlignment="1">
      <alignment horizontal="center" vertical="center" wrapText="1"/>
    </xf>
  </cellXfs>
  <cellStyles count="11">
    <cellStyle name="Coma 2" xfId="6" xr:uid="{00000000-0005-0000-0000-000000000000}"/>
    <cellStyle name="Millares 2" xfId="8" xr:uid="{00000000-0005-0000-0000-000001000000}"/>
    <cellStyle name="Moneda" xfId="1" builtinId="4"/>
    <cellStyle name="Moneda 2" xfId="3" xr:uid="{00000000-0005-0000-0000-000003000000}"/>
    <cellStyle name="Moneda 2 2" xfId="7" xr:uid="{00000000-0005-0000-0000-000004000000}"/>
    <cellStyle name="Normal" xfId="0" builtinId="0"/>
    <cellStyle name="Normal 2" xfId="5" xr:uid="{00000000-0005-0000-0000-000006000000}"/>
    <cellStyle name="Normal 3" xfId="4" xr:uid="{00000000-0005-0000-0000-000007000000}"/>
    <cellStyle name="Normal 4" xfId="9" xr:uid="{00000000-0005-0000-0000-000008000000}"/>
    <cellStyle name="Normal 5" xfId="10" xr:uid="{00000000-0005-0000-0000-000009000000}"/>
    <cellStyle name="Percentatg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QUOTA\Documents_Serveis_IMI\Serveis%20Aplicacions\2017%20Pressupost\Pressupostos%20serveis%20Aplicacions%202017%20Actu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QUOTA\Documents_Serveis_IMI\Serveis%20Aplicacions\2016%20Serveis%20Aplicacions\2016%20Pressupost%20aplicacions\Pressupostos%20serveis%20Aplicacions%202016%20Actu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2017 PER TIPUS I CONTRACTE"/>
      <sheetName val="Baixa lic no actu. a Agost"/>
      <sheetName val="TD just 2017 a 20160625"/>
      <sheetName val="JUSTIFICACIO 2017 A 20160625"/>
      <sheetName val="TD pressupost 2017 vs 2016 SERV"/>
      <sheetName val="TD pressupost 2017 vs 2016"/>
      <sheetName val="Justificacio 2017 a 15 6 16"/>
      <sheetName val="Situació contractació 2017"/>
      <sheetName val="Situació contractació 2016"/>
      <sheetName val="Serveis Aplicacions"/>
      <sheetName val="Informe Contractació GPIC"/>
      <sheetName val="TD 2017 c2 per sector"/>
      <sheetName val="2017 Adjudicats c2"/>
      <sheetName val="2017 Formalitzats c2"/>
      <sheetName val="Cat Serveis"/>
      <sheetName val="Dades auxiliars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A1" t="str">
            <v>Codi Contracte</v>
          </cell>
        </row>
      </sheetData>
      <sheetData sheetId="11"/>
      <sheetData sheetId="12"/>
      <sheetData sheetId="13"/>
      <sheetData sheetId="14"/>
      <sheetData sheetId="15">
        <row r="1">
          <cell r="A1" t="str">
            <v>Codi Servei</v>
          </cell>
          <cell r="M1" t="str">
            <v>Tipus despesa</v>
          </cell>
          <cell r="N1" t="str">
            <v>Conceptes despesa</v>
          </cell>
        </row>
        <row r="2">
          <cell r="M2" t="str">
            <v>1. Continuïtat: Manteniment i suport</v>
          </cell>
          <cell r="N2" t="str">
            <v>1.1. Suport usuari</v>
          </cell>
        </row>
        <row r="3">
          <cell r="M3" t="str">
            <v>2. Evolutiu: Evolutiu recurrent</v>
          </cell>
          <cell r="N3" t="str">
            <v>1.2. Suport al servei</v>
          </cell>
        </row>
        <row r="4">
          <cell r="M4" t="str">
            <v>3. Projecte de millora: Evolutiu Identificat</v>
          </cell>
          <cell r="N4" t="str">
            <v>1.3. Correctiu imprescindible</v>
          </cell>
        </row>
        <row r="5">
          <cell r="M5" t="str">
            <v>4. Projecte</v>
          </cell>
          <cell r="N5" t="str">
            <v>1.4. Llicències</v>
          </cell>
        </row>
        <row r="6">
          <cell r="N6" t="str">
            <v>2.1. Imperatiu legal</v>
          </cell>
        </row>
        <row r="7">
          <cell r="N7" t="str">
            <v>2.2. Millores funcionalitats existents</v>
          </cell>
        </row>
        <row r="8">
          <cell r="N8" t="str">
            <v>3.1. Noves funcionalitats</v>
          </cell>
        </row>
        <row r="9">
          <cell r="N9" t="str">
            <v>4.1. Nou Projecte</v>
          </cell>
        </row>
      </sheetData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supost C6 aprovat a 26- 01"/>
      <sheetName val="Pressupost C2 aprovat a 26-01"/>
      <sheetName val="TD pressupost 2017 vs 2016 US"/>
      <sheetName val="TD pressupost 2017 vs 2016 (2)"/>
      <sheetName val="TD pressupost 2017 vs 2016"/>
      <sheetName val="Serveis Aplicacions"/>
      <sheetName val="Informe Contractació GPIC"/>
      <sheetName val="TD 2017 DSV Estat tramiT"/>
      <sheetName val="TD 2016 DSV Estat tramit"/>
      <sheetName val="TD SECTOR I SERVE"/>
      <sheetName val="TD Contractes 2016"/>
      <sheetName val="TD UNITAT SERVEI"/>
      <sheetName val="SERVEIS SENSE CONTRACTE 2016"/>
      <sheetName val="Pdte contractar 2016 c6"/>
      <sheetName val="Pdte contractar 2016 c2"/>
      <sheetName val="Pluris i Prorrogues 2016"/>
      <sheetName val="TD C6 2016 1er trim  Prorroga"/>
      <sheetName val="SERVEIS SENSE CONTRAC 2016 US"/>
      <sheetName val="TD C6 2016 1er trim "/>
      <sheetName val="TD Pressupost 2016 VS 2015"/>
      <sheetName val="TD Pressupost 2016 (2)"/>
      <sheetName val="TD Pressupost 2016"/>
      <sheetName val="TD F0518 I PONTS"/>
      <sheetName val="TD F0016 I MENORS"/>
      <sheetName val="PRESSUPOST C2 2016 DEMANDA"/>
      <sheetName val="PRESSUPOST C2 2016 adic. a CP"/>
      <sheetName val="TD empreses amb serveis emer"/>
      <sheetName val="Pròrrogas"/>
      <sheetName val="Cat Serveis"/>
      <sheetName val="Dades auxiliars"/>
      <sheetName val="Cat Serveis ol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1">
          <cell r="A1" t="str">
            <v>Codi Servei</v>
          </cell>
          <cell r="B1" t="str">
            <v>Nom del Servei</v>
          </cell>
          <cell r="C1" t="str">
            <v>Referent</v>
          </cell>
          <cell r="D1" t="str">
            <v>Supervisor</v>
          </cell>
          <cell r="E1" t="str">
            <v>Supervisor 2016</v>
          </cell>
          <cell r="F1" t="str">
            <v>Sector</v>
          </cell>
          <cell r="G1" t="str">
            <v>Sector 2016</v>
          </cell>
          <cell r="H1" t="str">
            <v>Unitat de servei</v>
          </cell>
          <cell r="I1" t="str">
            <v>Unitat servei 2016 cat apli</v>
          </cell>
          <cell r="J1" t="str">
            <v>Unitat de servei 2016</v>
          </cell>
        </row>
        <row r="2">
          <cell r="A2" t="str">
            <v>SER0001</v>
          </cell>
          <cell r="B2" t="str">
            <v>Quadre de comandament de la gerència Municipal</v>
          </cell>
          <cell r="C2" t="str">
            <v>LLUCH LOPEZ, JAIME</v>
          </cell>
          <cell r="D2" t="str">
            <v>LLUCH LOPEZ, JAIME</v>
          </cell>
          <cell r="E2" t="str">
            <v>LLUCH LOPEZ, JAIME</v>
          </cell>
          <cell r="F2" t="str">
            <v>Gerència Municipal</v>
          </cell>
          <cell r="G2" t="str">
            <v>Gerència Municipal</v>
          </cell>
          <cell r="H2" t="str">
            <v>Anàlisi de dades i Reporting</v>
          </cell>
          <cell r="I2" t="str">
            <v>ANÀLISI DE DADES I REPORTING</v>
          </cell>
          <cell r="J2" t="str">
            <v>ANÀLISI DE DADES I REPORTING</v>
          </cell>
        </row>
        <row r="3">
          <cell r="A3" t="str">
            <v>SER0003</v>
          </cell>
          <cell r="B3" t="str">
            <v>Servei d'Assistència a la Dona</v>
          </cell>
          <cell r="C3" t="str">
            <v>Luis Díaz, Maria Trinidad</v>
          </cell>
          <cell r="D3" t="str">
            <v>BOIX RODRIGUEZ, JORDI</v>
          </cell>
          <cell r="E3" t="str">
            <v>BOIX RODRIGUEZ, JORDI</v>
          </cell>
          <cell r="F3" t="str">
            <v>Gerència de Qualitat de Vida, Igualtat i Esports</v>
          </cell>
          <cell r="G3" t="str">
            <v>Gerència de Drets Socials</v>
          </cell>
          <cell r="H3" t="str">
            <v>Atenció a les Persones</v>
          </cell>
          <cell r="I3" t="str">
            <v>DRETS SOCIALS</v>
          </cell>
          <cell r="J3" t="str">
            <v>DRETS SOCIALS</v>
          </cell>
        </row>
        <row r="4">
          <cell r="A4" t="str">
            <v>SER0004</v>
          </cell>
          <cell r="B4" t="str">
            <v>Ajuts econòmics Serveis Socials</v>
          </cell>
          <cell r="C4" t="str">
            <v>Luis Díaz, Maria Trinidad</v>
          </cell>
          <cell r="D4" t="str">
            <v>BOIX RODRIGUEZ, JORDI</v>
          </cell>
          <cell r="E4" t="str">
            <v>BOIX RODRIGUEZ, JORDI</v>
          </cell>
          <cell r="F4" t="str">
            <v>Gerència de Qualitat de Vida, Igualtat i Esports</v>
          </cell>
          <cell r="G4" t="str">
            <v>Gerència de Drets Socials</v>
          </cell>
          <cell r="H4" t="str">
            <v>Atenció a les Persones</v>
          </cell>
          <cell r="I4" t="str">
            <v>DRETS SOCIALS</v>
          </cell>
          <cell r="J4" t="str">
            <v>DRETS SOCIALS</v>
          </cell>
        </row>
        <row r="5">
          <cell r="A5" t="str">
            <v>SER0005</v>
          </cell>
          <cell r="B5" t="str">
            <v>Renda mínima d'inserció</v>
          </cell>
          <cell r="C5" t="str">
            <v>FONTANALS POU, MIGUEL</v>
          </cell>
          <cell r="D5" t="str">
            <v>BOIX RODRIGUEZ, JORDI</v>
          </cell>
          <cell r="E5" t="str">
            <v>BOIX RODRIGUEZ, JORDI</v>
          </cell>
          <cell r="F5" t="str">
            <v>Gerència de Qualitat de Vida, Igualtat i Esports</v>
          </cell>
          <cell r="G5" t="str">
            <v>Gerència de Drets Socials</v>
          </cell>
          <cell r="H5" t="str">
            <v>Atenció a les Persones</v>
          </cell>
          <cell r="I5" t="str">
            <v>DRETS SOCIALS</v>
          </cell>
          <cell r="J5" t="str">
            <v>DRETS SOCIALS</v>
          </cell>
        </row>
        <row r="6">
          <cell r="A6" t="str">
            <v>SER0006</v>
          </cell>
          <cell r="B6" t="str">
            <v>Beques vacances estiu per nens i joves</v>
          </cell>
          <cell r="C6" t="str">
            <v>Luis Díaz, Maria Trinidad</v>
          </cell>
          <cell r="D6" t="str">
            <v>BOIX RODRIGUEZ, JORDI</v>
          </cell>
          <cell r="E6" t="str">
            <v>BOIX RODRIGUEZ, JORDI</v>
          </cell>
          <cell r="F6" t="str">
            <v>Gerència de Qualitat de Vida, Igualtat i Esports</v>
          </cell>
          <cell r="G6" t="str">
            <v>Gerència de Drets Socials</v>
          </cell>
          <cell r="H6" t="str">
            <v>Atenció a les Persones</v>
          </cell>
          <cell r="I6" t="str">
            <v>DRETS SOCIALS</v>
          </cell>
          <cell r="J6" t="str">
            <v>DRETS SOCIALS</v>
          </cell>
        </row>
        <row r="7">
          <cell r="A7" t="str">
            <v>SER0007</v>
          </cell>
          <cell r="B7" t="str">
            <v>Viatges Gent gran</v>
          </cell>
          <cell r="C7" t="str">
            <v>Luis Díaz, Maria Trinidad</v>
          </cell>
          <cell r="D7" t="str">
            <v>TRIAS JUNCOSA, JAUME</v>
          </cell>
          <cell r="E7" t="str">
            <v>BOIX RODRIGUEZ, JORDI</v>
          </cell>
          <cell r="F7" t="str">
            <v>Gerència de Qualitat de Vida, Igualtat i Esports</v>
          </cell>
          <cell r="G7" t="str">
            <v>Gerència de Drets Socials</v>
          </cell>
          <cell r="H7" t="str">
            <v>Atenció al Ciutadà</v>
          </cell>
          <cell r="I7" t="str">
            <v>DRETS SOCIALS</v>
          </cell>
          <cell r="J7" t="str">
            <v>DRETS SOCIALS</v>
          </cell>
        </row>
        <row r="8">
          <cell r="A8" t="str">
            <v>SER0007/2</v>
          </cell>
          <cell r="B8" t="str">
            <v>Viatges Gent gran Nou</v>
          </cell>
          <cell r="C8" t="str">
            <v>Luis Díaz, Maria Trinidad</v>
          </cell>
          <cell r="D8" t="str">
            <v>BOIX RODRIGUEZ, JORDI</v>
          </cell>
          <cell r="E8" t="str">
            <v>BOIX RODRIGUEZ, JORDI</v>
          </cell>
          <cell r="F8" t="str">
            <v>Gerència de Qualitat de Vida, Igualtat i Esports</v>
          </cell>
          <cell r="G8" t="str">
            <v>Gerència de Drets Socials</v>
          </cell>
          <cell r="H8" t="str">
            <v>Atenció a les Persones</v>
          </cell>
          <cell r="I8" t="str">
            <v>DRETS SOCIALS</v>
          </cell>
          <cell r="J8" t="str">
            <v>DRETS SOCIALS</v>
          </cell>
        </row>
        <row r="9">
          <cell r="A9" t="str">
            <v>SER0008</v>
          </cell>
          <cell r="B9" t="str">
            <v>Cites Serveis Socials i Agenda del Professional</v>
          </cell>
          <cell r="C9" t="str">
            <v>Luis Díaz, Maria Trinidad</v>
          </cell>
          <cell r="D9" t="str">
            <v>BOIX RODRIGUEZ, JORDI</v>
          </cell>
          <cell r="E9" t="str">
            <v>BOIX RODRIGUEZ, JORDI</v>
          </cell>
          <cell r="F9" t="str">
            <v>Gerència de Qualitat de Vida, Igualtat i Esports</v>
          </cell>
          <cell r="G9" t="str">
            <v>Gerència de Drets Socials</v>
          </cell>
          <cell r="H9" t="str">
            <v>Atenció a les Persones</v>
          </cell>
          <cell r="I9" t="str">
            <v>DRETS SOCIALS</v>
          </cell>
          <cell r="J9" t="str">
            <v>DRETS SOCIALS</v>
          </cell>
        </row>
        <row r="10">
          <cell r="A10" t="str">
            <v>SER0009</v>
          </cell>
          <cell r="B10" t="str">
            <v>Expedients Serveis Socials</v>
          </cell>
          <cell r="C10" t="str">
            <v>Camuñez Luengo, Marià</v>
          </cell>
          <cell r="D10" t="str">
            <v>BOIX RODRIGUEZ, JORDI</v>
          </cell>
          <cell r="E10" t="str">
            <v>BOIX RODRIGUEZ, JORDI</v>
          </cell>
          <cell r="F10" t="str">
            <v>Gerència de Qualitat de Vida, Igualtat i Esports</v>
          </cell>
          <cell r="G10" t="str">
            <v>Gerència de Drets Socials</v>
          </cell>
          <cell r="H10" t="str">
            <v>Atenció a les Persones</v>
          </cell>
          <cell r="I10" t="str">
            <v>DRETS SOCIALS</v>
          </cell>
          <cell r="J10" t="str">
            <v>DRETS SOCIALS</v>
          </cell>
        </row>
        <row r="11">
          <cell r="A11" t="str">
            <v>SER0010</v>
          </cell>
          <cell r="B11" t="str">
            <v>Portal del professional de serveis socials</v>
          </cell>
          <cell r="C11" t="str">
            <v>Santamaria Ortin, Carlos</v>
          </cell>
          <cell r="D11" t="str">
            <v>BOIX RODRIGUEZ, JORDI</v>
          </cell>
          <cell r="E11" t="str">
            <v>BOIX RODRIGUEZ, JORDI</v>
          </cell>
          <cell r="F11" t="str">
            <v>Gerència de Qualitat de Vida, Igualtat i Esports</v>
          </cell>
          <cell r="G11" t="str">
            <v>Gerència de Drets Socials</v>
          </cell>
          <cell r="H11" t="str">
            <v>Atenció a les Persones</v>
          </cell>
          <cell r="I11" t="str">
            <v>DRETS SOCIALS</v>
          </cell>
          <cell r="J11" t="str">
            <v>DRETS SOCIALS</v>
          </cell>
        </row>
        <row r="12">
          <cell r="A12" t="str">
            <v>SER0011</v>
          </cell>
          <cell r="B12" t="str">
            <v>Serveis d'assistència a la immigració</v>
          </cell>
          <cell r="C12" t="str">
            <v>FONTANALS POU, MIGUEL</v>
          </cell>
          <cell r="D12" t="str">
            <v>BOIX RODRIGUEZ, JORDI</v>
          </cell>
          <cell r="E12" t="str">
            <v>BOIX RODRIGUEZ, JORDI</v>
          </cell>
          <cell r="F12" t="str">
            <v>Gerència de Qualitat de Vida, Igualtat i Esports</v>
          </cell>
          <cell r="G12" t="str">
            <v>Gerència de Drets Socials</v>
          </cell>
          <cell r="H12" t="str">
            <v>Atenció a les Persones</v>
          </cell>
          <cell r="I12" t="str">
            <v>DRETS SOCIALS</v>
          </cell>
          <cell r="J12" t="str">
            <v>DRETS SOCIALS</v>
          </cell>
        </row>
        <row r="13">
          <cell r="A13" t="str">
            <v>SER0012</v>
          </cell>
          <cell r="B13" t="str">
            <v>Menjadors Socials</v>
          </cell>
          <cell r="C13" t="str">
            <v>Santamaria Ortin, Carlos</v>
          </cell>
          <cell r="D13" t="str">
            <v>BOIX RODRIGUEZ, JORDI</v>
          </cell>
          <cell r="E13" t="str">
            <v>BOIX RODRIGUEZ, JORDI</v>
          </cell>
          <cell r="F13" t="str">
            <v>Gerència de Qualitat de Vida, Igualtat i Esports</v>
          </cell>
          <cell r="G13" t="str">
            <v>Gerència de Drets Socials</v>
          </cell>
          <cell r="H13" t="str">
            <v>Atenció a les Persones</v>
          </cell>
          <cell r="I13" t="str">
            <v>DRETS SOCIALS</v>
          </cell>
          <cell r="J13" t="str">
            <v>DRETS SOCIALS</v>
          </cell>
        </row>
        <row r="14">
          <cell r="A14" t="str">
            <v>SER0013</v>
          </cell>
          <cell r="B14" t="str">
            <v>Equipaments i altres recursos Persones vulnerables</v>
          </cell>
          <cell r="C14" t="str">
            <v>Santamaria Ortin, Carlos</v>
          </cell>
          <cell r="D14" t="str">
            <v>BOIX RODRIGUEZ, JORDI</v>
          </cell>
          <cell r="E14" t="str">
            <v>BOIX RODRIGUEZ, JORDI</v>
          </cell>
          <cell r="F14" t="str">
            <v>Gerència de Qualitat de Vida, Igualtat i Esports</v>
          </cell>
          <cell r="G14" t="str">
            <v>Gerència de Drets Socials</v>
          </cell>
          <cell r="H14" t="str">
            <v>Atenció a les Persones</v>
          </cell>
          <cell r="I14" t="str">
            <v>DRETS SOCIALS</v>
          </cell>
          <cell r="J14" t="str">
            <v>DRETS SOCIALS</v>
          </cell>
        </row>
        <row r="15">
          <cell r="A15" t="str">
            <v>SER0014</v>
          </cell>
          <cell r="B15" t="str">
            <v>Llei de la Dependència</v>
          </cell>
          <cell r="C15" t="str">
            <v>Camuñez Luengo, Marià</v>
          </cell>
          <cell r="D15" t="str">
            <v>BOIX RODRIGUEZ, JORDI</v>
          </cell>
          <cell r="E15" t="str">
            <v>BOIX RODRIGUEZ, JORDI</v>
          </cell>
          <cell r="F15" t="str">
            <v>Gerència de Qualitat de Vida, Igualtat i Esports</v>
          </cell>
          <cell r="G15" t="str">
            <v>Gerència de Drets Socials</v>
          </cell>
          <cell r="H15" t="str">
            <v>Atenció a les Persones</v>
          </cell>
          <cell r="I15" t="str">
            <v>DRETS SOCIALS</v>
          </cell>
          <cell r="J15" t="str">
            <v>DRETS SOCIALS</v>
          </cell>
        </row>
        <row r="16">
          <cell r="A16" t="str">
            <v>SER0015</v>
          </cell>
          <cell r="B16" t="str">
            <v>Servei d'Atenció Domiciliària</v>
          </cell>
          <cell r="C16" t="str">
            <v>Camuñez Luengo, Marià</v>
          </cell>
          <cell r="D16" t="str">
            <v>BOIX RODRIGUEZ, JORDI</v>
          </cell>
          <cell r="E16" t="str">
            <v>BOIX RODRIGUEZ, JORDI</v>
          </cell>
          <cell r="F16" t="str">
            <v>Gerència de Qualitat de Vida, Igualtat i Esports</v>
          </cell>
          <cell r="G16" t="str">
            <v>Gerència de Drets Socials</v>
          </cell>
          <cell r="H16" t="str">
            <v>Atenció a les Persones</v>
          </cell>
          <cell r="I16" t="str">
            <v>DRETS SOCIALS</v>
          </cell>
          <cell r="J16" t="str">
            <v>DRETS SOCIALS</v>
          </cell>
        </row>
        <row r="17">
          <cell r="A17" t="str">
            <v>SER0016</v>
          </cell>
          <cell r="B17" t="str">
            <v>Teleassistència Domiciliària</v>
          </cell>
          <cell r="C17" t="str">
            <v>FONTANALS POU, MIGUEL</v>
          </cell>
          <cell r="D17" t="str">
            <v>BOIX RODRIGUEZ, JORDI</v>
          </cell>
          <cell r="E17" t="str">
            <v>BOIX RODRIGUEZ, JORDI</v>
          </cell>
          <cell r="F17" t="str">
            <v>Gerència de Qualitat de Vida, Igualtat i Esports</v>
          </cell>
          <cell r="G17" t="str">
            <v>Gerència de Drets Socials</v>
          </cell>
          <cell r="H17" t="str">
            <v>Atenció a les Persones</v>
          </cell>
          <cell r="I17" t="str">
            <v>DRETS SOCIALS</v>
          </cell>
          <cell r="J17" t="str">
            <v>DRETS SOCIALS</v>
          </cell>
        </row>
        <row r="18">
          <cell r="A18" t="str">
            <v>SER0017</v>
          </cell>
          <cell r="B18" t="str">
            <v>Servei indicadors i explotació de dades de QVIE</v>
          </cell>
          <cell r="C18" t="str">
            <v>Santamaria Ortin, Carlos</v>
          </cell>
          <cell r="D18" t="str">
            <v>BOIX RODRIGUEZ, JORDI</v>
          </cell>
          <cell r="E18" t="str">
            <v>BOIX RODRIGUEZ, JORDI</v>
          </cell>
          <cell r="F18" t="str">
            <v>Gerència de Qualitat de Vida, Igualtat i Esports</v>
          </cell>
          <cell r="G18" t="str">
            <v>Gerència de Drets Socials</v>
          </cell>
          <cell r="H18" t="str">
            <v>Atenció a les Persones</v>
          </cell>
          <cell r="I18" t="str">
            <v>DRETS SOCIALS</v>
          </cell>
          <cell r="J18" t="str">
            <v>DRETS SOCIALS</v>
          </cell>
        </row>
        <row r="19">
          <cell r="A19" t="str">
            <v>SER0018</v>
          </cell>
          <cell r="B19" t="str">
            <v>Servei d'asistencia persones amb discapacitat: Assesorament laboral IMPD i promoció i suport IMPD</v>
          </cell>
          <cell r="C19" t="str">
            <v>FONTANALS POU, MIGUEL</v>
          </cell>
          <cell r="D19" t="str">
            <v>BOIX RODRIGUEZ, JORDI</v>
          </cell>
          <cell r="E19" t="str">
            <v>BOIX RODRIGUEZ, JORDI</v>
          </cell>
          <cell r="F19" t="str">
            <v>Gerència de Qualitat de Vida, Igualtat i Esports</v>
          </cell>
          <cell r="G19" t="str">
            <v>Gerència de Drets Socials</v>
          </cell>
          <cell r="H19" t="str">
            <v>Atenció a les Persones</v>
          </cell>
          <cell r="I19" t="str">
            <v>DRETS SOCIALS</v>
          </cell>
          <cell r="J19" t="str">
            <v>DRETS SOCIALS</v>
          </cell>
        </row>
        <row r="20">
          <cell r="A20" t="str">
            <v>SER0019</v>
          </cell>
          <cell r="B20" t="str">
            <v>Guia de Barcelona. Agenda i Equipaments</v>
          </cell>
          <cell r="C20" t="str">
            <v>COMAPOSADA MARTI, MONTSERRAT</v>
          </cell>
          <cell r="D20" t="str">
            <v>ROCA VILALTA, XAVIER</v>
          </cell>
          <cell r="E20" t="str">
            <v>COMAPOSADA MARTI, MONTSERRAT</v>
          </cell>
          <cell r="F20" t="str">
            <v>Gerència de Recursos</v>
          </cell>
          <cell r="G20" t="str">
            <v>Gerència de Recursos</v>
          </cell>
          <cell r="H20" t="str">
            <v>DTI</v>
          </cell>
          <cell r="I20" t="str">
            <v>INTERNET I CANALS</v>
          </cell>
          <cell r="J20" t="str">
            <v>DTI</v>
          </cell>
        </row>
        <row r="21">
          <cell r="A21" t="str">
            <v>SER0020</v>
          </cell>
          <cell r="B21" t="str">
            <v>Carpetes de tramitació</v>
          </cell>
          <cell r="C21" t="str">
            <v>CARMONA RUIZ, JUAN CARLO</v>
          </cell>
          <cell r="D21" t="str">
            <v>TRIAS JUNCOSA, JAUME</v>
          </cell>
          <cell r="E21" t="str">
            <v>TRIAS JUNCOSA, JAUME</v>
          </cell>
          <cell r="F21" t="str">
            <v>Gerència de Recursos</v>
          </cell>
          <cell r="G21" t="str">
            <v>Gerència de Recursos</v>
          </cell>
          <cell r="H21" t="str">
            <v>Atenció al Ciutadà</v>
          </cell>
          <cell r="I21" t="str">
            <v>SERVEIS COMUNS ADMINISTRACIÓ ELECTRÓNICA</v>
          </cell>
          <cell r="J21" t="str">
            <v>TRAMITACIÓ, PORTAL I CARPETES</v>
          </cell>
        </row>
        <row r="22">
          <cell r="A22" t="str">
            <v>SER0021</v>
          </cell>
          <cell r="B22" t="str">
            <v>Plataforma de tramitació per 010 i OACs (SATEC)</v>
          </cell>
          <cell r="C22">
            <v>0</v>
          </cell>
          <cell r="D22" t="str">
            <v>TRIAS JUNCOSA, JAUME</v>
          </cell>
          <cell r="E22" t="str">
            <v>TRIAS JUNCOSA, JAUME</v>
          </cell>
          <cell r="F22" t="str">
            <v>Gerència de Recursos</v>
          </cell>
          <cell r="G22" t="str">
            <v>Gerència de Drets de Ciutadania, Participació i Transpàrencia</v>
          </cell>
          <cell r="H22" t="str">
            <v>Atenció al Ciutadà</v>
          </cell>
          <cell r="I22" t="str">
            <v>DRETS CIUTADANIA, PARTICIPACIÓ I TRANSPARÈNCIA</v>
          </cell>
          <cell r="J22" t="str">
            <v>DRETS CIUTADANIA, PARTICIPACIÓ I TRANSPARÈNCIA</v>
          </cell>
        </row>
        <row r="23">
          <cell r="A23" t="str">
            <v>SER0022</v>
          </cell>
          <cell r="B23" t="str">
            <v>Queixes i suggeriments ciutadans</v>
          </cell>
          <cell r="C23" t="str">
            <v>Boya García, Eva</v>
          </cell>
          <cell r="D23" t="str">
            <v>TRIAS JUNCOSA, JAUME</v>
          </cell>
          <cell r="E23" t="str">
            <v>TRIAS JUNCOSA, JAUME</v>
          </cell>
          <cell r="F23" t="str">
            <v>Gerència de Recursos</v>
          </cell>
          <cell r="G23" t="str">
            <v>Gerència de Drets de Ciutadania, Participació i Transpàrencia</v>
          </cell>
          <cell r="H23" t="str">
            <v>Atenció al Ciutadà</v>
          </cell>
          <cell r="I23" t="str">
            <v>DRETS CIUTADANIA, PARTICIPACIÓ I TRANSPARÈNCIA</v>
          </cell>
          <cell r="J23" t="str">
            <v>DRETS CIUTADANIA, PARTICIPACIÓ I TRANSPARÈNCIA</v>
          </cell>
        </row>
        <row r="24">
          <cell r="A24" t="str">
            <v>SER0023</v>
          </cell>
          <cell r="B24" t="str">
            <v>Padró de la Població</v>
          </cell>
          <cell r="C24" t="str">
            <v>ALEMANY SERRA, FRANCESC</v>
          </cell>
          <cell r="D24" t="str">
            <v>TRIAS JUNCOSA, JAUME</v>
          </cell>
          <cell r="E24" t="str">
            <v>TRIAS JUNCOSA, JAUME</v>
          </cell>
          <cell r="F24" t="str">
            <v>IMI-IDB</v>
          </cell>
          <cell r="G24" t="str">
            <v>IMI-IDB</v>
          </cell>
          <cell r="H24" t="str">
            <v>Atenció al Ciutadà</v>
          </cell>
          <cell r="I24" t="str">
            <v>DRETS CIUTADANIA, PARTICIPACIÓ I TRANSPARÈNCIA</v>
          </cell>
          <cell r="J24" t="str">
            <v>DRETS CIUTADANIA, PARTICIPACIÓ I TRANSPARÈNCIA</v>
          </cell>
        </row>
        <row r="25">
          <cell r="A25" t="str">
            <v>SER0024</v>
          </cell>
          <cell r="B25" t="str">
            <v>Model d'Informació de Base</v>
          </cell>
          <cell r="C25" t="str">
            <v>ALEMANY SERRA, FRANCESC</v>
          </cell>
          <cell r="D25" t="str">
            <v>TRIAS JUNCOSA, JAUME</v>
          </cell>
          <cell r="E25" t="str">
            <v>TRIAS JUNCOSA, JAUME</v>
          </cell>
          <cell r="F25" t="str">
            <v>IMI-IDB</v>
          </cell>
          <cell r="G25" t="str">
            <v>IMI-IDB</v>
          </cell>
          <cell r="H25" t="str">
            <v>Atenció al Ciutadà</v>
          </cell>
          <cell r="I25" t="str">
            <v>SERVEIS COMUNS ADMINISTRACIÓ ELECTRÓNICA</v>
          </cell>
          <cell r="J25" t="str">
            <v>TRAMITACIÓ, PORTAL I CARPETES</v>
          </cell>
        </row>
        <row r="26">
          <cell r="A26" t="str">
            <v>SER0025</v>
          </cell>
          <cell r="B26" t="str">
            <v>Targeta Rosa</v>
          </cell>
          <cell r="C26" t="str">
            <v>GONZALEZ GARCIA, SUSANA</v>
          </cell>
          <cell r="D26" t="str">
            <v>TRIAS JUNCOSA, JAUME</v>
          </cell>
          <cell r="E26" t="str">
            <v>TRIAS JUNCOSA, JAUME</v>
          </cell>
          <cell r="F26" t="str">
            <v>Gerència de Recursos</v>
          </cell>
          <cell r="G26" t="str">
            <v>Gerència de Drets de Ciutadania, Participació i Transpàrencia</v>
          </cell>
          <cell r="H26" t="str">
            <v>Atenció al Ciutadà</v>
          </cell>
          <cell r="I26" t="str">
            <v>DRETS CIUTADANIA, PARTICIPACIÓ I TRANSPARÈNCIA</v>
          </cell>
          <cell r="J26" t="str">
            <v>DRETS CIUTADANIA, PARTICIPACIÓ I TRANSPARÈNCIA</v>
          </cell>
        </row>
        <row r="27">
          <cell r="A27" t="str">
            <v>SER0026</v>
          </cell>
          <cell r="B27" t="str">
            <v>Troballes</v>
          </cell>
          <cell r="C27" t="str">
            <v>ALEMANY SERRA, FRANCESC</v>
          </cell>
          <cell r="D27" t="str">
            <v>TRIAS JUNCOSA, JAUME</v>
          </cell>
          <cell r="E27" t="str">
            <v>TRIAS JUNCOSA, JAUME</v>
          </cell>
          <cell r="F27" t="str">
            <v>Gerència de Recursos</v>
          </cell>
          <cell r="G27" t="str">
            <v>Gerència de Drets de Ciutadania, Participació i Transpàrencia</v>
          </cell>
          <cell r="H27" t="str">
            <v>Atenció al Ciutadà</v>
          </cell>
          <cell r="I27" t="str">
            <v>DRETS CIUTADANIA, PARTICIPACIÓ I TRANSPARÈNCIA</v>
          </cell>
          <cell r="J27" t="str">
            <v>DRETS CIUTADANIA, PARTICIPACIÓ I TRANSPARÈNCIA</v>
          </cell>
        </row>
        <row r="28">
          <cell r="A28" t="str">
            <v>SER0027</v>
          </cell>
          <cell r="B28" t="str">
            <v>Registre i Seguiment de temes</v>
          </cell>
          <cell r="C28" t="str">
            <v>DOMINGUEZ MANCERA, MIGUEL</v>
          </cell>
          <cell r="D28" t="str">
            <v>CAPELLA MINGUELL, ROSA M.</v>
          </cell>
          <cell r="E28" t="str">
            <v>SANTAMARIA PEREZ, GLORIA</v>
          </cell>
          <cell r="F28" t="str">
            <v>Gerència de Recursos</v>
          </cell>
          <cell r="G28" t="str">
            <v>Gerència de Recursos</v>
          </cell>
          <cell r="H28" t="str">
            <v>Secretaria, Administració General i Gestió Documental</v>
          </cell>
          <cell r="I28" t="str">
            <v>RECURSOS</v>
          </cell>
          <cell r="J28" t="str">
            <v>REGISTRE, ARXIU I GESTIÓ DOCUMENTAL</v>
          </cell>
        </row>
        <row r="29">
          <cell r="A29" t="str">
            <v>SER0028</v>
          </cell>
          <cell r="B29" t="str">
            <v>Gestió biblioteques, fons documental, arxius</v>
          </cell>
          <cell r="C29" t="str">
            <v>LILLO ESPINOSA, ENRIQUE</v>
          </cell>
          <cell r="D29" t="str">
            <v>SANTAMARIA PEREZ, GLORIA</v>
          </cell>
          <cell r="E29" t="str">
            <v>SANTAMARIA PEREZ, GLORIA</v>
          </cell>
          <cell r="F29" t="str">
            <v>Gerència de Recursos</v>
          </cell>
          <cell r="G29" t="str">
            <v>Gerència de Recursos</v>
          </cell>
          <cell r="H29" t="str">
            <v>Secretaria, Administració General i Gestió Documental</v>
          </cell>
          <cell r="I29" t="str">
            <v>RECURSOS</v>
          </cell>
          <cell r="J29" t="str">
            <v>RECURSOS I ALCALDIA</v>
          </cell>
        </row>
        <row r="30">
          <cell r="A30" t="str">
            <v>SER0030</v>
          </cell>
          <cell r="B30" t="str">
            <v>Serveis a escoles</v>
          </cell>
          <cell r="C30" t="str">
            <v>GARCIA RAMON, MARTA</v>
          </cell>
          <cell r="D30" t="str">
            <v>BOIX RODRIGUEZ, JORDI</v>
          </cell>
          <cell r="E30" t="str">
            <v>BOIX RODRIGUEZ, JORDI</v>
          </cell>
          <cell r="F30" t="str">
            <v>Gerència de Cultura, Coneixement, Creativitat i Innovació</v>
          </cell>
          <cell r="G30" t="str">
            <v>Gerència de Drets Socials</v>
          </cell>
          <cell r="H30" t="str">
            <v>Secretaria, Administració General i Gestió Documental</v>
          </cell>
          <cell r="I30" t="str">
            <v>DRETS SOCIALS. IMEB</v>
          </cell>
          <cell r="J30" t="str">
            <v>DRETS SOCIALS. IMEB</v>
          </cell>
        </row>
        <row r="31">
          <cell r="A31" t="str">
            <v>SER0031</v>
          </cell>
          <cell r="B31" t="str">
            <v>Gestió òrgans de govern municipals</v>
          </cell>
          <cell r="C31" t="str">
            <v>GONZALEZ GARCIA, SUSANA</v>
          </cell>
          <cell r="D31" t="str">
            <v>SANTAMARIA PEREZ, GLORIA</v>
          </cell>
          <cell r="E31" t="str">
            <v>SANTAMARIA PEREZ, GLORIA</v>
          </cell>
          <cell r="F31" t="str">
            <v>Gerència de Recursos</v>
          </cell>
          <cell r="G31" t="str">
            <v>Gerència de Recursos</v>
          </cell>
          <cell r="H31" t="str">
            <v>Secretaria, Administració General i Gestió Documental</v>
          </cell>
          <cell r="I31" t="str">
            <v>RECURSOS</v>
          </cell>
          <cell r="J31" t="str">
            <v>RECURSOS I ALCALDIA</v>
          </cell>
        </row>
        <row r="32">
          <cell r="A32" t="str">
            <v>SER0032</v>
          </cell>
          <cell r="B32" t="str">
            <v>SERVEIS JURIDICS</v>
          </cell>
          <cell r="C32" t="str">
            <v>DOMINGUEZ MANCERA, MIGUEL</v>
          </cell>
          <cell r="D32" t="str">
            <v>SANTAMARIA PEREZ, GLORIA</v>
          </cell>
          <cell r="E32" t="str">
            <v>SANTAMARIA PEREZ, GLORIA</v>
          </cell>
          <cell r="F32" t="str">
            <v>Gerència de Recursos</v>
          </cell>
          <cell r="G32" t="str">
            <v>Gerència de Recursos</v>
          </cell>
          <cell r="H32" t="str">
            <v>Secretaria, Administració General i Gestió Documental</v>
          </cell>
          <cell r="I32" t="str">
            <v>REGISTRE, ARXIU I GESTIÓ DOCUMENTAL</v>
          </cell>
          <cell r="J32" t="str">
            <v>RECURSOS I ALCALDIA</v>
          </cell>
        </row>
        <row r="33">
          <cell r="A33" t="str">
            <v>SER0033</v>
          </cell>
          <cell r="B33" t="str">
            <v>Registre general d'E/S</v>
          </cell>
          <cell r="C33" t="str">
            <v>CAPELLA MINGUELL, ROSA M.</v>
          </cell>
          <cell r="D33" t="str">
            <v>CAPELLA MINGUELL, ROSA M.</v>
          </cell>
          <cell r="E33" t="str">
            <v>CAPELLA MINGUELL, ROSA M.</v>
          </cell>
          <cell r="F33" t="str">
            <v>Gerència de Recursos</v>
          </cell>
          <cell r="G33" t="str">
            <v>Gerència de Recursos</v>
          </cell>
          <cell r="H33" t="str">
            <v>Secretaria, Administració General i Gestió Documental</v>
          </cell>
          <cell r="I33" t="str">
            <v>REGISTRE, ARXIU I GESTIÓ DOCUMENTAL</v>
          </cell>
          <cell r="J33" t="str">
            <v>REGISTRE, ARXIU I GESTIÓ DOCUMENTAL</v>
          </cell>
        </row>
        <row r="34">
          <cell r="A34" t="str">
            <v>SER0034</v>
          </cell>
          <cell r="B34" t="str">
            <v>Gestió Econòmic Financera Ajuntament i OOAA</v>
          </cell>
          <cell r="C34" t="str">
            <v>LLOPART MARCE, NURIA</v>
          </cell>
          <cell r="D34" t="str">
            <v>CASTRO MORAL, LLUIS</v>
          </cell>
          <cell r="E34" t="str">
            <v>TORTOLA FERNANDEZ, JOSE A.</v>
          </cell>
          <cell r="F34" t="str">
            <v>Gerència d'Economia, Empresa i Ocupació</v>
          </cell>
          <cell r="G34" t="str">
            <v>Gerència de Presidència i Economia</v>
          </cell>
          <cell r="H34" t="str">
            <v>Gestió Econòmico-Financera</v>
          </cell>
          <cell r="I34" t="str">
            <v>PRESIDÈNCIA I ECONOMIA</v>
          </cell>
          <cell r="J34" t="str">
            <v>PRESIDÈNCIA I ECONOMIA</v>
          </cell>
        </row>
        <row r="35">
          <cell r="A35" t="str">
            <v>SER0035</v>
          </cell>
          <cell r="B35" t="str">
            <v>Gestió Econòmic Financera Entitats i Empreses</v>
          </cell>
          <cell r="C35" t="str">
            <v>LILLO ESPINOSA, ENRIQUE</v>
          </cell>
          <cell r="D35" t="str">
            <v>CASTRO MORAL, LLUIS</v>
          </cell>
          <cell r="E35" t="str">
            <v>TORTOLA FERNANDEZ, JOSE A.</v>
          </cell>
          <cell r="F35" t="str">
            <v>Gerència d'Economia, Empresa i Ocupació</v>
          </cell>
          <cell r="G35" t="str">
            <v>Gerència de Presidència i Economia</v>
          </cell>
          <cell r="H35" t="str">
            <v>Gestió Econòmico-Financera</v>
          </cell>
          <cell r="I35" t="str">
            <v>PRESIDÈNCIA I ECONOMIA</v>
          </cell>
          <cell r="J35" t="str">
            <v>PRESIDÈNCIA I ECONOMIA</v>
          </cell>
        </row>
        <row r="36">
          <cell r="A36" t="str">
            <v>SER0036</v>
          </cell>
          <cell r="B36" t="str">
            <v>Gestió Econòmic Financera Ens i Consorcis</v>
          </cell>
          <cell r="C36" t="str">
            <v>LLOPART MARCE, NURIA</v>
          </cell>
          <cell r="D36" t="str">
            <v>CASTRO MORAL, LLUIS</v>
          </cell>
          <cell r="E36" t="str">
            <v>TORTOLA FERNANDEZ, JOSE A.</v>
          </cell>
          <cell r="F36" t="str">
            <v>Gerència d'Economia, Empresa i Ocupació</v>
          </cell>
          <cell r="G36" t="str">
            <v>Gerència de Presidència i Economia</v>
          </cell>
          <cell r="H36" t="str">
            <v>Gestió Econòmico-Financera</v>
          </cell>
          <cell r="I36" t="str">
            <v>PRESIDÈNCIA I ECONOMIA</v>
          </cell>
          <cell r="J36" t="str">
            <v>PRESIDÈNCIA I ECONOMIA</v>
          </cell>
        </row>
        <row r="37">
          <cell r="A37" t="str">
            <v>SER0037</v>
          </cell>
          <cell r="B37" t="str">
            <v>Elaboració Pressupostos Grup Municipal</v>
          </cell>
          <cell r="C37" t="str">
            <v>CASADEMUNT TORRAS, JAVIER</v>
          </cell>
          <cell r="D37" t="str">
            <v>CASTRO MORAL, LLUIS</v>
          </cell>
          <cell r="E37" t="str">
            <v>TORTOLA FERNANDEZ, JOSE A.</v>
          </cell>
          <cell r="F37" t="str">
            <v>Gerència d'Economia, Empresa i Ocupació</v>
          </cell>
          <cell r="G37" t="str">
            <v>Gerència de Presidència i Economia</v>
          </cell>
          <cell r="H37" t="str">
            <v>Gestió Econòmico-Financera</v>
          </cell>
          <cell r="I37" t="str">
            <v>PRESIDÈNCIA I ECONOMIA</v>
          </cell>
          <cell r="J37" t="str">
            <v>PRESIDÈNCIA I ECONOMIA</v>
          </cell>
        </row>
        <row r="38">
          <cell r="A38" t="str">
            <v>SER0038</v>
          </cell>
          <cell r="B38" t="str">
            <v>Compres Ajuntament</v>
          </cell>
          <cell r="C38" t="str">
            <v>CASADEMUNT TORRAS, JAVIER</v>
          </cell>
          <cell r="D38" t="str">
            <v>SANTAMARIA PEREZ, GLORIA</v>
          </cell>
          <cell r="E38" t="str">
            <v>SANTAMARIA PEREZ, GLORIA</v>
          </cell>
          <cell r="F38" t="str">
            <v>Gerència de Recursos</v>
          </cell>
          <cell r="G38" t="str">
            <v>Gerència de Recursos</v>
          </cell>
          <cell r="H38" t="str">
            <v>Gestió Econòmico-Financera</v>
          </cell>
          <cell r="I38" t="str">
            <v>RECURSOS</v>
          </cell>
          <cell r="J38" t="str">
            <v>RECURSOS I ALCALDIA</v>
          </cell>
        </row>
        <row r="39">
          <cell r="A39" t="str">
            <v>SER0039</v>
          </cell>
          <cell r="B39" t="str">
            <v>Contractació</v>
          </cell>
          <cell r="C39" t="str">
            <v>RUBIO PARRA, ISABEL</v>
          </cell>
          <cell r="D39" t="str">
            <v>CASTRO MORAL, LLUIS</v>
          </cell>
          <cell r="E39" t="str">
            <v>TORTOLA FERNANDEZ, JOSE A.</v>
          </cell>
          <cell r="F39" t="str">
            <v>Gerència de Recursos</v>
          </cell>
          <cell r="G39" t="str">
            <v>Gerència de Presidència i Economia</v>
          </cell>
          <cell r="H39" t="str">
            <v>Gestió Econòmico-Financera</v>
          </cell>
          <cell r="I39" t="str">
            <v>PRESIDÈNCIA I ECONOMIA</v>
          </cell>
          <cell r="J39" t="str">
            <v>PRESIDÈNCIA I ECONOMIA</v>
          </cell>
        </row>
        <row r="40">
          <cell r="A40" t="str">
            <v>SER0039-1</v>
          </cell>
          <cell r="B40" t="str">
            <v>Contractació Pacs i Jardins</v>
          </cell>
          <cell r="C40" t="str">
            <v>LILLO ESPINOSA, ENRIQUE</v>
          </cell>
          <cell r="D40" t="str">
            <v>CASTRO MORAL, LLUIS</v>
          </cell>
          <cell r="E40" t="str">
            <v>CASTRO MORAL, LLUIS</v>
          </cell>
          <cell r="F40" t="str">
            <v>Gerència d'Hàbitat Urbà</v>
          </cell>
          <cell r="G40" t="str">
            <v>Gerència Ecologia Urbana</v>
          </cell>
          <cell r="H40" t="str">
            <v>Gestió Econòmico-Financera</v>
          </cell>
          <cell r="I40" t="str">
            <v>PRESIDÈNCIA I ECONOMIA</v>
          </cell>
          <cell r="J40" t="str">
            <v>PRESIDÈNCIA I ECONOMIA</v>
          </cell>
        </row>
        <row r="41">
          <cell r="A41" t="str">
            <v>SER0040</v>
          </cell>
          <cell r="B41" t="str">
            <v>Facturació Ajuntament (Ingresos no IMH)</v>
          </cell>
          <cell r="C41" t="str">
            <v>LILLO ESPINOSA, ENRIQUE</v>
          </cell>
          <cell r="D41" t="str">
            <v>CASTRO MORAL, LLUIS</v>
          </cell>
          <cell r="E41" t="str">
            <v>TORTOLA FERNANDEZ, JOSE A.</v>
          </cell>
          <cell r="F41" t="str">
            <v>Gerència d'Economia, Empresa i Ocupació</v>
          </cell>
          <cell r="G41" t="str">
            <v>Gerència de Presidència i Economia</v>
          </cell>
          <cell r="H41" t="str">
            <v>Gestió Econòmico-Financera</v>
          </cell>
          <cell r="I41" t="str">
            <v>PRESIDÈNCIA I ECONOMIA</v>
          </cell>
          <cell r="J41" t="str">
            <v>PRESIDÈNCIA I ECONOMIA</v>
          </cell>
        </row>
        <row r="42">
          <cell r="A42" t="str">
            <v>SER0041</v>
          </cell>
          <cell r="B42" t="str">
            <v>Gestió Inversions</v>
          </cell>
          <cell r="C42">
            <v>0</v>
          </cell>
          <cell r="D42" t="str">
            <v>CASTRO MORAL, LLUIS</v>
          </cell>
          <cell r="E42" t="str">
            <v>TORTOLA FERNANDEZ, JOSE A.</v>
          </cell>
          <cell r="F42" t="str">
            <v>Gerència d'Economia, Empresa i Ocupació</v>
          </cell>
          <cell r="G42" t="str">
            <v>Gerència de Presidència i Economia</v>
          </cell>
          <cell r="H42" t="str">
            <v>Gestió Econòmico-Financera</v>
          </cell>
          <cell r="I42" t="str">
            <v>PRESIDÈNCIA I ECONOMIA</v>
          </cell>
          <cell r="J42" t="str">
            <v>PRESIDÈNCIA I ECONOMIA</v>
          </cell>
        </row>
        <row r="43">
          <cell r="A43" t="str">
            <v>SER0042</v>
          </cell>
          <cell r="B43" t="str">
            <v>Gestió Expropiacions</v>
          </cell>
          <cell r="C43" t="str">
            <v>LILLO ESPINOSA, ENRIQUE</v>
          </cell>
          <cell r="D43" t="str">
            <v>CASTRO MORAL, LLUIS</v>
          </cell>
          <cell r="E43" t="str">
            <v>TORTOLA FERNANDEZ, JOSE A.</v>
          </cell>
          <cell r="F43" t="str">
            <v>Gerència d'Economia, Empresa i Ocupació</v>
          </cell>
          <cell r="G43" t="str">
            <v>Gerència de Presidència i Economia</v>
          </cell>
          <cell r="H43" t="str">
            <v>Gestió Econòmico-Financera</v>
          </cell>
          <cell r="I43" t="str">
            <v>PRESIDÈNCIA I ECONOMIA</v>
          </cell>
          <cell r="J43" t="str">
            <v>PRESIDÈNCIA I ECONOMIA</v>
          </cell>
        </row>
        <row r="44">
          <cell r="A44" t="str">
            <v>SER0043</v>
          </cell>
          <cell r="B44" t="str">
            <v>Tresoreria Ordenació Pagaments</v>
          </cell>
          <cell r="C44" t="str">
            <v>LLOPART MARCE, NURIA</v>
          </cell>
          <cell r="D44" t="str">
            <v>CASTRO MORAL, LLUIS</v>
          </cell>
          <cell r="E44" t="str">
            <v>TORTOLA FERNANDEZ, JOSE A.</v>
          </cell>
          <cell r="F44" t="str">
            <v>Gerència de Recursos</v>
          </cell>
          <cell r="G44" t="str">
            <v>Gerència de Presidència i Economia</v>
          </cell>
          <cell r="H44" t="str">
            <v>Gestió Econòmico-Financera</v>
          </cell>
          <cell r="I44" t="str">
            <v>PRESIDÈNCIA I ECONOMIA</v>
          </cell>
          <cell r="J44" t="str">
            <v>PRESIDÈNCIA I ECONOMIA</v>
          </cell>
        </row>
        <row r="45">
          <cell r="A45" t="str">
            <v>SER0044</v>
          </cell>
          <cell r="B45" t="str">
            <v>Subvencions i Convenis</v>
          </cell>
          <cell r="C45" t="str">
            <v>LILLO ESPINOSA, ENRIQUE</v>
          </cell>
          <cell r="D45" t="str">
            <v>SANTAMARIA PEREZ, GLORIA</v>
          </cell>
          <cell r="E45" t="str">
            <v>SANTAMARIA PEREZ, GLORIA</v>
          </cell>
          <cell r="F45" t="str">
            <v>Gerència de Recursos</v>
          </cell>
          <cell r="G45" t="str">
            <v>Gerència de Recursos</v>
          </cell>
          <cell r="H45" t="str">
            <v>Gestió Econòmico-Financera</v>
          </cell>
          <cell r="I45" t="str">
            <v>RECURSOS</v>
          </cell>
          <cell r="J45" t="str">
            <v>RECURSOS I ALCALDIA</v>
          </cell>
        </row>
        <row r="46">
          <cell r="A46" t="str">
            <v>SER0045</v>
          </cell>
          <cell r="B46" t="str">
            <v>Gestió del patrimoni</v>
          </cell>
          <cell r="C46" t="str">
            <v>CASADEMUNT TORRAS, JAVIER</v>
          </cell>
          <cell r="D46" t="str">
            <v>CASTRO MORAL, LLUIS</v>
          </cell>
          <cell r="E46" t="str">
            <v>TORTOLA FERNANDEZ, JOSE A.</v>
          </cell>
          <cell r="F46" t="str">
            <v>Gerència de Recursos</v>
          </cell>
          <cell r="G46" t="str">
            <v>Gerència de Presidència i Economia</v>
          </cell>
          <cell r="H46" t="str">
            <v>Gestió Econòmico-Financera</v>
          </cell>
          <cell r="I46" t="str">
            <v>PRESIDÈNCIA I ECONOMIA</v>
          </cell>
          <cell r="J46" t="str">
            <v>PRESIDÈNCIA I ECONOMIA</v>
          </cell>
        </row>
        <row r="47">
          <cell r="A47" t="str">
            <v>SER0046</v>
          </cell>
          <cell r="B47" t="str">
            <v>Subministraments</v>
          </cell>
          <cell r="C47" t="str">
            <v>CASTRO MORAL, LLUIS</v>
          </cell>
          <cell r="D47" t="str">
            <v>SANTAMARIA PEREZ, GLORIA</v>
          </cell>
          <cell r="E47" t="str">
            <v>SANTAMARIA PEREZ, GLORIA</v>
          </cell>
          <cell r="F47" t="str">
            <v>Gerència de Recursos</v>
          </cell>
          <cell r="G47" t="str">
            <v>Gerència de Recursos</v>
          </cell>
          <cell r="H47" t="str">
            <v>Gestió Econòmico-Financera</v>
          </cell>
          <cell r="I47" t="str">
            <v>RECURSOS</v>
          </cell>
          <cell r="J47" t="str">
            <v>RECURSOS I ALCALDIA</v>
          </cell>
        </row>
        <row r="48">
          <cell r="A48" t="str">
            <v>SER0047</v>
          </cell>
          <cell r="B48" t="str">
            <v>Manteniment i Neteja</v>
          </cell>
          <cell r="C48" t="str">
            <v>CASTRO MORAL, LLUIS</v>
          </cell>
          <cell r="D48" t="str">
            <v>SANTAMARIA PEREZ, GLORIA</v>
          </cell>
          <cell r="E48" t="str">
            <v>SANTAMARIA PEREZ, GLORIA</v>
          </cell>
          <cell r="F48" t="str">
            <v>Gerència de Recursos</v>
          </cell>
          <cell r="G48" t="str">
            <v>Gerència de Recursos</v>
          </cell>
          <cell r="H48" t="str">
            <v>Gestió Econòmico-Financera</v>
          </cell>
          <cell r="I48" t="str">
            <v>RECURSOS</v>
          </cell>
          <cell r="J48" t="str">
            <v>RECURSOS I ALCALDIA</v>
          </cell>
        </row>
        <row r="49">
          <cell r="A49" t="str">
            <v>SER0048</v>
          </cell>
          <cell r="B49" t="str">
            <v>Concesions</v>
          </cell>
          <cell r="C49" t="str">
            <v>RUBIO PARRA, ISABEL</v>
          </cell>
          <cell r="D49" t="str">
            <v>CASTRO MORAL, LLUIS</v>
          </cell>
          <cell r="E49" t="str">
            <v>TORTOLA FERNANDEZ, JOSE A.</v>
          </cell>
          <cell r="F49" t="str">
            <v>Gerència de Recursos</v>
          </cell>
          <cell r="G49" t="str">
            <v>Gerència de Presidència i Economia</v>
          </cell>
          <cell r="H49" t="str">
            <v>Gestió Econòmico-Financera</v>
          </cell>
          <cell r="I49" t="str">
            <v>PRESIDÈNCIA I ECONOMIA</v>
          </cell>
          <cell r="J49" t="str">
            <v>PRESIDÈNCIA I ECONOMIA</v>
          </cell>
        </row>
        <row r="50">
          <cell r="A50" t="str">
            <v>SER0049</v>
          </cell>
          <cell r="B50" t="str">
            <v>Nòmina SAP</v>
          </cell>
          <cell r="C50" t="str">
            <v>VARELA PINART, GEMMA</v>
          </cell>
          <cell r="D50" t="str">
            <v>PUY CASTELLS, JOSEP</v>
          </cell>
          <cell r="E50" t="str">
            <v>PUY CASTELLS, JOSEP</v>
          </cell>
          <cell r="F50" t="str">
            <v>Gerència de Recursos Humans i Organització</v>
          </cell>
          <cell r="G50" t="str">
            <v>Gerència de Recursos Humans i Organització</v>
          </cell>
          <cell r="H50" t="str">
            <v>Recursos Humans</v>
          </cell>
          <cell r="I50" t="str">
            <v>RRHH I ORGANITZACIÓ</v>
          </cell>
          <cell r="J50" t="str">
            <v>RRHH I ORGANITZACIÓ</v>
          </cell>
        </row>
        <row r="51">
          <cell r="A51" t="str">
            <v>SER0050</v>
          </cell>
          <cell r="B51" t="str">
            <v>Tramits Multiempresa (Notes)</v>
          </cell>
          <cell r="C51" t="str">
            <v>VARELA PINART, GEMMA</v>
          </cell>
          <cell r="D51" t="str">
            <v>PUY CASTELLS, JOSEP</v>
          </cell>
          <cell r="E51" t="str">
            <v>PUY CASTELLS, JOSEP</v>
          </cell>
          <cell r="F51" t="str">
            <v>Gerència de Recursos Humans i Organització</v>
          </cell>
          <cell r="G51" t="str">
            <v>Gerència de Recursos Humans i Organització</v>
          </cell>
          <cell r="H51" t="str">
            <v>Recursos Humans</v>
          </cell>
          <cell r="I51" t="str">
            <v>RRHH I ORGANITZACIÓ</v>
          </cell>
          <cell r="J51" t="str">
            <v>RRHH I ORGANITZACIÓ</v>
          </cell>
        </row>
        <row r="52">
          <cell r="A52" t="str">
            <v>SER0051</v>
          </cell>
          <cell r="B52" t="str">
            <v>Control de Presencia</v>
          </cell>
          <cell r="C52" t="str">
            <v>PUIG PONS, XAVIER</v>
          </cell>
          <cell r="D52" t="str">
            <v>PUY CASTELLS, JOSEP</v>
          </cell>
          <cell r="E52" t="str">
            <v>PUY CASTELLS, JOSEP</v>
          </cell>
          <cell r="F52" t="str">
            <v>Gerència de Recursos Humans i Organització</v>
          </cell>
          <cell r="G52" t="str">
            <v>Gerència de Recursos Humans i Organització</v>
          </cell>
          <cell r="H52" t="str">
            <v>Recursos Humans</v>
          </cell>
          <cell r="I52" t="str">
            <v>RRHH I ORGANITZACIÓ</v>
          </cell>
          <cell r="J52" t="str">
            <v>RRHH I ORGANITZACIÓ</v>
          </cell>
        </row>
        <row r="53">
          <cell r="A53" t="str">
            <v>SER0052</v>
          </cell>
          <cell r="B53" t="str">
            <v>Portal Empleat</v>
          </cell>
          <cell r="C53" t="str">
            <v>CAMA AZOZ, XAVIER</v>
          </cell>
          <cell r="D53" t="str">
            <v>PUY CASTELLS, JOSEP</v>
          </cell>
          <cell r="E53" t="str">
            <v>PUY CASTELLS, JOSEP</v>
          </cell>
          <cell r="F53" t="str">
            <v>Gerència de Recursos Humans i Organització</v>
          </cell>
          <cell r="G53" t="str">
            <v>Gerència de Recursos Humans i Organització</v>
          </cell>
          <cell r="H53" t="str">
            <v>Recursos Humans</v>
          </cell>
          <cell r="I53" t="str">
            <v>RRHH I ORGANITZACIÓ</v>
          </cell>
          <cell r="J53" t="str">
            <v>RRHH I ORGANITZACIÓ</v>
          </cell>
        </row>
        <row r="54">
          <cell r="A54" t="str">
            <v>SER0053</v>
          </cell>
          <cell r="B54" t="str">
            <v>Selecció de personal</v>
          </cell>
          <cell r="C54" t="str">
            <v>ILLAN ROURA, INES</v>
          </cell>
          <cell r="D54" t="str">
            <v>PUY CASTELLS, JOSEP</v>
          </cell>
          <cell r="E54" t="str">
            <v>PUY CASTELLS, JOSEP</v>
          </cell>
          <cell r="F54" t="str">
            <v>Gerència de Recursos Humans i Organització</v>
          </cell>
          <cell r="G54" t="str">
            <v>Gerència de Recursos Humans i Organització</v>
          </cell>
          <cell r="H54" t="str">
            <v>Recursos Humans</v>
          </cell>
          <cell r="I54" t="str">
            <v>RRHH I ORGANITZACIÓ</v>
          </cell>
          <cell r="J54" t="str">
            <v>RRHH I ORGANITZACIÓ</v>
          </cell>
        </row>
        <row r="55">
          <cell r="A55" t="str">
            <v>SER0054</v>
          </cell>
          <cell r="B55" t="str">
            <v>Organització i Administració de Personal</v>
          </cell>
          <cell r="C55" t="str">
            <v>PUY CASTELLS, JOSEP</v>
          </cell>
          <cell r="D55" t="str">
            <v>PUY CASTELLS, JOSEP</v>
          </cell>
          <cell r="E55" t="str">
            <v>PUY CASTELLS, JOSEP</v>
          </cell>
          <cell r="F55" t="str">
            <v>Gerència de Recursos Humans i Organització</v>
          </cell>
          <cell r="G55" t="str">
            <v>Gerència de Recursos Humans i Organització</v>
          </cell>
          <cell r="H55" t="str">
            <v>Recursos Humans</v>
          </cell>
          <cell r="I55" t="str">
            <v>RRHH I ORGANITZACIÓ</v>
          </cell>
          <cell r="J55" t="str">
            <v>RRHH I ORGANITZACIÓ</v>
          </cell>
        </row>
        <row r="56">
          <cell r="A56" t="str">
            <v>SER0055</v>
          </cell>
          <cell r="B56" t="str">
            <v>Desenvolupament de personal</v>
          </cell>
          <cell r="C56" t="str">
            <v>CAMA AZOZ, XAVIER</v>
          </cell>
          <cell r="D56" t="str">
            <v>PUY CASTELLS, JOSEP</v>
          </cell>
          <cell r="E56" t="str">
            <v>PUY CASTELLS, JOSEP</v>
          </cell>
          <cell r="F56" t="str">
            <v>Gerència de Recursos Humans i Organització</v>
          </cell>
          <cell r="G56" t="str">
            <v>Gerència de Recursos Humans i Organització</v>
          </cell>
          <cell r="H56" t="str">
            <v>Recursos Humans</v>
          </cell>
          <cell r="I56" t="str">
            <v>RRHH I ORGANITZACIÓ</v>
          </cell>
          <cell r="J56" t="str">
            <v>RRHH I ORGANITZACIÓ</v>
          </cell>
        </row>
        <row r="57">
          <cell r="A57" t="str">
            <v>SER0056</v>
          </cell>
          <cell r="B57" t="str">
            <v>Notaris</v>
          </cell>
          <cell r="C57" t="str">
            <v>FARRE ALBENDEA, JOAN M.</v>
          </cell>
          <cell r="D57" t="str">
            <v>SERRA FERRANDO, MARTA</v>
          </cell>
          <cell r="E57" t="str">
            <v>SERRA FERRANDO, MARTA</v>
          </cell>
          <cell r="F57" t="str">
            <v>Institut Municipal d'Hisenda de Barcelona</v>
          </cell>
          <cell r="G57" t="str">
            <v>Institut Municipal d'Hisenda de Barcelona</v>
          </cell>
          <cell r="H57" t="str">
            <v>Gestió Tributs i Recaptació (Hisenda)</v>
          </cell>
          <cell r="I57" t="str">
            <v>IMH</v>
          </cell>
          <cell r="J57" t="str">
            <v>IMH</v>
          </cell>
        </row>
        <row r="58">
          <cell r="A58" t="str">
            <v>SER0057</v>
          </cell>
          <cell r="B58" t="str">
            <v>Tributs vehicles</v>
          </cell>
          <cell r="C58" t="str">
            <v>TENES MASCORDA, JOAN</v>
          </cell>
          <cell r="D58" t="str">
            <v>SERRA FERRANDO, MARTA</v>
          </cell>
          <cell r="E58" t="str">
            <v>SERRA FERRANDO, MARTA</v>
          </cell>
          <cell r="F58" t="str">
            <v>Institut Municipal d'Hisenda de Barcelona</v>
          </cell>
          <cell r="G58" t="str">
            <v>Institut Municipal d'Hisenda de Barcelona</v>
          </cell>
          <cell r="H58" t="str">
            <v>Gestió Tributs i Recaptació (Hisenda)</v>
          </cell>
          <cell r="I58" t="str">
            <v>IMH</v>
          </cell>
          <cell r="J58" t="str">
            <v>IMH</v>
          </cell>
        </row>
        <row r="59">
          <cell r="A59" t="str">
            <v>SER0058</v>
          </cell>
          <cell r="B59" t="str">
            <v>Tributs IBI i Cadastre</v>
          </cell>
          <cell r="C59" t="str">
            <v>MIER DE TERAN PAYRO, CARMEN</v>
          </cell>
          <cell r="D59" t="str">
            <v>SERRA FERRANDO, MARTA</v>
          </cell>
          <cell r="E59" t="str">
            <v>SERRA FERRANDO, MARTA</v>
          </cell>
          <cell r="F59" t="str">
            <v>Institut Municipal d'Hisenda de Barcelona</v>
          </cell>
          <cell r="G59" t="str">
            <v>Institut Municipal d'Hisenda de Barcelona</v>
          </cell>
          <cell r="H59" t="str">
            <v>Gestió Tributs i Recaptació (Hisenda)</v>
          </cell>
          <cell r="I59" t="str">
            <v>IMH</v>
          </cell>
          <cell r="J59" t="str">
            <v>IMH</v>
          </cell>
        </row>
        <row r="60">
          <cell r="A60" t="str">
            <v>SER0059</v>
          </cell>
          <cell r="B60" t="str">
            <v>Tributs Plusvàlues</v>
          </cell>
          <cell r="C60" t="str">
            <v>MIER DE TERAN PAYRO, CARMEN</v>
          </cell>
          <cell r="D60" t="str">
            <v>SERRA FERRANDO, MARTA</v>
          </cell>
          <cell r="E60" t="str">
            <v>SERRA FERRANDO, MARTA</v>
          </cell>
          <cell r="F60" t="str">
            <v>Institut Municipal d'Hisenda de Barcelona</v>
          </cell>
          <cell r="G60" t="str">
            <v>Institut Municipal d'Hisenda de Barcelona</v>
          </cell>
          <cell r="H60" t="str">
            <v>Gestió Tributs i Recaptació (Hisenda)</v>
          </cell>
          <cell r="I60" t="str">
            <v>IMH</v>
          </cell>
          <cell r="J60" t="str">
            <v>IMH</v>
          </cell>
        </row>
        <row r="61">
          <cell r="A61" t="str">
            <v>SER0060</v>
          </cell>
          <cell r="B61" t="str">
            <v>Tributs IAE</v>
          </cell>
          <cell r="C61" t="str">
            <v>NIVELA ALOS, CONXITA</v>
          </cell>
          <cell r="D61" t="str">
            <v>SERRA FERRANDO, MARTA</v>
          </cell>
          <cell r="E61" t="str">
            <v>SERRA FERRANDO, MARTA</v>
          </cell>
          <cell r="F61" t="str">
            <v>Institut Municipal d'Hisenda de Barcelona</v>
          </cell>
          <cell r="G61" t="str">
            <v>Institut Municipal d'Hisenda de Barcelona</v>
          </cell>
          <cell r="H61" t="str">
            <v>Gestió Tributs i Recaptació (Hisenda)</v>
          </cell>
          <cell r="I61" t="str">
            <v>IMH</v>
          </cell>
          <cell r="J61" t="str">
            <v>IMH</v>
          </cell>
        </row>
        <row r="62">
          <cell r="A62" t="str">
            <v>SER0061</v>
          </cell>
          <cell r="B62" t="str">
            <v>Tributs Residus</v>
          </cell>
          <cell r="C62" t="str">
            <v>NIVELA ALOS, CONXITA</v>
          </cell>
          <cell r="D62" t="str">
            <v>SERRA FERRANDO, MARTA</v>
          </cell>
          <cell r="E62" t="str">
            <v>SERRA FERRANDO, MARTA</v>
          </cell>
          <cell r="F62" t="str">
            <v>Institut Municipal d'Hisenda de Barcelona</v>
          </cell>
          <cell r="G62" t="str">
            <v>Institut Municipal d'Hisenda de Barcelona</v>
          </cell>
          <cell r="H62" t="str">
            <v>Gestió Tributs i Recaptació (Hisenda)</v>
          </cell>
          <cell r="I62" t="str">
            <v>IMH</v>
          </cell>
          <cell r="J62" t="str">
            <v>IMH</v>
          </cell>
        </row>
        <row r="63">
          <cell r="A63" t="str">
            <v>SER0062</v>
          </cell>
          <cell r="B63" t="str">
            <v>Tributs Guals i vetlladors (Padró)</v>
          </cell>
          <cell r="C63" t="str">
            <v>SOLDEVILA GUELL, JOSEP</v>
          </cell>
          <cell r="D63" t="str">
            <v>SERRA FERRANDO, MARTA</v>
          </cell>
          <cell r="E63" t="str">
            <v>SERRA FERRANDO, MARTA</v>
          </cell>
          <cell r="F63" t="str">
            <v>Institut Municipal d'Hisenda de Barcelona</v>
          </cell>
          <cell r="G63" t="str">
            <v>Institut Municipal d'Hisenda de Barcelona</v>
          </cell>
          <cell r="H63" t="str">
            <v>Gestió Tributs i Recaptació (Hisenda)</v>
          </cell>
          <cell r="I63" t="str">
            <v>IMH</v>
          </cell>
          <cell r="J63" t="str">
            <v>IMH</v>
          </cell>
        </row>
        <row r="64">
          <cell r="A64" t="str">
            <v>SER0063</v>
          </cell>
          <cell r="B64" t="str">
            <v>Contribuent</v>
          </cell>
          <cell r="C64" t="str">
            <v>ANTON SANTOS, JOSEP LLUI</v>
          </cell>
          <cell r="D64" t="str">
            <v>SERRA FERRANDO, MARTA</v>
          </cell>
          <cell r="E64" t="str">
            <v>SERRA FERRANDO, MARTA</v>
          </cell>
          <cell r="F64" t="str">
            <v>Institut Municipal d'Hisenda de Barcelona</v>
          </cell>
          <cell r="G64" t="str">
            <v>Institut Municipal d'Hisenda de Barcelona</v>
          </cell>
          <cell r="H64" t="str">
            <v>Gestió Tributs i Recaptació (Hisenda)</v>
          </cell>
          <cell r="I64" t="str">
            <v>IMH</v>
          </cell>
          <cell r="J64" t="str">
            <v>IMH</v>
          </cell>
        </row>
        <row r="65">
          <cell r="A65" t="str">
            <v>SER0064</v>
          </cell>
          <cell r="B65" t="str">
            <v>Recaptació</v>
          </cell>
          <cell r="C65" t="str">
            <v>MARCE PUJOL, ALEXANDRE</v>
          </cell>
          <cell r="D65" t="str">
            <v>SERRA FERRANDO, MARTA</v>
          </cell>
          <cell r="E65" t="str">
            <v>SERRA FERRANDO, MARTA</v>
          </cell>
          <cell r="F65" t="str">
            <v>Institut Municipal d'Hisenda de Barcelona</v>
          </cell>
          <cell r="G65" t="str">
            <v>Institut Municipal d'Hisenda de Barcelona</v>
          </cell>
          <cell r="H65" t="str">
            <v>Gestió Tributs i Recaptació (Hisenda)</v>
          </cell>
          <cell r="I65" t="str">
            <v>IMH</v>
          </cell>
          <cell r="J65" t="str">
            <v>IMH</v>
          </cell>
        </row>
        <row r="66">
          <cell r="A66" t="str">
            <v>SER0065</v>
          </cell>
          <cell r="B66" t="str">
            <v>Passarel·la de pagament</v>
          </cell>
          <cell r="C66" t="str">
            <v>FARRE ALBENDEA, JOAN M.</v>
          </cell>
          <cell r="D66" t="str">
            <v>TRIAS JUNCOSA, JAUME</v>
          </cell>
          <cell r="E66" t="str">
            <v>TRIAS JUNCOSA, JAUME</v>
          </cell>
          <cell r="F66" t="str">
            <v>Institut Municipal d'Hisenda de Barcelona</v>
          </cell>
          <cell r="G66" t="str">
            <v>Institut Municipal d'Hisenda de Barcelona</v>
          </cell>
          <cell r="H66" t="str">
            <v>Atenció al Ciutadà</v>
          </cell>
          <cell r="I66" t="str">
            <v>SERVEIS COMUNS ADMINISTRACIÓ ELECTRÓNICA</v>
          </cell>
          <cell r="J66" t="str">
            <v>TRAMITACIÓ, PORTAL I CARPETES</v>
          </cell>
        </row>
        <row r="67">
          <cell r="A67" t="str">
            <v>SER0066</v>
          </cell>
          <cell r="B67" t="str">
            <v>Inspeccions, Liquidacions, autoliquidacions i facturació</v>
          </cell>
          <cell r="C67" t="str">
            <v>FARRE ALBENDEA, JOAN M.</v>
          </cell>
          <cell r="D67" t="str">
            <v>SERRA FERRANDO, MARTA</v>
          </cell>
          <cell r="E67" t="str">
            <v>SERRA FERRANDO, MARTA</v>
          </cell>
          <cell r="F67" t="str">
            <v>Institut Municipal d'Hisenda de Barcelona</v>
          </cell>
          <cell r="G67" t="str">
            <v>Institut Municipal d'Hisenda de Barcelona</v>
          </cell>
          <cell r="H67" t="str">
            <v>Gestió Tributs i Recaptació (Hisenda)</v>
          </cell>
          <cell r="I67" t="str">
            <v>IMH</v>
          </cell>
          <cell r="J67" t="str">
            <v>IMH</v>
          </cell>
        </row>
        <row r="68">
          <cell r="A68" t="str">
            <v>SER0067</v>
          </cell>
          <cell r="B68" t="str">
            <v>Embargaments</v>
          </cell>
          <cell r="C68" t="str">
            <v>GOMEZ VILLADANGOS, JOSE</v>
          </cell>
          <cell r="D68" t="str">
            <v>SERRA FERRANDO, MARTA</v>
          </cell>
          <cell r="E68" t="str">
            <v>SERRA FERRANDO, MARTA</v>
          </cell>
          <cell r="F68" t="str">
            <v>Institut Municipal d'Hisenda de Barcelona</v>
          </cell>
          <cell r="G68" t="str">
            <v>Institut Municipal d'Hisenda de Barcelona</v>
          </cell>
          <cell r="H68" t="str">
            <v>Gestió Tributs i Recaptació (Hisenda)</v>
          </cell>
          <cell r="I68" t="str">
            <v>IMH</v>
          </cell>
          <cell r="J68" t="str">
            <v>IMH</v>
          </cell>
        </row>
        <row r="69">
          <cell r="A69" t="str">
            <v>SER0068</v>
          </cell>
          <cell r="B69" t="str">
            <v>Gestió Sancions</v>
          </cell>
          <cell r="C69" t="str">
            <v>ALEMANY SERRA, FRANCESC</v>
          </cell>
          <cell r="D69" t="str">
            <v>SERRA FERRANDO, MARTA</v>
          </cell>
          <cell r="E69" t="str">
            <v>SERRA FERRANDO, MARTA</v>
          </cell>
          <cell r="F69" t="str">
            <v>Institut Municipal d'Hisenda de Barcelona</v>
          </cell>
          <cell r="G69" t="str">
            <v>Institut Municipal d'Hisenda de Barcelona</v>
          </cell>
          <cell r="H69" t="str">
            <v>Gestió Tributs i Recaptació (Hisenda)</v>
          </cell>
          <cell r="I69" t="str">
            <v>IMH</v>
          </cell>
          <cell r="J69" t="str">
            <v>IMH</v>
          </cell>
        </row>
        <row r="70">
          <cell r="A70" t="str">
            <v>SER0069</v>
          </cell>
          <cell r="B70" t="str">
            <v>Arxiu d'imatges digitalitzades</v>
          </cell>
          <cell r="C70" t="str">
            <v>RIBAS IBAÑEZ, FRANCESC</v>
          </cell>
          <cell r="D70" t="str">
            <v>SERRA FERRANDO, MARTA</v>
          </cell>
          <cell r="E70" t="str">
            <v>SERRA FERRANDO, MARTA</v>
          </cell>
          <cell r="F70" t="str">
            <v>Institut Municipal d'Hisenda de Barcelona</v>
          </cell>
          <cell r="G70" t="str">
            <v>Institut Municipal d'Hisenda de Barcelona</v>
          </cell>
          <cell r="H70" t="str">
            <v>Gestió Tributs i Recaptació (Hisenda)</v>
          </cell>
          <cell r="I70" t="str">
            <v>IMH</v>
          </cell>
          <cell r="J70" t="str">
            <v>IMH</v>
          </cell>
        </row>
        <row r="71">
          <cell r="A71" t="str">
            <v>SER0070</v>
          </cell>
          <cell r="B71" t="str">
            <v>Notificacions electróniques</v>
          </cell>
          <cell r="C71" t="str">
            <v>ALEMANY SERRA, FRANCESC</v>
          </cell>
          <cell r="D71" t="str">
            <v>TRIAS JUNCOSA, JAUME</v>
          </cell>
          <cell r="E71" t="str">
            <v>TRIAS JUNCOSA, JAUME</v>
          </cell>
          <cell r="F71" t="str">
            <v>Institut Municipal d'Hisenda de Barcelona</v>
          </cell>
          <cell r="G71" t="str">
            <v>Institut Municipal d'Hisenda de Barcelona</v>
          </cell>
          <cell r="H71" t="str">
            <v>Atenció al Ciutadà</v>
          </cell>
          <cell r="I71" t="str">
            <v>SERVEIS COMUNS ADMINISTRACIÓ ELECTRÓNICA</v>
          </cell>
          <cell r="J71" t="str">
            <v>TRAMITACIÓ, PORTAL I CARPETES</v>
          </cell>
        </row>
        <row r="72">
          <cell r="A72" t="str">
            <v>SER0071</v>
          </cell>
          <cell r="B72" t="str">
            <v>Aplicatiu PDA GUB</v>
          </cell>
          <cell r="C72" t="str">
            <v>LARA ARANA, NURIA</v>
          </cell>
          <cell r="D72" t="str">
            <v>TORTOLA FERNANDEZ, JOSE A.</v>
          </cell>
          <cell r="E72" t="str">
            <v>CLOTET CIRUELO, JOSEP</v>
          </cell>
          <cell r="F72" t="str">
            <v>Gerència de Prevenció, Seguretat i Mobilitat</v>
          </cell>
          <cell r="G72" t="str">
            <v>Gerència de Seguretat i Prevenció</v>
          </cell>
          <cell r="H72" t="str">
            <v>Espai Urbà</v>
          </cell>
          <cell r="I72" t="str">
            <v>SEGURETAT I PREVENCIÓ</v>
          </cell>
          <cell r="J72" t="str">
            <v>SEGURETAT I PREVENCIÓ</v>
          </cell>
        </row>
        <row r="73">
          <cell r="A73" t="str">
            <v>SER0072</v>
          </cell>
          <cell r="B73" t="str">
            <v>Oficines d'Habitatge</v>
          </cell>
          <cell r="C73">
            <v>0</v>
          </cell>
          <cell r="D73" t="str">
            <v>TORTOLA FERNANDEZ, JOSE A.</v>
          </cell>
          <cell r="E73" t="str">
            <v>JIMENEZ ORANTES, PACO</v>
          </cell>
          <cell r="F73" t="str">
            <v>Gerència d'Hàbitat Urbà</v>
          </cell>
          <cell r="G73" t="str">
            <v>Gerència de Drets Socials</v>
          </cell>
          <cell r="H73" t="str">
            <v>Espai Urbà</v>
          </cell>
          <cell r="I73" t="str">
            <v>ECOLOGIA URBANA. URBANISME</v>
          </cell>
          <cell r="J73" t="str">
            <v>ECOLOGIA URBANA. URBANISME</v>
          </cell>
        </row>
        <row r="74">
          <cell r="A74" t="str">
            <v>SER0073</v>
          </cell>
          <cell r="B74" t="str">
            <v>Inspeccions</v>
          </cell>
          <cell r="C74" t="str">
            <v>SOLA PUY, ALFRED</v>
          </cell>
          <cell r="D74" t="str">
            <v>TORTOLA FERNANDEZ, JOSE A.</v>
          </cell>
          <cell r="E74" t="str">
            <v>GUILLEN BELLIDO, JOSÉ MIGUEL</v>
          </cell>
          <cell r="F74" t="str">
            <v>Gerència d'Hàbitat Urbà</v>
          </cell>
          <cell r="G74" t="str">
            <v>Gerència Ecologia Urbana</v>
          </cell>
          <cell r="H74" t="str">
            <v>Espai Urbà</v>
          </cell>
          <cell r="I74" t="str">
            <v>ECOLOGIA URBANA. URBANISME</v>
          </cell>
          <cell r="J74" t="str">
            <v>ECOLOGIA URBANA. URBANISME</v>
          </cell>
        </row>
        <row r="75">
          <cell r="A75" t="str">
            <v>SER0074</v>
          </cell>
          <cell r="B75" t="str">
            <v>Expedient Electrònic - OEP - GUB</v>
          </cell>
          <cell r="C75" t="str">
            <v>Arias Lopez, Laura</v>
          </cell>
          <cell r="D75" t="str">
            <v>TORTOLA FERNANDEZ, JOSE A.</v>
          </cell>
          <cell r="E75" t="str">
            <v>CLOTET CIRUELO, JOSEP</v>
          </cell>
          <cell r="F75" t="str">
            <v>Gerència de Prevenció, Seguretat i Mobilitat</v>
          </cell>
          <cell r="G75" t="str">
            <v>Gerència de Seguretat i Prevenció</v>
          </cell>
          <cell r="H75" t="str">
            <v>Espai Urbà</v>
          </cell>
          <cell r="I75" t="str">
            <v>SEGURETAT I PREVENCIÓ</v>
          </cell>
          <cell r="J75" t="str">
            <v>SEGURETAT I PREVENCIÓ</v>
          </cell>
        </row>
        <row r="76">
          <cell r="A76" t="str">
            <v>SER0075</v>
          </cell>
          <cell r="B76" t="str">
            <v>Expedient Electrònic - Obres</v>
          </cell>
          <cell r="C76" t="str">
            <v>SOLA PUY, ALFRED</v>
          </cell>
          <cell r="D76" t="str">
            <v>TORTOLA FERNANDEZ, JOSE A.</v>
          </cell>
          <cell r="E76" t="str">
            <v>GUILLEN BELLIDO, JOSÉ MIGUEL</v>
          </cell>
          <cell r="F76" t="str">
            <v>Gerència d'Hàbitat Urbà</v>
          </cell>
          <cell r="G76" t="str">
            <v>Gerència Ecologia Urbana</v>
          </cell>
          <cell r="H76" t="str">
            <v>Espai Urbà</v>
          </cell>
          <cell r="I76" t="str">
            <v>ECOLOGIA URBANA. URBANISME</v>
          </cell>
          <cell r="J76" t="str">
            <v>ECOLOGIA URBANA. URBANISME</v>
          </cell>
        </row>
        <row r="77">
          <cell r="A77" t="str">
            <v>SER0076</v>
          </cell>
          <cell r="B77" t="str">
            <v>Gestió Accidents de la GUB</v>
          </cell>
          <cell r="C77" t="str">
            <v>VALDIVIELSO POZA, YOLANDA</v>
          </cell>
          <cell r="D77" t="str">
            <v>TORTOLA FERNANDEZ, JOSE A.</v>
          </cell>
          <cell r="E77" t="str">
            <v>CLOTET CIRUELO, JOSEP</v>
          </cell>
          <cell r="F77" t="str">
            <v>Gerència de Prevenció, Seguretat i Mobilitat</v>
          </cell>
          <cell r="G77" t="str">
            <v>Gerència de Seguretat i Prevenció</v>
          </cell>
          <cell r="H77" t="str">
            <v>Espai Urbà</v>
          </cell>
          <cell r="I77" t="str">
            <v>SEGURETAT I PREVENCIÓ</v>
          </cell>
          <cell r="J77" t="str">
            <v>SEGURETAT I PREVENCIÓ</v>
          </cell>
        </row>
        <row r="78">
          <cell r="A78" t="str">
            <v>SER0077</v>
          </cell>
          <cell r="B78" t="str">
            <v>Mapa d'Ocupació de la Via Pública</v>
          </cell>
          <cell r="C78" t="str">
            <v>VALDIVIELSO POZA, YOLANDA</v>
          </cell>
          <cell r="D78" t="str">
            <v>TORTOLA FERNANDEZ, JOSE A.</v>
          </cell>
          <cell r="E78" t="str">
            <v>CLOTET CIRUELO, JOSEP</v>
          </cell>
          <cell r="F78" t="str">
            <v>Gerència de Prevenció, Seguretat i Mobilitat</v>
          </cell>
          <cell r="G78" t="str">
            <v>Gerència Ecologia Urbana</v>
          </cell>
          <cell r="H78" t="str">
            <v>Espai Urbà</v>
          </cell>
          <cell r="I78" t="str">
            <v>ECOLOGIA URBANA. URBANISME</v>
          </cell>
          <cell r="J78" t="str">
            <v>ECOLOGIA URBANA. URBANISME</v>
          </cell>
        </row>
        <row r="79">
          <cell r="A79" t="str">
            <v>SER0078</v>
          </cell>
          <cell r="B79" t="str">
            <v>Aparcament Àrea Verda</v>
          </cell>
          <cell r="C79" t="str">
            <v>VENTURA AIXA, INMACULADA</v>
          </cell>
          <cell r="D79" t="str">
            <v>TORTOLA FERNANDEZ, JOSE A.</v>
          </cell>
          <cell r="E79" t="str">
            <v>CLOTET CIRUELO, JOSEP</v>
          </cell>
          <cell r="F79" t="str">
            <v>Gerència de Prevenció, Seguretat i Mobilitat</v>
          </cell>
          <cell r="G79" t="str">
            <v>Gerència de Seguretat i Prevenció</v>
          </cell>
          <cell r="H79" t="str">
            <v>Espai Urbà</v>
          </cell>
          <cell r="I79" t="str">
            <v>ECOLOGIA URBANA. MOBILITAT I INFRASTRUCTURES</v>
          </cell>
          <cell r="J79" t="str">
            <v>ECOLOGIA URBANA. MOBILITAT I INFRASTRUCTURES</v>
          </cell>
        </row>
        <row r="80">
          <cell r="A80" t="str">
            <v>SER0079</v>
          </cell>
          <cell r="B80" t="str">
            <v>Gestió de personal de la GUB</v>
          </cell>
          <cell r="C80" t="str">
            <v>RAMIS JUAN, MONTSERRAT</v>
          </cell>
          <cell r="D80" t="str">
            <v>TORTOLA FERNANDEZ, JOSE A.</v>
          </cell>
          <cell r="E80" t="str">
            <v>CLOTET CIRUELO, JOSEP</v>
          </cell>
          <cell r="F80" t="str">
            <v>Gerència de Prevenció, Seguretat i Mobilitat</v>
          </cell>
          <cell r="G80" t="str">
            <v>Gerència de Seguretat i Prevenció</v>
          </cell>
          <cell r="H80" t="str">
            <v>Espai Urbà</v>
          </cell>
          <cell r="I80" t="str">
            <v>SEGURETAT I PREVENCIÓ</v>
          </cell>
          <cell r="J80" t="str">
            <v>SEGURETAT I PREVENCIÓ</v>
          </cell>
        </row>
        <row r="81">
          <cell r="A81" t="str">
            <v>SER0080</v>
          </cell>
          <cell r="B81" t="str">
            <v>Gestió de les sancions de trànsit de la GUB (Galileo)</v>
          </cell>
          <cell r="C81" t="str">
            <v>ALVAREZ ALVAREZ, M. AMELIA</v>
          </cell>
          <cell r="D81" t="str">
            <v>TORTOLA FERNANDEZ, JOSE A.</v>
          </cell>
          <cell r="E81" t="str">
            <v>CLOTET CIRUELO, JOSEP</v>
          </cell>
          <cell r="F81" t="str">
            <v>Gerència de Prevenció, Seguretat i Mobilitat</v>
          </cell>
          <cell r="G81" t="str">
            <v>Gerència de Seguretat i Prevenció</v>
          </cell>
          <cell r="H81" t="str">
            <v>Espai Urbà</v>
          </cell>
          <cell r="I81" t="str">
            <v>SEGURETAT I PREVENCIÓ</v>
          </cell>
          <cell r="J81" t="str">
            <v>SEGURETAT I PREVENCIÓ</v>
          </cell>
        </row>
        <row r="82">
          <cell r="A82" t="str">
            <v>SER0081</v>
          </cell>
          <cell r="B82" t="str">
            <v>Emergències a la Via Pública</v>
          </cell>
          <cell r="C82" t="str">
            <v>LOSADA TELLO, MANUEL DE</v>
          </cell>
          <cell r="D82" t="str">
            <v>TORTOLA FERNANDEZ, JOSE A.</v>
          </cell>
          <cell r="E82" t="str">
            <v>CLOTET CIRUELO, JOSEP</v>
          </cell>
          <cell r="F82" t="str">
            <v>Gerència de Prevenció, Seguretat i Mobilitat</v>
          </cell>
          <cell r="G82" t="str">
            <v>Gerència de Seguretat i Prevenció</v>
          </cell>
          <cell r="H82" t="str">
            <v>Espai Urbà</v>
          </cell>
          <cell r="I82" t="str">
            <v>SEGURETAT I PREVENCIÓ</v>
          </cell>
          <cell r="J82" t="str">
            <v>SEGURETAT I PREVENCIÓ</v>
          </cell>
        </row>
        <row r="83">
          <cell r="A83" t="str">
            <v>SER0082</v>
          </cell>
          <cell r="B83" t="str">
            <v>Transports Especials</v>
          </cell>
          <cell r="C83" t="str">
            <v>GARCIA GONZALEZ, JOSEP</v>
          </cell>
          <cell r="D83" t="str">
            <v>TORTOLA FERNANDEZ, JOSE A.</v>
          </cell>
          <cell r="E83" t="str">
            <v>CLOTET CIRUELO, JOSEP</v>
          </cell>
          <cell r="F83" t="str">
            <v>Gerència de Prevenció, Seguretat i Mobilitat</v>
          </cell>
          <cell r="G83" t="str">
            <v>Gerència de Seguretat i Prevenció</v>
          </cell>
          <cell r="H83" t="str">
            <v>Espai Urbà</v>
          </cell>
          <cell r="I83" t="str">
            <v>SEGURETAT I PREVENCIÓ</v>
          </cell>
          <cell r="J83" t="str">
            <v>SEGURETAT I PREVENCIÓ</v>
          </cell>
        </row>
        <row r="84">
          <cell r="A84" t="str">
            <v>SER0083</v>
          </cell>
          <cell r="B84" t="e">
            <v>#N/A</v>
          </cell>
          <cell r="C84" t="str">
            <v>MARCH COROMINAS, MERCEDES</v>
          </cell>
          <cell r="D84" t="str">
            <v>TORTOLA FERNANDEZ, JOSE A.</v>
          </cell>
          <cell r="E84" t="e">
            <v>#N/A</v>
          </cell>
          <cell r="F84" t="str">
            <v>Gerència de Recursos</v>
          </cell>
          <cell r="G84" t="e">
            <v>#N/A</v>
          </cell>
          <cell r="H84" t="str">
            <v>Espai Urbà</v>
          </cell>
          <cell r="I84" t="e">
            <v>#N/A</v>
          </cell>
          <cell r="J84" t="str">
            <v>ECOLOGIA URBANA. URBANISME</v>
          </cell>
        </row>
        <row r="85">
          <cell r="A85" t="str">
            <v>SER0084</v>
          </cell>
          <cell r="B85" t="str">
            <v>Paisatge Urbà i Publicitat</v>
          </cell>
          <cell r="C85" t="str">
            <v>SOLA PUY, ALFRED</v>
          </cell>
          <cell r="D85" t="str">
            <v>TORTOLA FERNANDEZ, JOSE A.</v>
          </cell>
          <cell r="E85" t="str">
            <v>GUILLEN BELLIDO, JOSÉ MIGUEL</v>
          </cell>
          <cell r="F85" t="str">
            <v>Gerència d'Hàbitat Urbà</v>
          </cell>
          <cell r="G85" t="str">
            <v>Gerència Ecologia Urbana</v>
          </cell>
          <cell r="H85" t="str">
            <v>Espai Urbà</v>
          </cell>
          <cell r="I85" t="str">
            <v>ECOLOGIA URBANA. URBANISME</v>
          </cell>
          <cell r="J85" t="str">
            <v>ECOLOGIA URBANA. URBANISME</v>
          </cell>
        </row>
        <row r="86">
          <cell r="A86" t="str">
            <v>SER0085</v>
          </cell>
          <cell r="B86" t="str">
            <v>Natura Aigua</v>
          </cell>
          <cell r="C86" t="str">
            <v>Otero Escribano, Fernando</v>
          </cell>
          <cell r="D86" t="str">
            <v>TORTOLA FERNANDEZ, JOSE A.</v>
          </cell>
          <cell r="E86" t="str">
            <v>CIRERA GONZALEZ, JORDI</v>
          </cell>
          <cell r="F86" t="str">
            <v>Gerència d'Hàbitat Urbà</v>
          </cell>
          <cell r="G86" t="str">
            <v>Gerència Ecologia Urbana</v>
          </cell>
          <cell r="H86" t="str">
            <v>Espai Urbà</v>
          </cell>
          <cell r="I86" t="str">
            <v>ECOLOGIA URBANA. MEDI AMBIENT I SERVEIS URBANS</v>
          </cell>
          <cell r="J86" t="str">
            <v>ECOLOGIA URBANA. MEDI AMBIENT I SERVEIS URBANS</v>
          </cell>
        </row>
        <row r="87">
          <cell r="A87" t="str">
            <v>SER0086</v>
          </cell>
          <cell r="B87" t="str">
            <v>Natura Espais Verds</v>
          </cell>
          <cell r="C87" t="str">
            <v>Otero Escribano, Fernando</v>
          </cell>
          <cell r="D87" t="str">
            <v>TORTOLA FERNANDEZ, JOSE A.</v>
          </cell>
          <cell r="E87" t="str">
            <v>CIRERA GONZALEZ, JORDI</v>
          </cell>
          <cell r="F87" t="str">
            <v>Gerència d'Hàbitat Urbà</v>
          </cell>
          <cell r="G87" t="str">
            <v>Gerència Ecologia Urbana</v>
          </cell>
          <cell r="H87" t="str">
            <v>Espai Urbà</v>
          </cell>
          <cell r="I87" t="str">
            <v>ECOLOGIA URBANA. MEDI AMBIENT I SERVEIS URBANS</v>
          </cell>
          <cell r="J87" t="str">
            <v>ECOLOGIA URBANA. MEDI AMBIENT I SERVEIS URBANS</v>
          </cell>
        </row>
        <row r="88">
          <cell r="A88" t="str">
            <v>SER0087</v>
          </cell>
          <cell r="B88" t="str">
            <v>Natura Neteja</v>
          </cell>
          <cell r="C88" t="str">
            <v>Otero Escribano, Fernando</v>
          </cell>
          <cell r="D88" t="str">
            <v>TORTOLA FERNANDEZ, JOSE A.</v>
          </cell>
          <cell r="E88" t="str">
            <v>CIRERA GONZALEZ, JORDI</v>
          </cell>
          <cell r="F88" t="str">
            <v>Gerència d'Hàbitat Urbà</v>
          </cell>
          <cell r="G88" t="str">
            <v>Gerència Ecologia Urbana</v>
          </cell>
          <cell r="H88" t="str">
            <v>Espai Urbà</v>
          </cell>
          <cell r="I88" t="str">
            <v>ECOLOGIA URBANA. MEDI AMBIENT I SERVEIS URBANS</v>
          </cell>
          <cell r="J88" t="str">
            <v>ECOLOGIA URBANA. MEDI AMBIENT I SERVEIS URBANS</v>
          </cell>
        </row>
        <row r="89">
          <cell r="A89" t="str">
            <v>SER0088</v>
          </cell>
          <cell r="B89" t="str">
            <v>Natura Norma Granada</v>
          </cell>
          <cell r="C89" t="str">
            <v>Otero Escribano, Fernando</v>
          </cell>
          <cell r="D89" t="str">
            <v>TORTOLA FERNANDEZ, JOSE A.</v>
          </cell>
          <cell r="E89" t="str">
            <v>CIRERA GONZALEZ, JORDI</v>
          </cell>
          <cell r="F89" t="str">
            <v>Gerència d'Hàbitat Urbà</v>
          </cell>
          <cell r="G89" t="str">
            <v>Gerència Ecologia Urbana</v>
          </cell>
          <cell r="H89" t="str">
            <v>Espai Urbà</v>
          </cell>
          <cell r="I89" t="str">
            <v>ECOLOGIA URBANA. MEDI AMBIENT I SERVEIS URBANS</v>
          </cell>
          <cell r="J89" t="str">
            <v>ECOLOGIA URBANA. MEDI AMBIENT I SERVEIS URBANS</v>
          </cell>
        </row>
        <row r="90">
          <cell r="A90" t="str">
            <v>SER0089</v>
          </cell>
          <cell r="B90" t="str">
            <v>Gestió Pavimentació (Pavinform)</v>
          </cell>
          <cell r="C90" t="str">
            <v>Otero Escribano, Fernando</v>
          </cell>
          <cell r="D90" t="str">
            <v>TORTOLA FERNANDEZ, JOSE A.</v>
          </cell>
          <cell r="E90" t="str">
            <v>ORTUÑO RIBE, JORDI</v>
          </cell>
          <cell r="F90" t="str">
            <v>Gerència d'Hàbitat Urbà</v>
          </cell>
          <cell r="G90" t="str">
            <v>Gerència Ecologia Urbana</v>
          </cell>
          <cell r="H90" t="str">
            <v>Espai Urbà</v>
          </cell>
          <cell r="I90" t="str">
            <v>ECOLOGIA URBANA. MOBILITAT I INFRASTRUCTURES</v>
          </cell>
          <cell r="J90" t="str">
            <v>ECOLOGIA URBANA. MEDI AMBIENT I SERVEIS URBANS</v>
          </cell>
        </row>
        <row r="91">
          <cell r="A91" t="str">
            <v>SER0090</v>
          </cell>
          <cell r="B91" t="str">
            <v>Natura Inversions</v>
          </cell>
          <cell r="C91" t="str">
            <v>Otero Escribano, Fernando</v>
          </cell>
          <cell r="D91" t="str">
            <v>TORTOLA FERNANDEZ, JOSE A.</v>
          </cell>
          <cell r="E91" t="str">
            <v>ORTUÑO RIBE, JORDI</v>
          </cell>
          <cell r="F91" t="str">
            <v>Gerència d'Hàbitat Urbà</v>
          </cell>
          <cell r="G91" t="str">
            <v>Gerència Ecologia Urbana</v>
          </cell>
          <cell r="H91" t="str">
            <v>Espai Urbà</v>
          </cell>
          <cell r="I91" t="str">
            <v>ECOLOGIA URBANA. MOBILITAT I INFRASTRUCTURES</v>
          </cell>
          <cell r="J91" t="str">
            <v>ECOLOGIA URBANA. MEDI AMBIENT I SERVEIS URBANS</v>
          </cell>
        </row>
        <row r="92">
          <cell r="A92" t="str">
            <v>SER0091</v>
          </cell>
          <cell r="B92" t="str">
            <v>Catàleg Patrimoni, Monuments i Certificacions</v>
          </cell>
          <cell r="C92" t="str">
            <v>GARCIA GONZALEZ, JOSEP</v>
          </cell>
          <cell r="D92" t="str">
            <v>TORTOLA FERNANDEZ, JOSE A.</v>
          </cell>
          <cell r="E92" t="str">
            <v>GUILLEN BELLIDO, JOSÉ MIGUEL</v>
          </cell>
          <cell r="F92" t="str">
            <v>Gerència d'Hàbitat Urbà</v>
          </cell>
          <cell r="G92" t="str">
            <v>Gerència Ecologia Urbana</v>
          </cell>
          <cell r="H92" t="str">
            <v>Espai Urbà</v>
          </cell>
          <cell r="I92" t="str">
            <v>ECOLOGIA URBANA. URBANISME</v>
          </cell>
          <cell r="J92" t="str">
            <v>ECOLOGIA URBANA. URBANISME</v>
          </cell>
        </row>
        <row r="93">
          <cell r="A93" t="str">
            <v>SER0092</v>
          </cell>
          <cell r="B93" t="str">
            <v>Gestió, Informació i Publicació d'obres municipals</v>
          </cell>
          <cell r="C93" t="str">
            <v>Otero Escribano, Fernando</v>
          </cell>
          <cell r="D93" t="str">
            <v>TORTOLA FERNANDEZ, JOSE A.</v>
          </cell>
          <cell r="E93" t="str">
            <v>ORTUÑO RIBE, JORGE</v>
          </cell>
          <cell r="F93" t="str">
            <v>Gerència d'Hàbitat Urbà</v>
          </cell>
          <cell r="G93" t="str">
            <v>Gerència Ecologia Urbana</v>
          </cell>
          <cell r="H93" t="str">
            <v>Espai Urbà</v>
          </cell>
          <cell r="I93" t="str">
            <v>ECOLOGIA URBANA. MOBILITAT I INFRASTRUCTURES</v>
          </cell>
          <cell r="J93" t="str">
            <v>ECOLOGIA URBANA. MOBILITAT I INFRASTRUCTURES</v>
          </cell>
        </row>
        <row r="94">
          <cell r="A94" t="str">
            <v>SER0093</v>
          </cell>
          <cell r="B94" t="str">
            <v>CIEP</v>
          </cell>
          <cell r="C94" t="str">
            <v>Otero Escribano, Fernando</v>
          </cell>
          <cell r="D94" t="str">
            <v>TORTOLA FERNANDEZ, JOSE A.</v>
          </cell>
          <cell r="E94" t="str">
            <v>CIRERA GONZALES, JORDI</v>
          </cell>
          <cell r="F94" t="str">
            <v>Gerència d'Hàbitat Urbà</v>
          </cell>
          <cell r="G94" t="str">
            <v>Gerència Ecologia Urbana</v>
          </cell>
          <cell r="H94" t="str">
            <v>Espai Urbà</v>
          </cell>
          <cell r="I94" t="str">
            <v>ECOLOGIA URBANA. URBANISME</v>
          </cell>
          <cell r="J94" t="str">
            <v>ECOLOGIA URBANA. URBANISME</v>
          </cell>
        </row>
        <row r="95">
          <cell r="A95" t="str">
            <v>SER0094</v>
          </cell>
          <cell r="B95" t="str">
            <v>Enllumenat (GENBA)</v>
          </cell>
          <cell r="C95" t="str">
            <v>BOBIS VALERIO, JUAN</v>
          </cell>
          <cell r="D95" t="str">
            <v>TORTOLA FERNANDEZ, JOSE A.</v>
          </cell>
          <cell r="E95" t="str">
            <v>CIRERA GONZALEZ, JORDI</v>
          </cell>
          <cell r="F95" t="str">
            <v>Gerència d'Hàbitat Urbà</v>
          </cell>
          <cell r="G95" t="str">
            <v>Gerència Ecologia Urbana</v>
          </cell>
          <cell r="H95" t="str">
            <v>Espai Urbà</v>
          </cell>
          <cell r="I95" t="str">
            <v>ECOLOGIA URBANA. MEDI AMBIENT I SERVEIS URBANS</v>
          </cell>
          <cell r="J95" t="str">
            <v>ECOLOGIA URBANA. MEDI AMBIENT I SERVEIS URBANS</v>
          </cell>
        </row>
        <row r="96">
          <cell r="A96" t="str">
            <v>SER0095</v>
          </cell>
          <cell r="B96" t="str">
            <v>Banderolas</v>
          </cell>
          <cell r="C96" t="str">
            <v xml:space="preserve"> -</v>
          </cell>
          <cell r="D96" t="str">
            <v>TORTOLA FERNANDEZ, JOSE A.</v>
          </cell>
          <cell r="E96" t="e">
            <v>#N/A</v>
          </cell>
          <cell r="F96" t="str">
            <v>Gerència d'Hàbitat Urbà</v>
          </cell>
          <cell r="G96" t="e">
            <v>#N/A</v>
          </cell>
          <cell r="H96" t="str">
            <v>Espai Urbà</v>
          </cell>
          <cell r="I96" t="e">
            <v>#N/A</v>
          </cell>
          <cell r="J96" t="str">
            <v>ECOLOGIA URBANA. URBANISME</v>
          </cell>
        </row>
        <row r="97">
          <cell r="A97" t="str">
            <v>SER0096</v>
          </cell>
          <cell r="B97" t="str">
            <v>Web del Subsol</v>
          </cell>
          <cell r="C97">
            <v>0</v>
          </cell>
          <cell r="D97" t="str">
            <v>TORTOLA FERNANDEZ, JOSE A.</v>
          </cell>
          <cell r="E97" t="str">
            <v>ORTUÑO RIBE, JORGE</v>
          </cell>
          <cell r="F97" t="str">
            <v>Gerència d'Hàbitat Urbà</v>
          </cell>
          <cell r="G97" t="str">
            <v>Gerència Ecologia Urbana</v>
          </cell>
          <cell r="H97" t="str">
            <v>Espai Urbà</v>
          </cell>
          <cell r="I97" t="str">
            <v>ECOLOGIA URBANA. MOBILITAT I INFRASTRUCTURES</v>
          </cell>
          <cell r="J97" t="str">
            <v>ECOLOGIA URBANA. MOBILITAT I INFRASTRUCTURES</v>
          </cell>
        </row>
        <row r="98">
          <cell r="A98" t="str">
            <v>SER0097</v>
          </cell>
          <cell r="B98" t="str">
            <v>Web Manteniment Infraestructures</v>
          </cell>
          <cell r="C98">
            <v>0</v>
          </cell>
          <cell r="D98" t="str">
            <v>TORTOLA FERNANDEZ, JOSE A.</v>
          </cell>
          <cell r="E98" t="str">
            <v>ORTUÑO RIBE, JORGE</v>
          </cell>
          <cell r="F98" t="str">
            <v>Gerència d'Hàbitat Urbà</v>
          </cell>
          <cell r="G98" t="str">
            <v>Gerència Ecologia Urbana</v>
          </cell>
          <cell r="H98" t="str">
            <v>Espai Urbà</v>
          </cell>
          <cell r="I98" t="str">
            <v>ECOLOGIA URBANA. MOBILITAT I INFRASTRUCTURES</v>
          </cell>
          <cell r="J98" t="str">
            <v>ECOLOGIA URBANA. MOBILITAT I INFRASTRUCTURES</v>
          </cell>
        </row>
        <row r="99">
          <cell r="A99" t="str">
            <v>SER0098</v>
          </cell>
          <cell r="B99" t="str">
            <v>Plans</v>
          </cell>
          <cell r="C99" t="str">
            <v>GARCIA GONZALEZ, JOSEP</v>
          </cell>
          <cell r="D99" t="str">
            <v>TORTOLA FERNANDEZ, JOSE A.</v>
          </cell>
          <cell r="E99" t="str">
            <v>GUILLEN BELLIDO, JOSÉ MIGUEL</v>
          </cell>
          <cell r="F99" t="str">
            <v>Gerència d'Hàbitat Urbà</v>
          </cell>
          <cell r="G99" t="str">
            <v>Gerència Ecologia Urbana</v>
          </cell>
          <cell r="H99" t="str">
            <v>Espai Urbà</v>
          </cell>
          <cell r="I99" t="str">
            <v>ECOLOGIA URBANA. URBANISME</v>
          </cell>
          <cell r="J99" t="str">
            <v>ECOLOGIA URBANA. URBANISME</v>
          </cell>
        </row>
        <row r="100">
          <cell r="A100" t="str">
            <v>SER0099</v>
          </cell>
          <cell r="B100" t="str">
            <v>Planejament i GIPU</v>
          </cell>
          <cell r="C100" t="str">
            <v>GARCIA GONZALEZ, JOSEP</v>
          </cell>
          <cell r="D100" t="str">
            <v>TORTOLA FERNANDEZ, JOSE A.</v>
          </cell>
          <cell r="E100" t="str">
            <v>GUILLEN BELLIDO, JOSÉ MIGUEL</v>
          </cell>
          <cell r="F100" t="str">
            <v>Gerència d'Hàbitat Urbà</v>
          </cell>
          <cell r="G100" t="str">
            <v>Gerència Ecologia Urbana</v>
          </cell>
          <cell r="H100" t="str">
            <v>Espai Urbà</v>
          </cell>
          <cell r="I100" t="str">
            <v>ECOLOGIA URBANA. URBANISME</v>
          </cell>
          <cell r="J100" t="str">
            <v>ECOLOGIA URBANA. URBANISME</v>
          </cell>
        </row>
        <row r="101">
          <cell r="A101" t="str">
            <v>SER00XX</v>
          </cell>
          <cell r="B101" t="str">
            <v>Guia d'Stil</v>
          </cell>
          <cell r="C101" t="str">
            <v>ORTIZ QUINTANA, IVAN </v>
          </cell>
          <cell r="D101" t="str">
            <v>LOPEZ BARBERO, RAFAEL</v>
          </cell>
          <cell r="E101" t="e">
            <v>#N/A</v>
          </cell>
          <cell r="F101" t="str">
            <v>IMI-TIC</v>
          </cell>
          <cell r="G101" t="e">
            <v>#N/A</v>
          </cell>
          <cell r="H101" t="str">
            <v>Enginyeria, Frameworks i Moduls comuns</v>
          </cell>
          <cell r="I101" t="e">
            <v>#N/A</v>
          </cell>
          <cell r="J101" t="str">
            <v>ENGINYERIA PROGRAMARI, FRAMEWORKS I MODULS COMUNS</v>
          </cell>
        </row>
        <row r="102">
          <cell r="A102" t="str">
            <v>SER0101</v>
          </cell>
          <cell r="B102" t="str">
            <v>Area Verda</v>
          </cell>
          <cell r="C102" t="str">
            <v xml:space="preserve"> -</v>
          </cell>
          <cell r="D102" t="str">
            <v>TORTOLA FERNANDEZ, JOSE A.</v>
          </cell>
          <cell r="E102" t="e">
            <v>#N/A</v>
          </cell>
          <cell r="F102" t="str">
            <v>Gerència de Prevenció, Seguretat i Mobilitat</v>
          </cell>
          <cell r="G102" t="e">
            <v>#N/A</v>
          </cell>
          <cell r="H102" t="str">
            <v>Espai Urbà</v>
          </cell>
          <cell r="I102" t="e">
            <v>#N/A</v>
          </cell>
          <cell r="J102" t="str">
            <v>ECOLOGIA URBANA. MOBILITAT I INFRASTRUCTURES</v>
          </cell>
        </row>
        <row r="103">
          <cell r="A103" t="str">
            <v>SER0102</v>
          </cell>
          <cell r="B103" t="str">
            <v>Dominus</v>
          </cell>
          <cell r="C103" t="str">
            <v xml:space="preserve"> -</v>
          </cell>
          <cell r="D103" t="str">
            <v>TORTOLA FERNANDEZ, JOSE A.</v>
          </cell>
          <cell r="E103" t="e">
            <v>#N/A</v>
          </cell>
          <cell r="F103" t="str">
            <v>Gerència de Recursos</v>
          </cell>
          <cell r="G103" t="e">
            <v>#N/A</v>
          </cell>
          <cell r="H103" t="str">
            <v>Espai Urbà</v>
          </cell>
          <cell r="I103" t="e">
            <v>#N/A</v>
          </cell>
          <cell r="J103" t="e">
            <v>#N/A</v>
          </cell>
        </row>
        <row r="104">
          <cell r="A104" t="str">
            <v>SER0103</v>
          </cell>
          <cell r="B104" t="str">
            <v>Avaries de la Via Pública</v>
          </cell>
          <cell r="C104">
            <v>0</v>
          </cell>
          <cell r="D104" t="str">
            <v>TORTOLA FERNANDEZ, JOSE A.</v>
          </cell>
          <cell r="E104" t="str">
            <v>ORTUÑO RIBE, JORGE</v>
          </cell>
          <cell r="F104" t="str">
            <v>Gerència d'Hàbitat Urbà</v>
          </cell>
          <cell r="G104" t="str">
            <v>Gerència Ecologia Urbana</v>
          </cell>
          <cell r="H104" t="str">
            <v>Espai Urbà</v>
          </cell>
          <cell r="I104" t="str">
            <v>ECOLOGIA URBANA. MOBILITAT I INFRASTRUCTURES</v>
          </cell>
          <cell r="J104" t="str">
            <v>ORTUÑO RIBE, JORGE</v>
          </cell>
        </row>
        <row r="105">
          <cell r="A105" t="str">
            <v>SER0104</v>
          </cell>
          <cell r="B105" t="str">
            <v>Expedients Edificació</v>
          </cell>
          <cell r="C105" t="str">
            <v>GARCIA GONZALEZ, JOSEP</v>
          </cell>
          <cell r="D105" t="str">
            <v>TORTOLA FERNANDEZ, JOSE A.</v>
          </cell>
          <cell r="E105" t="str">
            <v>GUILLEN BELLIDO, JOSÉ MIGUEL</v>
          </cell>
          <cell r="F105" t="str">
            <v>Gerència d'Hàbitat Urbà</v>
          </cell>
          <cell r="G105" t="str">
            <v>Gerència Ecologia Urbana</v>
          </cell>
          <cell r="H105" t="str">
            <v>Espai Urbà</v>
          </cell>
          <cell r="I105" t="str">
            <v>ECOLOGIA URBANA. URBANISME</v>
          </cell>
          <cell r="J105" t="str">
            <v>GUILLEN BELLIDO, JOSÉ MIGUEL</v>
          </cell>
        </row>
        <row r="106">
          <cell r="A106" t="str">
            <v>SER0105</v>
          </cell>
          <cell r="B106" t="str">
            <v>Firma electrònica</v>
          </cell>
          <cell r="C106" t="str">
            <v>ORTIZ QUINTANA, IVAN</v>
          </cell>
          <cell r="D106" t="str">
            <v>GOMEZ, JOAN MANEL</v>
          </cell>
          <cell r="E106" t="str">
            <v>LOPEZ BARBERO, RAFAEL</v>
          </cell>
          <cell r="F106" t="str">
            <v>Gerència de Recursos</v>
          </cell>
          <cell r="G106" t="str">
            <v>IMI-TIC</v>
          </cell>
          <cell r="H106" t="str">
            <v>Seguretat</v>
          </cell>
          <cell r="I106" t="str">
            <v>ENGINYERIA PROGRAMARI, FRAMEWORKS I MODULS COMUNS</v>
          </cell>
          <cell r="J106" t="str">
            <v>LOPEZ BARBERO, RAFAEL</v>
          </cell>
        </row>
        <row r="107">
          <cell r="A107" t="str">
            <v>SER0106</v>
          </cell>
          <cell r="B107" t="str">
            <v>Cercador Internet</v>
          </cell>
          <cell r="C107" t="str">
            <v>BITLLOCH PUIGVERT, JOAN R</v>
          </cell>
          <cell r="E107" t="str">
            <v>MARCILLAS RIERA, SILVIA</v>
          </cell>
          <cell r="F107" t="str">
            <v>Gerència Municipal</v>
          </cell>
          <cell r="G107" t="str">
            <v>Gerència de Recursos</v>
          </cell>
          <cell r="H107" t="str">
            <v>7.- Serveis de solucions verticals</v>
          </cell>
          <cell r="I107" t="str">
            <v>DRETS CIUTADANIA, PARTICIPACIÓ I TRANSPARÈNCIA</v>
          </cell>
          <cell r="J107" t="str">
            <v>7.- Serveis de solucions verticals</v>
          </cell>
        </row>
        <row r="108">
          <cell r="A108" t="str">
            <v>SER0107</v>
          </cell>
          <cell r="B108" t="str">
            <v>Serveis d’infraestructures físiques</v>
          </cell>
          <cell r="C108" t="str">
            <v>Fiter de Paz, Albert</v>
          </cell>
          <cell r="D108" t="str">
            <v>Fiter , Albert</v>
          </cell>
          <cell r="E108" t="str">
            <v>NIN BLASCO, FRANCISCO</v>
          </cell>
          <cell r="F108" t="str">
            <v>Gerència Municipal</v>
          </cell>
          <cell r="G108" t="str">
            <v>Gerència Municipal</v>
          </cell>
          <cell r="H108" t="str">
            <v>1. Serveis d’infraestructures físiques</v>
          </cell>
          <cell r="I108" t="str">
            <v>INFRAESTRUCTURES</v>
          </cell>
          <cell r="J108" t="str">
            <v>1. Serveis d’infraestructures físiques</v>
          </cell>
        </row>
        <row r="109">
          <cell r="A109" t="str">
            <v>SER0108</v>
          </cell>
          <cell r="B109" t="str">
            <v>servei Host</v>
          </cell>
          <cell r="C109" t="str">
            <v>CASAUS BARREDA, FRANCESC</v>
          </cell>
          <cell r="E109" t="str">
            <v>SOLER ORTIZ, RUBEN</v>
          </cell>
          <cell r="F109" t="str">
            <v>Gerència Municipal</v>
          </cell>
          <cell r="G109" t="str">
            <v>Gerència Municipal</v>
          </cell>
          <cell r="H109" t="str">
            <v>2.- Serveis de maquinari i sistemes operatius</v>
          </cell>
          <cell r="I109" t="str">
            <v>CPD</v>
          </cell>
          <cell r="J109" t="str">
            <v>2.- Serveis de maquinari i sistemes operatius</v>
          </cell>
        </row>
        <row r="110">
          <cell r="A110" t="str">
            <v>SER0109</v>
          </cell>
          <cell r="B110" t="str">
            <v>Virtualització</v>
          </cell>
          <cell r="C110" t="str">
            <v>FABA BAYO, OSCAR</v>
          </cell>
          <cell r="E110" t="str">
            <v>FELEZ ZAERA, ENRIQUE</v>
          </cell>
          <cell r="F110" t="str">
            <v>Gerència Municipal</v>
          </cell>
          <cell r="G110" t="str">
            <v>Gerència Municipal</v>
          </cell>
          <cell r="H110" t="str">
            <v>2.- Serveis de maquinari i sistemes operatius</v>
          </cell>
          <cell r="I110" t="str">
            <v>ENGINYERIA DE SISTEMES</v>
          </cell>
          <cell r="J110" t="str">
            <v>2.- Serveis de maquinari i sistemes operatius</v>
          </cell>
        </row>
        <row r="111">
          <cell r="A111" t="str">
            <v>SER0110</v>
          </cell>
          <cell r="B111" t="str">
            <v>Sistemes Operatius</v>
          </cell>
          <cell r="C111" t="str">
            <v>FABA BAYO, OSCAR</v>
          </cell>
          <cell r="E111" t="str">
            <v>FELEZ ZAERA, ENRIQUE</v>
          </cell>
          <cell r="F111" t="str">
            <v>Gerència Municipal</v>
          </cell>
          <cell r="G111" t="str">
            <v>Gerència Municipal</v>
          </cell>
          <cell r="H111" t="str">
            <v>2.- Serveis de maquinari i sistemes operatius</v>
          </cell>
          <cell r="I111" t="str">
            <v>ENGINYERIA DE SISTEMES</v>
          </cell>
          <cell r="J111" t="str">
            <v>2.- Serveis de maquinari i sistemes operatius</v>
          </cell>
        </row>
        <row r="112">
          <cell r="A112" t="str">
            <v>SER0111</v>
          </cell>
          <cell r="B112" t="str">
            <v>Hosting (provisió d’infraestructura en mode servei)</v>
          </cell>
          <cell r="C112" t="str">
            <v>CASAUS BARREDA, FRANCESC</v>
          </cell>
          <cell r="E112">
            <v>0</v>
          </cell>
          <cell r="F112" t="str">
            <v>Gerència Municipal</v>
          </cell>
          <cell r="G112" t="str">
            <v>Gerència Municipal</v>
          </cell>
          <cell r="H112" t="str">
            <v>2.- Serveis de maquinari i sistemes operatius</v>
          </cell>
          <cell r="I112">
            <v>0</v>
          </cell>
          <cell r="J112" t="str">
            <v>2.- Serveis de maquinari i sistemes operatius</v>
          </cell>
        </row>
        <row r="113">
          <cell r="A113" t="str">
            <v>SER0112</v>
          </cell>
          <cell r="B113" t="str">
            <v>Housing (allotjament d’infraestructures)</v>
          </cell>
          <cell r="C113" t="str">
            <v>NIN BLASCO, FRANCISCO</v>
          </cell>
          <cell r="E113" t="str">
            <v>NIN BLASCO, FRANCISCO</v>
          </cell>
          <cell r="F113" t="str">
            <v>Gerència Municipal</v>
          </cell>
          <cell r="G113" t="str">
            <v>Gerència Municipal</v>
          </cell>
          <cell r="H113" t="str">
            <v>2.- Serveis de maquinari i sistemes operatius</v>
          </cell>
          <cell r="I113" t="str">
            <v>INFRAESTRUCTURES</v>
          </cell>
          <cell r="J113" t="str">
            <v>2.- Serveis de maquinari i sistemes operatius</v>
          </cell>
        </row>
        <row r="114">
          <cell r="A114" t="str">
            <v>SER0113</v>
          </cell>
          <cell r="B114" t="str">
            <v>Seguretat dels sistemes i perimetral</v>
          </cell>
          <cell r="C114" t="str">
            <v>LOPEZ VAZQUEZ, GEMMA</v>
          </cell>
          <cell r="E114" t="str">
            <v>AZNAR IGLESIAS, JUAN ANTON</v>
          </cell>
          <cell r="F114" t="str">
            <v>Gerència Municipal</v>
          </cell>
          <cell r="G114" t="str">
            <v>Gerència Municipal</v>
          </cell>
          <cell r="H114" t="str">
            <v>2.- Serveis de maquinari i sistemes operatius</v>
          </cell>
          <cell r="I114" t="str">
            <v>LLOC DE TREBALL</v>
          </cell>
          <cell r="J114" t="str">
            <v>2.- Serveis de maquinari i sistemes operatius</v>
          </cell>
        </row>
        <row r="115">
          <cell r="A115" t="str">
            <v>SER0114</v>
          </cell>
          <cell r="B115" t="str">
            <v>Connectivitat IP corporativa</v>
          </cell>
          <cell r="C115" t="str">
            <v>MENDOZA FLORES, MANEL</v>
          </cell>
          <cell r="E115">
            <v>0</v>
          </cell>
          <cell r="F115" t="str">
            <v>Gerència Municipal</v>
          </cell>
          <cell r="G115" t="str">
            <v>Gerència Municipal</v>
          </cell>
          <cell r="H115" t="str">
            <v>3.- Serveis de enllaç de dades i xarxa</v>
          </cell>
          <cell r="I115" t="str">
            <v>LLOC DE TREBALL</v>
          </cell>
          <cell r="J115" t="str">
            <v>3.- Serveis de enllaç de dades i xarxa</v>
          </cell>
        </row>
        <row r="116">
          <cell r="A116" t="str">
            <v>SER0115</v>
          </cell>
          <cell r="B116" t="str">
            <v>Wifi indoor</v>
          </cell>
          <cell r="C116" t="str">
            <v>MENDOZA FLORES, MANEL</v>
          </cell>
          <cell r="E116">
            <v>0</v>
          </cell>
          <cell r="F116" t="str">
            <v>Gerència Municipal</v>
          </cell>
          <cell r="G116" t="str">
            <v>Gerència Municipal</v>
          </cell>
          <cell r="H116" t="str">
            <v>3.- Serveis de enllaç de dades i xarxa</v>
          </cell>
          <cell r="I116" t="str">
            <v>LLOC DE TREBALL</v>
          </cell>
          <cell r="J116" t="str">
            <v>3.- Serveis de enllaç de dades i xarxa</v>
          </cell>
        </row>
        <row r="117">
          <cell r="A117" t="str">
            <v>SER0116</v>
          </cell>
          <cell r="B117" t="str">
            <v>Telefonia Fixa – Telefonia Mòbil</v>
          </cell>
          <cell r="C117" t="str">
            <v>NIN BLASCO, FRANCISCO</v>
          </cell>
          <cell r="D117" t="str">
            <v>PEJOAN JIMENEZ, MARC</v>
          </cell>
          <cell r="E117">
            <v>0</v>
          </cell>
          <cell r="F117" t="str">
            <v>Gerència Municipal</v>
          </cell>
          <cell r="G117" t="str">
            <v>Gerència Municipal</v>
          </cell>
          <cell r="H117" t="str">
            <v>3.- Serveis de enllaç de dades i xarxa</v>
          </cell>
          <cell r="I117" t="str">
            <v>LLOC DE TREBALL</v>
          </cell>
          <cell r="J117" t="str">
            <v>3.- Serveis de enllaç de dades i xarxa</v>
          </cell>
        </row>
        <row r="118">
          <cell r="A118" t="str">
            <v>SER0118</v>
          </cell>
          <cell r="B118" t="str">
            <v>Emmagatzemament</v>
          </cell>
          <cell r="C118" t="str">
            <v>LOMBART BADAL, FEDERICO</v>
          </cell>
          <cell r="E118" t="str">
            <v>SOLER ORTIZ, RUBEN</v>
          </cell>
          <cell r="F118" t="str">
            <v>Gerència Municipal</v>
          </cell>
          <cell r="G118" t="str">
            <v>Gerència Municipal</v>
          </cell>
          <cell r="H118" t="str">
            <v>4.- Serveis de programari de base</v>
          </cell>
          <cell r="I118" t="str">
            <v>CPD</v>
          </cell>
          <cell r="J118" t="str">
            <v>4.- Serveis de programari de base</v>
          </cell>
        </row>
        <row r="119">
          <cell r="A119" t="str">
            <v>SER0119</v>
          </cell>
          <cell r="B119" t="str">
            <v>Salvaguarda i recuperació de dades</v>
          </cell>
          <cell r="C119" t="str">
            <v>RIVERO GAYO, FELIP</v>
          </cell>
          <cell r="D119" t="str">
            <v>RIVERO GAYO, FELIP</v>
          </cell>
          <cell r="E119" t="str">
            <v>DUQUE HERNANDEZ, CARMEN</v>
          </cell>
          <cell r="F119" t="str">
            <v>Gerència Municipal</v>
          </cell>
          <cell r="G119" t="str">
            <v>Gerència Municipal</v>
          </cell>
          <cell r="H119" t="str">
            <v>4.- Serveis de programari de base</v>
          </cell>
          <cell r="I119" t="str">
            <v>EXPLOTACIÓ</v>
          </cell>
          <cell r="J119" t="str">
            <v>4.- Serveis de programari de base</v>
          </cell>
        </row>
        <row r="120">
          <cell r="A120" t="str">
            <v>SER0120</v>
          </cell>
          <cell r="B120" t="str">
            <v>Proves de càrrega (stress test)</v>
          </cell>
          <cell r="C120" t="str">
            <v>JEREZ MARTINEZ, JOSEFINA</v>
          </cell>
          <cell r="D120" t="str">
            <v>FERNANDEZ MAS, JOSEP</v>
          </cell>
          <cell r="E120" t="str">
            <v>JEREZ MARTINEZ, JOSEFINA</v>
          </cell>
          <cell r="F120" t="str">
            <v>Gerència Municipal</v>
          </cell>
          <cell r="G120" t="str">
            <v>Gerència Municipal</v>
          </cell>
          <cell r="H120" t="str">
            <v>4.- Serveis de programari de base</v>
          </cell>
          <cell r="I120" t="str">
            <v>COORDINACIÓ</v>
          </cell>
          <cell r="J120" t="str">
            <v>4.- Serveis de programari de base</v>
          </cell>
        </row>
        <row r="121">
          <cell r="A121" t="str">
            <v>SER0121</v>
          </cell>
          <cell r="B121" t="str">
            <v>Servei de directori</v>
          </cell>
          <cell r="C121" t="str">
            <v>LOPEZ VAZQUEZ, GEMMA</v>
          </cell>
          <cell r="E121" t="str">
            <v>BELLAVISTA ARIMANY, NEUS</v>
          </cell>
          <cell r="F121" t="str">
            <v>Gerència Municipal</v>
          </cell>
          <cell r="G121" t="str">
            <v>Gerència Municipal</v>
          </cell>
          <cell r="H121" t="str">
            <v>4.- Serveis de programari de base</v>
          </cell>
          <cell r="I121" t="str">
            <v>SEGURETAT TIC, RISC I COMPLIMENT</v>
          </cell>
          <cell r="J121" t="str">
            <v>4.- Serveis de programari de base</v>
          </cell>
        </row>
        <row r="122">
          <cell r="A122" t="str">
            <v>SER0122</v>
          </cell>
          <cell r="B122" t="str">
            <v>Monitorització</v>
          </cell>
          <cell r="C122" t="str">
            <v>DUQUE HERNANDEZ, CARMEN</v>
          </cell>
          <cell r="E122" t="str">
            <v>DUQUE HERNANDEZ, CARMEN</v>
          </cell>
          <cell r="F122" t="str">
            <v>Gerència Municipal</v>
          </cell>
          <cell r="G122" t="str">
            <v>Gerència Municipal</v>
          </cell>
          <cell r="H122" t="str">
            <v>4.- Serveis de programari de base</v>
          </cell>
          <cell r="I122" t="str">
            <v>EXPLOTACIÓ</v>
          </cell>
          <cell r="J122" t="str">
            <v>4.- Serveis de programari de base</v>
          </cell>
        </row>
        <row r="123">
          <cell r="A123" t="str">
            <v>SER0123</v>
          </cell>
          <cell r="B123" t="str">
            <v>Execució i monitoratge de tasques planificades (UC4, Planificador SAP, Batch)</v>
          </cell>
          <cell r="C123" t="str">
            <v>ROMERO ESTEBAN, ANGEL</v>
          </cell>
          <cell r="D123" t="str">
            <v>Romero Esteban, Angel</v>
          </cell>
          <cell r="E123" t="str">
            <v>DUQUE HERNANDEZ, CARMEN</v>
          </cell>
          <cell r="F123" t="str">
            <v>Gerència Municipal</v>
          </cell>
          <cell r="G123" t="str">
            <v>Gerència Municipal</v>
          </cell>
          <cell r="H123" t="str">
            <v>4.- Serveis de programari de base</v>
          </cell>
          <cell r="I123" t="str">
            <v>EXPLOTACIÓ</v>
          </cell>
          <cell r="J123" t="str">
            <v>4.- Serveis de programari de base</v>
          </cell>
        </row>
        <row r="124">
          <cell r="A124" t="str">
            <v>SER0124</v>
          </cell>
          <cell r="B124" t="str">
            <v>Missatgeria electrònica</v>
          </cell>
          <cell r="C124" t="str">
            <v>AGULLO LEON, JACINTO</v>
          </cell>
          <cell r="E124" t="str">
            <v>AZNAR IGLESIAS, JUAN ANTON</v>
          </cell>
          <cell r="F124" t="str">
            <v>Gerència Municipal</v>
          </cell>
          <cell r="G124" t="str">
            <v>Gerència Municipal</v>
          </cell>
          <cell r="H124" t="str">
            <v>5.- Serveis de gestió de dades</v>
          </cell>
          <cell r="I124" t="str">
            <v>LLOC DE TREBALL</v>
          </cell>
          <cell r="J124" t="str">
            <v>5.- Serveis de gestió de dades</v>
          </cell>
        </row>
        <row r="125">
          <cell r="A125" t="str">
            <v>SER0125</v>
          </cell>
          <cell r="B125" t="str">
            <v>Sistemes d’impressió massiva</v>
          </cell>
          <cell r="C125" t="str">
            <v>RIVERO GAYO, FELIP</v>
          </cell>
          <cell r="D125" t="str">
            <v>DUQUE HERNANDEZ, CARMEN</v>
          </cell>
          <cell r="E125" t="str">
            <v>DUQUE HERNANDEZ, CARMEN</v>
          </cell>
          <cell r="F125" t="str">
            <v>Gerència Municipal</v>
          </cell>
          <cell r="G125" t="str">
            <v>Gerència Municipal</v>
          </cell>
          <cell r="H125" t="str">
            <v>5.- Serveis de gestió de dades</v>
          </cell>
          <cell r="I125" t="str">
            <v>EXPLOTACIÓ</v>
          </cell>
          <cell r="J125" t="str">
            <v>5.- Serveis de gestió de dades</v>
          </cell>
        </row>
        <row r="126">
          <cell r="A126" t="str">
            <v>SER0126</v>
          </cell>
          <cell r="B126" t="str">
            <v>Gestió d’expedients</v>
          </cell>
          <cell r="C126" t="str">
            <v>NOUVILAS ROMERO, JOSE M.</v>
          </cell>
          <cell r="D126" t="str">
            <v>SOLER ORTIZ, RUBEN</v>
          </cell>
          <cell r="E126" t="str">
            <v>SOLER ORTIZ, RUBEN</v>
          </cell>
          <cell r="F126" t="str">
            <v>Gerència de Recursos</v>
          </cell>
          <cell r="G126" t="str">
            <v>Gerència Recursos</v>
          </cell>
          <cell r="H126" t="str">
            <v>5.- Serveis de gestió de dades</v>
          </cell>
          <cell r="I126" t="str">
            <v>CPD</v>
          </cell>
          <cell r="J126" t="str">
            <v>5.- Serveis de gestió de dades</v>
          </cell>
        </row>
        <row r="127">
          <cell r="A127" t="str">
            <v>SER0127</v>
          </cell>
          <cell r="B127" t="str">
            <v>Bases de dades</v>
          </cell>
          <cell r="C127" t="str">
            <v>LOMBART BADAL, FEDERICO</v>
          </cell>
          <cell r="E127" t="str">
            <v>SOLER ORTIZ, RUBEN</v>
          </cell>
          <cell r="F127" t="str">
            <v>Gerència Municipal</v>
          </cell>
          <cell r="G127" t="str">
            <v>Gerència Municipal</v>
          </cell>
          <cell r="H127" t="str">
            <v>5.- Serveis de gestió de dades</v>
          </cell>
          <cell r="I127" t="str">
            <v>CPD</v>
          </cell>
          <cell r="J127" t="str">
            <v>5.- Serveis de gestió de dades</v>
          </cell>
        </row>
        <row r="128">
          <cell r="A128" t="str">
            <v>SER0128</v>
          </cell>
          <cell r="B128" t="str">
            <v>Seguretat de les dades</v>
          </cell>
          <cell r="C128">
            <v>0</v>
          </cell>
          <cell r="E128" t="str">
            <v>BELLAVISTA ARIMANY, NEUS</v>
          </cell>
          <cell r="F128" t="str">
            <v>Gerència Municipal</v>
          </cell>
          <cell r="G128" t="str">
            <v>Gerència Municipal</v>
          </cell>
          <cell r="H128" t="str">
            <v>5.- Serveis de gestió de dades</v>
          </cell>
          <cell r="I128" t="str">
            <v>SEGURETAT TIC, RISC I COMPLIMENT</v>
          </cell>
          <cell r="J128" t="str">
            <v>5.- Serveis de gestió de dades</v>
          </cell>
        </row>
        <row r="129">
          <cell r="A129" t="str">
            <v>SER0129</v>
          </cell>
          <cell r="B129" t="str">
            <v>Lloc de treball</v>
          </cell>
          <cell r="C129" t="str">
            <v>AZNAR IGLESIAS, JUAN ANTON</v>
          </cell>
          <cell r="E129" t="str">
            <v>AZNAR IGLESIAS, JUAN ANTON</v>
          </cell>
          <cell r="F129" t="str">
            <v>Gerència Municipal</v>
          </cell>
          <cell r="G129" t="str">
            <v>Gerència Municipal</v>
          </cell>
          <cell r="H129" t="str">
            <v>6.- Serveis de presentació</v>
          </cell>
          <cell r="I129" t="str">
            <v>LLOC DE TREBALL</v>
          </cell>
          <cell r="J129" t="str">
            <v>6.- Serveis de presentació</v>
          </cell>
        </row>
        <row r="130">
          <cell r="A130" t="str">
            <v>SER0131</v>
          </cell>
          <cell r="B130" t="str">
            <v>Serveis per desenvolupament .NET</v>
          </cell>
          <cell r="C130" t="str">
            <v xml:space="preserve"> -</v>
          </cell>
          <cell r="E130" t="e">
            <v>#N/A</v>
          </cell>
          <cell r="F130" t="str">
            <v>Gerència Municipal</v>
          </cell>
          <cell r="G130" t="e">
            <v>#N/A</v>
          </cell>
          <cell r="H130" t="str">
            <v>7.- Serveis de solucions verticals</v>
          </cell>
          <cell r="I130" t="e">
            <v>#N/A</v>
          </cell>
          <cell r="J130" t="str">
            <v>7.- Serveis de solucions verticals</v>
          </cell>
        </row>
        <row r="131">
          <cell r="A131" t="str">
            <v>SER0132</v>
          </cell>
          <cell r="B131" t="str">
            <v>Consultoria de processos</v>
          </cell>
          <cell r="C131" t="str">
            <v>ECHEVARRIA MESEGUER, CARLOS</v>
          </cell>
          <cell r="E131">
            <v>0</v>
          </cell>
          <cell r="F131" t="str">
            <v>Gerència Municipal</v>
          </cell>
          <cell r="G131" t="str">
            <v>Gerència Municipal</v>
          </cell>
          <cell r="H131" t="str">
            <v>7.- Serveis de solucions verticals</v>
          </cell>
          <cell r="I131">
            <v>0</v>
          </cell>
          <cell r="J131" t="str">
            <v>7.- Serveis de solucions verticals</v>
          </cell>
        </row>
        <row r="132">
          <cell r="A132" t="str">
            <v>SER0133</v>
          </cell>
          <cell r="B132" t="str">
            <v>Framework i Serveis Comuns J2EE</v>
          </cell>
          <cell r="C132" t="str">
            <v>ORTIZ QUINTANA, IVAN</v>
          </cell>
          <cell r="D132" t="str">
            <v>LOPEZ BARBERO, RAFAEL</v>
          </cell>
          <cell r="E132" t="str">
            <v>LOPEZ BARBERO, RAFAEL</v>
          </cell>
          <cell r="F132" t="str">
            <v>Gerència Municipal</v>
          </cell>
          <cell r="G132" t="str">
            <v>IMI-TIC</v>
          </cell>
          <cell r="H132" t="str">
            <v>Enginyeria, Frameworks i Moduls comuns</v>
          </cell>
          <cell r="I132" t="str">
            <v>ENGINYERIA PROGRAMARI, FRAMEWORKS I MODULS COMUNS</v>
          </cell>
          <cell r="J132" t="str">
            <v>Enginyeria, Frameworks i Moduls comuns</v>
          </cell>
        </row>
        <row r="133">
          <cell r="A133" t="str">
            <v>SER0134</v>
          </cell>
          <cell r="B133" t="str">
            <v>Col·laboració</v>
          </cell>
          <cell r="C133" t="str">
            <v>AGULLO LEON, JACINTO</v>
          </cell>
          <cell r="E133" t="str">
            <v>AZNAR IGLESIAS, JUAN ANTON</v>
          </cell>
          <cell r="F133" t="str">
            <v>Gerència Municipal</v>
          </cell>
          <cell r="G133" t="str">
            <v>Gerència Municipal</v>
          </cell>
          <cell r="H133" t="str">
            <v>7.- Serveis de solucions verticals</v>
          </cell>
          <cell r="I133" t="str">
            <v>LLOC DE TREBALL</v>
          </cell>
          <cell r="J133" t="str">
            <v>7.- Serveis de solucions verticals</v>
          </cell>
        </row>
        <row r="134">
          <cell r="A134" t="str">
            <v>SER0135</v>
          </cell>
          <cell r="B134" t="str">
            <v>CRM Infraestructura</v>
          </cell>
          <cell r="C134" t="str">
            <v>AGULLO LEON, JACINTO</v>
          </cell>
          <cell r="E134" t="str">
            <v>AZNAR IGLESIAS, JUAN ANTON</v>
          </cell>
          <cell r="F134" t="str">
            <v>Gerència de Recursos</v>
          </cell>
          <cell r="G134" t="str">
            <v>Gerència de Drets de Ciutadania, Participació i Transpàrencia</v>
          </cell>
          <cell r="H134" t="str">
            <v>7.- Serveis de solucions verticals</v>
          </cell>
          <cell r="I134" t="str">
            <v>LLOC DE TREBALL</v>
          </cell>
          <cell r="J134" t="str">
            <v>7.- Serveis de solucions verticals</v>
          </cell>
        </row>
        <row r="135">
          <cell r="A135" t="str">
            <v>SER0136</v>
          </cell>
          <cell r="B135" t="str">
            <v>SAP</v>
          </cell>
          <cell r="C135" t="str">
            <v>Llanes Castilla, Juan Carlos</v>
          </cell>
          <cell r="D135" t="str">
            <v>FERNANDEZ MAS, JOSEP</v>
          </cell>
          <cell r="E135" t="str">
            <v>SOLER ORTIZ, RUBEN</v>
          </cell>
          <cell r="F135" t="str">
            <v>Gerència Municipal</v>
          </cell>
          <cell r="G135" t="str">
            <v>Gerència Municipal</v>
          </cell>
          <cell r="H135" t="str">
            <v>7.- Serveis de solucions verticals</v>
          </cell>
          <cell r="I135" t="str">
            <v>CPD</v>
          </cell>
          <cell r="J135" t="str">
            <v>7.- Serveis de solucions verticals</v>
          </cell>
        </row>
        <row r="136">
          <cell r="A136" t="str">
            <v>SER0137</v>
          </cell>
          <cell r="B136" t="str">
            <v>Plataforma de Gestió de Continguts</v>
          </cell>
          <cell r="C136" t="str">
            <v>AGULLO LEON, JACINTO</v>
          </cell>
          <cell r="E136" t="e">
            <v>#N/A</v>
          </cell>
          <cell r="F136" t="str">
            <v>Gerència Municipal</v>
          </cell>
          <cell r="G136" t="e">
            <v>#N/A</v>
          </cell>
          <cell r="H136" t="str">
            <v>7.- Serveis de solucions verticals</v>
          </cell>
          <cell r="I136" t="e">
            <v>#N/A</v>
          </cell>
          <cell r="J136" t="str">
            <v>7.- Serveis de solucions verticals</v>
          </cell>
        </row>
        <row r="137">
          <cell r="A137" t="str">
            <v>SER0138</v>
          </cell>
          <cell r="B137" t="str">
            <v>Serveis Lingüístics</v>
          </cell>
          <cell r="C137" t="str">
            <v>AGULLO LEON, JACINTO</v>
          </cell>
          <cell r="E137" t="str">
            <v>AZNAR IGLESIAS, JUAN ANTON</v>
          </cell>
          <cell r="F137" t="str">
            <v>Gerència Municipal</v>
          </cell>
          <cell r="G137" t="str">
            <v>Gerència Municipal</v>
          </cell>
          <cell r="H137" t="str">
            <v>7.- Serveis de solucions verticals</v>
          </cell>
          <cell r="I137" t="str">
            <v>LLOC DE TREBALL</v>
          </cell>
          <cell r="J137" t="str">
            <v>7.- Serveis de solucions verticals</v>
          </cell>
        </row>
        <row r="138">
          <cell r="A138" t="str">
            <v>SER0139</v>
          </cell>
          <cell r="B138" t="str">
            <v>Gestió documental (Frameworks, Documentum)</v>
          </cell>
          <cell r="C138" t="str">
            <v>LOPEZ BARBERO, RAFAEL</v>
          </cell>
          <cell r="D138" t="str">
            <v>LOPEZ BARBERO, RAFAEL</v>
          </cell>
          <cell r="E138" t="str">
            <v>LOPEZ BARBERO, RAFAEL</v>
          </cell>
          <cell r="F138" t="str">
            <v>Gerència de Recursos</v>
          </cell>
          <cell r="G138" t="str">
            <v>IMI-TIC</v>
          </cell>
          <cell r="H138" t="str">
            <v>Enginyeria, Frameworks i Moduls comuns</v>
          </cell>
          <cell r="I138" t="str">
            <v>ENGINYERIA PROGRAMARI, FRAMEWORKS I MODULS COMUNS</v>
          </cell>
          <cell r="J138" t="str">
            <v>ENGINYERIA PROGRAMARI, FRAMEWORKS I MODULS COMUNS</v>
          </cell>
        </row>
        <row r="139">
          <cell r="A139" t="str">
            <v>SER0140</v>
          </cell>
          <cell r="B139" t="str">
            <v>Autenticació i Autorització corporativa</v>
          </cell>
          <cell r="C139" t="str">
            <v>FERNANDEZ MARTINEZ, ANDRES</v>
          </cell>
          <cell r="D139" t="str">
            <v>LOPEZ BARBERO, RAFAEL</v>
          </cell>
          <cell r="E139" t="str">
            <v>LOPEZ BARBERO, RAFAEL</v>
          </cell>
          <cell r="F139" t="str">
            <v>Gerència de Recursos</v>
          </cell>
          <cell r="G139" t="str">
            <v>IMI-TIC</v>
          </cell>
          <cell r="H139" t="str">
            <v>Enginyeria, Frameworks i Moduls comuns</v>
          </cell>
          <cell r="I139" t="str">
            <v>ENGINYERIA PROGRAMARI, FRAMEWORKS I MODULS COMUNS</v>
          </cell>
          <cell r="J139" t="str">
            <v>ENGINYERIA PROGRAMARI, FRAMEWORKS I MODULS COMUNS</v>
          </cell>
        </row>
        <row r="140">
          <cell r="A140" t="str">
            <v>SER0141</v>
          </cell>
          <cell r="B140" t="str">
            <v>Entorns Desenvolupament Aplicacions</v>
          </cell>
          <cell r="C140" t="str">
            <v>ORTIZ QUINTANA, IVAN</v>
          </cell>
          <cell r="D140" t="str">
            <v>LOPEZ BARBERO, RAFAEL</v>
          </cell>
          <cell r="E140" t="str">
            <v>LOPEZ BARBERO, RAFAEL</v>
          </cell>
          <cell r="F140" t="str">
            <v>IMI-TIC</v>
          </cell>
          <cell r="G140" t="str">
            <v>IMI-TIC</v>
          </cell>
          <cell r="H140" t="str">
            <v>Enginyeria, Frameworks i Moduls comuns</v>
          </cell>
          <cell r="I140" t="str">
            <v>ENGINYERIA PROGRAMARI, FRAMEWORKS I MODULS COMUNS</v>
          </cell>
          <cell r="J140" t="str">
            <v>ENGINYERIA PROGRAMARI, FRAMEWORKS I MODULS COMUNS</v>
          </cell>
        </row>
        <row r="141">
          <cell r="A141" t="str">
            <v>SER0142</v>
          </cell>
          <cell r="B141" t="str">
            <v>Eines de Gestió d'Entregues i Desplegaments</v>
          </cell>
          <cell r="C141" t="str">
            <v>FRANCES JULIAN, M. ALICIA</v>
          </cell>
          <cell r="D141" t="str">
            <v>LOPEZ BARBERO, RAFAEL</v>
          </cell>
          <cell r="E141" t="str">
            <v>LAGE HUERTAS, JOSE</v>
          </cell>
          <cell r="F141" t="str">
            <v>IMI-TIC</v>
          </cell>
          <cell r="G141" t="str">
            <v>IMI-TIC</v>
          </cell>
          <cell r="H141" t="str">
            <v>Enginyeria, Frameworks i Moduls comuns</v>
          </cell>
          <cell r="I141" t="str">
            <v>SMO - Gestió de Serveis</v>
          </cell>
          <cell r="J141" t="str">
            <v>ENGINYERIA PROGRAMARI, FRAMEWORKS I MODULS COMUNS</v>
          </cell>
        </row>
        <row r="142">
          <cell r="A142" t="str">
            <v>SER0143</v>
          </cell>
          <cell r="B142" t="str">
            <v>Codificador i Geocodificadors</v>
          </cell>
          <cell r="C142" t="str">
            <v>PUIG PONS, XAVIER</v>
          </cell>
          <cell r="D142" t="str">
            <v>LOPEZ BARBERO, RAFAEL</v>
          </cell>
          <cell r="E142" t="str">
            <v>LOPEZ BARBERO, RAFAEL</v>
          </cell>
          <cell r="F142" t="str">
            <v>IMI-IDB</v>
          </cell>
          <cell r="G142" t="str">
            <v>IMI-IDB</v>
          </cell>
          <cell r="H142" t="str">
            <v>Enginyeria, Frameworks i Moduls comuns</v>
          </cell>
          <cell r="I142" t="str">
            <v>ENGINYERIA PROGRAMARI, FRAMEWORKS I MODULS COMUNS</v>
          </cell>
          <cell r="J142" t="str">
            <v>ENGINYERIA PROGRAMARI, FRAMEWORKS I MODULS COMUNS</v>
          </cell>
        </row>
        <row r="143">
          <cell r="A143" t="str">
            <v>SER0144</v>
          </cell>
          <cell r="B143" t="str">
            <v>Estadístiques</v>
          </cell>
          <cell r="C143" t="str">
            <v>AGULLO LEON, JACINTO</v>
          </cell>
          <cell r="E143" t="e">
            <v>#N/A</v>
          </cell>
          <cell r="F143" t="str">
            <v>Gerència de Recursos</v>
          </cell>
          <cell r="G143" t="e">
            <v>#N/A</v>
          </cell>
          <cell r="H143" t="str">
            <v>7.- Serveis de solucions verticals</v>
          </cell>
          <cell r="I143" t="e">
            <v>#N/A</v>
          </cell>
          <cell r="J143" t="str">
            <v>7.- Serveis de solucions verticals</v>
          </cell>
        </row>
        <row r="144">
          <cell r="A144" t="str">
            <v>SER0145</v>
          </cell>
          <cell r="B144" t="str">
            <v>Vídeo</v>
          </cell>
          <cell r="C144" t="str">
            <v>NUÑEZ GONZALEZ, J. MANUEL</v>
          </cell>
          <cell r="E144" t="str">
            <v>FELEZ ZAERA, ENRIQUE</v>
          </cell>
          <cell r="F144" t="str">
            <v>Gerència Municipal</v>
          </cell>
          <cell r="G144" t="str">
            <v>Gerència Municipal</v>
          </cell>
          <cell r="H144" t="str">
            <v>7.- Serveis de solucions verticals</v>
          </cell>
          <cell r="I144" t="str">
            <v>ENGINYERIA DE SISTEMES</v>
          </cell>
          <cell r="J144" t="str">
            <v>7.- Serveis de solucions verticals</v>
          </cell>
        </row>
        <row r="145">
          <cell r="A145" t="str">
            <v>SER0146</v>
          </cell>
          <cell r="B145" t="str">
            <v>Serveis Web</v>
          </cell>
          <cell r="C145" t="str">
            <v>NUÑEZ GONZALEZ, J. MANUEL</v>
          </cell>
          <cell r="E145" t="str">
            <v>BELLAVISTA ARIMANY, NEUS</v>
          </cell>
          <cell r="F145" t="str">
            <v>Gerència Municipal</v>
          </cell>
          <cell r="G145" t="str">
            <v>Gerència Municipal</v>
          </cell>
          <cell r="H145" t="str">
            <v>7.- Serveis de solucions verticals</v>
          </cell>
          <cell r="I145" t="str">
            <v>SEGURETAT TIC, RISC I COMPLIMENT</v>
          </cell>
          <cell r="J145" t="str">
            <v>7.- Serveis de solucions verticals</v>
          </cell>
        </row>
        <row r="146">
          <cell r="A146" t="str">
            <v>SER0147</v>
          </cell>
          <cell r="B146" t="str">
            <v>Plataformes de interoperabilitat</v>
          </cell>
          <cell r="C146" t="str">
            <v>CARMONA RUIZ, JUAN CARLO</v>
          </cell>
          <cell r="D146" t="str">
            <v>LOPEZ BARBERO, RAFAEL</v>
          </cell>
          <cell r="E146" t="str">
            <v>LOPEZ BARBERO, RAFAEL</v>
          </cell>
          <cell r="F146" t="str">
            <v>Gerència Municipal</v>
          </cell>
          <cell r="G146" t="str">
            <v>Gerència Municipal</v>
          </cell>
          <cell r="H146" t="str">
            <v>Enginyeria, Frameworks i Moduls comuns</v>
          </cell>
          <cell r="I146" t="str">
            <v>ENGINYERIA PROGRAMARI, FRAMEWORKS I MODULS COMUNS</v>
          </cell>
          <cell r="J146" t="str">
            <v>Enginyeria, Frameworks i Moduls comuns</v>
          </cell>
        </row>
        <row r="147">
          <cell r="A147" t="str">
            <v>SER0148</v>
          </cell>
          <cell r="B147" t="str">
            <v>Servei de mobilitat</v>
          </cell>
          <cell r="C147" t="str">
            <v>COLLADO COSTA, ALEJANDRO</v>
          </cell>
          <cell r="D147" t="str">
            <v>LOPEZ BARBERO, RAFAEL</v>
          </cell>
          <cell r="E147" t="str">
            <v>LOPEZ BARBERO, RAFAEL</v>
          </cell>
          <cell r="F147" t="str">
            <v>Gerència Municipal</v>
          </cell>
          <cell r="G147" t="str">
            <v>Gerència Municipal</v>
          </cell>
          <cell r="H147" t="str">
            <v>Enginyeria, Frameworks i Moduls comuns</v>
          </cell>
          <cell r="I147" t="str">
            <v>ENGINYERIA PROGRAMARI, FRAMEWORKS I MODULS COMUNS</v>
          </cell>
          <cell r="J147" t="str">
            <v>Enginyeria, Frameworks i Moduls comuns</v>
          </cell>
        </row>
        <row r="148">
          <cell r="A148" t="str">
            <v>SER0149</v>
          </cell>
          <cell r="B148" t="str">
            <v>Plataforma BI  Cognos Corporativa</v>
          </cell>
          <cell r="C148" t="str">
            <v>ROSALES POLO, JOSE LUIS</v>
          </cell>
          <cell r="D148" t="str">
            <v>SOLER ORTIZ, RUBEN</v>
          </cell>
          <cell r="E148" t="str">
            <v>SOLER ORTIZ, RUBEN</v>
          </cell>
          <cell r="F148" t="str">
            <v>Gerència Adjunta de Coordinació Territorial</v>
          </cell>
          <cell r="G148" t="str">
            <v>Gerència Municipal</v>
          </cell>
          <cell r="H148" t="str">
            <v>7.- Serveis de solucions verticals</v>
          </cell>
          <cell r="I148" t="str">
            <v>CPD</v>
          </cell>
          <cell r="J148" t="str">
            <v>7.- Serveis de solucions verticals</v>
          </cell>
        </row>
        <row r="149">
          <cell r="A149" t="str">
            <v>SER0150</v>
          </cell>
          <cell r="B149" t="str">
            <v>Administració Alcaldia</v>
          </cell>
          <cell r="C149" t="str">
            <v>LILLO ESPINOSA, ROSA M.</v>
          </cell>
          <cell r="D149" t="str">
            <v>SANTAMARIA PEREZ, GLORIA</v>
          </cell>
          <cell r="E149" t="str">
            <v>SANTAMARIA PEREZ, GLORIA</v>
          </cell>
          <cell r="F149" t="str">
            <v>Gerència de Recursos</v>
          </cell>
          <cell r="G149" t="str">
            <v>Gerència de Recursos</v>
          </cell>
          <cell r="H149" t="str">
            <v>Secretaria, Administració General i Gestió Documental</v>
          </cell>
          <cell r="I149" t="str">
            <v>RECURSOS</v>
          </cell>
          <cell r="J149" t="str">
            <v>RECURSOS I ALCALDIA</v>
          </cell>
        </row>
        <row r="150">
          <cell r="A150" t="str">
            <v>SER0151</v>
          </cell>
          <cell r="B150" t="str">
            <v>Gestió d'ordres de la GUB i Speis</v>
          </cell>
          <cell r="C150" t="str">
            <v>LILLO ESPINOSA, ROSA M.</v>
          </cell>
          <cell r="D150" t="str">
            <v>TORTOLA FERNANDEZ, JOSE A.</v>
          </cell>
          <cell r="E150" t="str">
            <v>CLOTET CIRUELO, JOSEP</v>
          </cell>
          <cell r="F150" t="str">
            <v>Gerència de Prevenció, Seguretat i Mobilitat</v>
          </cell>
          <cell r="G150" t="str">
            <v>Gerència de Seguretat i Prevenció</v>
          </cell>
          <cell r="H150" t="str">
            <v>Espai Urbà</v>
          </cell>
          <cell r="I150" t="str">
            <v>SEGURETAT I PREVENCIÓ</v>
          </cell>
          <cell r="J150" t="str">
            <v>SEGURETAT I PREVENCIÓ</v>
          </cell>
        </row>
        <row r="151">
          <cell r="A151" t="str">
            <v>SER0152</v>
          </cell>
          <cell r="B151" t="str">
            <v>QDOC. Normes ISO</v>
          </cell>
          <cell r="C151" t="str">
            <v>ROCA VILALTA, XAVIER</v>
          </cell>
          <cell r="D151" t="str">
            <v>ROCA VILALTA, XAVIER</v>
          </cell>
          <cell r="E151" t="str">
            <v>ROCA VILALTA, XAVIER</v>
          </cell>
          <cell r="F151" t="str">
            <v>Gerència de Recursos</v>
          </cell>
          <cell r="G151" t="str">
            <v>Gerència Municipal</v>
          </cell>
          <cell r="H151" t="str">
            <v>Secretaria, Administració General i Gestió Documental</v>
          </cell>
          <cell r="I151" t="str">
            <v>DRETS CIUTADANIA, PARTICIPACIÓ I TRANSPARÈNCIA</v>
          </cell>
          <cell r="J151" t="str">
            <v>DRETS CIUTADANIA, PARTICIPACIÓ I TRANSPARÈNCIA</v>
          </cell>
        </row>
        <row r="152">
          <cell r="A152" t="str">
            <v>SER0153</v>
          </cell>
          <cell r="B152" t="str">
            <v>Tauler d'Edictes Electrònics</v>
          </cell>
          <cell r="C152" t="str">
            <v>CAPELLA MINGUELL, ROSA M.</v>
          </cell>
          <cell r="D152" t="str">
            <v>SANTAMARIA PEREZ, GLORIA</v>
          </cell>
          <cell r="E152" t="str">
            <v>SANTAMARIA PEREZ, GLORIA</v>
          </cell>
          <cell r="F152" t="str">
            <v>Gerència de Recursos</v>
          </cell>
          <cell r="G152" t="str">
            <v>Gerència de Recursos</v>
          </cell>
          <cell r="H152" t="str">
            <v>Secretaria, Administració General i Gestió Documental</v>
          </cell>
          <cell r="I152" t="str">
            <v>RECURSOS</v>
          </cell>
          <cell r="J152" t="str">
            <v>RECURSOS I ALCALDIA</v>
          </cell>
        </row>
        <row r="153">
          <cell r="A153" t="str">
            <v>SER0154</v>
          </cell>
          <cell r="B153" t="str">
            <v>Wifi outdoor (ciutadà) – servei finalista</v>
          </cell>
          <cell r="C153">
            <v>0</v>
          </cell>
          <cell r="D153">
            <v>0</v>
          </cell>
          <cell r="E153">
            <v>0</v>
          </cell>
          <cell r="F153" t="str">
            <v>Gerència Municipal</v>
          </cell>
          <cell r="G153" t="str">
            <v>Gerència Municipal</v>
          </cell>
          <cell r="H153" t="str">
            <v>3.- Serveis de enllaç de dades i xarxa</v>
          </cell>
          <cell r="I153">
            <v>0</v>
          </cell>
          <cell r="J153" t="str">
            <v>3.- Serveis de enllaç de dades i xarxa</v>
          </cell>
        </row>
        <row r="154">
          <cell r="A154" t="str">
            <v>SER0155</v>
          </cell>
          <cell r="B154" t="str">
            <v>Expedients OEP de Districtes</v>
          </cell>
          <cell r="C154" t="str">
            <v>MARCH COROMINAS, MERCEDES</v>
          </cell>
          <cell r="D154" t="str">
            <v>TORTOLA FERNANDEZ, JOSE A.</v>
          </cell>
          <cell r="E154" t="str">
            <v>GUILLEN BELLIDO, JOSÉ MIGUEL</v>
          </cell>
          <cell r="F154" t="str">
            <v>Gerència d'Hàbitat Urbà</v>
          </cell>
          <cell r="G154" t="str">
            <v>Gerència Ecologia Urbana</v>
          </cell>
          <cell r="H154" t="str">
            <v>Espai Urbà</v>
          </cell>
          <cell r="I154" t="str">
            <v>ECOLOGIA URBANA. URBANISME</v>
          </cell>
          <cell r="J154" t="str">
            <v>ECOLOGIA URBANA. URBANISME</v>
          </cell>
        </row>
        <row r="155">
          <cell r="A155" t="str">
            <v>SER0156</v>
          </cell>
          <cell r="B155" t="str">
            <v>Intranet</v>
          </cell>
          <cell r="C155" t="str">
            <v>ALMATO GUITERAS, GLORIA</v>
          </cell>
          <cell r="D155" t="str">
            <v>ROCA VILALTA, XAVIER</v>
          </cell>
          <cell r="E155" t="str">
            <v>COMAPOSADA MARTI, MONTSERRAT</v>
          </cell>
          <cell r="F155" t="str">
            <v>Gerència Municipal</v>
          </cell>
          <cell r="G155" t="str">
            <v>Gerència Municipal</v>
          </cell>
          <cell r="H155" t="str">
            <v>7.- Serveis de solucions verticals</v>
          </cell>
          <cell r="I155" t="str">
            <v>INTERNET I CANALS</v>
          </cell>
          <cell r="J155" t="str">
            <v>DTI</v>
          </cell>
        </row>
        <row r="156">
          <cell r="A156" t="str">
            <v>SER0157</v>
          </cell>
          <cell r="B156" t="str">
            <v>Mobilitat de telefonia</v>
          </cell>
          <cell r="C156" t="str">
            <v>AGULLO LEON, JACINTO</v>
          </cell>
          <cell r="E156" t="str">
            <v>AZNAR IGLESIAS, JUAN ANTON</v>
          </cell>
          <cell r="F156" t="str">
            <v>Gerència Municipal</v>
          </cell>
          <cell r="G156" t="str">
            <v>Gerència Municipal</v>
          </cell>
          <cell r="H156" t="str">
            <v>7.- Serveis de solucions verticals</v>
          </cell>
          <cell r="I156" t="str">
            <v>LLOC DE TREBALL</v>
          </cell>
          <cell r="J156" t="str">
            <v>7.- Serveis de solucions verticals</v>
          </cell>
        </row>
        <row r="157">
          <cell r="A157" t="str">
            <v>SER0158</v>
          </cell>
          <cell r="B157" t="str">
            <v>Mòdul comú d'Informes</v>
          </cell>
          <cell r="C157" t="str">
            <v>SOLA PUY, ALFRED</v>
          </cell>
          <cell r="D157" t="str">
            <v>TORTOLA FERNANDEZ, JOSE A.</v>
          </cell>
          <cell r="E157" t="str">
            <v>GUILLEN BELLIDO, JOSÉ MIGUEL</v>
          </cell>
          <cell r="F157" t="str">
            <v>Gerència d'Hàbitat Urbà</v>
          </cell>
          <cell r="G157" t="str">
            <v>Gerència Ecologia Urbana</v>
          </cell>
          <cell r="H157" t="str">
            <v>Espai Urbà</v>
          </cell>
          <cell r="I157" t="str">
            <v>ECOLOGIA URBANA. URBANISME</v>
          </cell>
          <cell r="J157" t="str">
            <v>ECOLOGIA URBANA. URBANISME</v>
          </cell>
        </row>
        <row r="158">
          <cell r="A158" t="str">
            <v>SER0159</v>
          </cell>
          <cell r="B158" t="str">
            <v>Gestió d'Expedients de Personal</v>
          </cell>
          <cell r="C158" t="str">
            <v>ILLAN ROURA, INES</v>
          </cell>
          <cell r="D158" t="str">
            <v>PUY CASTELLS, JOSEP</v>
          </cell>
          <cell r="E158" t="str">
            <v>PUY CASTELLS, JOSEP</v>
          </cell>
          <cell r="F158" t="str">
            <v>Gerència de Recursos Humans i Organització</v>
          </cell>
          <cell r="G158" t="str">
            <v>Gerència de Recursos Humans i Organització</v>
          </cell>
          <cell r="H158" t="str">
            <v>Recursos Humans</v>
          </cell>
          <cell r="I158" t="str">
            <v>RRHH I ORGANITZACIÓ</v>
          </cell>
          <cell r="J158" t="str">
            <v>RRHH I ORGANITZACIÓ</v>
          </cell>
        </row>
        <row r="159">
          <cell r="A159" t="str">
            <v>SER0160</v>
          </cell>
          <cell r="B159" t="str">
            <v>Sistemes d'Informació, Tràmits i Gestions</v>
          </cell>
          <cell r="C159" t="str">
            <v>ROSSELL BLAZQUEZ, ALBERT</v>
          </cell>
          <cell r="D159" t="str">
            <v>TRIAS JUNCOSA, JAUME</v>
          </cell>
          <cell r="E159" t="str">
            <v>TRIAS JUNCOSA, JAUME</v>
          </cell>
          <cell r="F159" t="str">
            <v>Gerència de Recursos</v>
          </cell>
          <cell r="G159" t="str">
            <v>Gerència de Drets de Ciutadania, Participació i Transpàrencia</v>
          </cell>
          <cell r="H159" t="str">
            <v>Atenció al Ciutadà</v>
          </cell>
          <cell r="I159" t="str">
            <v>DRETS CIUTADANIA, PARTICIPACIÓ I TRANSPARÈNCIA</v>
          </cell>
          <cell r="J159" t="str">
            <v>DRETS CIUTADANIA, PARTICIPACIÓ I TRANSPARÈNCIA</v>
          </cell>
        </row>
        <row r="160">
          <cell r="A160" t="str">
            <v>SER0161</v>
          </cell>
          <cell r="B160" t="str">
            <v>Tramitacions per Internet</v>
          </cell>
          <cell r="C160" t="str">
            <v>TRIAS JUNCOSA, JAUME</v>
          </cell>
          <cell r="D160" t="str">
            <v>TRIAS JUNCOSA, JAUME</v>
          </cell>
          <cell r="E160" t="str">
            <v>TRIAS JUNCOSA, JAUME</v>
          </cell>
          <cell r="F160" t="str">
            <v>Gerència de Recursos</v>
          </cell>
          <cell r="G160" t="str">
            <v>Gerència de Recursos</v>
          </cell>
          <cell r="H160" t="str">
            <v>Atenció al Ciutadà</v>
          </cell>
          <cell r="I160" t="str">
            <v>SERVEIS COMUNS ADMINISTRACIÓ ELECTRÓNICA</v>
          </cell>
          <cell r="J160" t="str">
            <v>TRAMITACIÓ, PORTAL I CARPETES</v>
          </cell>
        </row>
        <row r="161">
          <cell r="A161" t="str">
            <v>SER0162</v>
          </cell>
          <cell r="B161" t="str">
            <v>Quioscos multiserveis</v>
          </cell>
          <cell r="C161" t="str">
            <v>TRIAS JUNCOSA, JAUME</v>
          </cell>
          <cell r="D161" t="str">
            <v>TRIAS JUNCOSA, JAUME</v>
          </cell>
          <cell r="E161" t="str">
            <v>TRIAS JUNCOSA, JAUME</v>
          </cell>
          <cell r="F161" t="str">
            <v>Gerència de Recursos</v>
          </cell>
          <cell r="G161" t="str">
            <v>Gerència de Drets de Ciutadania, Participació i Transpàrencia</v>
          </cell>
          <cell r="H161" t="str">
            <v>Atenció al Ciutadà</v>
          </cell>
          <cell r="I161" t="str">
            <v>DRETS CIUTADANIA, PARTICIPACIÓ I TRANSPARÈNCIA</v>
          </cell>
          <cell r="J161" t="str">
            <v>DRETS CIUTADANIA, PARTICIPACIÓ I TRANSPARÈNCIA</v>
          </cell>
        </row>
        <row r="162">
          <cell r="A162" t="str">
            <v>SER0163</v>
          </cell>
          <cell r="B162" t="str">
            <v>Servei de cita prèvia a les OAC's i Serveis Tècnics</v>
          </cell>
          <cell r="C162" t="str">
            <v>TRIAS JUNCOSA, JAUME</v>
          </cell>
          <cell r="D162" t="str">
            <v>TRIAS JUNCOSA, JAUME</v>
          </cell>
          <cell r="E162" t="str">
            <v>TRIAS JUNCOSA, JAUME</v>
          </cell>
          <cell r="F162" t="str">
            <v>Gerència de Recursos</v>
          </cell>
          <cell r="G162" t="str">
            <v>Gerència de Drets de Ciutadania, Participació i Transpàrencia</v>
          </cell>
          <cell r="H162" t="str">
            <v>Atenció al Ciutadà</v>
          </cell>
          <cell r="I162" t="str">
            <v>DRETS CIUTADANIA, PARTICIPACIÓ I TRANSPARÈNCIA</v>
          </cell>
          <cell r="J162" t="str">
            <v>DRETS CIUTADANIA, PARTICIPACIÓ I TRANSPARÈNCIA</v>
          </cell>
        </row>
        <row r="163">
          <cell r="A163" t="str">
            <v>SER0164</v>
          </cell>
          <cell r="B163" t="str">
            <v>Serveis web de publicació i interoperabilitat cartogràfica</v>
          </cell>
          <cell r="C163" t="str">
            <v>BOLIVAR LEYVA, MIGUEL ANG</v>
          </cell>
          <cell r="D163" t="str">
            <v>Sanz Marco, Lluis</v>
          </cell>
          <cell r="E163">
            <v>0</v>
          </cell>
          <cell r="F163" t="str">
            <v>IMI-IDB</v>
          </cell>
          <cell r="G163" t="str">
            <v>IMI-IDB</v>
          </cell>
          <cell r="H163" t="str">
            <v>Espai Urbà</v>
          </cell>
          <cell r="I163" t="str">
            <v>IMI - IDB</v>
          </cell>
          <cell r="J163" t="str">
            <v>Espai Urbà</v>
          </cell>
        </row>
        <row r="164">
          <cell r="A164" t="str">
            <v>SER0165</v>
          </cell>
          <cell r="B164" t="str">
            <v>Servei de visualització territorial Corporatiu (VISTA)</v>
          </cell>
          <cell r="C164" t="str">
            <v>BOLIVAR LEYVA, MIGUEL ANG</v>
          </cell>
          <cell r="D164" t="str">
            <v>SANZ MARCO, LLUIS</v>
          </cell>
          <cell r="E164">
            <v>0</v>
          </cell>
          <cell r="F164" t="str">
            <v>IMI-IDB</v>
          </cell>
          <cell r="G164" t="str">
            <v>IMI-IDB</v>
          </cell>
          <cell r="H164" t="str">
            <v>Espai Urbà</v>
          </cell>
          <cell r="I164" t="str">
            <v>IMI - IDB</v>
          </cell>
          <cell r="J164" t="str">
            <v>Espai Urbà</v>
          </cell>
        </row>
        <row r="165">
          <cell r="A165" t="str">
            <v>SER0166</v>
          </cell>
          <cell r="B165" t="str">
            <v>Serveis derivats de la plataforma Vista</v>
          </cell>
          <cell r="C165" t="str">
            <v>CEBRIAN AGRAS, JORDI</v>
          </cell>
          <cell r="D165" t="str">
            <v>LOPEZ FUMANAL, JUANJO</v>
          </cell>
          <cell r="E165" t="str">
            <v>GARCIA DE PEDRO, ENRIC</v>
          </cell>
          <cell r="F165" t="str">
            <v>IMI-IDB</v>
          </cell>
          <cell r="G165" t="str">
            <v>IMI-IDB</v>
          </cell>
          <cell r="H165" t="str">
            <v>IDB-Cartografia</v>
          </cell>
          <cell r="I165" t="str">
            <v>INFORMACIÓ DE BASE</v>
          </cell>
          <cell r="J165" t="str">
            <v>IDB-Cartografia</v>
          </cell>
        </row>
        <row r="166">
          <cell r="A166" t="str">
            <v>SER0167</v>
          </cell>
          <cell r="B166" t="str">
            <v>Servei d'integració de la informació i coneixement per a la coordinació territorial (BiMAP)</v>
          </cell>
          <cell r="C166" t="str">
            <v>ROSSELL BLAZQUEZ, ALBERT</v>
          </cell>
          <cell r="D166" t="str">
            <v>LOPEZ FUMANAL, JUANJO</v>
          </cell>
          <cell r="E166" t="str">
            <v>TRIAS JUNCOSA, JAUME</v>
          </cell>
          <cell r="F166" t="str">
            <v>Gerència Adjunta de Coordinació Territorial</v>
          </cell>
          <cell r="G166" t="str">
            <v>Gerència de Recursos</v>
          </cell>
          <cell r="H166" t="str">
            <v>Anàlisi de dades i Reporting</v>
          </cell>
          <cell r="I166" t="str">
            <v>INFORMACIÓ DE BASE</v>
          </cell>
          <cell r="J166" t="str">
            <v>INFORMACIÓ DE BASE</v>
          </cell>
        </row>
        <row r="167">
          <cell r="A167" t="str">
            <v>SER0168</v>
          </cell>
          <cell r="B167" t="str">
            <v>Servei web de consulta de la Guia Urbana i equipaments municipals (www.bcn.cat/guia)</v>
          </cell>
          <cell r="C167" t="str">
            <v>URENDA CHAVES, JOSE IGNAC</v>
          </cell>
          <cell r="E167" t="str">
            <v>GARCIA DE PEDRO, ENRIC</v>
          </cell>
          <cell r="F167" t="str">
            <v>Gerència de Recursos</v>
          </cell>
          <cell r="G167" t="str">
            <v>Gerència de Drets de Ciutadania, Participació i Transpàrencia</v>
          </cell>
          <cell r="H167" t="str">
            <v>IDB-Cartografia</v>
          </cell>
          <cell r="I167" t="str">
            <v>INFORMACIÓ DE BASE</v>
          </cell>
          <cell r="J167" t="str">
            <v>IDB-Cartografia</v>
          </cell>
        </row>
        <row r="168">
          <cell r="A168" t="str">
            <v>SER0169</v>
          </cell>
          <cell r="B168" t="str">
            <v>Servei d'integració de la informació urbanística per a la gestió interna municipal (SICS)</v>
          </cell>
          <cell r="C168" t="str">
            <v>LLINARES GINER, JAVIER</v>
          </cell>
          <cell r="E168" t="str">
            <v>GARCIA DE PEDRO, ENRIC</v>
          </cell>
          <cell r="F168" t="str">
            <v>IMI-IDB</v>
          </cell>
          <cell r="G168" t="str">
            <v>IMI-IDB</v>
          </cell>
          <cell r="H168" t="str">
            <v>IDB-Cartografia</v>
          </cell>
          <cell r="I168" t="str">
            <v>INFORMACIÓ DE BASE</v>
          </cell>
          <cell r="J168" t="str">
            <v>IDB-Cartografia</v>
          </cell>
        </row>
        <row r="169">
          <cell r="A169" t="str">
            <v>SER0170</v>
          </cell>
          <cell r="B169" t="str">
            <v>Serveis d'accés i tractament dela informació del SITEB basats en la plataforma Microstation (REFSITE</v>
          </cell>
          <cell r="C169" t="str">
            <v>NIEVA BENITO, JAVIER</v>
          </cell>
          <cell r="E169" t="str">
            <v>GARCIA DE PEDRO, ENRIC</v>
          </cell>
          <cell r="F169" t="str">
            <v>IMI-IDB</v>
          </cell>
          <cell r="G169" t="str">
            <v>IMI-IDB</v>
          </cell>
          <cell r="H169" t="str">
            <v>IDB-Cartografia</v>
          </cell>
          <cell r="I169" t="str">
            <v>INFORMACIÓ DE BASE</v>
          </cell>
          <cell r="J169" t="str">
            <v>IDB-Cartografia</v>
          </cell>
        </row>
        <row r="170">
          <cell r="A170" t="str">
            <v>SER0171</v>
          </cell>
          <cell r="B170" t="str">
            <v>Servei de suport cartogràfic a la gestió de la fiscalitat dels guals. (Gguals)</v>
          </cell>
          <cell r="C170" t="str">
            <v>LLINARES GINER, JAVIER</v>
          </cell>
          <cell r="E170" t="str">
            <v>GARCIA DE PEDRO, ENRIC</v>
          </cell>
          <cell r="F170" t="str">
            <v>Gerència de Prevenció, Seguretat i Mobilitat</v>
          </cell>
          <cell r="G170" t="str">
            <v>Gerència Ecologia Urbana</v>
          </cell>
          <cell r="H170" t="str">
            <v>IDB-Cartografia</v>
          </cell>
          <cell r="I170" t="str">
            <v>INFORMACIÓ DE BASE</v>
          </cell>
          <cell r="J170" t="str">
            <v>IDB-Cartografia</v>
          </cell>
        </row>
        <row r="171">
          <cell r="A171" t="str">
            <v>SER0172</v>
          </cell>
          <cell r="B171" t="str">
            <v>Servei de manteniment de la xarxa viària i sentits de circulació (Hermes)</v>
          </cell>
          <cell r="C171" t="str">
            <v>LLINARES GINER, JAVIER</v>
          </cell>
          <cell r="E171" t="str">
            <v>GARCIA DE PEDRO, ENRIC</v>
          </cell>
          <cell r="F171" t="str">
            <v>Gerència de Prevenció, Seguretat i Mobilitat</v>
          </cell>
          <cell r="G171" t="str">
            <v>Gerència Ecologia Urbana</v>
          </cell>
          <cell r="H171" t="str">
            <v>IDB-Cartografia</v>
          </cell>
          <cell r="I171" t="str">
            <v>INFORMACIÓ DE BASE</v>
          </cell>
          <cell r="J171" t="str">
            <v>IDB-Cartografia</v>
          </cell>
        </row>
        <row r="172">
          <cell r="A172" t="str">
            <v>SER0173</v>
          </cell>
          <cell r="B172" t="str">
            <v>Servei de manteniment i explotació de les fitxes itineràries de SPEIS  (Aigua)</v>
          </cell>
          <cell r="C172" t="str">
            <v>LLINARES GINER, JAVIER</v>
          </cell>
          <cell r="E172" t="str">
            <v>GARCIA DE PEDRO, ENRIC</v>
          </cell>
          <cell r="F172" t="str">
            <v>Gerència de Prevenció, Seguretat i Mobilitat</v>
          </cell>
          <cell r="G172" t="str">
            <v>Gerència de Seguretat i Prevenció</v>
          </cell>
          <cell r="H172" t="str">
            <v>IDB-Cartografia</v>
          </cell>
          <cell r="I172" t="str">
            <v>INFORMACIÓ DE BASE</v>
          </cell>
          <cell r="J172" t="str">
            <v>IDB-Cartografia</v>
          </cell>
        </row>
        <row r="173">
          <cell r="A173" t="str">
            <v>SER0174</v>
          </cell>
          <cell r="B173" t="str">
            <v>Interoperabilitat Interna</v>
          </cell>
          <cell r="C173" t="str">
            <v>AOIZ LINARES, J.JAVIER</v>
          </cell>
          <cell r="D173" t="str">
            <v>SOLER ORTIZ, RUBEN</v>
          </cell>
          <cell r="E173" t="str">
            <v>SOLER ORTIZ, RUBEN</v>
          </cell>
          <cell r="F173" t="str">
            <v>Gerència Municipal</v>
          </cell>
          <cell r="G173" t="str">
            <v>Gerència Municipal</v>
          </cell>
          <cell r="H173">
            <v>0</v>
          </cell>
          <cell r="I173" t="str">
            <v>CPD</v>
          </cell>
          <cell r="J173">
            <v>0</v>
          </cell>
        </row>
        <row r="174">
          <cell r="A174" t="str">
            <v>SER0175</v>
          </cell>
          <cell r="B174" t="str">
            <v>Servei de Comunicació Interna</v>
          </cell>
          <cell r="C174" t="str">
            <v>BERENGUER FELIPE DE, CRISTINA</v>
          </cell>
          <cell r="E174" t="str">
            <v>HERNAIZ ALZAMORA, DAVID</v>
          </cell>
          <cell r="F174" t="str">
            <v>IMI-TIC</v>
          </cell>
          <cell r="G174" t="str">
            <v>IMI-TIC</v>
          </cell>
          <cell r="H174" t="str">
            <v>Sistemes Gestió IMI</v>
          </cell>
          <cell r="I174" t="str">
            <v>ATENCIÓ PROPERA A L'USUARI</v>
          </cell>
          <cell r="J174" t="str">
            <v>Sistemes Gestió IMI</v>
          </cell>
        </row>
        <row r="175">
          <cell r="A175" t="str">
            <v>SER0176</v>
          </cell>
          <cell r="B175" t="str">
            <v>Gestió del coneixement</v>
          </cell>
          <cell r="C175" t="str">
            <v>JEREZ MARTINEZ, JOSEFINA</v>
          </cell>
          <cell r="E175" t="e">
            <v>#N/A</v>
          </cell>
          <cell r="F175" t="str">
            <v>IMI-TIC</v>
          </cell>
          <cell r="G175" t="e">
            <v>#N/A</v>
          </cell>
          <cell r="H175" t="str">
            <v>Sistemes Gestió IMI</v>
          </cell>
          <cell r="I175" t="e">
            <v>#N/A</v>
          </cell>
          <cell r="J175" t="str">
            <v>Sistemes Gestió IMI</v>
          </cell>
        </row>
        <row r="176">
          <cell r="A176" t="str">
            <v>SER0177</v>
          </cell>
          <cell r="B176" t="str">
            <v>Servei Comú de Plantilles</v>
          </cell>
          <cell r="C176" t="str">
            <v>ECHEVARRIA MESEGUER, CARLOS</v>
          </cell>
          <cell r="E176">
            <v>0</v>
          </cell>
          <cell r="F176" t="str">
            <v>Gerència Municipal</v>
          </cell>
          <cell r="G176" t="str">
            <v>Gerència Municipal</v>
          </cell>
          <cell r="H176" t="str">
            <v>Enginyeria, Frameworks i Moduls comuns</v>
          </cell>
          <cell r="I176" t="str">
            <v>ENGINYERIA PROGRAMARI, FRAMEWORKS I MODULS COMUNS</v>
          </cell>
          <cell r="J176" t="str">
            <v>ENGINYERIA PROGRAMARI, FRAMEWORKS I MODULS COMUNS</v>
          </cell>
        </row>
        <row r="177">
          <cell r="A177" t="str">
            <v>SER0178</v>
          </cell>
          <cell r="B177" t="str">
            <v>Arquitectura ARIS</v>
          </cell>
          <cell r="C177" t="str">
            <v>SUBIRAS PUGIBET, JAUME</v>
          </cell>
          <cell r="D177" t="str">
            <v>ECHEVARRIA MESEGUER, CARLOS</v>
          </cell>
          <cell r="E177">
            <v>0</v>
          </cell>
          <cell r="F177" t="str">
            <v>IMI-TIC</v>
          </cell>
          <cell r="G177" t="str">
            <v>IMI-TIC</v>
          </cell>
          <cell r="H177" t="str">
            <v xml:space="preserve">Procesos </v>
          </cell>
          <cell r="I177">
            <v>0</v>
          </cell>
          <cell r="J177" t="str">
            <v xml:space="preserve">Procesos </v>
          </cell>
        </row>
        <row r="178">
          <cell r="A178" t="str">
            <v>SER0179</v>
          </cell>
          <cell r="B178" t="str">
            <v>Servei eines de Gestió de Serveis</v>
          </cell>
          <cell r="C178" t="str">
            <v>SENTIS ORTIZ, JOAN</v>
          </cell>
          <cell r="D178" t="str">
            <v>LAGE HUERTAS, JOSE</v>
          </cell>
          <cell r="E178" t="str">
            <v>LAGE HUERTAS, JOSE</v>
          </cell>
          <cell r="F178" t="str">
            <v>IMI-TIC</v>
          </cell>
          <cell r="G178" t="str">
            <v>IMI-TIC</v>
          </cell>
          <cell r="H178" t="str">
            <v>Gestió Serveis TIC</v>
          </cell>
          <cell r="I178" t="str">
            <v>SMO - Gestió de Serveis</v>
          </cell>
          <cell r="J178" t="str">
            <v>Gestió Serveis TIC</v>
          </cell>
        </row>
        <row r="179">
          <cell r="A179" t="str">
            <v>SER0180</v>
          </cell>
          <cell r="B179" t="str">
            <v>Registre d'activitats i tràmits (RAT)</v>
          </cell>
          <cell r="C179" t="str">
            <v>ALEMANY SERRA, FRANCESC</v>
          </cell>
          <cell r="D179" t="str">
            <v>TRIAS JUNCOSA, JAUME</v>
          </cell>
          <cell r="E179" t="str">
            <v>TRIAS JUNCOSA, JAUME</v>
          </cell>
          <cell r="F179" t="str">
            <v>Gerència de Recursos</v>
          </cell>
          <cell r="G179" t="str">
            <v>Gerència de Recursos</v>
          </cell>
          <cell r="H179" t="str">
            <v>Atenció al Ciutadà</v>
          </cell>
          <cell r="I179" t="str">
            <v>DRETS CIUTADANIA, PARTICIPACIÓ I TRANSPARÈNCIA</v>
          </cell>
          <cell r="J179" t="str">
            <v>TRAMITACIÓ, PORTAL I CARPETES</v>
          </cell>
        </row>
        <row r="180">
          <cell r="A180" t="str">
            <v>SER0181</v>
          </cell>
          <cell r="B180" t="str">
            <v>Servei impressió de host</v>
          </cell>
          <cell r="C180" t="str">
            <v>AGUIRRE BARROS, MARIO</v>
          </cell>
          <cell r="E180" t="str">
            <v>AZNAR IGLESIAS, JUAN ANTON</v>
          </cell>
          <cell r="F180" t="str">
            <v>Institut Municipal d'Hisenda de Barcelona</v>
          </cell>
          <cell r="G180" t="str">
            <v>Institut Municipal d'Hisenda de Barcelona</v>
          </cell>
          <cell r="H180">
            <v>0</v>
          </cell>
          <cell r="I180" t="str">
            <v>LLOC DE TREBALL</v>
          </cell>
          <cell r="J180">
            <v>0</v>
          </cell>
        </row>
        <row r="181">
          <cell r="A181" t="str">
            <v>SER0182</v>
          </cell>
          <cell r="B181" t="str">
            <v>Servei impressió ofimàtica</v>
          </cell>
          <cell r="C181" t="str">
            <v>AGUIRRE BARROS, MARIO</v>
          </cell>
          <cell r="E181" t="str">
            <v>AZNAR IGLESIAS, JUAN ANTON</v>
          </cell>
          <cell r="F181" t="str">
            <v>Gerència Municipal</v>
          </cell>
          <cell r="G181" t="str">
            <v>Gerència Municipal</v>
          </cell>
          <cell r="H181">
            <v>0</v>
          </cell>
          <cell r="I181" t="str">
            <v>LLOC DE TREBALL</v>
          </cell>
          <cell r="J181">
            <v>0</v>
          </cell>
        </row>
        <row r="182">
          <cell r="A182" t="str">
            <v>SER0183</v>
          </cell>
          <cell r="B182" t="str">
            <v>Llicències d'Activitat</v>
          </cell>
          <cell r="C182" t="str">
            <v>GARCIA GONZALEZ, JOSEP</v>
          </cell>
          <cell r="D182" t="str">
            <v>TORTOLA FERNANDEZ, JOSE A.</v>
          </cell>
          <cell r="E182" t="str">
            <v>GUILLEN BELLIDO, JOSÉ MIGUEL</v>
          </cell>
          <cell r="F182" t="str">
            <v>Gerència d'Hàbitat Urbà</v>
          </cell>
          <cell r="G182" t="str">
            <v>Gerència Ecologia Urbana</v>
          </cell>
          <cell r="H182" t="str">
            <v>Espai Urbà</v>
          </cell>
          <cell r="I182" t="str">
            <v>ECOLOGIA URBANA. URBANISME</v>
          </cell>
          <cell r="J182" t="str">
            <v>GUILLEN BELLIDO, JOSÉ MIGUEL</v>
          </cell>
        </row>
        <row r="183">
          <cell r="A183" t="str">
            <v>SER0184</v>
          </cell>
          <cell r="B183" t="str">
            <v>Govern web - oficina tècnica</v>
          </cell>
          <cell r="C183" t="str">
            <v>ALMATO GUITERAS, GLORIA</v>
          </cell>
          <cell r="D183" t="str">
            <v>ROCA VILALTA, XAVIER</v>
          </cell>
          <cell r="E183" t="str">
            <v>COMAPOSADA MARTI, MONTSERRAT</v>
          </cell>
          <cell r="F183" t="str">
            <v>Gerència de Recursos</v>
          </cell>
          <cell r="G183" t="str">
            <v>Gerència de Recursos</v>
          </cell>
          <cell r="H183" t="str">
            <v>DTI</v>
          </cell>
          <cell r="I183" t="str">
            <v>INTERNET I CANALS</v>
          </cell>
          <cell r="J183" t="str">
            <v>DTI</v>
          </cell>
        </row>
        <row r="184">
          <cell r="A184" t="str">
            <v>SER0185</v>
          </cell>
          <cell r="B184" t="str">
            <v>Indicadors web</v>
          </cell>
          <cell r="C184" t="str">
            <v>BITLLOCH PUIGVERT, JOAN R</v>
          </cell>
          <cell r="D184" t="str">
            <v>ROCA VILALTA, XAVIER</v>
          </cell>
          <cell r="E184" t="str">
            <v>MARCILLAS RIERA, SILVIA</v>
          </cell>
          <cell r="F184" t="str">
            <v>Gerència de Recursos</v>
          </cell>
          <cell r="G184" t="str">
            <v>Gerència de Recursos</v>
          </cell>
          <cell r="H184" t="str">
            <v>DTI</v>
          </cell>
          <cell r="I184" t="str">
            <v>DRETS CIUTADANIA, PARTICIPACIÓ I TRANSPARÈNCIA</v>
          </cell>
          <cell r="J184" t="str">
            <v>DTI</v>
          </cell>
        </row>
        <row r="185">
          <cell r="A185" t="str">
            <v>SER0186</v>
          </cell>
          <cell r="B185" t="str">
            <v>Mòduls transversals d'Internet</v>
          </cell>
          <cell r="C185" t="str">
            <v>COMAPOSADA MARTI, MONTSERRAT</v>
          </cell>
          <cell r="D185" t="str">
            <v>ROCA VILALTA, XAVIER</v>
          </cell>
          <cell r="E185" t="str">
            <v>MARCILLAS RIERA, SILVIA</v>
          </cell>
          <cell r="F185" t="str">
            <v>Gerència de Recursos</v>
          </cell>
          <cell r="G185" t="str">
            <v>Gerència de Recursos</v>
          </cell>
          <cell r="H185" t="str">
            <v>DTI</v>
          </cell>
          <cell r="I185" t="str">
            <v>DRETS CIUTADANIA, PARTICIPACIÓ I TRANSPARÈNCIA</v>
          </cell>
          <cell r="J185" t="str">
            <v>DTI</v>
          </cell>
        </row>
        <row r="186">
          <cell r="A186" t="str">
            <v>SER0187</v>
          </cell>
          <cell r="B186" t="str">
            <v>Gestió de continguts d'Internet</v>
          </cell>
          <cell r="C186" t="str">
            <v>ALMATO GUITERAS, GLORIA</v>
          </cell>
          <cell r="D186" t="str">
            <v>ROCA VILALTA, XAVIER</v>
          </cell>
          <cell r="E186" t="str">
            <v>MARCILLAS RIERA, SILVIA</v>
          </cell>
          <cell r="F186" t="str">
            <v>Gerència de Recursos</v>
          </cell>
          <cell r="G186" t="str">
            <v>Gerència de Recursos</v>
          </cell>
          <cell r="H186" t="str">
            <v>DTI</v>
          </cell>
          <cell r="I186" t="str">
            <v>INTERNET I CANALS</v>
          </cell>
          <cell r="J186" t="str">
            <v>DTI</v>
          </cell>
        </row>
        <row r="187">
          <cell r="A187" t="str">
            <v>SER0188</v>
          </cell>
          <cell r="B187" t="str">
            <v>Infrastructures web</v>
          </cell>
          <cell r="C187" t="str">
            <v>BITLLOCH PUIGVERT, JOAN R</v>
          </cell>
          <cell r="D187" t="str">
            <v>ROCA VILALTA, XAVIER</v>
          </cell>
          <cell r="E187" t="str">
            <v>MARCILLAS RIERA, SILVIA</v>
          </cell>
          <cell r="F187" t="str">
            <v>Gerència de Recursos</v>
          </cell>
          <cell r="G187" t="str">
            <v>Gerència de Recursos</v>
          </cell>
          <cell r="H187" t="str">
            <v>DTI</v>
          </cell>
          <cell r="I187" t="str">
            <v>DRETS CIUTADANIA, PARTICIPACIÓ I TRANSPARÈNCIA</v>
          </cell>
          <cell r="J187" t="str">
            <v>DTI</v>
          </cell>
        </row>
        <row r="188">
          <cell r="A188" t="str">
            <v>SER0189</v>
          </cell>
          <cell r="B188" t="str">
            <v>Webs especials</v>
          </cell>
          <cell r="C188" t="str">
            <v>COMAPOSADA MARTI, MONTSERRAT</v>
          </cell>
          <cell r="D188" t="str">
            <v>ROCA VILALTA, XAVIER</v>
          </cell>
          <cell r="E188" t="str">
            <v>MARCILLAS RIERA, SILVIA</v>
          </cell>
          <cell r="F188" t="str">
            <v>Gerència de Recursos</v>
          </cell>
          <cell r="G188" t="str">
            <v>Gerència de Recursos</v>
          </cell>
          <cell r="H188" t="str">
            <v>DTI</v>
          </cell>
          <cell r="I188" t="str">
            <v>DRETS CIUTADANIA, PARTICIPACIÓ I TRANSPARÈNCIA</v>
          </cell>
          <cell r="J188" t="str">
            <v>DTI</v>
          </cell>
        </row>
        <row r="189">
          <cell r="A189" t="str">
            <v>SER0190</v>
          </cell>
          <cell r="B189" t="str">
            <v>Web Notícies</v>
          </cell>
          <cell r="C189" t="str">
            <v>COMAPOSADA MARTI, MONTSERRAT</v>
          </cell>
          <cell r="D189" t="str">
            <v>ROCA VILALTA, XAVIER</v>
          </cell>
          <cell r="E189" t="str">
            <v>MARCILLAS RIERA, SILVIA</v>
          </cell>
          <cell r="F189" t="str">
            <v>Gerència de Recursos</v>
          </cell>
          <cell r="G189" t="str">
            <v>Gerència de Recursos</v>
          </cell>
          <cell r="H189" t="str">
            <v>DTI</v>
          </cell>
          <cell r="I189" t="str">
            <v>DRETS CIUTADANIA, PARTICIPACIÓ I TRANSPARÈNCIA</v>
          </cell>
          <cell r="J189" t="str">
            <v>DTI</v>
          </cell>
        </row>
        <row r="190">
          <cell r="A190" t="str">
            <v>SER0191</v>
          </cell>
          <cell r="B190" t="str">
            <v>Web Publicacions</v>
          </cell>
          <cell r="C190" t="str">
            <v>ALMATO GUITERAS, GLORIA</v>
          </cell>
          <cell r="D190" t="str">
            <v>ROCA VILALTA, XAVIER</v>
          </cell>
          <cell r="E190" t="str">
            <v>MARCILLAS RIERA, SILVIA</v>
          </cell>
          <cell r="F190" t="str">
            <v>Gerència de Recursos</v>
          </cell>
          <cell r="G190" t="str">
            <v>Gerència de Recursos</v>
          </cell>
          <cell r="H190" t="str">
            <v>DTI</v>
          </cell>
          <cell r="I190" t="str">
            <v>DRETS CIUTADANIA, PARTICIPACIÓ I TRANSPARÈNCIA</v>
          </cell>
          <cell r="J190" t="str">
            <v>DTI</v>
          </cell>
        </row>
        <row r="191">
          <cell r="A191" t="str">
            <v>SER0192</v>
          </cell>
          <cell r="B191" t="str">
            <v>Serveis Multimèdia Web</v>
          </cell>
          <cell r="C191" t="str">
            <v>ALMATO GUITERAS, GLORIA</v>
          </cell>
          <cell r="D191" t="str">
            <v>ROCA VILALTA, XAVIER</v>
          </cell>
          <cell r="E191" t="str">
            <v>MARCILLAS RIERA, SILVIA</v>
          </cell>
          <cell r="F191" t="str">
            <v>Gerència de Recursos</v>
          </cell>
          <cell r="G191" t="str">
            <v>Gerència de Recursos</v>
          </cell>
          <cell r="H191" t="str">
            <v>DTI</v>
          </cell>
          <cell r="I191" t="str">
            <v>DRETS CIUTADANIA, PARTICIPACIÓ I TRANSPARÈNCIA</v>
          </cell>
          <cell r="J191" t="str">
            <v>DTI</v>
          </cell>
        </row>
        <row r="192">
          <cell r="A192" t="str">
            <v>SER0193</v>
          </cell>
          <cell r="B192" t="str">
            <v>Traces d'auditoria d'accesos i consulta de dades</v>
          </cell>
          <cell r="C192" t="str">
            <v>CARMONA RUIZ, JUAN CARLO</v>
          </cell>
          <cell r="D192" t="str">
            <v>LOPEZ BARBERO, RAFAEL</v>
          </cell>
          <cell r="E192" t="str">
            <v>LOPEZ BARBERO, RAFAEL</v>
          </cell>
          <cell r="F192" t="str">
            <v>Gerència Municipal</v>
          </cell>
          <cell r="G192" t="str">
            <v>Gerència Municipal</v>
          </cell>
          <cell r="H192" t="str">
            <v>Enginyeria, Frameworks i Moduls comuns</v>
          </cell>
          <cell r="I192" t="str">
            <v>ENGINYERIA PROGRAMARI, FRAMEWORKS I MODULS COMUNS</v>
          </cell>
          <cell r="J192" t="str">
            <v>ENGINYERIA PROGRAMARI, FRAMEWORKS I MODULS COMUNS</v>
          </cell>
        </row>
        <row r="193">
          <cell r="A193" t="str">
            <v>SER0194</v>
          </cell>
          <cell r="B193" t="str">
            <v>Reports, Plantilles i SICON</v>
          </cell>
          <cell r="C193" t="str">
            <v>ORTIZ QUINTANA, IVAN</v>
          </cell>
          <cell r="D193" t="str">
            <v>LOPEZ BARBERO, RAFAEL</v>
          </cell>
          <cell r="E193" t="str">
            <v>LOPEZ BARBERO, RAFAEL</v>
          </cell>
          <cell r="F193" t="str">
            <v>Gerència Municipal</v>
          </cell>
          <cell r="G193" t="str">
            <v>Gerència Municipal</v>
          </cell>
          <cell r="H193" t="str">
            <v>Enginyeria, Frameworks i Moduls comuns</v>
          </cell>
          <cell r="I193" t="str">
            <v>ENGINYERIA PROGRAMARI, FRAMEWORKS I MODULS COMUNS</v>
          </cell>
          <cell r="J193" t="str">
            <v>ENGINYERIA PROGRAMARI, FRAMEWORKS I MODULS COMUNS</v>
          </cell>
        </row>
        <row r="194">
          <cell r="A194" t="str">
            <v>SER0195</v>
          </cell>
          <cell r="B194" t="str">
            <v>Estadístiques Municipals</v>
          </cell>
          <cell r="C194" t="str">
            <v>AZORI JUNYENT, CARLOS</v>
          </cell>
          <cell r="D194" t="str">
            <v>TRIAS JUNCOSA, JAUME</v>
          </cell>
          <cell r="E194" t="str">
            <v>SERRA FERRANDO, MARTA</v>
          </cell>
          <cell r="F194" t="str">
            <v>Gerència de Recursos</v>
          </cell>
          <cell r="G194" t="str">
            <v>Gerència de Recursos</v>
          </cell>
          <cell r="H194" t="str">
            <v>Atenció al Ciutadà</v>
          </cell>
          <cell r="I194" t="str">
            <v>ANÀLISI DE DADES I REPORTING</v>
          </cell>
          <cell r="J194" t="str">
            <v>ANÀLISI DE DADES I REPORTING</v>
          </cell>
        </row>
        <row r="195">
          <cell r="A195" t="str">
            <v>SER0197</v>
          </cell>
          <cell r="B195" t="str">
            <v>Sistema d'Explotació de dades i reporting del IBE</v>
          </cell>
          <cell r="C195" t="str">
            <v>GONZALEZ GARCIA, SUSANA</v>
          </cell>
          <cell r="D195" t="str">
            <v>LLUCH LOPEZ, JAIME</v>
          </cell>
          <cell r="E195" t="str">
            <v>LLUCH LOPEZ, JAIME</v>
          </cell>
          <cell r="F195" t="str">
            <v>Gerència de Qualitat de Vida, Igualtat i Esports</v>
          </cell>
          <cell r="G195" t="str">
            <v>Gerència de Drets de Ciutadania, Participació i Transpàrencia</v>
          </cell>
          <cell r="H195" t="str">
            <v>Anàlisi de dades i Reporting</v>
          </cell>
          <cell r="I195" t="str">
            <v>ANÀLISI DE DADES I REPORTING</v>
          </cell>
          <cell r="J195" t="str">
            <v>ANÀLISI DE DADES I REPORTING</v>
          </cell>
        </row>
        <row r="196">
          <cell r="A196" t="str">
            <v>SERXIBE</v>
          </cell>
          <cell r="B196" t="str">
            <v>Pla IBE</v>
          </cell>
          <cell r="C196" t="str">
            <v>MARCILLAS RIERA, SILVIA</v>
          </cell>
          <cell r="D196" t="str">
            <v>LLUCH LOPEZ, JAIME</v>
          </cell>
          <cell r="E196" t="str">
            <v>ROCA VILALTA, XAVIER</v>
          </cell>
          <cell r="F196" t="str">
            <v>Gerència de Qualitat de Vida, Igualtat i Esports</v>
          </cell>
          <cell r="G196" t="str">
            <v>Gerència de Drets de Ciutadania, Participació i Transpàrencia</v>
          </cell>
          <cell r="H196" t="str">
            <v>Anàlisi de dades i Reporting</v>
          </cell>
          <cell r="I196" t="str">
            <v>DRETS CIUTADANIA, PARTICIPACIÓ I TRANSPARÈNCIA</v>
          </cell>
          <cell r="J196" t="str">
            <v>ANÀLISI DE DADES I REPORTING</v>
          </cell>
        </row>
        <row r="197">
          <cell r="A197" t="str">
            <v>SER0198</v>
          </cell>
          <cell r="B197" t="str">
            <v>Serveis professionals Anàlisi i Reporting</v>
          </cell>
          <cell r="C197" t="str">
            <v>LLUCH LOPEZ, JAIME</v>
          </cell>
          <cell r="D197" t="str">
            <v>LLUCH LOPEZ, JAIME</v>
          </cell>
          <cell r="E197" t="str">
            <v>LLUCH LOPEZ, JAIME</v>
          </cell>
          <cell r="F197" t="str">
            <v>Gerència Municipal</v>
          </cell>
          <cell r="G197" t="str">
            <v>Gerència Municipal</v>
          </cell>
          <cell r="H197" t="str">
            <v>Anàlisi de dades i Reporting</v>
          </cell>
          <cell r="I197" t="str">
            <v>ANÀLISI DE DADES I REPORTING</v>
          </cell>
          <cell r="J197" t="str">
            <v>ANÀLISI DE DADES I REPORTING</v>
          </cell>
        </row>
        <row r="198">
          <cell r="A198" t="str">
            <v>SER0201</v>
          </cell>
          <cell r="B198" t="str">
            <v>DWH Sonòmetres</v>
          </cell>
          <cell r="C198" t="str">
            <v>LOPEZ JALLE, JOSE RAMON</v>
          </cell>
          <cell r="D198" t="str">
            <v>LLUCH LOPEZ, JAIME</v>
          </cell>
          <cell r="E198" t="str">
            <v>LLUCH LOPEZ, JAIME</v>
          </cell>
          <cell r="F198" t="str">
            <v>Gerència d'Hàbitat Urbà</v>
          </cell>
          <cell r="G198" t="str">
            <v>Gerència Ecologia Urbana</v>
          </cell>
          <cell r="H198" t="str">
            <v>Anàlisi de dades i Reporting</v>
          </cell>
          <cell r="I198" t="str">
            <v>ANÀLISI DE DADES I REPORTING</v>
          </cell>
          <cell r="J198" t="str">
            <v>ANÀLISI DE DADES I REPORTING</v>
          </cell>
        </row>
        <row r="199">
          <cell r="A199" t="str">
            <v>SER0203</v>
          </cell>
          <cell r="B199" t="str">
            <v>PCM Comptabilitat de Costos ABC</v>
          </cell>
          <cell r="C199" t="str">
            <v>MARCH COROMINAS, MERCEDES</v>
          </cell>
          <cell r="D199" t="str">
            <v>CASTRO MORAL, LLUIS</v>
          </cell>
          <cell r="E199" t="str">
            <v>TORTOLA FERNANDEZ, JOSE A.</v>
          </cell>
          <cell r="F199" t="str">
            <v>Gerència d'Economia, Empresa i Ocupació</v>
          </cell>
          <cell r="G199" t="str">
            <v>Gerència de Presidència i Economia</v>
          </cell>
          <cell r="H199" t="str">
            <v>Gestió Econòmico-Financera</v>
          </cell>
          <cell r="I199" t="str">
            <v>PRESIDÈNCIA I ECONOMIA</v>
          </cell>
          <cell r="J199" t="str">
            <v>PRESIDÈNCIA I ECONOMIA</v>
          </cell>
        </row>
        <row r="200">
          <cell r="A200" t="str">
            <v>SER0204</v>
          </cell>
          <cell r="B200" t="str">
            <v>Gestió d'Actius</v>
          </cell>
          <cell r="C200" t="str">
            <v>LILLO ESPINOSA, ENRIQUE</v>
          </cell>
          <cell r="D200" t="str">
            <v>SANTAMARIA PEREZ, GLORIA</v>
          </cell>
          <cell r="E200" t="str">
            <v>SANTAMARIA PEREZ, GLORIA</v>
          </cell>
          <cell r="G200" t="str">
            <v>Gerència de Recursos</v>
          </cell>
          <cell r="H200" t="str">
            <v>Gestió Econòmico-Financera</v>
          </cell>
          <cell r="I200" t="str">
            <v>RECURSOS</v>
          </cell>
          <cell r="J200" t="str">
            <v>RECURSOS I ALCALDIA</v>
          </cell>
        </row>
        <row r="201">
          <cell r="A201" t="str">
            <v>SER0206  </v>
          </cell>
          <cell r="B201" t="str">
            <v>Framework i Serveis Comuns .NET</v>
          </cell>
          <cell r="C201" t="str">
            <v>FERNANDEZ MARTINEZ, ANDRES</v>
          </cell>
          <cell r="D201" t="str">
            <v>LOPEZ BARBERO, RAFAEL</v>
          </cell>
          <cell r="E201" t="str">
            <v>FERNANDEZ MARTINEZ, ANDRES</v>
          </cell>
          <cell r="F201" t="str">
            <v>IMI-TIC</v>
          </cell>
          <cell r="G201" t="str">
            <v>IMI-TIC</v>
          </cell>
          <cell r="H201" t="str">
            <v>Enginyeria, Frameworks i Moduls comuns</v>
          </cell>
          <cell r="I201" t="str">
            <v>ENGINYERIA PROGRAMARI, FRAMEWORKS I MODULS COMUNS</v>
          </cell>
          <cell r="J201" t="str">
            <v>ENGINYERIA PROGRAMARI, FRAMEWORKS I MODULS COMUNS</v>
          </cell>
        </row>
        <row r="202">
          <cell r="A202" t="str">
            <v>SER0207</v>
          </cell>
          <cell r="B202" t="str">
            <v>Serveis Comuns i Integracions SAP</v>
          </cell>
          <cell r="C202" t="str">
            <v>PUIG PONS, XAVIER</v>
          </cell>
          <cell r="D202" t="str">
            <v>LOPEZ BARBERO, RAFAEL</v>
          </cell>
          <cell r="E202" t="str">
            <v>LOPEZ BARBERO, RAFAEL</v>
          </cell>
          <cell r="F202" t="str">
            <v>IMI-TIC</v>
          </cell>
          <cell r="G202" t="str">
            <v>IMI-TIC</v>
          </cell>
          <cell r="H202" t="str">
            <v>Enginyeria, Frameworks i Moduls comuns</v>
          </cell>
          <cell r="I202" t="str">
            <v>ENGINYERIA PROGRAMARI, FRAMEWORKS I MODULS COMUNS</v>
          </cell>
          <cell r="J202" t="str">
            <v>ENGINYERIA PROGRAMARI, FRAMEWORKS I MODULS COMUNS</v>
          </cell>
        </row>
        <row r="203">
          <cell r="A203" t="str">
            <v>SER0208</v>
          </cell>
          <cell r="B203" t="str">
            <v>SAGE XRT Treasury</v>
          </cell>
          <cell r="C203" t="str">
            <v>LILLO ESPINOSA, ENRIQUE</v>
          </cell>
          <cell r="D203" t="str">
            <v>CASTRO MORAL, LLUIS</v>
          </cell>
          <cell r="E203" t="str">
            <v>TORTOLA FERNANDEZ, JOSE A.</v>
          </cell>
          <cell r="F203" t="str">
            <v>Gerència d'Economia, Empresa i Ocupació</v>
          </cell>
          <cell r="G203" t="str">
            <v>Gerència de Presidència i Economia</v>
          </cell>
          <cell r="H203" t="str">
            <v>Gestió Econòmico-Financera</v>
          </cell>
          <cell r="I203" t="str">
            <v>PRESIDÈNCIA I ECONOMIA</v>
          </cell>
          <cell r="J203" t="str">
            <v>PRESIDÈNCIA I ECONOMIA</v>
          </cell>
        </row>
        <row r="204">
          <cell r="A204" t="str">
            <v>SER0212</v>
          </cell>
          <cell r="B204" t="str">
            <v>Sap BPC Pressupostos</v>
          </cell>
          <cell r="C204" t="str">
            <v>CASADEMUNT TORRAS, JAVIER</v>
          </cell>
          <cell r="D204" t="str">
            <v>CASTRO MORAL, LLUIS</v>
          </cell>
          <cell r="E204" t="str">
            <v>TORTOLA FERNANDEZ, JOSE A.</v>
          </cell>
          <cell r="F204" t="str">
            <v>Gerència d'Economia, Empresa i Ocupació</v>
          </cell>
          <cell r="G204" t="str">
            <v>Gerència de Presidència i Economia</v>
          </cell>
          <cell r="H204" t="str">
            <v>Gestió Econòmico-Financera</v>
          </cell>
          <cell r="I204" t="str">
            <v>PRESIDÈNCIA I ECONOMIA</v>
          </cell>
          <cell r="J204" t="str">
            <v>PRESIDÈNCIA I ECONOMIA</v>
          </cell>
        </row>
        <row r="205">
          <cell r="A205" t="str">
            <v>SER0214</v>
          </cell>
          <cell r="B205" t="str">
            <v>Tècnics de Barri</v>
          </cell>
          <cell r="C205">
            <v>0</v>
          </cell>
          <cell r="D205" t="str">
            <v>TORTOLA FERNANDEZ, JOSE A.</v>
          </cell>
          <cell r="E205" t="str">
            <v>GALLARDO RUEDA, MONTSERRAT</v>
          </cell>
          <cell r="F205" t="str">
            <v>Gerència Adjunta de Coordinació Territorial</v>
          </cell>
          <cell r="G205" t="str">
            <v>Gerència Municipal</v>
          </cell>
          <cell r="H205" t="str">
            <v>Espai Urbà</v>
          </cell>
          <cell r="I205" t="str">
            <v>ECOLOGIA URBANA. URBANISME</v>
          </cell>
          <cell r="J205" t="str">
            <v>GERENCIA MPAL, OCUPACIÓ I DISTRICTES</v>
          </cell>
        </row>
        <row r="206">
          <cell r="A206" t="str">
            <v>SER0250</v>
          </cell>
          <cell r="B206" t="str">
            <v>Gestor d'Integracions (GdI)</v>
          </cell>
          <cell r="C206" t="str">
            <v>ALEMANY SERRA, FRANCESC</v>
          </cell>
          <cell r="D206" t="str">
            <v>TRIAS JUNCOSA, JAUME</v>
          </cell>
          <cell r="E206" t="str">
            <v>TRIAS JUNCOSA, JAUME</v>
          </cell>
          <cell r="F206" t="str">
            <v>IMI-IDB</v>
          </cell>
          <cell r="G206" t="str">
            <v>IMI-TIC</v>
          </cell>
          <cell r="H206" t="str">
            <v>Atenció al Ciutadà</v>
          </cell>
          <cell r="I206" t="str">
            <v>IMI - IDB</v>
          </cell>
          <cell r="J206" t="str">
            <v>IMI - IDB</v>
          </cell>
        </row>
        <row r="207">
          <cell r="A207" t="str">
            <v>SER0251</v>
          </cell>
          <cell r="B207" t="str">
            <v>Plataforma Sentilo</v>
          </cell>
          <cell r="C207" t="str">
            <v>CASAUS BARREDA, FRANCESC</v>
          </cell>
          <cell r="D207" t="str">
            <v>CIRERA GONZALEZ, JORDI</v>
          </cell>
          <cell r="E207" t="str">
            <v>CIRERA GONZALEZ, JORDI</v>
          </cell>
          <cell r="F207" t="str">
            <v>Gerència d'Hàbitat Urbà</v>
          </cell>
          <cell r="G207" t="str">
            <v>Gerència Ecologia Urbana</v>
          </cell>
          <cell r="H207" t="str">
            <v>sCity</v>
          </cell>
          <cell r="I207" t="str">
            <v>ECOLOGIA URBANA. URBANISME</v>
          </cell>
          <cell r="J207" t="str">
            <v>ECOLOGIA URBANA. URBANISME</v>
          </cell>
        </row>
        <row r="208">
          <cell r="A208" t="str">
            <v>SER0253</v>
          </cell>
          <cell r="B208" t="str">
            <v>Opendata</v>
          </cell>
          <cell r="C208" t="str">
            <v>FIGOLS PUIGBO, M MERCE</v>
          </cell>
          <cell r="D208" t="str">
            <v>ROCA VILALTA, XAVIER</v>
          </cell>
          <cell r="E208" t="str">
            <v>SANZ MARCO, LLUIS</v>
          </cell>
          <cell r="F208" t="str">
            <v>Recursos</v>
          </cell>
          <cell r="G208" t="str">
            <v>Gerència de Recursos</v>
          </cell>
          <cell r="H208" t="str">
            <v>DTI</v>
          </cell>
          <cell r="I208" t="str">
            <v>INFORMACIÓ DE BASE</v>
          </cell>
          <cell r="J208" t="str">
            <v>DTI</v>
          </cell>
        </row>
        <row r="209">
          <cell r="A209" t="str">
            <v>SER0254</v>
          </cell>
          <cell r="B209" t="str">
            <v>CRM</v>
          </cell>
          <cell r="C209" t="str">
            <v>MARCILLAS RIERA, SILVIA</v>
          </cell>
          <cell r="D209" t="str">
            <v>TRIAS JUNCOSA, JAUME</v>
          </cell>
          <cell r="E209" t="str">
            <v>ROCA VILALTA, XAVIER</v>
          </cell>
          <cell r="F209" t="str">
            <v>Gerència de Recursos</v>
          </cell>
          <cell r="G209" t="str">
            <v>Gerència de Drets de Ciutadania, Participació i Transpàrencia</v>
          </cell>
          <cell r="H209" t="str">
            <v>Atenció al Ciutadà</v>
          </cell>
          <cell r="I209" t="str">
            <v>DRETS CIUTADANIA, PARTICIPACIÓ I TRANSPARÈNCIA</v>
          </cell>
          <cell r="J209" t="str">
            <v>DRETS CIUTADANIA, PARTICIPACIÓ I TRANSPARÈNCIA</v>
          </cell>
        </row>
        <row r="210">
          <cell r="A210" t="str">
            <v>SER0260</v>
          </cell>
          <cell r="B210" t="str">
            <v>Gestor de tiquets de la OAC - Orchestra</v>
          </cell>
          <cell r="C210" t="str">
            <v>MARCILLAS RIERA, SILVIA</v>
          </cell>
          <cell r="D210" t="str">
            <v>TRIAS JUNCOSA, JAUME</v>
          </cell>
          <cell r="E210" t="str">
            <v>ROCA VILALTA, XAVIER</v>
          </cell>
          <cell r="F210" t="str">
            <v>Gerència de Recursos</v>
          </cell>
          <cell r="G210" t="str">
            <v>Gerència de Drets de Ciutadania, Participació i Transpàrencia</v>
          </cell>
          <cell r="H210" t="str">
            <v>Atenció al Ciutadà</v>
          </cell>
          <cell r="I210" t="str">
            <v>DRETS CIUTADANIA, PARTICIPACIÓ I TRANSPARÈNCIA</v>
          </cell>
          <cell r="J210" t="str">
            <v>DRETS CIUTADANIA, PARTICIPACIÓ I TRANSPARÈNCIA</v>
          </cell>
        </row>
        <row r="211">
          <cell r="A211" t="str">
            <v>SER0265</v>
          </cell>
          <cell r="B211" t="str">
            <v>Eines de Gestió de Peticions</v>
          </cell>
          <cell r="C211" t="str">
            <v>LILLO ESPINOSA, ROSA M.</v>
          </cell>
          <cell r="D211" t="str">
            <v>LAGE HUERTAS, JOSE</v>
          </cell>
          <cell r="E211" t="str">
            <v>LAGE HUERTAS, JOSE</v>
          </cell>
          <cell r="F211" t="str">
            <v>Gerència Adjunta de Coordinació Territorial</v>
          </cell>
          <cell r="G211" t="str">
            <v>IMI-TIC</v>
          </cell>
          <cell r="H211" t="str">
            <v>IMI-TIC</v>
          </cell>
          <cell r="I211" t="str">
            <v>SMO - Gestió de Serveis</v>
          </cell>
          <cell r="J211" t="str">
            <v>GERENCIA MPAL, OCUPACIÓ I DISTRICTES</v>
          </cell>
        </row>
        <row r="212">
          <cell r="A212" t="str">
            <v>SER0266</v>
          </cell>
          <cell r="B212" t="str">
            <v>Nomenclator Infraccions</v>
          </cell>
          <cell r="C212" t="str">
            <v>VENTURA AIXA, INMACULADA</v>
          </cell>
          <cell r="D212" t="str">
            <v>TORTOLA FERNANDEZ, JOSE A.</v>
          </cell>
          <cell r="E212" t="str">
            <v>GALLARDO RUEDA, MONTSERRAT</v>
          </cell>
          <cell r="F212" t="str">
            <v>Gerència Adjunta de Coordinació Territorial</v>
          </cell>
          <cell r="G212" t="str">
            <v>Gerència Municipal</v>
          </cell>
          <cell r="H212" t="str">
            <v>Espai Urbà</v>
          </cell>
          <cell r="I212" t="str">
            <v>GERENCIA MPAL, OCUPACIÓ I DISTRICTES</v>
          </cell>
          <cell r="J212" t="str">
            <v>GERENCIA MPAL, OCUPACIÓ I DISTRICTES</v>
          </cell>
        </row>
        <row r="213">
          <cell r="A213" t="str">
            <v>SER0267</v>
          </cell>
          <cell r="B213" t="str">
            <v>DRC</v>
          </cell>
          <cell r="C213" t="str">
            <v>FLORES GONZALEZ, MIRIAM</v>
          </cell>
          <cell r="D213" t="str">
            <v>LLUCH LOPEZ, JAIME</v>
          </cell>
          <cell r="E213" t="str">
            <v>LLUCH LOPEZ, JAIME</v>
          </cell>
          <cell r="F213" t="str">
            <v>Gerència d'Economia, Empresa i Ocupació</v>
          </cell>
          <cell r="G213" t="str">
            <v>Gerència de Ocupació, Empresa i Turisme</v>
          </cell>
          <cell r="H213" t="str">
            <v>Anàlisi de dades i Reporting</v>
          </cell>
          <cell r="I213" t="str">
            <v>ANÀLISI DE DADES I REPORTING</v>
          </cell>
          <cell r="J213" t="str">
            <v>ANÀLISI DE DADES I REPORTING</v>
          </cell>
        </row>
        <row r="214">
          <cell r="A214" t="str">
            <v>SER0271</v>
          </cell>
          <cell r="B214" t="str">
            <v>DWH Llicències</v>
          </cell>
          <cell r="C214">
            <v>0</v>
          </cell>
          <cell r="D214" t="str">
            <v>LLUCH LOPEZ, JAIME</v>
          </cell>
          <cell r="E214" t="str">
            <v>LLUCH LOPEZ, JAIME</v>
          </cell>
          <cell r="F214" t="str">
            <v>Gerència Adjunta de Coordinació Territorial</v>
          </cell>
          <cell r="G214" t="str">
            <v>Gerència Municipal</v>
          </cell>
          <cell r="H214" t="str">
            <v>Anàlisi de dades i Reporting</v>
          </cell>
          <cell r="I214" t="str">
            <v>ANÀLISI DE DADES I REPORTING</v>
          </cell>
          <cell r="J214" t="str">
            <v>ANÀLISI DE DADES I REPORTING</v>
          </cell>
        </row>
        <row r="215">
          <cell r="A215" t="str">
            <v>SER0273</v>
          </cell>
          <cell r="B215" t="str">
            <v>Aladdin</v>
          </cell>
          <cell r="C215" t="str">
            <v>MARCILLAS RIERA, SILVIA</v>
          </cell>
          <cell r="D215" t="str">
            <v>ROCA VILALTA, XAVIER</v>
          </cell>
          <cell r="E215" t="str">
            <v>MARCILLAS RIERA, SILVIA</v>
          </cell>
          <cell r="F215" t="str">
            <v>Gerència de Recursos</v>
          </cell>
          <cell r="G215" t="str">
            <v>Gerència de Recursos</v>
          </cell>
          <cell r="H215" t="str">
            <v>DTI</v>
          </cell>
          <cell r="I215" t="str">
            <v>DRETS CIUTADANIA, PARTICIPACIÓ I TRANSPARÈNCIA</v>
          </cell>
          <cell r="J215" t="str">
            <v>DTI</v>
          </cell>
        </row>
        <row r="216">
          <cell r="A216" t="str">
            <v>SER0274</v>
          </cell>
          <cell r="B216" t="str">
            <v>Eina EasyVista</v>
          </cell>
          <cell r="C216" t="str">
            <v>SENTIS ORTIZ, JOAN</v>
          </cell>
          <cell r="D216" t="str">
            <v>LAGE HUERTAS, JOSE</v>
          </cell>
          <cell r="E216" t="str">
            <v>LAGE HUERTAS, JOSE</v>
          </cell>
          <cell r="F216" t="str">
            <v>Gerència de Cultura, Coneixement, Creativitat i Innovació</v>
          </cell>
          <cell r="G216" t="str">
            <v>IMI-TIC</v>
          </cell>
          <cell r="H216" t="str">
            <v>Anàlisi de dades i Reporting</v>
          </cell>
          <cell r="I216" t="str">
            <v>SMO - Gestió de Serveis</v>
          </cell>
          <cell r="J216" t="str">
            <v>SMO - Gestió de Serveis</v>
          </cell>
        </row>
        <row r="217">
          <cell r="A217" t="str">
            <v>SER0274</v>
          </cell>
          <cell r="B217" t="str">
            <v>Eina EasyVista</v>
          </cell>
          <cell r="C217" t="str">
            <v>SENTIS ORTIZ, JOAN</v>
          </cell>
          <cell r="D217" t="str">
            <v>LAGE HUERTAS, JOSE</v>
          </cell>
          <cell r="E217" t="str">
            <v>LAGE HUERTAS, JOSE</v>
          </cell>
          <cell r="G217" t="str">
            <v>IMI-TIC</v>
          </cell>
          <cell r="H217">
            <v>0</v>
          </cell>
          <cell r="I217">
            <v>0</v>
          </cell>
          <cell r="J217">
            <v>0</v>
          </cell>
        </row>
        <row r="218">
          <cell r="A218" t="str">
            <v>SER0281</v>
          </cell>
          <cell r="B218" t="str">
            <v>Plataforma J2EE WAS</v>
          </cell>
          <cell r="C218" t="str">
            <v>SOLER ORTIZ, RUBEN</v>
          </cell>
          <cell r="D218" t="str">
            <v>SOLER ORTIZ, RUBEN  </v>
          </cell>
          <cell r="E218" t="str">
            <v>SOLER ORTIZ, RUBEN</v>
          </cell>
          <cell r="F218" t="str">
            <v>IM-TIC</v>
          </cell>
          <cell r="G218" t="str">
            <v>IMI-TIC</v>
          </cell>
          <cell r="H218" t="str">
            <v>Enginyeria, Frameworks i Moduls comuns</v>
          </cell>
          <cell r="I218" t="str">
            <v>CPD</v>
          </cell>
          <cell r="J218" t="str">
            <v>ENGINYERIA PROGRAMARI, FRAMEWORKS I MODULS COMUNS</v>
          </cell>
        </row>
        <row r="219">
          <cell r="A219" t="str">
            <v>SER0283</v>
          </cell>
          <cell r="B219" t="str">
            <v>CityDB</v>
          </cell>
          <cell r="C219" t="str">
            <v>LLUCH LOPEZ, JAIME</v>
          </cell>
          <cell r="D219" t="str">
            <v>LLUCH LOPEZ, JAIME</v>
          </cell>
          <cell r="E219" t="str">
            <v>LLUCH LOPEZ, JAIME</v>
          </cell>
          <cell r="F219" t="str">
            <v>Gerència Adjunta de Coordinació Territorial</v>
          </cell>
          <cell r="G219" t="str">
            <v>Gerència Municipal</v>
          </cell>
          <cell r="H219" t="str">
            <v>Anàlisi de dades i Reporting</v>
          </cell>
          <cell r="I219" t="str">
            <v>ANÀLISI DE DADES I REPORTING</v>
          </cell>
          <cell r="J219" t="str">
            <v>ANÀLISI DE DADES I REPORTING</v>
          </cell>
        </row>
        <row r="220">
          <cell r="A220" t="str">
            <v>SER0284</v>
          </cell>
          <cell r="B220" t="str">
            <v>Binotes</v>
          </cell>
          <cell r="C220" t="str">
            <v>ORTIZ QUINTANA, IVAN</v>
          </cell>
          <cell r="D220" t="str">
            <v>LLUCH LOPEZ, JAIME</v>
          </cell>
          <cell r="E220" t="str">
            <v>LLUCH LOPEZ, JAIME</v>
          </cell>
          <cell r="F220" t="str">
            <v>Gerència Adjunta de Coordinació Territorial</v>
          </cell>
          <cell r="G220" t="str">
            <v>Gerència Municipal</v>
          </cell>
          <cell r="H220" t="str">
            <v>Anàlisi de dades i Reporting</v>
          </cell>
          <cell r="I220" t="str">
            <v>ANÀLISI DE DADES I REPORTING</v>
          </cell>
          <cell r="J220" t="str">
            <v>Anàlisi de dades i Reporting</v>
          </cell>
        </row>
        <row r="221">
          <cell r="A221" t="str">
            <v>SER0291</v>
          </cell>
          <cell r="B221" t="str">
            <v>Seu Electrònica</v>
          </cell>
          <cell r="C221" t="str">
            <v>GONZALEZ GARCIA, SUSANA</v>
          </cell>
          <cell r="D221" t="str">
            <v>ROCA VILALTA, XAVIER</v>
          </cell>
          <cell r="E221" t="str">
            <v>SANTAMARIA PEREZ, GLORIA</v>
          </cell>
          <cell r="F221" t="str">
            <v>Gerència de Recursos</v>
          </cell>
          <cell r="G221" t="str">
            <v>Gerència de Recursos</v>
          </cell>
          <cell r="H221" t="str">
            <v>DTI</v>
          </cell>
          <cell r="I221" t="str">
            <v>RECURSOS</v>
          </cell>
          <cell r="J221" t="str">
            <v>DTI</v>
          </cell>
        </row>
        <row r="222">
          <cell r="A222" t="str">
            <v>SER0292</v>
          </cell>
          <cell r="B222" t="str">
            <v>Gestió d’Actius d’Hàbitat Urbà</v>
          </cell>
          <cell r="C222" t="str">
            <v>BOBIS VALERIO, JUAN</v>
          </cell>
          <cell r="D222" t="str">
            <v>TORTOLA FERNANDEZ, JOSE A.</v>
          </cell>
          <cell r="E222" t="str">
            <v>GUILLEN BELLIDO, JOSÉ MIGUEL</v>
          </cell>
          <cell r="F222" t="str">
            <v>Gerència d'Hàbitat Urbà</v>
          </cell>
          <cell r="G222" t="str">
            <v>Gerència Ecologia Urbana</v>
          </cell>
          <cell r="H222" t="str">
            <v>Espai Urbà</v>
          </cell>
          <cell r="I222" t="str">
            <v>ECOLOGIA URBANA. URBANISME</v>
          </cell>
          <cell r="J222" t="str">
            <v>ECOLOGIA URBANA. URBANISME</v>
          </cell>
        </row>
        <row r="223">
          <cell r="A223" t="str">
            <v>SER0296</v>
          </cell>
          <cell r="B223" t="str">
            <v>Gestió pressupost SAP</v>
          </cell>
          <cell r="C223" t="str">
            <v>RODRIGUEZ PASCUAL, M. LUISA</v>
          </cell>
          <cell r="D223" t="str">
            <v>PUY CASTELLS, JOSEP</v>
          </cell>
          <cell r="E223" t="str">
            <v>PUY CASTELLS, JOSEP</v>
          </cell>
          <cell r="F223" t="str">
            <v>Gerència de Recursos Humans i Organització</v>
          </cell>
          <cell r="G223" t="str">
            <v>Gerència de Recursos Humans i Organització</v>
          </cell>
          <cell r="H223" t="str">
            <v>Recursos Humans</v>
          </cell>
          <cell r="I223" t="str">
            <v>RRHH I ORGANITZACIÓ</v>
          </cell>
          <cell r="J223" t="str">
            <v>RRHH I ORGANITZACIÓ</v>
          </cell>
        </row>
        <row r="224">
          <cell r="A224" t="str">
            <v>SER0297</v>
          </cell>
          <cell r="B224" t="str">
            <v>Nòmines SIP</v>
          </cell>
          <cell r="C224" t="str">
            <v>VARELA PINART, GEMMA</v>
          </cell>
          <cell r="D224" t="str">
            <v>PUY CASTELLS, JOSEP</v>
          </cell>
          <cell r="E224" t="str">
            <v>PUY CASTELLS, JOSEP</v>
          </cell>
          <cell r="F224" t="str">
            <v>Gerència de Recursos Humans i Organització</v>
          </cell>
          <cell r="G224" t="str">
            <v>Gerència de Recursos Humans i Organització</v>
          </cell>
          <cell r="H224" t="str">
            <v>Recursos Humans</v>
          </cell>
          <cell r="I224" t="str">
            <v>RRHH I ORGANITZACIÓ</v>
          </cell>
          <cell r="J224" t="str">
            <v>RRHH I ORGANITZACIÓ</v>
          </cell>
        </row>
        <row r="225">
          <cell r="A225" t="str">
            <v>SER0299</v>
          </cell>
          <cell r="B225" t="str">
            <v>Servei Aplicacions Mobils</v>
          </cell>
          <cell r="C225" t="str">
            <v>LOPEZ MARTINEZ, XAVIER</v>
          </cell>
          <cell r="D225" t="str">
            <v>ROCA VILALTA, XAVIER</v>
          </cell>
          <cell r="E225" t="str">
            <v>COMAPOSADA MARTI, MONTSERRAT</v>
          </cell>
          <cell r="F225" t="str">
            <v>Gerència de Recursos</v>
          </cell>
          <cell r="G225" t="str">
            <v>Gerència de Recursos</v>
          </cell>
          <cell r="H225" t="str">
            <v>DTI</v>
          </cell>
          <cell r="I225" t="str">
            <v>INTERNET I CANALS</v>
          </cell>
          <cell r="J225" t="str">
            <v>DRETS CIUTADANIA, PARTICIPACIÓ I TRANSPARÈNCIA</v>
          </cell>
        </row>
        <row r="226">
          <cell r="A226" t="str">
            <v>SER0300</v>
          </cell>
          <cell r="B226" t="str">
            <v>OMIC/JAC</v>
          </cell>
          <cell r="C226" t="str">
            <v>DOMINGUEZ MANCERA, MIGUEL</v>
          </cell>
          <cell r="D226" t="str">
            <v>TORTOLA FERNANDEZ, JOSE A.</v>
          </cell>
          <cell r="E226" t="str">
            <v>TORTOLA FERNANDEZ, JOSE A.</v>
          </cell>
          <cell r="F226" t="str">
            <v>Gerència d'Economia, Empresa i Ocupació</v>
          </cell>
          <cell r="G226" t="str">
            <v>Gerència de Ocupació, Empresa i Turisme</v>
          </cell>
          <cell r="H226" t="str">
            <v>Secretaria, Administració General i Gestió Documental</v>
          </cell>
          <cell r="I226" t="str">
            <v>GERENCIA MPAL, OCUPACIÓ I DISTRICTES</v>
          </cell>
          <cell r="J226" t="str">
            <v>GERENCIA MPAL, OCUPACIÓ I DISTRICTES</v>
          </cell>
        </row>
        <row r="227">
          <cell r="A227" t="str">
            <v>SER0303</v>
          </cell>
          <cell r="B227" t="str">
            <v>Middleware mobilitat</v>
          </cell>
          <cell r="C227" t="str">
            <v>ALMATO GUITERAS, GLORIA</v>
          </cell>
          <cell r="D227" t="str">
            <v>ROCA VILALTA, XAVIER</v>
          </cell>
          <cell r="E227" t="str">
            <v>COMAPOSADA MARTI, MONTSERRAT</v>
          </cell>
          <cell r="F227" t="str">
            <v>Gerencia d’Ecologia Urbana</v>
          </cell>
          <cell r="G227" t="str">
            <v>Gerència de Drets de Ciutadania, Participació i Transpàrencia</v>
          </cell>
          <cell r="H227" t="str">
            <v>DTI</v>
          </cell>
          <cell r="I227" t="str">
            <v>INTERNET I CANALS</v>
          </cell>
          <cell r="J227" t="str">
            <v>DTI</v>
          </cell>
        </row>
        <row r="228">
          <cell r="A228" t="str">
            <v>SER0366</v>
          </cell>
          <cell r="B228" t="str">
            <v>Platafroma de participació</v>
          </cell>
          <cell r="C228" t="str">
            <v>ALMATO GUITERAS, GLORIA</v>
          </cell>
          <cell r="D228" t="str">
            <v>ROCA VILALTA, XAVIER</v>
          </cell>
          <cell r="E228" t="e">
            <v>#N/A</v>
          </cell>
          <cell r="F228" t="str">
            <v>Gerència  de Drets Socials, participació i transparència</v>
          </cell>
          <cell r="G228" t="str">
            <v>Gerència  de Drets Socials, participació i transparència</v>
          </cell>
          <cell r="H228" t="str">
            <v>DTI</v>
          </cell>
          <cell r="I228" t="e">
            <v>#N/A</v>
          </cell>
          <cell r="J228" t="str">
            <v>DTI</v>
          </cell>
        </row>
        <row r="229">
          <cell r="A229" t="str">
            <v>SER0368</v>
          </cell>
          <cell r="B229" t="str">
            <v>Contactless</v>
          </cell>
          <cell r="C229" t="str">
            <v>LOPEZ MARTINEZ, XAVIER</v>
          </cell>
          <cell r="D229" t="str">
            <v>ROCA VILALTA, XAVIER</v>
          </cell>
          <cell r="E229" t="str">
            <v>MARCILLAS RIERA, SILVIA</v>
          </cell>
          <cell r="F229" t="str">
            <v>Gerència de Recursos</v>
          </cell>
          <cell r="G229" t="str">
            <v>Gerència de Recursos</v>
          </cell>
          <cell r="H229">
            <v>0</v>
          </cell>
          <cell r="I229" t="str">
            <v>DRETS CIUTADANIA, PARTICIPACIÓ I TRANSPARÈNCIA</v>
          </cell>
          <cell r="J229">
            <v>0</v>
          </cell>
        </row>
        <row r="230">
          <cell r="A230" t="str">
            <v>SER0371</v>
          </cell>
          <cell r="B230" t="str">
            <v>WIKI de Qualitat i Arquitectura</v>
          </cell>
          <cell r="C230" t="str">
            <v>ORTIZ QUINTANA, IVAN</v>
          </cell>
          <cell r="D230" t="str">
            <v>LOPEZ BARBERO, RAFAEL</v>
          </cell>
          <cell r="E230" t="str">
            <v>LOPEZ BARBERO, RAFAEL</v>
          </cell>
          <cell r="F230">
            <v>0</v>
          </cell>
          <cell r="G230" t="str">
            <v>IMI-TIC</v>
          </cell>
          <cell r="H230" t="str">
            <v>Enginyeria, Frameworks i Moduls comuns</v>
          </cell>
          <cell r="I230" t="str">
            <v>ENGINYERIA PROGRAMARI, FRAMEWORKS I MODULS COMUNS</v>
          </cell>
          <cell r="J230" t="str">
            <v>ENGINYERIA PROGRAMARI, FRAMEWORKS I MODULS COMUNS</v>
          </cell>
        </row>
        <row r="231">
          <cell r="A231" t="str">
            <v>SER0372</v>
          </cell>
          <cell r="B231" t="str">
            <v>eArxiu i Gestió Documental</v>
          </cell>
          <cell r="C231" t="str">
            <v>CAPELLA MINGUELL, ROSA M.</v>
          </cell>
          <cell r="D231" t="str">
            <v>CAPELLA MINGUELL, ROSA M.</v>
          </cell>
          <cell r="E231" t="str">
            <v>CAPELLA MINGUELL, ROSA M.</v>
          </cell>
          <cell r="F231">
            <v>0</v>
          </cell>
          <cell r="G231" t="str">
            <v>Gerència de Recursos</v>
          </cell>
          <cell r="H231" t="str">
            <v>Secretaria, Administració General i Gestió Documental</v>
          </cell>
          <cell r="I231" t="str">
            <v>REGISTRE, ARXIU I GESTIÓ DOCUMENTAL</v>
          </cell>
          <cell r="J231" t="str">
            <v>REGISTRE, ARXIU I GESTIÓ DOCUMENTAL</v>
          </cell>
        </row>
        <row r="232">
          <cell r="A232" t="str">
            <v>SER0373</v>
          </cell>
          <cell r="B232" t="str">
            <v>Estudis d'Opinió</v>
          </cell>
          <cell r="C232" t="str">
            <v>GALLARDO RUEDA, MONTSERRAT</v>
          </cell>
          <cell r="D232" t="str">
            <v>CAPELLA MINGUELL, ROSA M.</v>
          </cell>
          <cell r="E232" t="str">
            <v>GALLARDO RUEDA, MONTSERRAT</v>
          </cell>
          <cell r="F232">
            <v>0</v>
          </cell>
          <cell r="G232" t="str">
            <v>Gerència de Presidència i Economia</v>
          </cell>
          <cell r="H232" t="str">
            <v>Secretaria, Administració General i Gestió Documental</v>
          </cell>
          <cell r="I232" t="str">
            <v>GERENCIA MPAL, OCUPACIÓ I DISTRICTES</v>
          </cell>
          <cell r="J232" t="str">
            <v>GERENCIA MPAL, OCUPACIÓ I DISTRICTES</v>
          </cell>
        </row>
        <row r="233">
          <cell r="A233" t="str">
            <v>SER0393</v>
          </cell>
          <cell r="B233" t="str">
            <v>Vincles</v>
          </cell>
          <cell r="C233" t="str">
            <v>BOIX RODRIGUEZ, JORDI</v>
          </cell>
          <cell r="D233" t="str">
            <v>BOIX RODRIGUEZ, JORDI</v>
          </cell>
          <cell r="E233" t="str">
            <v>BOIX RODRIGUEZ, JORDI</v>
          </cell>
          <cell r="F233" t="str">
            <v>Gerència de Qualitat de Vida, Igualtat i Esports</v>
          </cell>
          <cell r="G233" t="str">
            <v>Gerència de Drets Socials</v>
          </cell>
          <cell r="H233" t="str">
            <v>Atenció a les Persones</v>
          </cell>
          <cell r="I233" t="str">
            <v>DRETS SOCIALS</v>
          </cell>
          <cell r="J233" t="str">
            <v>DRETS SOCIALS</v>
          </cell>
        </row>
        <row r="234">
          <cell r="A234" t="str">
            <v>SER0394</v>
          </cell>
          <cell r="B234" t="str">
            <v>Tambor</v>
          </cell>
          <cell r="C234" t="str">
            <v>DOMINGUEZ MANCERA, MIGUEL</v>
          </cell>
          <cell r="D234" t="str">
            <v>CAPELLA MINGUELL, ROSA M.</v>
          </cell>
          <cell r="E234" t="str">
            <v>GALLARDO RUEDA, MONTSERRAT</v>
          </cell>
          <cell r="F234" t="str">
            <v>Gerència de Recursos</v>
          </cell>
          <cell r="G234" t="str">
            <v>Gerència Municipal</v>
          </cell>
          <cell r="H234" t="str">
            <v>Secretaria, Administració General i Gestió Documental</v>
          </cell>
          <cell r="I234" t="str">
            <v>GERENCIA MPAL, OCUPACIÓ I DISTRICTES</v>
          </cell>
          <cell r="J234" t="str">
            <v>RECURSOS I ALCALDIA</v>
          </cell>
        </row>
        <row r="235">
          <cell r="A235" t="str">
            <v>SER0395</v>
          </cell>
          <cell r="B235" t="str">
            <v>Cloud4Cities</v>
          </cell>
          <cell r="C235" t="str">
            <v>BITLLOCH PUIGVERT, JOAN R</v>
          </cell>
          <cell r="D235" t="str">
            <v>TRIAS JUNCOSA, JAUME</v>
          </cell>
          <cell r="E235" t="str">
            <v>BITLLOCH PUIGVERT, JOAN R</v>
          </cell>
          <cell r="F235" t="str">
            <v>Gerència de Recursos</v>
          </cell>
          <cell r="G235" t="str">
            <v>Gerència de Drets de Ciutadania, Participació i Transpàrencia</v>
          </cell>
          <cell r="H235" t="str">
            <v>Atenció al Ciutadà</v>
          </cell>
          <cell r="I235" t="str">
            <v>DRETS CIUTADANIA, PARTICIPACIÓ I TRANSPARÈNCIA</v>
          </cell>
          <cell r="J235" t="str">
            <v>DRETS CIUTADANIA, PARTICIPACIÓ I TRANSPARÈNCIA</v>
          </cell>
        </row>
        <row r="236">
          <cell r="A236" t="str">
            <v>SER0396</v>
          </cell>
          <cell r="B236" t="str">
            <v>Portal d'Informació Urbanística</v>
          </cell>
          <cell r="C236" t="str">
            <v>LLINARES GINER, JAVIER</v>
          </cell>
          <cell r="E236">
            <v>0</v>
          </cell>
          <cell r="G236" t="str">
            <v>Gerència Ecologia Urbana</v>
          </cell>
          <cell r="I236" t="str">
            <v>IMI - IDB</v>
          </cell>
          <cell r="J236" t="str">
            <v>RECURSOS I ALCALDIA</v>
          </cell>
        </row>
        <row r="237">
          <cell r="A237" t="str">
            <v>SER0397</v>
          </cell>
          <cell r="B237" t="str">
            <v>Gestió de relacions amb tercers Drets Ciutadania</v>
          </cell>
          <cell r="C237" t="str">
            <v>ROCA VILALTA, XAVIER</v>
          </cell>
          <cell r="D237" t="str">
            <v>ROCA VILALTA, XAVIER</v>
          </cell>
          <cell r="E237" t="str">
            <v>ROCA VILALTA, XAVIER</v>
          </cell>
          <cell r="F237" t="str">
            <v>Gerència de Recursos</v>
          </cell>
          <cell r="G237" t="str">
            <v>Gerència de Drets de Ciutadania, Participació i Transpàrencia</v>
          </cell>
          <cell r="H237" t="str">
            <v>Atenció al Ciutadà</v>
          </cell>
          <cell r="I237" t="str">
            <v>DRETS CIUTADANIA, PARTICIPACIÓ I TRANSPARÈNCIA</v>
          </cell>
          <cell r="J237" t="str">
            <v>DRETS CIUTADANIA, PARTICIPACIÓ I TRANSPARÈNCIA</v>
          </cell>
        </row>
        <row r="238">
          <cell r="A238" t="str">
            <v>SER0412</v>
          </cell>
          <cell r="B238" t="str">
            <v>Canals d’entrada i sortida de factures</v>
          </cell>
          <cell r="C238" t="str">
            <v>SANTAMARIA PEREZ, GLORIA</v>
          </cell>
          <cell r="D238" t="str">
            <v>CAPELLA MINGUELL, ROSA M.</v>
          </cell>
          <cell r="E238" t="str">
            <v>SANTAMARIA PEREZ, GLORIA</v>
          </cell>
          <cell r="F238" t="str">
            <v>Gerència de Recursos</v>
          </cell>
          <cell r="G238" t="str">
            <v>Gerència de Recursos</v>
          </cell>
          <cell r="H238" t="str">
            <v>Secretaria, Administració General i Gestió Documental</v>
          </cell>
          <cell r="I238" t="str">
            <v>RECURSOS</v>
          </cell>
          <cell r="J238" t="str">
            <v>RECURSOS I ALCALDIA</v>
          </cell>
        </row>
        <row r="239">
          <cell r="A239" t="str">
            <v>SER0413</v>
          </cell>
          <cell r="B239" t="str">
            <v>Gestió Actes de protocol</v>
          </cell>
          <cell r="C239" t="str">
            <v>DOMINGUEZ MANCERA, MIGUEL</v>
          </cell>
          <cell r="D239" t="str">
            <v>CAPELLA MINGUELL, ROSA M.</v>
          </cell>
          <cell r="E239" t="str">
            <v>SANTAMARIA PEREZ, GLORIA</v>
          </cell>
          <cell r="F239" t="str">
            <v>Gerència de Recursos</v>
          </cell>
          <cell r="G239" t="str">
            <v>Gerència de Recursos</v>
          </cell>
          <cell r="H239" t="str">
            <v>Secretaria, Administració General i Gestió Documental</v>
          </cell>
          <cell r="I239" t="str">
            <v>RECURSOS</v>
          </cell>
          <cell r="J239" t="str">
            <v>RECURSOS I ALCALDIA</v>
          </cell>
        </row>
        <row r="240">
          <cell r="A240" t="str">
            <v>SER0414</v>
          </cell>
          <cell r="B240" t="str">
            <v>Gestió Gabinet Alcaldia</v>
          </cell>
          <cell r="C240" t="str">
            <v>DOMINGUEZ MANCERA, MIGUEL</v>
          </cell>
          <cell r="D240" t="str">
            <v>CAPELLA MINGUELL, ROSA M.</v>
          </cell>
          <cell r="E240" t="str">
            <v>SANTAMARIA PEREZ, GLORIA</v>
          </cell>
          <cell r="F240" t="str">
            <v>Gerència de Recursos</v>
          </cell>
          <cell r="G240" t="str">
            <v>Gerència de Recursos</v>
          </cell>
          <cell r="H240" t="str">
            <v>Secretaria, Administració General i Gestió Documental</v>
          </cell>
          <cell r="I240" t="str">
            <v>RECURSOS</v>
          </cell>
          <cell r="J240" t="str">
            <v>RECURSOS I ALCALDIA</v>
          </cell>
        </row>
        <row r="241">
          <cell r="A241" t="str">
            <v>SER0ARQ</v>
          </cell>
          <cell r="B241" t="str">
            <v>Servei Arquitectura BI</v>
          </cell>
          <cell r="C241" t="str">
            <v>LLUCH LOPEZ, JAIME</v>
          </cell>
          <cell r="D241" t="str">
            <v>LLUCH LOPEZ, JAIME</v>
          </cell>
          <cell r="E241" t="e">
            <v>#N/A</v>
          </cell>
          <cell r="F241" t="str">
            <v>Gerència Municipal</v>
          </cell>
          <cell r="G241" t="str">
            <v>Gerència Municipal</v>
          </cell>
          <cell r="H241" t="str">
            <v>Anàlisi de dades i Reporting</v>
          </cell>
          <cell r="I241" t="e">
            <v>#N/A</v>
          </cell>
          <cell r="J241" t="str">
            <v>Anàlisi de dades i Reporting</v>
          </cell>
        </row>
        <row r="242">
          <cell r="A242" t="str">
            <v>SER0CAT</v>
          </cell>
          <cell r="B242" t="str">
            <v>Servei Catàleg Master Data</v>
          </cell>
          <cell r="C242" t="str">
            <v>LLUCH LOPEZ, JAIME</v>
          </cell>
          <cell r="D242" t="str">
            <v>LLUCH LOPEZ, JAIME</v>
          </cell>
          <cell r="E242" t="e">
            <v>#N/A</v>
          </cell>
          <cell r="F242" t="str">
            <v>Gerència Municipal</v>
          </cell>
          <cell r="G242" t="str">
            <v>Gerència Municipal</v>
          </cell>
          <cell r="H242" t="str">
            <v>Anàlisi de dades i Reporting</v>
          </cell>
          <cell r="I242" t="e">
            <v>#N/A</v>
          </cell>
          <cell r="J242" t="str">
            <v>Anàlisi de dades i Reporting</v>
          </cell>
        </row>
        <row r="243">
          <cell r="A243" t="str">
            <v>SER0PRO</v>
          </cell>
          <cell r="B243" t="str">
            <v>Servei prototipatge Reporting</v>
          </cell>
          <cell r="C243" t="str">
            <v>LLUCH LOPEZ, JAIME</v>
          </cell>
          <cell r="D243" t="str">
            <v>LLUCH LOPEZ, JAIME</v>
          </cell>
          <cell r="E243" t="e">
            <v>#N/A</v>
          </cell>
          <cell r="F243" t="str">
            <v>Gerència Municipal</v>
          </cell>
          <cell r="G243" t="str">
            <v>Gerència Municipal</v>
          </cell>
          <cell r="H243" t="str">
            <v>Anàlisi de dades i Reporting</v>
          </cell>
          <cell r="I243" t="e">
            <v>#N/A</v>
          </cell>
          <cell r="J243" t="str">
            <v>Anàlisi de dades i Reporting</v>
          </cell>
        </row>
        <row r="244">
          <cell r="A244" t="str">
            <v>SER0X10</v>
          </cell>
          <cell r="B244" t="str">
            <v xml:space="preserve">Gestió de Projectes </v>
          </cell>
          <cell r="C244" t="str">
            <v>RODRIGUEZ, ALEJANDRO</v>
          </cell>
          <cell r="D244" t="str">
            <v>RODRIGUEZ, ALEJANDRO</v>
          </cell>
          <cell r="E244" t="e">
            <v>#N/A</v>
          </cell>
          <cell r="F244" t="str">
            <v>IMI-TIC</v>
          </cell>
          <cell r="G244" t="str">
            <v>IMI-TIC</v>
          </cell>
          <cell r="H244" t="str">
            <v>PMO</v>
          </cell>
          <cell r="I244" t="e">
            <v>#N/A</v>
          </cell>
          <cell r="J244" t="str">
            <v>PMO</v>
          </cell>
        </row>
        <row r="245">
          <cell r="A245" t="str">
            <v>SER0X11</v>
          </cell>
          <cell r="B245" t="str">
            <v>PSAB</v>
          </cell>
          <cell r="C245" t="str">
            <v>CASAUS BARREDA, FRANCESC</v>
          </cell>
          <cell r="D245" t="str">
            <v>CIRERA GONZALEZ, JORDI</v>
          </cell>
          <cell r="E245" t="e">
            <v>#N/A</v>
          </cell>
          <cell r="F245" t="str">
            <v>Gerència d'Hàbitat Urbà</v>
          </cell>
          <cell r="G245" t="str">
            <v>Gerència Ecologia Urbana</v>
          </cell>
          <cell r="H245" t="str">
            <v>sCity</v>
          </cell>
          <cell r="I245" t="e">
            <v>#N/A</v>
          </cell>
          <cell r="J245" t="str">
            <v>ECOLOGIA URBANA. URBANISME</v>
          </cell>
        </row>
        <row r="246">
          <cell r="A246" t="str">
            <v>SER0X12</v>
          </cell>
          <cell r="B246" t="str">
            <v>per determinar</v>
          </cell>
          <cell r="C246" t="str">
            <v>per determinar</v>
          </cell>
          <cell r="D246" t="str">
            <v>SEIJAS, FERNANDO</v>
          </cell>
          <cell r="E246" t="e">
            <v>#N/A</v>
          </cell>
          <cell r="F246" t="str">
            <v>IMI-IDB</v>
          </cell>
          <cell r="G246" t="str">
            <v>IMI-IDB</v>
          </cell>
          <cell r="H246" t="str">
            <v>IDB-Cartografia</v>
          </cell>
          <cell r="I246" t="e">
            <v>#N/A</v>
          </cell>
          <cell r="J246" t="str">
            <v>IDB-Cartografia</v>
          </cell>
        </row>
        <row r="247">
          <cell r="A247" t="str">
            <v>SER0X23</v>
          </cell>
          <cell r="B247" t="str">
            <v>Reforç serveis Ecologia Urbana</v>
          </cell>
          <cell r="C247" t="str">
            <v>CIRERA GONZALEZ, JORDI</v>
          </cell>
          <cell r="D247" t="str">
            <v>CIRERA GONZALEZ, JORDI</v>
          </cell>
          <cell r="E247" t="str">
            <v>CIRERA GONZALEZ, JORDI</v>
          </cell>
          <cell r="F247" t="str">
            <v>Gerència Ecologia Urbana</v>
          </cell>
          <cell r="G247" t="str">
            <v>Gerència Ecologia Urbana</v>
          </cell>
          <cell r="H247" t="str">
            <v>Espai Urbà</v>
          </cell>
          <cell r="I247" t="str">
            <v>ECOLOGIA URBANA. MEDI AMBIENT I SERVEIS URBANS</v>
          </cell>
          <cell r="J247" t="str">
            <v>ECOLOGIA URBANA. MEDI AMBIENT I SERVEIS URBANS</v>
          </cell>
        </row>
        <row r="248">
          <cell r="A248" t="str">
            <v>SER0X24</v>
          </cell>
          <cell r="B248" t="str">
            <v>Datawarehouse AUTORITAT</v>
          </cell>
          <cell r="C248" t="str">
            <v>SOLA PUY, ALFRED</v>
          </cell>
          <cell r="D248" t="str">
            <v>LLUCH LOPEZ, JAIME</v>
          </cell>
          <cell r="E248" t="e">
            <v>#N/A</v>
          </cell>
          <cell r="F248" t="str">
            <v>Gerència d'Hàbitat Urbà</v>
          </cell>
          <cell r="G248" t="str">
            <v>Gerència Ecologia Urbana</v>
          </cell>
          <cell r="H248" t="str">
            <v>Anàlisi de dades i Reporting</v>
          </cell>
          <cell r="I248" t="e">
            <v>#N/A</v>
          </cell>
          <cell r="J248" t="str">
            <v>Anàlisi de dades i Reporting</v>
          </cell>
        </row>
        <row r="249">
          <cell r="A249" t="str">
            <v>SER0xx1</v>
          </cell>
          <cell r="B249" t="str">
            <v>DIVERSOS PSH FASE 2 A CONCRETAR</v>
          </cell>
          <cell r="C249" t="str">
            <v>per determinar</v>
          </cell>
          <cell r="D249" t="str">
            <v>SERRA FERRANDO, MARTA</v>
          </cell>
          <cell r="E249" t="str">
            <v>SERRA FERRANDO, MARTA</v>
          </cell>
          <cell r="F249" t="str">
            <v>Institut Municipal d'Hisenda de Barcelona</v>
          </cell>
          <cell r="G249" t="str">
            <v>Institut Municipal d'Hisenda de Barcelona</v>
          </cell>
          <cell r="H249" t="str">
            <v>IMH</v>
          </cell>
          <cell r="I249" t="str">
            <v>IMH</v>
          </cell>
          <cell r="J249" t="str">
            <v>IMH</v>
          </cell>
        </row>
        <row r="250">
          <cell r="A250" t="str">
            <v>SER0xx2</v>
          </cell>
          <cell r="B250" t="str">
            <v>Gestió de la demanda, de projectes i de serveis</v>
          </cell>
          <cell r="C250" t="str">
            <v>LAGE HUERTAS, JOSE</v>
          </cell>
          <cell r="D250" t="str">
            <v>LAGE HUERTAS, JOSE</v>
          </cell>
          <cell r="E250" t="e">
            <v>#N/A</v>
          </cell>
          <cell r="F250" t="str">
            <v>IMI-TIC</v>
          </cell>
          <cell r="G250" t="str">
            <v>IMI-TIC</v>
          </cell>
          <cell r="H250" t="str">
            <v>Gestió Serveis TIC</v>
          </cell>
          <cell r="I250" t="e">
            <v>#N/A</v>
          </cell>
          <cell r="J250" t="str">
            <v>Gestió Serveis TIC</v>
          </cell>
        </row>
        <row r="251">
          <cell r="A251" t="str">
            <v>SER0xx3</v>
          </cell>
          <cell r="B251" t="str">
            <v xml:space="preserve">Serveis de suport de gestió Direcció Desenvolupament  </v>
          </cell>
          <cell r="C251" t="str">
            <v>LILLO ESPINOSA, ROSA M.</v>
          </cell>
          <cell r="D251" t="str">
            <v>LENDINEZ PALACIOS, NICOLAS</v>
          </cell>
          <cell r="E251" t="e">
            <v>#N/A</v>
          </cell>
          <cell r="F251" t="str">
            <v>IMI-TIC</v>
          </cell>
          <cell r="G251" t="str">
            <v>IMI-TIC</v>
          </cell>
          <cell r="H251" t="str">
            <v>Gestió Serveis TIC</v>
          </cell>
          <cell r="I251" t="e">
            <v>#N/A</v>
          </cell>
          <cell r="J251" t="str">
            <v>Gestió Serveis TIC</v>
          </cell>
        </row>
        <row r="252">
          <cell r="A252" t="str">
            <v>SER0XX5</v>
          </cell>
          <cell r="B252" t="str">
            <v>NOU SERVEI (Equip d'atenció a la Dona)</v>
          </cell>
          <cell r="C252" t="str">
            <v>BOIX RODRIGUEZ, JORDI</v>
          </cell>
          <cell r="D252" t="str">
            <v>BOIX RODRIGUEZ, JORDI</v>
          </cell>
          <cell r="E252" t="str">
            <v>BOIX RODRIGUEZ, JORDI</v>
          </cell>
          <cell r="F252" t="str">
            <v>Gerència de Qualitat de Vida, Igualtat i Esports</v>
          </cell>
          <cell r="G252" t="str">
            <v>Gerència de Drets Socials</v>
          </cell>
          <cell r="H252" t="str">
            <v>Atenció a les Persones</v>
          </cell>
          <cell r="I252" t="str">
            <v>DRETS SOCIALS</v>
          </cell>
          <cell r="J252" t="str">
            <v>DRETS SOCIALS</v>
          </cell>
        </row>
        <row r="253">
          <cell r="A253" t="str">
            <v>SER0XX6</v>
          </cell>
          <cell r="B253" t="str">
            <v>OFICINA GESTIÓ SERVEIS QVIE</v>
          </cell>
          <cell r="C253" t="str">
            <v>BOIX RODRIGUEZ, JORDI</v>
          </cell>
          <cell r="D253" t="str">
            <v>BOIX RODRIGUEZ, JORDI</v>
          </cell>
          <cell r="E253" t="str">
            <v>BOIX RODRIGUEZ, JORDI</v>
          </cell>
          <cell r="F253" t="str">
            <v>Gerència de Qualitat de Vida, Igualtat i Esports</v>
          </cell>
          <cell r="G253" t="str">
            <v>Gerència de Drets Socials</v>
          </cell>
          <cell r="H253" t="str">
            <v>Atenció a les Persones</v>
          </cell>
          <cell r="I253" t="e">
            <v>#N/A</v>
          </cell>
          <cell r="J253" t="str">
            <v>DRETS SOCIALS</v>
          </cell>
        </row>
        <row r="254">
          <cell r="A254" t="str">
            <v>SER0XX7</v>
          </cell>
          <cell r="B254" t="str">
            <v>OFICINA PROJECTES eObres</v>
          </cell>
          <cell r="C254" t="str">
            <v>EVA TERRER</v>
          </cell>
          <cell r="D254" t="str">
            <v>RODRIGUEZ</v>
          </cell>
          <cell r="E254" t="e">
            <v>#N/A</v>
          </cell>
          <cell r="F254" t="str">
            <v>IMI-TIC</v>
          </cell>
          <cell r="G254" t="str">
            <v>IMI-TIC</v>
          </cell>
          <cell r="H254" t="str">
            <v>PMO</v>
          </cell>
          <cell r="I254" t="e">
            <v>#N/A</v>
          </cell>
          <cell r="J254" t="str">
            <v>PMO</v>
          </cell>
        </row>
        <row r="255">
          <cell r="A255" t="str">
            <v>SER0XX8</v>
          </cell>
          <cell r="B255" t="str">
            <v>OFICINA QUALITAT</v>
          </cell>
          <cell r="C255" t="str">
            <v>FERNANDEZ MAS, JOSEP</v>
          </cell>
          <cell r="D255" t="str">
            <v>FERNANDEZ MAS, JOSEP</v>
          </cell>
          <cell r="E255" t="e">
            <v>#N/A</v>
          </cell>
          <cell r="F255" t="str">
            <v>IMI-TIC</v>
          </cell>
          <cell r="G255" t="str">
            <v>IMI-TIC</v>
          </cell>
          <cell r="H255" t="str">
            <v>Direcció de Recursos</v>
          </cell>
          <cell r="I255" t="e">
            <v>#N/A</v>
          </cell>
          <cell r="J255" t="str">
            <v>Direcció de Recursos</v>
          </cell>
        </row>
        <row r="256">
          <cell r="A256" t="str">
            <v>SER0XX9</v>
          </cell>
          <cell r="B256" t="str">
            <v>OFICINA DE TRANSFORMACIÓ</v>
          </cell>
          <cell r="C256" t="str">
            <v>RODRIGUEZ RODRIGUEZ, AMPARO</v>
          </cell>
          <cell r="D256" t="str">
            <v>RODRIGUEZ RODRIGUEZ, AMPARO</v>
          </cell>
          <cell r="E256" t="e">
            <v>#N/A</v>
          </cell>
          <cell r="F256" t="str">
            <v>IMI-TIC</v>
          </cell>
          <cell r="G256" t="str">
            <v>IMI-TIC</v>
          </cell>
          <cell r="H256" t="str">
            <v>Oficina T&amp;T</v>
          </cell>
          <cell r="I256" t="e">
            <v>#N/A</v>
          </cell>
          <cell r="J256" t="str">
            <v>Oficina T&amp;T</v>
          </cell>
        </row>
        <row r="257">
          <cell r="A257" t="str">
            <v>SER0XXX</v>
          </cell>
          <cell r="B257" t="str">
            <v>Phyton, php</v>
          </cell>
          <cell r="C257" t="str">
            <v>ORTIZ QUINTANA, IVAN </v>
          </cell>
          <cell r="D257" t="str">
            <v>LOPEZ BARBERO, RAFAEL</v>
          </cell>
          <cell r="E257" t="str">
            <v>LOPEZ BARBERO, RAFAEL</v>
          </cell>
          <cell r="F257" t="str">
            <v>IMI-TIC</v>
          </cell>
          <cell r="G257" t="str">
            <v>IMI-TIC</v>
          </cell>
          <cell r="H257" t="str">
            <v>Enginyeria, Frameworks i Moduls comuns</v>
          </cell>
          <cell r="I257" t="e">
            <v>#N/A</v>
          </cell>
          <cell r="J257" t="str">
            <v>ENGINYERIA PROGRAMARI, FRAMEWORKS I MODULS COMUNS</v>
          </cell>
        </row>
        <row r="258">
          <cell r="A258" t="str">
            <v>SERBI15</v>
          </cell>
          <cell r="B258" t="str">
            <v>Pressupost Analisi i Reporing 2015</v>
          </cell>
          <cell r="C258" t="str">
            <v>LLUCH LOPEZ, JAIME</v>
          </cell>
          <cell r="D258" t="str">
            <v>LLUCH LOPEZ, JAIME</v>
          </cell>
          <cell r="E258" t="e">
            <v>#N/A</v>
          </cell>
          <cell r="F258" t="str">
            <v>Direcció desenvolupament</v>
          </cell>
          <cell r="G258" t="str">
            <v>Direcció desenvolupament</v>
          </cell>
          <cell r="H258" t="str">
            <v>Anàlisi de dades i Reporting</v>
          </cell>
          <cell r="I258" t="e">
            <v>#N/A</v>
          </cell>
          <cell r="J258" t="str">
            <v>Anàlisi de dades i Reporting</v>
          </cell>
        </row>
        <row r="259">
          <cell r="A259" t="str">
            <v>SERFEND</v>
          </cell>
          <cell r="B259" t="str">
            <v>Frontend de càrregues</v>
          </cell>
          <cell r="C259" t="str">
            <v>LOPEZ JALLE, JOSÉ RAMON</v>
          </cell>
          <cell r="D259" t="str">
            <v>LLUCH LOPEZ, JAIME</v>
          </cell>
          <cell r="E259" t="e">
            <v>#N/A</v>
          </cell>
          <cell r="F259" t="str">
            <v>Gerència Municipal</v>
          </cell>
          <cell r="G259" t="str">
            <v>Gerència Municipal</v>
          </cell>
          <cell r="H259" t="str">
            <v>Anàlisi de dades i Reporting</v>
          </cell>
          <cell r="I259" t="e">
            <v>#N/A</v>
          </cell>
          <cell r="J259" t="str">
            <v>Anàlisi de dades i Reporting</v>
          </cell>
        </row>
        <row r="260">
          <cell r="A260" t="str">
            <v>SERIRIS</v>
          </cell>
          <cell r="B260" t="str">
            <v>Datawarehouse QDC IRIS</v>
          </cell>
          <cell r="C260" t="str">
            <v>LLUCH LOPEZ, JAIME</v>
          </cell>
          <cell r="D260" t="str">
            <v>LLUCH LOPEZ, JAIME</v>
          </cell>
          <cell r="E260" t="e">
            <v>#N/A</v>
          </cell>
          <cell r="F260" t="str">
            <v>Gerència de Recursos</v>
          </cell>
          <cell r="G260" t="str">
            <v>Gerència Municipal</v>
          </cell>
          <cell r="H260" t="str">
            <v>Anàlisi de dades i Reporting</v>
          </cell>
          <cell r="I260" t="e">
            <v>#N/A</v>
          </cell>
          <cell r="J260" t="str">
            <v>Anàlisi de dades i Reporting</v>
          </cell>
        </row>
        <row r="261">
          <cell r="A261" t="str">
            <v>SERQVI1</v>
          </cell>
          <cell r="B261" t="str">
            <v>SUPORT A LA CONTRACTACIÓ QVIE</v>
          </cell>
          <cell r="C261" t="str">
            <v>BOIX RODRIGUEZ, JORDI</v>
          </cell>
          <cell r="D261" t="str">
            <v>BOIX RODRIGUEZ, JORDI</v>
          </cell>
          <cell r="E261" t="e">
            <v>#N/A</v>
          </cell>
          <cell r="F261" t="str">
            <v>Gerència de Qualitat de Vida, Igualtat i Esports</v>
          </cell>
          <cell r="G261" t="str">
            <v>Gerència de Drets Socials</v>
          </cell>
          <cell r="H261" t="str">
            <v>Atenció a les Persones</v>
          </cell>
          <cell r="I261" t="e">
            <v>#N/A</v>
          </cell>
          <cell r="J261" t="str">
            <v>Atenció a les Persones</v>
          </cell>
        </row>
        <row r="262">
          <cell r="A262" t="str">
            <v>SERROOM</v>
          </cell>
          <cell r="B262" t="str">
            <v>Manteniment i serveis Situation Room</v>
          </cell>
          <cell r="C262" t="str">
            <v>Otero Escribano, Fernando</v>
          </cell>
          <cell r="D262" t="str">
            <v>TORTOLA FERNANDEZ, JOSE A.</v>
          </cell>
          <cell r="E262" t="str">
            <v>ORTUÑO RIBE, JORDI</v>
          </cell>
          <cell r="F262" t="str">
            <v>Gerència d'Hàbitat Urbà</v>
          </cell>
          <cell r="G262" t="str">
            <v>Gerència Ecologia Urbana</v>
          </cell>
          <cell r="H262" t="str">
            <v>Espai Urbà</v>
          </cell>
          <cell r="I262" t="str">
            <v>ECOLOGIA URBANA. MOBILITAT I INFRASTRUCTURES</v>
          </cell>
          <cell r="J262" t="str">
            <v>ECOLOGIA URBANA. MEDI AMBIENT I SERVEIS URBANS</v>
          </cell>
        </row>
      </sheetData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40"/>
  <sheetViews>
    <sheetView showGridLines="0" zoomScale="85" zoomScaleNormal="85" workbookViewId="0">
      <pane xSplit="4" ySplit="1" topLeftCell="E2" activePane="bottomRight" state="frozen"/>
      <selection pane="topRight" activeCell="F1" sqref="F1"/>
      <selection pane="bottomLeft" activeCell="A2" sqref="A2"/>
      <selection pane="bottomRight" sqref="A1:XFD1048576"/>
    </sheetView>
  </sheetViews>
  <sheetFormatPr defaultColWidth="11.453125" defaultRowHeight="14.5" x14ac:dyDescent="0.35"/>
  <cols>
    <col min="1" max="1" width="27.1796875" style="170" customWidth="1"/>
    <col min="2" max="2" width="46.453125" style="170" bestFit="1" customWidth="1"/>
    <col min="3" max="3" width="20.81640625" style="170" customWidth="1"/>
    <col min="4" max="4" width="34" style="170" customWidth="1"/>
    <col min="5" max="5" width="17.1796875" style="170" bestFit="1" customWidth="1"/>
    <col min="6" max="6" width="19.453125" style="170" bestFit="1" customWidth="1"/>
    <col min="7" max="7" width="20.81640625" style="170" bestFit="1" customWidth="1"/>
    <col min="8" max="8" width="24" style="170" bestFit="1" customWidth="1"/>
    <col min="9" max="10" width="19.7265625" style="170" bestFit="1" customWidth="1"/>
    <col min="11" max="11" width="16.453125" style="170" bestFit="1" customWidth="1"/>
    <col min="12" max="12" width="14.54296875" style="170" customWidth="1"/>
    <col min="13" max="13" width="15.453125" style="170" bestFit="1" customWidth="1"/>
    <col min="14" max="14" width="23.453125" style="164" bestFit="1" customWidth="1"/>
    <col min="15" max="15" width="9.1796875" style="164" bestFit="1" customWidth="1"/>
    <col min="16" max="16" width="15.453125" style="164" bestFit="1" customWidth="1"/>
    <col min="17" max="17" width="15.453125" style="164" customWidth="1"/>
    <col min="18" max="18" width="17.81640625" style="164" bestFit="1" customWidth="1"/>
    <col min="19" max="19" width="14.26953125" style="164" bestFit="1" customWidth="1"/>
    <col min="20" max="20" width="16.26953125" style="164" bestFit="1" customWidth="1"/>
    <col min="21" max="21" width="7.1796875" style="170" customWidth="1"/>
    <col min="22" max="22" width="15.81640625" style="170" bestFit="1" customWidth="1"/>
    <col min="23" max="23" width="10.1796875" style="170" customWidth="1"/>
    <col min="24" max="24" width="10.81640625" style="170" customWidth="1"/>
    <col min="25" max="25" width="12.7265625" style="170" bestFit="1" customWidth="1"/>
    <col min="26" max="26" width="13.1796875" style="170" bestFit="1" customWidth="1"/>
    <col min="27" max="27" width="10.54296875" style="170" customWidth="1"/>
    <col min="28" max="28" width="10.81640625" style="170" customWidth="1"/>
    <col min="29" max="29" width="12" style="170" bestFit="1" customWidth="1"/>
    <col min="30" max="30" width="13.1796875" style="170" bestFit="1" customWidth="1"/>
    <col min="31" max="31" width="12" style="170" bestFit="1" customWidth="1"/>
    <col min="32" max="32" width="13.1796875" style="170" bestFit="1" customWidth="1"/>
    <col min="33" max="16384" width="11.453125" style="170"/>
  </cols>
  <sheetData>
    <row r="1" spans="1:26" s="153" customFormat="1" ht="31.5" customHeight="1" x14ac:dyDescent="0.35">
      <c r="A1" s="57" t="s">
        <v>204</v>
      </c>
      <c r="B1" s="150"/>
      <c r="C1" s="151" t="s">
        <v>149</v>
      </c>
      <c r="D1" s="151" t="s">
        <v>149</v>
      </c>
      <c r="E1" s="152" t="s">
        <v>150</v>
      </c>
      <c r="I1" s="154"/>
      <c r="L1" s="155"/>
      <c r="T1" s="156"/>
      <c r="V1" s="156"/>
      <c r="Y1" s="157"/>
    </row>
    <row r="2" spans="1:26" s="153" customFormat="1" x14ac:dyDescent="0.35">
      <c r="A2" s="123" t="s">
        <v>115</v>
      </c>
      <c r="B2" s="158">
        <v>45916</v>
      </c>
      <c r="E2" s="152" t="s">
        <v>197</v>
      </c>
      <c r="G2" s="159"/>
      <c r="K2" s="160"/>
      <c r="L2" s="161"/>
      <c r="M2" s="161"/>
      <c r="N2" s="161"/>
      <c r="O2" s="157"/>
      <c r="P2" s="157"/>
      <c r="Q2" s="157"/>
      <c r="R2" s="157"/>
      <c r="S2" s="162"/>
      <c r="T2" s="157"/>
      <c r="U2" s="156"/>
    </row>
    <row r="3" spans="1:26" s="153" customFormat="1" x14ac:dyDescent="0.35">
      <c r="A3" s="123" t="s">
        <v>140</v>
      </c>
      <c r="B3" s="158">
        <v>45977</v>
      </c>
      <c r="E3" s="152" t="s">
        <v>198</v>
      </c>
      <c r="G3" s="159"/>
      <c r="K3" s="163"/>
      <c r="L3" s="164"/>
      <c r="M3" s="164"/>
      <c r="N3" s="164"/>
      <c r="O3" s="157"/>
      <c r="P3" s="157"/>
      <c r="Q3" s="157"/>
      <c r="R3" s="157"/>
      <c r="S3" s="162"/>
      <c r="T3" s="157"/>
      <c r="U3" s="156"/>
    </row>
    <row r="4" spans="1:26" s="153" customFormat="1" x14ac:dyDescent="0.35">
      <c r="A4" s="123" t="s">
        <v>151</v>
      </c>
      <c r="B4" s="158">
        <v>47011</v>
      </c>
      <c r="C4" s="160"/>
      <c r="H4" s="165"/>
      <c r="K4" s="157"/>
      <c r="L4" s="166"/>
      <c r="M4" s="167"/>
      <c r="N4" s="157"/>
      <c r="O4" s="157"/>
      <c r="P4" s="157"/>
      <c r="Q4" s="157"/>
      <c r="R4" s="157"/>
      <c r="S4" s="157"/>
      <c r="T4" s="157"/>
    </row>
    <row r="5" spans="1:26" s="153" customFormat="1" x14ac:dyDescent="0.35">
      <c r="A5" s="123" t="s">
        <v>152</v>
      </c>
      <c r="B5" s="158">
        <v>47012</v>
      </c>
      <c r="C5" s="160"/>
      <c r="E5" s="168" t="s">
        <v>247</v>
      </c>
      <c r="F5" s="153">
        <v>12</v>
      </c>
      <c r="G5" s="153">
        <v>12</v>
      </c>
      <c r="H5" s="155">
        <v>8.5</v>
      </c>
      <c r="K5" s="157"/>
      <c r="L5" s="169"/>
      <c r="M5" s="167"/>
      <c r="N5" s="167"/>
      <c r="O5" s="167"/>
      <c r="P5" s="157"/>
      <c r="Q5" s="157"/>
      <c r="R5" s="157"/>
      <c r="S5" s="157"/>
      <c r="T5" s="157"/>
    </row>
    <row r="6" spans="1:26" ht="29" x14ac:dyDescent="0.35">
      <c r="A6" s="123" t="s">
        <v>203</v>
      </c>
      <c r="B6" s="158">
        <v>47741</v>
      </c>
      <c r="D6" s="171" t="s">
        <v>0</v>
      </c>
      <c r="E6" s="171" t="s">
        <v>153</v>
      </c>
      <c r="F6" s="171" t="s">
        <v>154</v>
      </c>
      <c r="G6" s="172" t="s">
        <v>205</v>
      </c>
      <c r="H6" s="172" t="s">
        <v>206</v>
      </c>
      <c r="I6" s="173" t="s">
        <v>168</v>
      </c>
      <c r="J6" s="173" t="s">
        <v>169</v>
      </c>
      <c r="K6" s="164"/>
      <c r="L6" s="166"/>
      <c r="M6" s="174"/>
      <c r="N6" s="174"/>
      <c r="O6" s="174"/>
    </row>
    <row r="7" spans="1:26" s="175" customFormat="1" x14ac:dyDescent="0.35">
      <c r="B7" s="160"/>
      <c r="C7" s="176" t="s">
        <v>157</v>
      </c>
      <c r="D7" s="177" t="s">
        <v>7</v>
      </c>
      <c r="E7" s="166">
        <f>G32</f>
        <v>29165.590000000007</v>
      </c>
      <c r="F7" s="166">
        <f>$G$53</f>
        <v>233324.60000000003</v>
      </c>
      <c r="G7" s="166">
        <f>G74</f>
        <v>233324.60000000003</v>
      </c>
      <c r="H7" s="166">
        <f>+G95</f>
        <v>165271.58999999997</v>
      </c>
      <c r="I7" s="160">
        <f>SUM(E7:H7)</f>
        <v>661086.38000000012</v>
      </c>
      <c r="J7" s="160">
        <f>+ROUND(I7/1.21,2)</f>
        <v>546352.38</v>
      </c>
      <c r="K7" s="178"/>
      <c r="L7" s="160"/>
      <c r="M7" s="179"/>
      <c r="N7" s="174"/>
      <c r="O7" s="174"/>
      <c r="P7" s="180"/>
      <c r="Q7" s="180"/>
      <c r="R7" s="180"/>
      <c r="S7" s="180"/>
      <c r="T7" s="180"/>
    </row>
    <row r="8" spans="1:26" s="175" customFormat="1" x14ac:dyDescent="0.35">
      <c r="B8" s="160"/>
      <c r="C8" s="176" t="s">
        <v>158</v>
      </c>
      <c r="D8" s="177" t="s">
        <v>13</v>
      </c>
      <c r="E8" s="166">
        <f>J32</f>
        <v>66940.87</v>
      </c>
      <c r="F8" s="166">
        <f>$J$53</f>
        <v>535526.99999999977</v>
      </c>
      <c r="G8" s="166">
        <f>+J74</f>
        <v>535527</v>
      </c>
      <c r="H8" s="166">
        <f>+J95</f>
        <v>379331.61</v>
      </c>
      <c r="I8" s="160">
        <f>SUM(E8:H8)</f>
        <v>1517326.4799999995</v>
      </c>
      <c r="J8" s="160">
        <f>+ROUND(I8/1.21,2)</f>
        <v>1253988.83</v>
      </c>
      <c r="K8" s="180"/>
      <c r="L8" s="160"/>
      <c r="M8" s="179"/>
      <c r="N8" s="179"/>
      <c r="O8" s="180"/>
      <c r="P8" s="180"/>
      <c r="Q8" s="180"/>
      <c r="R8" s="180"/>
      <c r="S8" s="180"/>
      <c r="T8" s="180"/>
    </row>
    <row r="9" spans="1:26" s="175" customFormat="1" x14ac:dyDescent="0.35">
      <c r="B9" s="181"/>
      <c r="C9" s="176" t="s">
        <v>158</v>
      </c>
      <c r="D9" s="182" t="s">
        <v>156</v>
      </c>
      <c r="E9" s="181">
        <f>M32</f>
        <v>25259.970000000005</v>
      </c>
      <c r="F9" s="181">
        <f>M53</f>
        <v>202079.80000000028</v>
      </c>
      <c r="G9" s="181">
        <f>+M74</f>
        <v>202079.80000000002</v>
      </c>
      <c r="H9" s="166">
        <f>M95</f>
        <v>143139.85000000003</v>
      </c>
      <c r="I9" s="181">
        <f>SUM(E9:H9)</f>
        <v>572559.42000000039</v>
      </c>
      <c r="J9" s="181">
        <f>+ROUND(I9/1.21,2)</f>
        <v>473189.6</v>
      </c>
      <c r="K9" s="183"/>
      <c r="L9" s="160"/>
      <c r="M9" s="184"/>
      <c r="N9" s="179"/>
      <c r="O9" s="180"/>
      <c r="P9" s="180"/>
      <c r="Q9" s="180"/>
      <c r="R9" s="180"/>
      <c r="S9" s="180"/>
      <c r="T9" s="180"/>
    </row>
    <row r="10" spans="1:26" s="175" customFormat="1" x14ac:dyDescent="0.35">
      <c r="B10" s="181"/>
      <c r="C10" s="176" t="s">
        <v>159</v>
      </c>
      <c r="D10" s="182" t="s">
        <v>155</v>
      </c>
      <c r="E10" s="166">
        <f>P32</f>
        <v>13171.57</v>
      </c>
      <c r="F10" s="166">
        <f>+P53</f>
        <v>105372.40000000004</v>
      </c>
      <c r="G10" s="166">
        <f>+P74</f>
        <v>105372.40000000002</v>
      </c>
      <c r="H10" s="166">
        <f>+P95</f>
        <v>74638.76999999999</v>
      </c>
      <c r="I10" s="160">
        <f>SUM(E10:H10)</f>
        <v>298555.14</v>
      </c>
      <c r="J10" s="160">
        <f>+ROUND(I10/1.21,2)</f>
        <v>246739.79</v>
      </c>
      <c r="K10" s="180"/>
      <c r="L10" s="160"/>
      <c r="M10" s="185"/>
      <c r="N10" s="179"/>
      <c r="O10" s="180"/>
      <c r="P10" s="180"/>
      <c r="Q10" s="180"/>
      <c r="R10" s="180"/>
      <c r="S10" s="180"/>
      <c r="T10" s="180"/>
    </row>
    <row r="11" spans="1:26" s="175" customFormat="1" x14ac:dyDescent="0.35">
      <c r="B11" s="160"/>
      <c r="C11" s="155" t="s">
        <v>245</v>
      </c>
      <c r="D11" s="186" t="s">
        <v>202</v>
      </c>
      <c r="E11" s="166">
        <f>Q32</f>
        <v>8000</v>
      </c>
      <c r="F11" s="166">
        <f>Q53</f>
        <v>53000</v>
      </c>
      <c r="G11" s="166">
        <f>Q74</f>
        <v>53000</v>
      </c>
      <c r="H11" s="166">
        <f>Q95</f>
        <v>53000</v>
      </c>
      <c r="I11" s="160">
        <f>SUM(E11:H11)</f>
        <v>167000</v>
      </c>
      <c r="J11" s="160">
        <f>+ROUND(I11/1.21,2)</f>
        <v>138016.53</v>
      </c>
      <c r="K11" s="180"/>
      <c r="L11" s="181"/>
      <c r="M11" s="183"/>
      <c r="N11" s="187"/>
      <c r="O11" s="187"/>
      <c r="P11" s="180"/>
      <c r="Q11" s="180"/>
      <c r="R11" s="180"/>
      <c r="S11" s="180"/>
      <c r="T11" s="180"/>
    </row>
    <row r="12" spans="1:26" s="175" customFormat="1" x14ac:dyDescent="0.35">
      <c r="B12" s="188"/>
      <c r="D12" s="189" t="s">
        <v>138</v>
      </c>
      <c r="E12" s="190">
        <f t="shared" ref="E12:J12" si="0">SUM(E7:E11)</f>
        <v>142538</v>
      </c>
      <c r="F12" s="190">
        <f>SUM(F7:F11)</f>
        <v>1129303.8000000003</v>
      </c>
      <c r="G12" s="190">
        <f t="shared" si="0"/>
        <v>1129303.8000000003</v>
      </c>
      <c r="H12" s="190">
        <f t="shared" si="0"/>
        <v>815381.82000000007</v>
      </c>
      <c r="I12" s="190">
        <f t="shared" si="0"/>
        <v>3216527.42</v>
      </c>
      <c r="J12" s="190">
        <f t="shared" si="0"/>
        <v>2658287.13</v>
      </c>
      <c r="K12" s="160"/>
      <c r="L12" s="160"/>
      <c r="M12" s="183"/>
      <c r="N12" s="187"/>
      <c r="O12" s="164"/>
      <c r="P12" s="180"/>
      <c r="Q12" s="180"/>
      <c r="R12" s="180"/>
      <c r="S12" s="180"/>
      <c r="T12" s="180"/>
    </row>
    <row r="13" spans="1:26" x14ac:dyDescent="0.35">
      <c r="D13" s="191" t="s">
        <v>199</v>
      </c>
      <c r="E13" s="192">
        <f>+E7+E8+E10</f>
        <v>109278.03</v>
      </c>
      <c r="F13" s="193">
        <f>+F7+F8+F10</f>
        <v>874223.99999999988</v>
      </c>
      <c r="G13" s="194">
        <f t="shared" ref="G13:H13" si="1">+G7+G8+G10</f>
        <v>874224.00000000012</v>
      </c>
      <c r="H13" s="192">
        <f t="shared" si="1"/>
        <v>619241.97</v>
      </c>
      <c r="I13" s="192"/>
      <c r="J13" s="195"/>
      <c r="K13" s="164"/>
      <c r="L13" s="164"/>
      <c r="M13" s="167"/>
      <c r="N13" s="187"/>
    </row>
    <row r="14" spans="1:26" x14ac:dyDescent="0.35">
      <c r="D14" s="191" t="s">
        <v>200</v>
      </c>
      <c r="E14" s="193">
        <f>+E9+E11</f>
        <v>33259.97</v>
      </c>
      <c r="F14" s="193">
        <f>+F9+F11</f>
        <v>255079.80000000028</v>
      </c>
      <c r="G14" s="193">
        <f>+G9+G11</f>
        <v>255079.80000000002</v>
      </c>
      <c r="H14" s="193">
        <f>+H9+H11</f>
        <v>196139.85000000003</v>
      </c>
      <c r="I14" s="192"/>
      <c r="J14" s="195"/>
      <c r="P14" s="170"/>
      <c r="Q14" s="170"/>
      <c r="R14" s="170"/>
      <c r="S14" s="170"/>
      <c r="T14" s="170"/>
    </row>
    <row r="15" spans="1:26" x14ac:dyDescent="0.35">
      <c r="D15" s="192"/>
      <c r="E15" s="160"/>
      <c r="F15" s="160"/>
      <c r="G15" s="160"/>
      <c r="H15" s="160"/>
      <c r="I15" s="155"/>
      <c r="J15" s="192"/>
      <c r="M15" s="192"/>
      <c r="N15" s="170"/>
      <c r="O15" s="170"/>
      <c r="P15" s="170"/>
      <c r="Q15" s="170"/>
      <c r="R15" s="170"/>
      <c r="S15" s="170"/>
      <c r="T15" s="170"/>
    </row>
    <row r="16" spans="1:26" s="153" customFormat="1" ht="15.5" x14ac:dyDescent="0.35">
      <c r="A16" s="196" t="s">
        <v>248</v>
      </c>
      <c r="B16" s="197"/>
      <c r="C16" s="198"/>
      <c r="D16" s="199">
        <v>1.5</v>
      </c>
      <c r="E16" s="165"/>
      <c r="F16" s="165"/>
      <c r="G16" s="165"/>
      <c r="H16" s="165"/>
      <c r="S16" s="157"/>
      <c r="T16" s="167"/>
      <c r="U16" s="200"/>
      <c r="V16" s="167"/>
      <c r="X16" s="152"/>
      <c r="Y16" s="152"/>
      <c r="Z16" s="157"/>
    </row>
    <row r="17" spans="1:23" s="152" customFormat="1" ht="45" customHeight="1" x14ac:dyDescent="0.35">
      <c r="A17" s="201" t="s">
        <v>0</v>
      </c>
      <c r="B17" s="201"/>
      <c r="C17" s="201" t="s">
        <v>139</v>
      </c>
      <c r="D17" s="201" t="s">
        <v>141</v>
      </c>
      <c r="E17" s="202" t="s">
        <v>136</v>
      </c>
      <c r="F17" s="202" t="s">
        <v>108</v>
      </c>
      <c r="G17" s="202" t="s">
        <v>2</v>
      </c>
      <c r="H17" s="202" t="s">
        <v>137</v>
      </c>
      <c r="I17" s="202" t="s">
        <v>108</v>
      </c>
      <c r="J17" s="202" t="s">
        <v>15</v>
      </c>
      <c r="K17" s="202" t="s">
        <v>160</v>
      </c>
      <c r="L17" s="202" t="s">
        <v>108</v>
      </c>
      <c r="M17" s="202" t="s">
        <v>161</v>
      </c>
      <c r="N17" s="202" t="s">
        <v>162</v>
      </c>
      <c r="O17" s="202" t="s">
        <v>108</v>
      </c>
      <c r="P17" s="202" t="s">
        <v>163</v>
      </c>
      <c r="Q17" s="202" t="s">
        <v>202</v>
      </c>
      <c r="R17" s="202" t="s">
        <v>148</v>
      </c>
      <c r="S17" s="201" t="s">
        <v>147</v>
      </c>
      <c r="T17" s="201" t="s">
        <v>140</v>
      </c>
      <c r="U17" s="201" t="s">
        <v>164</v>
      </c>
      <c r="V17" s="202" t="s">
        <v>165</v>
      </c>
      <c r="W17" s="153"/>
    </row>
    <row r="18" spans="1:23" x14ac:dyDescent="0.35">
      <c r="A18" s="131" t="s">
        <v>209</v>
      </c>
      <c r="B18" s="132" t="s">
        <v>210</v>
      </c>
      <c r="C18" s="132" t="s">
        <v>211</v>
      </c>
      <c r="D18" s="132" t="s">
        <v>212</v>
      </c>
      <c r="E18" s="203">
        <f t="shared" ref="E18:E27" si="2">G18/F18</f>
        <v>100</v>
      </c>
      <c r="F18" s="204">
        <f>Perfils!$F$14</f>
        <v>75.266000000000005</v>
      </c>
      <c r="G18" s="205">
        <f t="shared" ref="G18:G28" si="3">+ROUND(G39/12*$D$16,2)</f>
        <v>7526.6</v>
      </c>
      <c r="H18" s="206">
        <f t="shared" ref="H18:H27" si="4">J18/I18</f>
        <v>226.8853134217309</v>
      </c>
      <c r="I18" s="207">
        <f>Perfils!$F$19</f>
        <v>75.266000000000005</v>
      </c>
      <c r="J18" s="208">
        <f t="shared" ref="J18:J28" si="5">+ROUND(J39/12*$D$16,2)</f>
        <v>17076.75</v>
      </c>
      <c r="K18" s="203">
        <f t="shared" ref="K18:K23" si="6">M18/L18</f>
        <v>85.614620147211212</v>
      </c>
      <c r="L18" s="205">
        <f>Perfils!$F$24</f>
        <v>75.266000000000005</v>
      </c>
      <c r="M18" s="205">
        <f t="shared" ref="M18:M28" si="7">+ROUND(M39/12*$D$16,2)</f>
        <v>6443.87</v>
      </c>
      <c r="N18" s="206">
        <f t="shared" ref="N18:N27" si="8">P18/O18</f>
        <v>37.500066431057846</v>
      </c>
      <c r="O18" s="207">
        <f>Perfils!$F$29</f>
        <v>75.266000000000005</v>
      </c>
      <c r="P18" s="208">
        <f t="shared" ref="P18:P28" si="9">+ROUND(P39/12*$D$16,2)</f>
        <v>2822.48</v>
      </c>
      <c r="Q18" s="208"/>
      <c r="R18" s="209">
        <f t="shared" ref="R18:R28" si="10">G18+J18+M18+P18</f>
        <v>33869.699999999997</v>
      </c>
      <c r="S18" s="210">
        <f t="shared" ref="S18:S28" si="11">$B$2</f>
        <v>45916</v>
      </c>
      <c r="T18" s="210">
        <f t="shared" ref="T18:T28" si="12">$B$3</f>
        <v>45977</v>
      </c>
      <c r="U18" s="211">
        <v>2</v>
      </c>
      <c r="V18" s="212">
        <f t="shared" ref="V18:V24" si="13">+ROUND((G39+J39+P39)/12*U18*0.25,2)</f>
        <v>9141.94</v>
      </c>
      <c r="W18" s="153"/>
    </row>
    <row r="19" spans="1:23" x14ac:dyDescent="0.35">
      <c r="A19" s="131" t="s">
        <v>213</v>
      </c>
      <c r="B19" s="132" t="s">
        <v>214</v>
      </c>
      <c r="C19" s="132" t="s">
        <v>215</v>
      </c>
      <c r="D19" s="132" t="s">
        <v>216</v>
      </c>
      <c r="E19" s="203">
        <f t="shared" si="2"/>
        <v>37.500066431057846</v>
      </c>
      <c r="F19" s="204">
        <f>Perfils!$F$14</f>
        <v>75.266000000000005</v>
      </c>
      <c r="G19" s="205">
        <f t="shared" si="3"/>
        <v>2822.48</v>
      </c>
      <c r="H19" s="206">
        <f t="shared" si="4"/>
        <v>45.377062684346178</v>
      </c>
      <c r="I19" s="207">
        <f>Perfils!$F$19</f>
        <v>75.266000000000005</v>
      </c>
      <c r="J19" s="208">
        <f t="shared" si="5"/>
        <v>3415.35</v>
      </c>
      <c r="K19" s="203">
        <f t="shared" si="6"/>
        <v>17.122870884595965</v>
      </c>
      <c r="L19" s="205">
        <f>Perfils!$F$24</f>
        <v>75.266000000000005</v>
      </c>
      <c r="M19" s="205">
        <f t="shared" si="7"/>
        <v>1288.77</v>
      </c>
      <c r="N19" s="206">
        <f t="shared" si="8"/>
        <v>25</v>
      </c>
      <c r="O19" s="207">
        <f>Perfils!$F$29</f>
        <v>75.266000000000005</v>
      </c>
      <c r="P19" s="208">
        <f t="shared" si="9"/>
        <v>1881.65</v>
      </c>
      <c r="Q19" s="208"/>
      <c r="R19" s="209">
        <f t="shared" si="10"/>
        <v>9408.25</v>
      </c>
      <c r="S19" s="210">
        <f t="shared" si="11"/>
        <v>45916</v>
      </c>
      <c r="T19" s="210">
        <f t="shared" si="12"/>
        <v>45977</v>
      </c>
      <c r="U19" s="211">
        <v>2</v>
      </c>
      <c r="V19" s="212">
        <f t="shared" si="13"/>
        <v>2706.49</v>
      </c>
      <c r="W19" s="153"/>
    </row>
    <row r="20" spans="1:23" x14ac:dyDescent="0.35">
      <c r="A20" s="131" t="s">
        <v>217</v>
      </c>
      <c r="B20" s="132" t="s">
        <v>218</v>
      </c>
      <c r="C20" s="132" t="s">
        <v>219</v>
      </c>
      <c r="D20" s="132" t="s">
        <v>220</v>
      </c>
      <c r="E20" s="203">
        <f t="shared" si="2"/>
        <v>74.999999999999986</v>
      </c>
      <c r="F20" s="204">
        <f>Perfils!$F$14</f>
        <v>75.266000000000005</v>
      </c>
      <c r="G20" s="205">
        <f t="shared" si="3"/>
        <v>5644.95</v>
      </c>
      <c r="H20" s="206">
        <f t="shared" si="4"/>
        <v>181.50825073738471</v>
      </c>
      <c r="I20" s="207">
        <f>Perfils!$F$19</f>
        <v>75.266000000000005</v>
      </c>
      <c r="J20" s="208">
        <f t="shared" si="5"/>
        <v>13661.4</v>
      </c>
      <c r="K20" s="203">
        <f t="shared" si="6"/>
        <v>68.491749262615258</v>
      </c>
      <c r="L20" s="205">
        <f>Perfils!$F$24</f>
        <v>75.266000000000005</v>
      </c>
      <c r="M20" s="205">
        <f t="shared" si="7"/>
        <v>5155.1000000000004</v>
      </c>
      <c r="N20" s="206">
        <f t="shared" si="8"/>
        <v>25</v>
      </c>
      <c r="O20" s="207">
        <f>Perfils!$F$29</f>
        <v>75.266000000000005</v>
      </c>
      <c r="P20" s="208">
        <f t="shared" si="9"/>
        <v>1881.65</v>
      </c>
      <c r="Q20" s="208"/>
      <c r="R20" s="209">
        <f t="shared" si="10"/>
        <v>26343.1</v>
      </c>
      <c r="S20" s="210">
        <f t="shared" si="11"/>
        <v>45916</v>
      </c>
      <c r="T20" s="210">
        <f t="shared" si="12"/>
        <v>45977</v>
      </c>
      <c r="U20" s="211">
        <v>2</v>
      </c>
      <c r="V20" s="212">
        <f t="shared" si="13"/>
        <v>7062.67</v>
      </c>
      <c r="W20" s="153"/>
    </row>
    <row r="21" spans="1:23" x14ac:dyDescent="0.35">
      <c r="A21" s="131" t="s">
        <v>221</v>
      </c>
      <c r="B21" s="132" t="s">
        <v>222</v>
      </c>
      <c r="C21" s="132" t="s">
        <v>223</v>
      </c>
      <c r="D21" s="132" t="s">
        <v>224</v>
      </c>
      <c r="E21" s="203">
        <f t="shared" si="2"/>
        <v>37.500066431057846</v>
      </c>
      <c r="F21" s="204">
        <f>Perfils!$F$14</f>
        <v>75.266000000000005</v>
      </c>
      <c r="G21" s="205">
        <f t="shared" si="3"/>
        <v>2822.48</v>
      </c>
      <c r="H21" s="206">
        <f t="shared" si="4"/>
        <v>45.377062684346178</v>
      </c>
      <c r="I21" s="207">
        <f>Perfils!$F$19</f>
        <v>75.266000000000005</v>
      </c>
      <c r="J21" s="208">
        <f t="shared" si="5"/>
        <v>3415.35</v>
      </c>
      <c r="K21" s="203">
        <f t="shared" si="6"/>
        <v>17.122870884595965</v>
      </c>
      <c r="L21" s="205">
        <f>Perfils!$F$24</f>
        <v>75.266000000000005</v>
      </c>
      <c r="M21" s="205">
        <f t="shared" si="7"/>
        <v>1288.77</v>
      </c>
      <c r="N21" s="206">
        <f t="shared" si="8"/>
        <v>12.500066431057848</v>
      </c>
      <c r="O21" s="207">
        <f>Perfils!$F$29</f>
        <v>75.266000000000005</v>
      </c>
      <c r="P21" s="208">
        <f t="shared" si="9"/>
        <v>940.83</v>
      </c>
      <c r="Q21" s="208"/>
      <c r="R21" s="209">
        <f t="shared" si="10"/>
        <v>8467.43</v>
      </c>
      <c r="S21" s="210">
        <f t="shared" si="11"/>
        <v>45916</v>
      </c>
      <c r="T21" s="210">
        <f t="shared" si="12"/>
        <v>45977</v>
      </c>
      <c r="U21" s="211">
        <v>2</v>
      </c>
      <c r="V21" s="212">
        <f t="shared" si="13"/>
        <v>2392.88</v>
      </c>
      <c r="W21" s="153"/>
    </row>
    <row r="22" spans="1:23" x14ac:dyDescent="0.35">
      <c r="A22" s="131" t="s">
        <v>221</v>
      </c>
      <c r="B22" s="132" t="s">
        <v>222</v>
      </c>
      <c r="C22" s="132" t="s">
        <v>225</v>
      </c>
      <c r="D22" s="132" t="s">
        <v>226</v>
      </c>
      <c r="E22" s="203">
        <f t="shared" si="2"/>
        <v>50</v>
      </c>
      <c r="F22" s="204">
        <f>Perfils!$F$14</f>
        <v>75.266000000000005</v>
      </c>
      <c r="G22" s="205">
        <f t="shared" si="3"/>
        <v>3763.3</v>
      </c>
      <c r="H22" s="206">
        <f t="shared" si="4"/>
        <v>226.8853134217309</v>
      </c>
      <c r="I22" s="207">
        <f>Perfils!$F$19</f>
        <v>75.266000000000005</v>
      </c>
      <c r="J22" s="208">
        <f t="shared" si="5"/>
        <v>17076.75</v>
      </c>
      <c r="K22" s="203">
        <f t="shared" si="6"/>
        <v>85.614620147211212</v>
      </c>
      <c r="L22" s="205">
        <f>Perfils!$F$24</f>
        <v>75.266000000000005</v>
      </c>
      <c r="M22" s="205">
        <f t="shared" si="7"/>
        <v>6443.87</v>
      </c>
      <c r="N22" s="206">
        <f t="shared" si="8"/>
        <v>25</v>
      </c>
      <c r="O22" s="207">
        <f>Perfils!$F$29</f>
        <v>75.266000000000005</v>
      </c>
      <c r="P22" s="208">
        <f t="shared" si="9"/>
        <v>1881.65</v>
      </c>
      <c r="Q22" s="208"/>
      <c r="R22" s="209">
        <f t="shared" si="10"/>
        <v>29165.57</v>
      </c>
      <c r="S22" s="210">
        <f t="shared" si="11"/>
        <v>45916</v>
      </c>
      <c r="T22" s="210">
        <f t="shared" si="12"/>
        <v>45977</v>
      </c>
      <c r="U22" s="211">
        <v>2</v>
      </c>
      <c r="V22" s="212">
        <f t="shared" si="13"/>
        <v>7573.9</v>
      </c>
      <c r="W22" s="153"/>
    </row>
    <row r="23" spans="1:23" x14ac:dyDescent="0.35">
      <c r="A23" s="131" t="s">
        <v>221</v>
      </c>
      <c r="B23" s="132" t="s">
        <v>222</v>
      </c>
      <c r="C23" s="132" t="s">
        <v>227</v>
      </c>
      <c r="D23" s="132" t="s">
        <v>228</v>
      </c>
      <c r="E23" s="203">
        <f t="shared" si="2"/>
        <v>25</v>
      </c>
      <c r="F23" s="204">
        <f>Perfils!$F$14</f>
        <v>75.266000000000005</v>
      </c>
      <c r="G23" s="205">
        <f t="shared" si="3"/>
        <v>1881.65</v>
      </c>
      <c r="H23" s="206">
        <f t="shared" si="4"/>
        <v>45.377062684346178</v>
      </c>
      <c r="I23" s="207">
        <f>Perfils!$F$19</f>
        <v>75.266000000000005</v>
      </c>
      <c r="J23" s="208">
        <f t="shared" si="5"/>
        <v>3415.35</v>
      </c>
      <c r="K23" s="203">
        <f t="shared" si="6"/>
        <v>17.122870884595965</v>
      </c>
      <c r="L23" s="205">
        <f>Perfils!$F$24</f>
        <v>75.266000000000005</v>
      </c>
      <c r="M23" s="205">
        <f t="shared" si="7"/>
        <v>1288.77</v>
      </c>
      <c r="N23" s="206">
        <f t="shared" si="8"/>
        <v>12.500066431057848</v>
      </c>
      <c r="O23" s="207">
        <f>Perfils!$F$29</f>
        <v>75.266000000000005</v>
      </c>
      <c r="P23" s="208">
        <f t="shared" si="9"/>
        <v>940.83</v>
      </c>
      <c r="Q23" s="208"/>
      <c r="R23" s="209">
        <f t="shared" si="10"/>
        <v>7526.6</v>
      </c>
      <c r="S23" s="210">
        <f t="shared" si="11"/>
        <v>45916</v>
      </c>
      <c r="T23" s="210">
        <f t="shared" si="12"/>
        <v>45977</v>
      </c>
      <c r="U23" s="211">
        <v>2</v>
      </c>
      <c r="V23" s="212">
        <f t="shared" si="13"/>
        <v>2079.2800000000002</v>
      </c>
      <c r="W23" s="153"/>
    </row>
    <row r="24" spans="1:23" x14ac:dyDescent="0.35">
      <c r="A24" s="131" t="s">
        <v>229</v>
      </c>
      <c r="B24" s="132" t="s">
        <v>230</v>
      </c>
      <c r="C24" s="132" t="s">
        <v>231</v>
      </c>
      <c r="D24" s="132" t="s">
        <v>232</v>
      </c>
      <c r="E24" s="203">
        <f t="shared" si="2"/>
        <v>1.2499667844710758</v>
      </c>
      <c r="F24" s="204">
        <f>Perfils!$F$14</f>
        <v>75.266000000000005</v>
      </c>
      <c r="G24" s="205">
        <f t="shared" si="3"/>
        <v>94.08</v>
      </c>
      <c r="H24" s="206">
        <f t="shared" si="4"/>
        <v>4.537772699492467</v>
      </c>
      <c r="I24" s="207">
        <f>Perfils!$F$19</f>
        <v>75.266000000000005</v>
      </c>
      <c r="J24" s="208">
        <f t="shared" si="5"/>
        <v>341.54</v>
      </c>
      <c r="K24" s="203">
        <f t="shared" ref="K24:K27" si="14">M24/L24</f>
        <v>1.7123269470943054</v>
      </c>
      <c r="L24" s="205">
        <f>Perfils!$F$24</f>
        <v>75.266000000000005</v>
      </c>
      <c r="M24" s="205">
        <f t="shared" si="7"/>
        <v>128.88</v>
      </c>
      <c r="N24" s="206">
        <f t="shared" si="8"/>
        <v>1.2499667844710758</v>
      </c>
      <c r="O24" s="207">
        <f>Perfils!$F$29</f>
        <v>75.266000000000005</v>
      </c>
      <c r="P24" s="208">
        <f t="shared" si="9"/>
        <v>94.08</v>
      </c>
      <c r="Q24" s="208"/>
      <c r="R24" s="209">
        <f t="shared" si="10"/>
        <v>658.58</v>
      </c>
      <c r="S24" s="210">
        <f t="shared" si="11"/>
        <v>45916</v>
      </c>
      <c r="T24" s="210">
        <f t="shared" si="12"/>
        <v>45977</v>
      </c>
      <c r="U24" s="211">
        <v>2</v>
      </c>
      <c r="V24" s="212">
        <f t="shared" si="13"/>
        <v>176.57</v>
      </c>
      <c r="W24" s="153"/>
    </row>
    <row r="25" spans="1:23" x14ac:dyDescent="0.35">
      <c r="A25" s="131" t="s">
        <v>229</v>
      </c>
      <c r="B25" s="132" t="s">
        <v>230</v>
      </c>
      <c r="C25" s="132" t="s">
        <v>254</v>
      </c>
      <c r="D25" s="132" t="s">
        <v>253</v>
      </c>
      <c r="E25" s="203">
        <f t="shared" ref="E25" si="15">G25/F25</f>
        <v>11.249966784471075</v>
      </c>
      <c r="F25" s="204">
        <f>Perfils!$F$14</f>
        <v>75.266000000000005</v>
      </c>
      <c r="G25" s="205">
        <f t="shared" si="3"/>
        <v>846.74</v>
      </c>
      <c r="H25" s="206">
        <f t="shared" ref="H25" si="16">J25/I25</f>
        <v>40.839422846969413</v>
      </c>
      <c r="I25" s="207">
        <f>Perfils!$F$19</f>
        <v>75.266000000000005</v>
      </c>
      <c r="J25" s="208">
        <f t="shared" si="5"/>
        <v>3073.82</v>
      </c>
      <c r="K25" s="203">
        <f t="shared" ref="K25" si="17">M25/L25</f>
        <v>15.410676799617358</v>
      </c>
      <c r="L25" s="205">
        <f>Perfils!$F$24</f>
        <v>75.266000000000005</v>
      </c>
      <c r="M25" s="205">
        <f t="shared" si="7"/>
        <v>1159.9000000000001</v>
      </c>
      <c r="N25" s="206">
        <f t="shared" ref="N25" si="18">P25/O25</f>
        <v>11.249966784471075</v>
      </c>
      <c r="O25" s="207">
        <f>Perfils!$F$29</f>
        <v>75.266000000000005</v>
      </c>
      <c r="P25" s="208">
        <f t="shared" si="9"/>
        <v>846.74</v>
      </c>
      <c r="Q25" s="208"/>
      <c r="R25" s="209">
        <f t="shared" ref="R25" si="19">G25+J25+M25+P25</f>
        <v>5927.2000000000007</v>
      </c>
      <c r="S25" s="210">
        <f t="shared" si="11"/>
        <v>45916</v>
      </c>
      <c r="T25" s="210">
        <f t="shared" si="12"/>
        <v>45977</v>
      </c>
      <c r="U25" s="211">
        <v>2</v>
      </c>
      <c r="V25" s="212">
        <f>+ROUND((G47+J47+P47)/12*U25*0.25,2)</f>
        <v>1537.98</v>
      </c>
      <c r="W25" s="153"/>
    </row>
    <row r="26" spans="1:23" x14ac:dyDescent="0.35">
      <c r="A26" s="131" t="s">
        <v>233</v>
      </c>
      <c r="B26" s="132" t="s">
        <v>234</v>
      </c>
      <c r="C26" s="132" t="s">
        <v>235</v>
      </c>
      <c r="D26" s="132" t="s">
        <v>236</v>
      </c>
      <c r="E26" s="203">
        <f t="shared" si="2"/>
        <v>12.500066431057848</v>
      </c>
      <c r="F26" s="204">
        <f>Perfils!$F$14</f>
        <v>75.266000000000005</v>
      </c>
      <c r="G26" s="205">
        <f t="shared" si="3"/>
        <v>940.83</v>
      </c>
      <c r="H26" s="206">
        <f t="shared" si="4"/>
        <v>36.301650147476948</v>
      </c>
      <c r="I26" s="207">
        <f>Perfils!$F$19</f>
        <v>75.266000000000005</v>
      </c>
      <c r="J26" s="208">
        <f t="shared" si="5"/>
        <v>2732.28</v>
      </c>
      <c r="K26" s="203">
        <f t="shared" si="14"/>
        <v>13.69834985252305</v>
      </c>
      <c r="L26" s="205">
        <f>Perfils!$F$24</f>
        <v>75.266000000000005</v>
      </c>
      <c r="M26" s="205">
        <f t="shared" si="7"/>
        <v>1031.02</v>
      </c>
      <c r="N26" s="206">
        <f t="shared" si="8"/>
        <v>12.500066431057848</v>
      </c>
      <c r="O26" s="207">
        <f>Perfils!$F$29</f>
        <v>75.266000000000005</v>
      </c>
      <c r="P26" s="208">
        <f t="shared" si="9"/>
        <v>940.83</v>
      </c>
      <c r="Q26" s="208"/>
      <c r="R26" s="209">
        <f t="shared" si="10"/>
        <v>5644.96</v>
      </c>
      <c r="S26" s="210">
        <f t="shared" si="11"/>
        <v>45916</v>
      </c>
      <c r="T26" s="210">
        <f t="shared" si="12"/>
        <v>45977</v>
      </c>
      <c r="U26" s="211">
        <v>2</v>
      </c>
      <c r="V26" s="212">
        <f>+ROUND((G47+J47+P47)/12*U26*0.25,2)</f>
        <v>1537.98</v>
      </c>
      <c r="W26" s="153"/>
    </row>
    <row r="27" spans="1:23" x14ac:dyDescent="0.35">
      <c r="A27" s="131" t="s">
        <v>237</v>
      </c>
      <c r="B27" s="132" t="s">
        <v>238</v>
      </c>
      <c r="C27" s="132" t="s">
        <v>239</v>
      </c>
      <c r="D27" s="132" t="s">
        <v>240</v>
      </c>
      <c r="E27" s="203">
        <f t="shared" si="2"/>
        <v>12.500066431057848</v>
      </c>
      <c r="F27" s="204">
        <f>Perfils!$F$14</f>
        <v>75.266000000000005</v>
      </c>
      <c r="G27" s="205">
        <f t="shared" si="3"/>
        <v>940.83</v>
      </c>
      <c r="H27" s="206">
        <f t="shared" si="4"/>
        <v>36.301650147476948</v>
      </c>
      <c r="I27" s="207">
        <f>Perfils!$F$19</f>
        <v>75.266000000000005</v>
      </c>
      <c r="J27" s="208">
        <f t="shared" si="5"/>
        <v>2732.28</v>
      </c>
      <c r="K27" s="203">
        <f t="shared" si="14"/>
        <v>13.69834985252305</v>
      </c>
      <c r="L27" s="205">
        <f>Perfils!$F$24</f>
        <v>75.266000000000005</v>
      </c>
      <c r="M27" s="205">
        <f t="shared" si="7"/>
        <v>1031.02</v>
      </c>
      <c r="N27" s="206">
        <f t="shared" si="8"/>
        <v>12.500066431057848</v>
      </c>
      <c r="O27" s="207">
        <f>Perfils!$F$29</f>
        <v>75.266000000000005</v>
      </c>
      <c r="P27" s="208">
        <f t="shared" si="9"/>
        <v>940.83</v>
      </c>
      <c r="Q27" s="208"/>
      <c r="R27" s="209">
        <f t="shared" si="10"/>
        <v>5644.96</v>
      </c>
      <c r="S27" s="210">
        <f t="shared" si="11"/>
        <v>45916</v>
      </c>
      <c r="T27" s="210">
        <f t="shared" si="12"/>
        <v>45977</v>
      </c>
      <c r="U27" s="211">
        <v>2</v>
      </c>
      <c r="V27" s="212">
        <f>+ROUND((G48+J48+P48)/12*U27*0.25,2)</f>
        <v>1537.98</v>
      </c>
      <c r="W27" s="153"/>
    </row>
    <row r="28" spans="1:23" x14ac:dyDescent="0.35">
      <c r="A28" s="131" t="s">
        <v>241</v>
      </c>
      <c r="B28" s="132" t="s">
        <v>242</v>
      </c>
      <c r="C28" s="132" t="s">
        <v>243</v>
      </c>
      <c r="D28" s="132" t="s">
        <v>244</v>
      </c>
      <c r="E28" s="203">
        <f t="shared" ref="E28" si="20">G28/F28</f>
        <v>25</v>
      </c>
      <c r="F28" s="204">
        <f>Perfils!$F$14</f>
        <v>75.266000000000005</v>
      </c>
      <c r="G28" s="205">
        <f t="shared" si="3"/>
        <v>1881.65</v>
      </c>
      <c r="H28" s="206">
        <f t="shared" ref="H28" si="21">J28/I28</f>
        <v>0</v>
      </c>
      <c r="I28" s="207">
        <f>Perfils!$F$19</f>
        <v>75.266000000000005</v>
      </c>
      <c r="J28" s="208">
        <f t="shared" si="5"/>
        <v>0</v>
      </c>
      <c r="K28" s="203">
        <f t="shared" ref="K28" si="22">M28/L28</f>
        <v>0</v>
      </c>
      <c r="L28" s="205">
        <f>Perfils!$F$24</f>
        <v>75.266000000000005</v>
      </c>
      <c r="M28" s="205">
        <f t="shared" si="7"/>
        <v>0</v>
      </c>
      <c r="N28" s="206">
        <f t="shared" ref="N28" si="23">P28/O28</f>
        <v>0</v>
      </c>
      <c r="O28" s="207">
        <f>Perfils!$F$29</f>
        <v>75.266000000000005</v>
      </c>
      <c r="P28" s="208">
        <f t="shared" si="9"/>
        <v>0</v>
      </c>
      <c r="Q28" s="208"/>
      <c r="R28" s="209">
        <f t="shared" si="10"/>
        <v>1881.65</v>
      </c>
      <c r="S28" s="210">
        <f t="shared" si="11"/>
        <v>45916</v>
      </c>
      <c r="T28" s="210">
        <f t="shared" si="12"/>
        <v>45977</v>
      </c>
      <c r="U28" s="211">
        <v>2</v>
      </c>
      <c r="V28" s="212">
        <f>+ROUND((G49+J49+P49)/12*U28*0.25,2)</f>
        <v>627.22</v>
      </c>
      <c r="W28" s="153"/>
    </row>
    <row r="29" spans="1:23" x14ac:dyDescent="0.35">
      <c r="A29" s="134"/>
      <c r="B29" s="135"/>
      <c r="C29" s="135"/>
      <c r="D29" s="135" t="s">
        <v>246</v>
      </c>
      <c r="E29" s="203"/>
      <c r="F29" s="213"/>
      <c r="G29" s="213"/>
      <c r="H29" s="214"/>
      <c r="I29" s="215"/>
      <c r="J29" s="216"/>
      <c r="K29" s="203"/>
      <c r="L29" s="213"/>
      <c r="M29" s="213"/>
      <c r="N29" s="214"/>
      <c r="O29" s="215"/>
      <c r="P29" s="216"/>
      <c r="Q29" s="217"/>
      <c r="R29" s="209">
        <f t="shared" ref="R29:R31" si="24">G29+J29+M29+P29+Q29</f>
        <v>0</v>
      </c>
      <c r="S29" s="157"/>
      <c r="T29" s="167"/>
      <c r="U29" s="200"/>
      <c r="V29" s="167"/>
      <c r="W29" s="153"/>
    </row>
    <row r="30" spans="1:23" x14ac:dyDescent="0.35">
      <c r="A30" s="134"/>
      <c r="B30" s="135"/>
      <c r="C30" s="135"/>
      <c r="D30" s="135" t="s">
        <v>251</v>
      </c>
      <c r="E30" s="203"/>
      <c r="F30" s="213"/>
      <c r="G30" s="213"/>
      <c r="H30" s="214"/>
      <c r="I30" s="215"/>
      <c r="J30" s="216"/>
      <c r="K30" s="203"/>
      <c r="L30" s="213"/>
      <c r="M30" s="213"/>
      <c r="N30" s="214"/>
      <c r="O30" s="215"/>
      <c r="P30" s="216"/>
      <c r="Q30" s="217">
        <v>4000</v>
      </c>
      <c r="R30" s="209">
        <f t="shared" si="24"/>
        <v>4000</v>
      </c>
      <c r="S30" s="157"/>
      <c r="T30" s="167"/>
      <c r="U30" s="200"/>
      <c r="V30" s="167"/>
      <c r="W30" s="153"/>
    </row>
    <row r="31" spans="1:23" x14ac:dyDescent="0.35">
      <c r="A31" s="134"/>
      <c r="B31" s="135"/>
      <c r="C31" s="135"/>
      <c r="D31" s="135" t="s">
        <v>250</v>
      </c>
      <c r="E31" s="203"/>
      <c r="F31" s="213"/>
      <c r="G31" s="213"/>
      <c r="H31" s="214"/>
      <c r="I31" s="215"/>
      <c r="J31" s="216"/>
      <c r="K31" s="203"/>
      <c r="L31" s="213"/>
      <c r="M31" s="213"/>
      <c r="N31" s="214"/>
      <c r="O31" s="215"/>
      <c r="P31" s="216"/>
      <c r="Q31" s="217">
        <v>4000</v>
      </c>
      <c r="R31" s="209">
        <f t="shared" si="24"/>
        <v>4000</v>
      </c>
      <c r="S31" s="157"/>
      <c r="T31" s="167"/>
      <c r="U31" s="200"/>
      <c r="V31" s="167"/>
      <c r="W31" s="153"/>
    </row>
    <row r="32" spans="1:23" s="175" customFormat="1" x14ac:dyDescent="0.35">
      <c r="D32" s="218" t="s">
        <v>116</v>
      </c>
      <c r="E32" s="219">
        <f>SUM(E18:E31)</f>
        <v>387.50019929317364</v>
      </c>
      <c r="F32" s="220"/>
      <c r="G32" s="221">
        <f>SUM(G18:G31)</f>
        <v>29165.590000000007</v>
      </c>
      <c r="H32" s="219">
        <f>SUM(H18:H31)</f>
        <v>889.39056147530084</v>
      </c>
      <c r="I32" s="222"/>
      <c r="J32" s="221">
        <f>SUM(J18:J31)</f>
        <v>66940.87</v>
      </c>
      <c r="K32" s="219">
        <f>SUM(K18:K31)</f>
        <v>335.60930566258332</v>
      </c>
      <c r="L32" s="221"/>
      <c r="M32" s="221">
        <f>SUM(M18:M31)</f>
        <v>25259.970000000005</v>
      </c>
      <c r="N32" s="219">
        <f>SUM(N18:N31)</f>
        <v>175.00026572423141</v>
      </c>
      <c r="O32" s="220"/>
      <c r="P32" s="221">
        <f>SUM(P18:P31)</f>
        <v>13171.57</v>
      </c>
      <c r="Q32" s="223">
        <f>SUM(Q18:Q31)</f>
        <v>8000</v>
      </c>
      <c r="R32" s="221">
        <f>SUM(R18:R31)</f>
        <v>142538</v>
      </c>
      <c r="S32" s="220"/>
      <c r="T32" s="220"/>
      <c r="U32" s="220"/>
      <c r="V32" s="221">
        <f>SUM(V18:V31)</f>
        <v>36374.89</v>
      </c>
      <c r="W32" s="153"/>
    </row>
    <row r="33" spans="1:29" x14ac:dyDescent="0.35">
      <c r="D33" s="224"/>
      <c r="E33" s="225"/>
      <c r="F33" s="225"/>
      <c r="G33" s="226"/>
      <c r="H33" s="227"/>
      <c r="I33" s="228"/>
      <c r="J33" s="228"/>
      <c r="K33" s="228"/>
      <c r="L33" s="228"/>
      <c r="M33" s="228"/>
      <c r="N33" s="228"/>
      <c r="O33" s="229"/>
      <c r="P33" s="229"/>
      <c r="Q33" s="229"/>
      <c r="R33" s="227"/>
      <c r="S33" s="228"/>
      <c r="T33" s="228"/>
      <c r="U33" s="228"/>
      <c r="V33" s="228"/>
      <c r="W33" s="153"/>
    </row>
    <row r="34" spans="1:29" x14ac:dyDescent="0.35">
      <c r="C34" s="230"/>
      <c r="D34" s="231" t="s">
        <v>194</v>
      </c>
      <c r="E34" s="232">
        <f>(E32/$D$16/8)/20</f>
        <v>1.6145841637215568</v>
      </c>
      <c r="F34" s="232"/>
      <c r="G34" s="232"/>
      <c r="H34" s="232">
        <f>(H32/$D$16/8)/20</f>
        <v>3.7057940061470864</v>
      </c>
      <c r="I34" s="233"/>
      <c r="J34" s="234"/>
      <c r="K34" s="232">
        <f>(K32/$D$16/8)/20</f>
        <v>1.3983721069274304</v>
      </c>
      <c r="L34" s="234"/>
      <c r="M34" s="234"/>
      <c r="N34" s="232">
        <f>(N32/$D$16/8)/20</f>
        <v>0.72916777385096421</v>
      </c>
      <c r="O34" s="235"/>
      <c r="P34" s="236"/>
      <c r="Q34" s="236"/>
      <c r="R34" s="232">
        <f>SUM(E34:N34)</f>
        <v>7.4479180506470382</v>
      </c>
      <c r="T34" s="167"/>
      <c r="U34" s="200"/>
      <c r="V34" s="167"/>
      <c r="W34" s="153"/>
    </row>
    <row r="35" spans="1:29" x14ac:dyDescent="0.35">
      <c r="N35" s="170"/>
      <c r="O35" s="170"/>
      <c r="P35" s="170"/>
      <c r="Q35" s="170"/>
      <c r="R35" s="170"/>
      <c r="S35" s="170"/>
      <c r="T35" s="170"/>
    </row>
    <row r="36" spans="1:29" x14ac:dyDescent="0.35">
      <c r="E36" s="192"/>
      <c r="F36" s="192"/>
      <c r="N36" s="170"/>
      <c r="O36" s="170"/>
      <c r="P36" s="170"/>
      <c r="Q36" s="170"/>
      <c r="R36" s="170"/>
      <c r="S36" s="170"/>
      <c r="T36" s="170"/>
      <c r="V36" s="155" t="s">
        <v>149</v>
      </c>
      <c r="AC36" s="237"/>
    </row>
    <row r="37" spans="1:29" s="153" customFormat="1" ht="15.5" x14ac:dyDescent="0.35">
      <c r="A37" s="197" t="s">
        <v>207</v>
      </c>
      <c r="B37" s="198"/>
      <c r="C37" s="238"/>
      <c r="D37" s="199">
        <v>12</v>
      </c>
      <c r="S37" s="157"/>
      <c r="T37" s="170"/>
      <c r="U37" s="170"/>
      <c r="V37" s="155" t="s">
        <v>149</v>
      </c>
      <c r="W37" s="155" t="s">
        <v>149</v>
      </c>
      <c r="X37" s="152"/>
      <c r="Y37" s="152" t="s">
        <v>149</v>
      </c>
      <c r="Z37" s="157"/>
    </row>
    <row r="38" spans="1:29" s="152" customFormat="1" ht="45" customHeight="1" x14ac:dyDescent="0.35">
      <c r="A38" s="201" t="s">
        <v>0</v>
      </c>
      <c r="B38" s="201"/>
      <c r="C38" s="201" t="s">
        <v>139</v>
      </c>
      <c r="D38" s="201" t="s">
        <v>141</v>
      </c>
      <c r="E38" s="202" t="s">
        <v>136</v>
      </c>
      <c r="F38" s="202" t="s">
        <v>108</v>
      </c>
      <c r="G38" s="202" t="s">
        <v>2</v>
      </c>
      <c r="H38" s="202" t="s">
        <v>137</v>
      </c>
      <c r="I38" s="202" t="s">
        <v>108</v>
      </c>
      <c r="J38" s="202" t="s">
        <v>15</v>
      </c>
      <c r="K38" s="202" t="s">
        <v>160</v>
      </c>
      <c r="L38" s="202" t="s">
        <v>108</v>
      </c>
      <c r="M38" s="202" t="s">
        <v>161</v>
      </c>
      <c r="N38" s="202" t="s">
        <v>162</v>
      </c>
      <c r="O38" s="202" t="s">
        <v>108</v>
      </c>
      <c r="P38" s="202" t="s">
        <v>163</v>
      </c>
      <c r="Q38" s="202" t="s">
        <v>202</v>
      </c>
      <c r="R38" s="202" t="s">
        <v>148</v>
      </c>
      <c r="T38" s="170"/>
      <c r="U38" s="170"/>
      <c r="V38" s="155" t="s">
        <v>149</v>
      </c>
      <c r="W38" s="153"/>
    </row>
    <row r="39" spans="1:29" x14ac:dyDescent="0.35">
      <c r="A39" s="131" t="s">
        <v>209</v>
      </c>
      <c r="B39" s="132" t="s">
        <v>210</v>
      </c>
      <c r="C39" s="132" t="s">
        <v>211</v>
      </c>
      <c r="D39" s="132" t="s">
        <v>212</v>
      </c>
      <c r="E39" s="203">
        <v>800.00000000000011</v>
      </c>
      <c r="F39" s="204">
        <f>Perfils!$F$14</f>
        <v>75.266000000000005</v>
      </c>
      <c r="G39" s="213">
        <f>E39*F39</f>
        <v>60212.80000000001</v>
      </c>
      <c r="H39" s="206">
        <v>1815.0829140946087</v>
      </c>
      <c r="I39" s="207">
        <f>Perfils!$F$19</f>
        <v>75.266000000000005</v>
      </c>
      <c r="J39" s="208">
        <f>H39*I39</f>
        <v>136614.03061224482</v>
      </c>
      <c r="K39" s="203">
        <v>684.9170859053911</v>
      </c>
      <c r="L39" s="205">
        <f>Perfils!$F$24</f>
        <v>75.266000000000005</v>
      </c>
      <c r="M39" s="213">
        <f>K39*L39</f>
        <v>51550.969387755169</v>
      </c>
      <c r="N39" s="206">
        <v>300</v>
      </c>
      <c r="O39" s="207">
        <f>Perfils!$F$29</f>
        <v>75.266000000000005</v>
      </c>
      <c r="P39" s="208">
        <f>N39*O39</f>
        <v>22579.800000000003</v>
      </c>
      <c r="Q39" s="208"/>
      <c r="R39" s="209">
        <f t="shared" ref="R39:R48" si="25">G39+J39+M39+P39+Q39</f>
        <v>270957.60000000003</v>
      </c>
      <c r="T39" s="170"/>
      <c r="V39" s="155" t="s">
        <v>149</v>
      </c>
      <c r="W39" s="153"/>
    </row>
    <row r="40" spans="1:29" x14ac:dyDescent="0.35">
      <c r="A40" s="131" t="s">
        <v>213</v>
      </c>
      <c r="B40" s="132" t="s">
        <v>214</v>
      </c>
      <c r="C40" s="132" t="s">
        <v>215</v>
      </c>
      <c r="D40" s="132" t="s">
        <v>216</v>
      </c>
      <c r="E40" s="203">
        <v>300</v>
      </c>
      <c r="F40" s="204">
        <f>Perfils!$F$14</f>
        <v>75.266000000000005</v>
      </c>
      <c r="G40" s="213">
        <f t="shared" ref="G40:G49" si="26">E40*F40</f>
        <v>22579.800000000003</v>
      </c>
      <c r="H40" s="206">
        <v>363.01658281892173</v>
      </c>
      <c r="I40" s="207">
        <f>Perfils!$F$19</f>
        <v>75.266000000000005</v>
      </c>
      <c r="J40" s="208">
        <f t="shared" ref="J40:J49" si="27">H40*I40</f>
        <v>27322.806122448965</v>
      </c>
      <c r="K40" s="203">
        <v>136.98341718107824</v>
      </c>
      <c r="L40" s="205">
        <f>Perfils!$F$24</f>
        <v>75.266000000000005</v>
      </c>
      <c r="M40" s="213">
        <f t="shared" ref="M40:M49" si="28">K40*L40</f>
        <v>10310.193877551035</v>
      </c>
      <c r="N40" s="206">
        <v>200.00000000000003</v>
      </c>
      <c r="O40" s="207">
        <f>Perfils!$F$29</f>
        <v>75.266000000000005</v>
      </c>
      <c r="P40" s="208">
        <f t="shared" ref="P40:P49" si="29">N40*O40</f>
        <v>15053.200000000003</v>
      </c>
      <c r="Q40" s="208"/>
      <c r="R40" s="209">
        <f t="shared" si="25"/>
        <v>75266</v>
      </c>
      <c r="T40" s="170"/>
      <c r="V40" s="155" t="s">
        <v>149</v>
      </c>
      <c r="W40" s="153"/>
    </row>
    <row r="41" spans="1:29" x14ac:dyDescent="0.35">
      <c r="A41" s="131" t="s">
        <v>217</v>
      </c>
      <c r="B41" s="132" t="s">
        <v>218</v>
      </c>
      <c r="C41" s="132" t="s">
        <v>219</v>
      </c>
      <c r="D41" s="132" t="s">
        <v>220</v>
      </c>
      <c r="E41" s="203">
        <v>600</v>
      </c>
      <c r="F41" s="204">
        <f>Perfils!$F$14</f>
        <v>75.266000000000005</v>
      </c>
      <c r="G41" s="213">
        <f t="shared" si="26"/>
        <v>45159.600000000006</v>
      </c>
      <c r="H41" s="206">
        <v>1452.0663312756869</v>
      </c>
      <c r="I41" s="207">
        <f>Perfils!$F$19</f>
        <v>75.266000000000005</v>
      </c>
      <c r="J41" s="208">
        <f t="shared" si="27"/>
        <v>109291.22448979586</v>
      </c>
      <c r="K41" s="203">
        <v>547.93366872431295</v>
      </c>
      <c r="L41" s="205">
        <f>Perfils!$F$24</f>
        <v>75.266000000000005</v>
      </c>
      <c r="M41" s="213">
        <f t="shared" si="28"/>
        <v>41240.775510204141</v>
      </c>
      <c r="N41" s="206">
        <v>200.00000000000003</v>
      </c>
      <c r="O41" s="207">
        <f>Perfils!$F$29</f>
        <v>75.266000000000005</v>
      </c>
      <c r="P41" s="208">
        <f t="shared" si="29"/>
        <v>15053.200000000003</v>
      </c>
      <c r="Q41" s="208"/>
      <c r="R41" s="209">
        <f t="shared" si="25"/>
        <v>210744.80000000002</v>
      </c>
      <c r="T41" s="170"/>
      <c r="V41" s="155" t="s">
        <v>149</v>
      </c>
      <c r="W41" s="153"/>
    </row>
    <row r="42" spans="1:29" x14ac:dyDescent="0.35">
      <c r="A42" s="131" t="s">
        <v>221</v>
      </c>
      <c r="B42" s="132" t="s">
        <v>222</v>
      </c>
      <c r="C42" s="132" t="s">
        <v>223</v>
      </c>
      <c r="D42" s="132" t="s">
        <v>224</v>
      </c>
      <c r="E42" s="203">
        <v>300</v>
      </c>
      <c r="F42" s="204">
        <f>Perfils!$F$14</f>
        <v>75.266000000000005</v>
      </c>
      <c r="G42" s="213">
        <f t="shared" si="26"/>
        <v>22579.800000000003</v>
      </c>
      <c r="H42" s="206">
        <v>363.01658281892173</v>
      </c>
      <c r="I42" s="207">
        <f>Perfils!$F$19</f>
        <v>75.266000000000005</v>
      </c>
      <c r="J42" s="208">
        <f t="shared" si="27"/>
        <v>27322.806122448965</v>
      </c>
      <c r="K42" s="203">
        <v>136.98341718107824</v>
      </c>
      <c r="L42" s="205">
        <f>Perfils!$F$24</f>
        <v>75.266000000000005</v>
      </c>
      <c r="M42" s="213">
        <f t="shared" si="28"/>
        <v>10310.193877551035</v>
      </c>
      <c r="N42" s="206">
        <v>100.00000000000001</v>
      </c>
      <c r="O42" s="207">
        <f>Perfils!$F$29</f>
        <v>75.266000000000005</v>
      </c>
      <c r="P42" s="208">
        <f t="shared" si="29"/>
        <v>7526.6000000000013</v>
      </c>
      <c r="Q42" s="208"/>
      <c r="R42" s="209">
        <f t="shared" si="25"/>
        <v>67739.400000000009</v>
      </c>
      <c r="T42" s="170"/>
      <c r="V42" s="155" t="s">
        <v>149</v>
      </c>
      <c r="W42" s="153"/>
    </row>
    <row r="43" spans="1:29" x14ac:dyDescent="0.35">
      <c r="A43" s="131" t="s">
        <v>221</v>
      </c>
      <c r="B43" s="132" t="s">
        <v>222</v>
      </c>
      <c r="C43" s="132" t="s">
        <v>225</v>
      </c>
      <c r="D43" s="132" t="s">
        <v>226</v>
      </c>
      <c r="E43" s="203">
        <v>400.00000000000006</v>
      </c>
      <c r="F43" s="204">
        <f>Perfils!$F$14</f>
        <v>75.266000000000005</v>
      </c>
      <c r="G43" s="213">
        <f t="shared" si="26"/>
        <v>30106.400000000005</v>
      </c>
      <c r="H43" s="206">
        <v>1815.0829140946087</v>
      </c>
      <c r="I43" s="207">
        <f>Perfils!$F$19</f>
        <v>75.266000000000005</v>
      </c>
      <c r="J43" s="208">
        <f t="shared" si="27"/>
        <v>136614.03061224482</v>
      </c>
      <c r="K43" s="203">
        <v>684.9170859053911</v>
      </c>
      <c r="L43" s="205">
        <f>Perfils!$F$24</f>
        <v>75.266000000000005</v>
      </c>
      <c r="M43" s="213">
        <f t="shared" si="28"/>
        <v>51550.969387755169</v>
      </c>
      <c r="N43" s="206">
        <v>200.00000000000003</v>
      </c>
      <c r="O43" s="207">
        <f>Perfils!$F$29</f>
        <v>75.266000000000005</v>
      </c>
      <c r="P43" s="208">
        <f t="shared" si="29"/>
        <v>15053.200000000003</v>
      </c>
      <c r="Q43" s="208"/>
      <c r="R43" s="209">
        <f t="shared" si="25"/>
        <v>233324.6</v>
      </c>
      <c r="T43" s="170"/>
      <c r="V43" s="155" t="s">
        <v>149</v>
      </c>
      <c r="W43" s="153"/>
    </row>
    <row r="44" spans="1:29" x14ac:dyDescent="0.35">
      <c r="A44" s="131" t="s">
        <v>221</v>
      </c>
      <c r="B44" s="132" t="s">
        <v>222</v>
      </c>
      <c r="C44" s="132" t="s">
        <v>227</v>
      </c>
      <c r="D44" s="132" t="s">
        <v>228</v>
      </c>
      <c r="E44" s="203">
        <v>200.00000000000003</v>
      </c>
      <c r="F44" s="204">
        <f>Perfils!$F$14</f>
        <v>75.266000000000005</v>
      </c>
      <c r="G44" s="213">
        <f t="shared" si="26"/>
        <v>15053.200000000003</v>
      </c>
      <c r="H44" s="206">
        <v>363.01658281892173</v>
      </c>
      <c r="I44" s="207">
        <f>Perfils!$F$19</f>
        <v>75.266000000000005</v>
      </c>
      <c r="J44" s="208">
        <f t="shared" si="27"/>
        <v>27322.806122448965</v>
      </c>
      <c r="K44" s="203">
        <v>136.98341718107824</v>
      </c>
      <c r="L44" s="205">
        <f>Perfils!$F$24</f>
        <v>75.266000000000005</v>
      </c>
      <c r="M44" s="213">
        <f t="shared" si="28"/>
        <v>10310.193877551035</v>
      </c>
      <c r="N44" s="206">
        <v>100.00000000000001</v>
      </c>
      <c r="O44" s="207">
        <f>Perfils!$F$29</f>
        <v>75.266000000000005</v>
      </c>
      <c r="P44" s="208">
        <f t="shared" si="29"/>
        <v>7526.6000000000013</v>
      </c>
      <c r="Q44" s="208"/>
      <c r="R44" s="209">
        <f t="shared" si="25"/>
        <v>60212.800000000003</v>
      </c>
      <c r="T44" s="170"/>
      <c r="V44" s="155" t="s">
        <v>149</v>
      </c>
      <c r="W44" s="153"/>
    </row>
    <row r="45" spans="1:29" x14ac:dyDescent="0.35">
      <c r="A45" s="131" t="s">
        <v>229</v>
      </c>
      <c r="B45" s="132" t="s">
        <v>230</v>
      </c>
      <c r="C45" s="132" t="s">
        <v>231</v>
      </c>
      <c r="D45" s="132" t="s">
        <v>232</v>
      </c>
      <c r="E45" s="203">
        <v>10.000000000000002</v>
      </c>
      <c r="F45" s="204">
        <f>Perfils!$F$14</f>
        <v>75.266000000000005</v>
      </c>
      <c r="G45" s="213">
        <f t="shared" si="26"/>
        <v>752.6600000000002</v>
      </c>
      <c r="H45" s="206">
        <v>36.301658281892173</v>
      </c>
      <c r="I45" s="207">
        <f>Perfils!$F$19</f>
        <v>75.266000000000005</v>
      </c>
      <c r="J45" s="208">
        <f t="shared" si="27"/>
        <v>2732.2806122448965</v>
      </c>
      <c r="K45" s="203">
        <v>13.698341718107823</v>
      </c>
      <c r="L45" s="205">
        <f>Perfils!$F$24</f>
        <v>75.266000000000005</v>
      </c>
      <c r="M45" s="213">
        <f t="shared" si="28"/>
        <v>1031.0193877551035</v>
      </c>
      <c r="N45" s="206">
        <v>10.000000000000002</v>
      </c>
      <c r="O45" s="207">
        <f>Perfils!$F$29</f>
        <v>75.266000000000005</v>
      </c>
      <c r="P45" s="208">
        <f t="shared" si="29"/>
        <v>752.6600000000002</v>
      </c>
      <c r="Q45" s="208"/>
      <c r="R45" s="209">
        <f t="shared" si="25"/>
        <v>5268.62</v>
      </c>
      <c r="T45" s="170"/>
      <c r="V45" s="155" t="s">
        <v>149</v>
      </c>
      <c r="W45" s="153"/>
    </row>
    <row r="46" spans="1:29" x14ac:dyDescent="0.35">
      <c r="A46" s="131" t="s">
        <v>229</v>
      </c>
      <c r="B46" s="132" t="s">
        <v>230</v>
      </c>
      <c r="C46" s="132" t="s">
        <v>254</v>
      </c>
      <c r="D46" s="132" t="s">
        <v>253</v>
      </c>
      <c r="E46" s="203">
        <v>90.000000000000014</v>
      </c>
      <c r="F46" s="204">
        <f>Perfils!$F$14</f>
        <v>75.266000000000005</v>
      </c>
      <c r="G46" s="213">
        <f t="shared" si="26"/>
        <v>6773.9400000000014</v>
      </c>
      <c r="H46" s="206">
        <v>326.71492453702956</v>
      </c>
      <c r="I46" s="207">
        <f>Perfils!$F$19</f>
        <v>75.266000000000005</v>
      </c>
      <c r="J46" s="208">
        <f t="shared" si="27"/>
        <v>24590.525510204068</v>
      </c>
      <c r="K46" s="203">
        <v>123.28507546297043</v>
      </c>
      <c r="L46" s="205">
        <f>Perfils!$F$24</f>
        <v>75.266000000000005</v>
      </c>
      <c r="M46" s="213">
        <f t="shared" si="28"/>
        <v>9279.1744897959325</v>
      </c>
      <c r="N46" s="206">
        <v>90.000000000000014</v>
      </c>
      <c r="O46" s="207">
        <f>Perfils!$F$29</f>
        <v>75.266000000000005</v>
      </c>
      <c r="P46" s="208">
        <f t="shared" si="29"/>
        <v>6773.9400000000014</v>
      </c>
      <c r="Q46" s="208"/>
      <c r="R46" s="209">
        <f t="shared" ref="R46" si="30">G46+J46+M46+P46+Q46</f>
        <v>47417.58</v>
      </c>
      <c r="T46" s="170"/>
      <c r="V46" s="155" t="s">
        <v>149</v>
      </c>
      <c r="W46" s="153"/>
    </row>
    <row r="47" spans="1:29" x14ac:dyDescent="0.35">
      <c r="A47" s="131" t="s">
        <v>233</v>
      </c>
      <c r="B47" s="132" t="s">
        <v>234</v>
      </c>
      <c r="C47" s="132" t="s">
        <v>235</v>
      </c>
      <c r="D47" s="132" t="s">
        <v>236</v>
      </c>
      <c r="E47" s="203">
        <v>100.00000000000001</v>
      </c>
      <c r="F47" s="204">
        <f>Perfils!$F$14</f>
        <v>75.266000000000005</v>
      </c>
      <c r="G47" s="213">
        <f t="shared" si="26"/>
        <v>7526.6000000000013</v>
      </c>
      <c r="H47" s="206">
        <v>290.41326625513739</v>
      </c>
      <c r="I47" s="207">
        <f>Perfils!$F$19</f>
        <v>75.266000000000005</v>
      </c>
      <c r="J47" s="208">
        <f t="shared" si="27"/>
        <v>21858.244897959172</v>
      </c>
      <c r="K47" s="203">
        <v>109.58673374486258</v>
      </c>
      <c r="L47" s="205">
        <f>Perfils!$F$24</f>
        <v>75.266000000000005</v>
      </c>
      <c r="M47" s="213">
        <f t="shared" si="28"/>
        <v>8248.1551020408278</v>
      </c>
      <c r="N47" s="206">
        <v>100.00000000000001</v>
      </c>
      <c r="O47" s="207">
        <f>Perfils!$F$29</f>
        <v>75.266000000000005</v>
      </c>
      <c r="P47" s="208">
        <f t="shared" si="29"/>
        <v>7526.6000000000013</v>
      </c>
      <c r="Q47" s="208"/>
      <c r="R47" s="209">
        <f t="shared" si="25"/>
        <v>45159.6</v>
      </c>
      <c r="T47" s="170"/>
      <c r="V47" s="155" t="s">
        <v>149</v>
      </c>
      <c r="W47" s="153"/>
    </row>
    <row r="48" spans="1:29" x14ac:dyDescent="0.35">
      <c r="A48" s="131" t="s">
        <v>237</v>
      </c>
      <c r="B48" s="132" t="s">
        <v>238</v>
      </c>
      <c r="C48" s="132" t="s">
        <v>239</v>
      </c>
      <c r="D48" s="132" t="s">
        <v>240</v>
      </c>
      <c r="E48" s="203">
        <v>100.00000000000001</v>
      </c>
      <c r="F48" s="204">
        <f>Perfils!$F$14</f>
        <v>75.266000000000005</v>
      </c>
      <c r="G48" s="213">
        <f t="shared" si="26"/>
        <v>7526.6000000000013</v>
      </c>
      <c r="H48" s="206">
        <v>290.41326625513739</v>
      </c>
      <c r="I48" s="207">
        <f>Perfils!$F$19</f>
        <v>75.266000000000005</v>
      </c>
      <c r="J48" s="208">
        <f t="shared" si="27"/>
        <v>21858.244897959172</v>
      </c>
      <c r="K48" s="203">
        <v>109.58673374486258</v>
      </c>
      <c r="L48" s="205">
        <f>Perfils!$F$24</f>
        <v>75.266000000000005</v>
      </c>
      <c r="M48" s="213">
        <f t="shared" si="28"/>
        <v>8248.1551020408278</v>
      </c>
      <c r="N48" s="206">
        <v>100.00000000000001</v>
      </c>
      <c r="O48" s="207">
        <f>Perfils!$F$29</f>
        <v>75.266000000000005</v>
      </c>
      <c r="P48" s="208">
        <f t="shared" si="29"/>
        <v>7526.6000000000013</v>
      </c>
      <c r="Q48" s="208"/>
      <c r="R48" s="209">
        <f t="shared" si="25"/>
        <v>45159.6</v>
      </c>
      <c r="T48" s="170"/>
      <c r="V48" s="155" t="s">
        <v>149</v>
      </c>
      <c r="W48" s="153"/>
    </row>
    <row r="49" spans="1:26" x14ac:dyDescent="0.35">
      <c r="A49" s="131" t="s">
        <v>241</v>
      </c>
      <c r="B49" s="132" t="s">
        <v>242</v>
      </c>
      <c r="C49" s="132" t="s">
        <v>243</v>
      </c>
      <c r="D49" s="132" t="s">
        <v>244</v>
      </c>
      <c r="E49" s="203">
        <v>200.00000000000003</v>
      </c>
      <c r="F49" s="204">
        <f>Perfils!$F$14</f>
        <v>75.266000000000005</v>
      </c>
      <c r="G49" s="213">
        <f t="shared" si="26"/>
        <v>15053.200000000003</v>
      </c>
      <c r="H49" s="206">
        <v>0</v>
      </c>
      <c r="I49" s="207">
        <f>Perfils!$F$19</f>
        <v>75.266000000000005</v>
      </c>
      <c r="J49" s="208">
        <f t="shared" si="27"/>
        <v>0</v>
      </c>
      <c r="K49" s="203">
        <v>0</v>
      </c>
      <c r="L49" s="205">
        <f>Perfils!$F$24</f>
        <v>75.266000000000005</v>
      </c>
      <c r="M49" s="213">
        <f t="shared" si="28"/>
        <v>0</v>
      </c>
      <c r="N49" s="206">
        <v>0</v>
      </c>
      <c r="O49" s="207">
        <f>Perfils!$F$29</f>
        <v>75.266000000000005</v>
      </c>
      <c r="P49" s="208">
        <f t="shared" si="29"/>
        <v>0</v>
      </c>
      <c r="Q49" s="208"/>
      <c r="R49" s="209">
        <f t="shared" ref="R49:R52" si="31">G49+J49+M49+P49+Q49</f>
        <v>15053.200000000003</v>
      </c>
      <c r="T49" s="170"/>
      <c r="V49" s="155" t="s">
        <v>149</v>
      </c>
      <c r="W49" s="153"/>
    </row>
    <row r="50" spans="1:26" x14ac:dyDescent="0.35">
      <c r="A50" s="134"/>
      <c r="B50" s="135"/>
      <c r="C50" s="135"/>
      <c r="D50" s="135" t="s">
        <v>246</v>
      </c>
      <c r="E50" s="203"/>
      <c r="F50" s="213"/>
      <c r="G50" s="213"/>
      <c r="H50" s="214"/>
      <c r="I50" s="215"/>
      <c r="J50" s="216"/>
      <c r="K50" s="203"/>
      <c r="L50" s="213"/>
      <c r="M50" s="213"/>
      <c r="N50" s="214"/>
      <c r="O50" s="215"/>
      <c r="P50" s="216"/>
      <c r="Q50" s="217">
        <v>45000</v>
      </c>
      <c r="R50" s="209">
        <f t="shared" ref="R50" si="32">G50+J50+M50+P50+Q50</f>
        <v>45000</v>
      </c>
      <c r="T50" s="170"/>
      <c r="V50" s="155" t="s">
        <v>149</v>
      </c>
      <c r="W50" s="153"/>
    </row>
    <row r="51" spans="1:26" x14ac:dyDescent="0.35">
      <c r="A51" s="134"/>
      <c r="B51" s="135"/>
      <c r="C51" s="135"/>
      <c r="D51" s="135" t="s">
        <v>251</v>
      </c>
      <c r="E51" s="203"/>
      <c r="F51" s="213"/>
      <c r="G51" s="213"/>
      <c r="H51" s="214"/>
      <c r="I51" s="215"/>
      <c r="J51" s="216"/>
      <c r="K51" s="203"/>
      <c r="L51" s="213"/>
      <c r="M51" s="213"/>
      <c r="N51" s="214"/>
      <c r="O51" s="215"/>
      <c r="P51" s="216"/>
      <c r="Q51" s="217">
        <v>4000</v>
      </c>
      <c r="R51" s="209">
        <f t="shared" si="31"/>
        <v>4000</v>
      </c>
      <c r="T51" s="170"/>
      <c r="V51" s="155" t="s">
        <v>149</v>
      </c>
      <c r="W51" s="153"/>
    </row>
    <row r="52" spans="1:26" x14ac:dyDescent="0.35">
      <c r="A52" s="134"/>
      <c r="B52" s="135"/>
      <c r="C52" s="135"/>
      <c r="D52" s="135" t="s">
        <v>250</v>
      </c>
      <c r="E52" s="203"/>
      <c r="F52" s="213"/>
      <c r="G52" s="213"/>
      <c r="H52" s="214"/>
      <c r="I52" s="215"/>
      <c r="J52" s="216"/>
      <c r="K52" s="203"/>
      <c r="L52" s="213"/>
      <c r="M52" s="213"/>
      <c r="N52" s="214"/>
      <c r="O52" s="215"/>
      <c r="P52" s="216"/>
      <c r="Q52" s="217">
        <v>4000</v>
      </c>
      <c r="R52" s="209">
        <f t="shared" si="31"/>
        <v>4000</v>
      </c>
      <c r="T52" s="170"/>
      <c r="V52" s="155" t="s">
        <v>149</v>
      </c>
      <c r="W52" s="153"/>
    </row>
    <row r="53" spans="1:26" x14ac:dyDescent="0.35">
      <c r="D53" s="239" t="s">
        <v>116</v>
      </c>
      <c r="E53" s="219">
        <f>SUM(E39:E52)</f>
        <v>3100</v>
      </c>
      <c r="F53" s="220"/>
      <c r="G53" s="223">
        <f>SUM(G39:G52)</f>
        <v>233324.60000000003</v>
      </c>
      <c r="H53" s="219">
        <f>SUM(H39:H52)</f>
        <v>7115.1250232508655</v>
      </c>
      <c r="I53" s="240"/>
      <c r="J53" s="223">
        <f>SUM(J39:J52)</f>
        <v>535526.99999999977</v>
      </c>
      <c r="K53" s="219">
        <f>SUM(K39:K52)</f>
        <v>2684.8749767491327</v>
      </c>
      <c r="L53" s="223"/>
      <c r="M53" s="223">
        <f>SUM(M39:M52)</f>
        <v>202079.80000000028</v>
      </c>
      <c r="N53" s="219">
        <f>SUM(N39:N52)</f>
        <v>1400</v>
      </c>
      <c r="O53" s="220"/>
      <c r="P53" s="223">
        <f>SUM(P39:P52)</f>
        <v>105372.40000000004</v>
      </c>
      <c r="Q53" s="223">
        <f>SUM(Q39:Q52)</f>
        <v>53000</v>
      </c>
      <c r="R53" s="223">
        <f>SUM(R39:R52)</f>
        <v>1129303.8</v>
      </c>
      <c r="T53" s="170"/>
      <c r="V53" s="155" t="s">
        <v>149</v>
      </c>
      <c r="W53" s="153"/>
      <c r="X53" s="241"/>
      <c r="Y53" s="167"/>
    </row>
    <row r="54" spans="1:26" x14ac:dyDescent="0.35">
      <c r="D54" s="224"/>
      <c r="E54" s="225"/>
      <c r="F54" s="225"/>
      <c r="G54" s="242"/>
      <c r="H54" s="227"/>
      <c r="I54" s="228"/>
      <c r="J54" s="242"/>
      <c r="K54" s="228"/>
      <c r="L54" s="228"/>
      <c r="M54" s="242"/>
      <c r="N54" s="228"/>
      <c r="O54" s="229"/>
      <c r="P54" s="242"/>
      <c r="Q54" s="242"/>
      <c r="R54" s="227"/>
      <c r="S54" s="241"/>
      <c r="T54" s="170"/>
      <c r="V54" s="155" t="s">
        <v>149</v>
      </c>
      <c r="W54" s="153"/>
    </row>
    <row r="55" spans="1:26" x14ac:dyDescent="0.35">
      <c r="C55" s="230"/>
      <c r="D55" s="231" t="s">
        <v>194</v>
      </c>
      <c r="E55" s="232">
        <f>(E53/$D$37/8)/20</f>
        <v>1.6145833333333333</v>
      </c>
      <c r="F55" s="232"/>
      <c r="G55" s="243"/>
      <c r="H55" s="232">
        <f>(H53/$D$37/8)/20</f>
        <v>3.7057942829431587</v>
      </c>
      <c r="I55" s="233"/>
      <c r="J55" s="243"/>
      <c r="K55" s="232">
        <f>(K53/$D$37/8)/20</f>
        <v>1.3983723837235067</v>
      </c>
      <c r="L55" s="234"/>
      <c r="M55" s="243"/>
      <c r="N55" s="232">
        <f>(N53/$D$37/8)/20</f>
        <v>0.72916666666666674</v>
      </c>
      <c r="O55" s="235"/>
      <c r="P55" s="243"/>
      <c r="Q55" s="243"/>
      <c r="R55" s="232">
        <f>SUM(E55:N55)</f>
        <v>7.4479166666666652</v>
      </c>
      <c r="S55" s="241"/>
      <c r="T55" s="170"/>
      <c r="V55" s="155" t="s">
        <v>149</v>
      </c>
      <c r="W55" s="153"/>
    </row>
    <row r="56" spans="1:26" x14ac:dyDescent="0.35">
      <c r="D56" s="224"/>
      <c r="E56" s="227"/>
      <c r="F56" s="225"/>
      <c r="G56" s="242"/>
      <c r="H56" s="227"/>
      <c r="I56" s="227"/>
      <c r="J56" s="242"/>
      <c r="K56" s="228"/>
      <c r="L56" s="228"/>
      <c r="M56" s="242"/>
      <c r="N56" s="228"/>
      <c r="O56" s="228"/>
      <c r="P56" s="242"/>
      <c r="Q56" s="242"/>
      <c r="R56" s="229"/>
      <c r="S56" s="229"/>
      <c r="T56" s="170"/>
      <c r="V56" s="155" t="s">
        <v>149</v>
      </c>
    </row>
    <row r="57" spans="1:26" x14ac:dyDescent="0.35">
      <c r="D57" s="224"/>
      <c r="E57" s="227"/>
      <c r="F57" s="225"/>
      <c r="G57" s="225"/>
      <c r="H57" s="226"/>
      <c r="I57" s="227"/>
      <c r="J57" s="228"/>
      <c r="K57" s="228"/>
      <c r="L57" s="228"/>
      <c r="M57" s="228"/>
      <c r="N57" s="228"/>
      <c r="O57" s="228"/>
      <c r="P57" s="228"/>
      <c r="Q57" s="228"/>
      <c r="R57" s="228"/>
      <c r="S57" s="228"/>
      <c r="T57" s="170"/>
      <c r="V57" s="155" t="s">
        <v>149</v>
      </c>
    </row>
    <row r="58" spans="1:26" s="153" customFormat="1" ht="15.5" x14ac:dyDescent="0.35">
      <c r="A58" s="197" t="s">
        <v>208</v>
      </c>
      <c r="B58" s="198"/>
      <c r="C58" s="238"/>
      <c r="D58" s="199">
        <v>12</v>
      </c>
      <c r="S58" s="157"/>
      <c r="T58" s="170"/>
      <c r="U58" s="170"/>
      <c r="V58" s="155" t="s">
        <v>149</v>
      </c>
      <c r="W58" s="155" t="s">
        <v>149</v>
      </c>
      <c r="X58" s="152"/>
      <c r="Y58" s="152" t="s">
        <v>149</v>
      </c>
      <c r="Z58" s="157"/>
    </row>
    <row r="59" spans="1:26" s="152" customFormat="1" ht="45" customHeight="1" x14ac:dyDescent="0.35">
      <c r="A59" s="201" t="s">
        <v>0</v>
      </c>
      <c r="B59" s="201"/>
      <c r="C59" s="201" t="s">
        <v>139</v>
      </c>
      <c r="D59" s="201" t="s">
        <v>141</v>
      </c>
      <c r="E59" s="202" t="s">
        <v>136</v>
      </c>
      <c r="F59" s="202" t="s">
        <v>108</v>
      </c>
      <c r="G59" s="202" t="s">
        <v>2</v>
      </c>
      <c r="H59" s="202" t="s">
        <v>137</v>
      </c>
      <c r="I59" s="202" t="s">
        <v>108</v>
      </c>
      <c r="J59" s="202" t="s">
        <v>15</v>
      </c>
      <c r="K59" s="202" t="s">
        <v>160</v>
      </c>
      <c r="L59" s="202" t="s">
        <v>108</v>
      </c>
      <c r="M59" s="202" t="s">
        <v>161</v>
      </c>
      <c r="N59" s="202" t="s">
        <v>162</v>
      </c>
      <c r="O59" s="202" t="s">
        <v>108</v>
      </c>
      <c r="P59" s="202" t="s">
        <v>163</v>
      </c>
      <c r="Q59" s="202" t="s">
        <v>202</v>
      </c>
      <c r="R59" s="202" t="s">
        <v>148</v>
      </c>
      <c r="S59" s="157"/>
      <c r="T59" s="170"/>
      <c r="U59" s="170"/>
      <c r="V59" s="155" t="s">
        <v>149</v>
      </c>
      <c r="W59" s="153"/>
    </row>
    <row r="60" spans="1:26" x14ac:dyDescent="0.35">
      <c r="A60" s="131" t="s">
        <v>209</v>
      </c>
      <c r="B60" s="132" t="s">
        <v>210</v>
      </c>
      <c r="C60" s="132" t="s">
        <v>211</v>
      </c>
      <c r="D60" s="132" t="s">
        <v>212</v>
      </c>
      <c r="E60" s="203">
        <f t="shared" ref="E60:E70" si="33">G60/F60</f>
        <v>800</v>
      </c>
      <c r="F60" s="204">
        <f>Perfils!$F$14</f>
        <v>75.266000000000005</v>
      </c>
      <c r="G60" s="213">
        <f t="shared" ref="G60:G70" si="34">+ROUND(G39/12*$D$58,2)</f>
        <v>60212.800000000003</v>
      </c>
      <c r="H60" s="206">
        <f t="shared" ref="H60:H70" si="35">J60/I60</f>
        <v>1815.0829059601945</v>
      </c>
      <c r="I60" s="207">
        <f>Perfils!$F$19</f>
        <v>75.266000000000005</v>
      </c>
      <c r="J60" s="208">
        <f t="shared" ref="J60:J70" si="36">+ROUND(J39/12*$D$58,2)</f>
        <v>136614.03</v>
      </c>
      <c r="K60" s="203">
        <f t="shared" ref="K60:K70" si="37">M60/L60</f>
        <v>684.91709403980542</v>
      </c>
      <c r="L60" s="205">
        <f>Perfils!$F$24</f>
        <v>75.266000000000005</v>
      </c>
      <c r="M60" s="213">
        <f t="shared" ref="M60:M70" si="38">+ROUND(M39/12*$D$58,2)</f>
        <v>51550.97</v>
      </c>
      <c r="N60" s="206">
        <f t="shared" ref="N60:N70" si="39">P60/O60</f>
        <v>299.99999999999994</v>
      </c>
      <c r="O60" s="207">
        <f>Perfils!$F$29</f>
        <v>75.266000000000005</v>
      </c>
      <c r="P60" s="208">
        <f t="shared" ref="P60:P70" si="40">+ROUND(P39/12*$D$58,2)</f>
        <v>22579.8</v>
      </c>
      <c r="Q60" s="208"/>
      <c r="R60" s="209">
        <f t="shared" ref="R60:R73" si="41">G60+J60+M60+P60+Q60</f>
        <v>270957.60000000003</v>
      </c>
      <c r="S60" s="157"/>
      <c r="T60" s="170"/>
      <c r="V60" s="155" t="s">
        <v>149</v>
      </c>
      <c r="W60" s="153"/>
    </row>
    <row r="61" spans="1:26" x14ac:dyDescent="0.35">
      <c r="A61" s="131" t="s">
        <v>213</v>
      </c>
      <c r="B61" s="132" t="s">
        <v>214</v>
      </c>
      <c r="C61" s="132" t="s">
        <v>215</v>
      </c>
      <c r="D61" s="132" t="s">
        <v>216</v>
      </c>
      <c r="E61" s="203">
        <f t="shared" si="33"/>
        <v>299.99999999999994</v>
      </c>
      <c r="F61" s="204">
        <f>Perfils!$F$14</f>
        <v>75.266000000000005</v>
      </c>
      <c r="G61" s="213">
        <f t="shared" si="34"/>
        <v>22579.8</v>
      </c>
      <c r="H61" s="206">
        <f t="shared" si="35"/>
        <v>363.01663433688515</v>
      </c>
      <c r="I61" s="207">
        <f>Perfils!$F$19</f>
        <v>75.266000000000005</v>
      </c>
      <c r="J61" s="208">
        <f t="shared" si="36"/>
        <v>27322.81</v>
      </c>
      <c r="K61" s="203">
        <f t="shared" si="37"/>
        <v>136.98336566311482</v>
      </c>
      <c r="L61" s="205">
        <f>Perfils!$F$24</f>
        <v>75.266000000000005</v>
      </c>
      <c r="M61" s="213">
        <f t="shared" si="38"/>
        <v>10310.19</v>
      </c>
      <c r="N61" s="206">
        <f t="shared" si="39"/>
        <v>200</v>
      </c>
      <c r="O61" s="207">
        <f>Perfils!$F$29</f>
        <v>75.266000000000005</v>
      </c>
      <c r="P61" s="208">
        <f t="shared" si="40"/>
        <v>15053.2</v>
      </c>
      <c r="Q61" s="208"/>
      <c r="R61" s="209">
        <f t="shared" si="41"/>
        <v>75266</v>
      </c>
      <c r="S61" s="157"/>
      <c r="T61" s="170"/>
      <c r="V61" s="155" t="s">
        <v>149</v>
      </c>
      <c r="W61" s="153"/>
    </row>
    <row r="62" spans="1:26" x14ac:dyDescent="0.35">
      <c r="A62" s="131" t="s">
        <v>217</v>
      </c>
      <c r="B62" s="132" t="s">
        <v>218</v>
      </c>
      <c r="C62" s="132" t="s">
        <v>219</v>
      </c>
      <c r="D62" s="132" t="s">
        <v>220</v>
      </c>
      <c r="E62" s="203">
        <f t="shared" si="33"/>
        <v>599.99999999999989</v>
      </c>
      <c r="F62" s="204">
        <f>Perfils!$F$14</f>
        <v>75.266000000000005</v>
      </c>
      <c r="G62" s="213">
        <f t="shared" si="34"/>
        <v>45159.6</v>
      </c>
      <c r="H62" s="206">
        <f t="shared" si="35"/>
        <v>1452.0662716233091</v>
      </c>
      <c r="I62" s="207">
        <f>Perfils!$F$19</f>
        <v>75.266000000000005</v>
      </c>
      <c r="J62" s="208">
        <f t="shared" si="36"/>
        <v>109291.22</v>
      </c>
      <c r="K62" s="203">
        <f t="shared" si="37"/>
        <v>547.93372837669062</v>
      </c>
      <c r="L62" s="205">
        <f>Perfils!$F$24</f>
        <v>75.266000000000005</v>
      </c>
      <c r="M62" s="213">
        <f t="shared" si="38"/>
        <v>41240.78</v>
      </c>
      <c r="N62" s="206">
        <f t="shared" si="39"/>
        <v>200</v>
      </c>
      <c r="O62" s="207">
        <f>Perfils!$F$29</f>
        <v>75.266000000000005</v>
      </c>
      <c r="P62" s="208">
        <f t="shared" si="40"/>
        <v>15053.2</v>
      </c>
      <c r="Q62" s="208"/>
      <c r="R62" s="209">
        <f t="shared" si="41"/>
        <v>210744.80000000002</v>
      </c>
      <c r="S62" s="157"/>
      <c r="T62" s="170"/>
      <c r="V62" s="155" t="s">
        <v>149</v>
      </c>
      <c r="W62" s="153"/>
    </row>
    <row r="63" spans="1:26" x14ac:dyDescent="0.35">
      <c r="A63" s="131" t="s">
        <v>221</v>
      </c>
      <c r="B63" s="132" t="s">
        <v>222</v>
      </c>
      <c r="C63" s="132" t="s">
        <v>223</v>
      </c>
      <c r="D63" s="132" t="s">
        <v>224</v>
      </c>
      <c r="E63" s="203">
        <f t="shared" si="33"/>
        <v>299.99999999999994</v>
      </c>
      <c r="F63" s="204">
        <f>Perfils!$F$14</f>
        <v>75.266000000000005</v>
      </c>
      <c r="G63" s="213">
        <f t="shared" si="34"/>
        <v>22579.8</v>
      </c>
      <c r="H63" s="206">
        <f t="shared" si="35"/>
        <v>363.01663433688515</v>
      </c>
      <c r="I63" s="207">
        <f>Perfils!$F$19</f>
        <v>75.266000000000005</v>
      </c>
      <c r="J63" s="208">
        <f t="shared" si="36"/>
        <v>27322.81</v>
      </c>
      <c r="K63" s="203">
        <f t="shared" si="37"/>
        <v>136.98336566311482</v>
      </c>
      <c r="L63" s="205">
        <f>Perfils!$F$24</f>
        <v>75.266000000000005</v>
      </c>
      <c r="M63" s="213">
        <f t="shared" si="38"/>
        <v>10310.19</v>
      </c>
      <c r="N63" s="206">
        <f t="shared" si="39"/>
        <v>100</v>
      </c>
      <c r="O63" s="207">
        <f>Perfils!$F$29</f>
        <v>75.266000000000005</v>
      </c>
      <c r="P63" s="208">
        <f t="shared" si="40"/>
        <v>7526.6</v>
      </c>
      <c r="Q63" s="208"/>
      <c r="R63" s="209">
        <f t="shared" si="41"/>
        <v>67739.400000000009</v>
      </c>
      <c r="S63" s="157"/>
      <c r="T63" s="170"/>
      <c r="V63" s="155" t="s">
        <v>149</v>
      </c>
      <c r="W63" s="153"/>
    </row>
    <row r="64" spans="1:26" x14ac:dyDescent="0.35">
      <c r="A64" s="131" t="s">
        <v>221</v>
      </c>
      <c r="B64" s="132" t="s">
        <v>222</v>
      </c>
      <c r="C64" s="132" t="s">
        <v>225</v>
      </c>
      <c r="D64" s="132" t="s">
        <v>226</v>
      </c>
      <c r="E64" s="203">
        <f t="shared" si="33"/>
        <v>400</v>
      </c>
      <c r="F64" s="204">
        <f>Perfils!$F$14</f>
        <v>75.266000000000005</v>
      </c>
      <c r="G64" s="213">
        <f t="shared" si="34"/>
        <v>30106.400000000001</v>
      </c>
      <c r="H64" s="206">
        <f t="shared" si="35"/>
        <v>1815.0829059601945</v>
      </c>
      <c r="I64" s="207">
        <f>Perfils!$F$19</f>
        <v>75.266000000000005</v>
      </c>
      <c r="J64" s="208">
        <f t="shared" si="36"/>
        <v>136614.03</v>
      </c>
      <c r="K64" s="203">
        <f t="shared" si="37"/>
        <v>684.91709403980542</v>
      </c>
      <c r="L64" s="205">
        <f>Perfils!$F$24</f>
        <v>75.266000000000005</v>
      </c>
      <c r="M64" s="213">
        <f t="shared" si="38"/>
        <v>51550.97</v>
      </c>
      <c r="N64" s="206">
        <f t="shared" si="39"/>
        <v>200</v>
      </c>
      <c r="O64" s="207">
        <f>Perfils!$F$29</f>
        <v>75.266000000000005</v>
      </c>
      <c r="P64" s="208">
        <f t="shared" si="40"/>
        <v>15053.2</v>
      </c>
      <c r="Q64" s="208"/>
      <c r="R64" s="209">
        <f t="shared" si="41"/>
        <v>233324.6</v>
      </c>
      <c r="S64" s="157"/>
      <c r="T64" s="170"/>
      <c r="V64" s="155" t="s">
        <v>149</v>
      </c>
      <c r="W64" s="153"/>
    </row>
    <row r="65" spans="1:25" x14ac:dyDescent="0.35">
      <c r="A65" s="131" t="s">
        <v>221</v>
      </c>
      <c r="B65" s="132" t="s">
        <v>222</v>
      </c>
      <c r="C65" s="132" t="s">
        <v>227</v>
      </c>
      <c r="D65" s="132" t="s">
        <v>228</v>
      </c>
      <c r="E65" s="203">
        <f t="shared" si="33"/>
        <v>200</v>
      </c>
      <c r="F65" s="204">
        <f>Perfils!$F$14</f>
        <v>75.266000000000005</v>
      </c>
      <c r="G65" s="213">
        <f t="shared" si="34"/>
        <v>15053.2</v>
      </c>
      <c r="H65" s="206">
        <f t="shared" si="35"/>
        <v>363.01663433688515</v>
      </c>
      <c r="I65" s="207">
        <f>Perfils!$F$19</f>
        <v>75.266000000000005</v>
      </c>
      <c r="J65" s="208">
        <f t="shared" si="36"/>
        <v>27322.81</v>
      </c>
      <c r="K65" s="203">
        <f t="shared" si="37"/>
        <v>136.98336566311482</v>
      </c>
      <c r="L65" s="205">
        <f>Perfils!$F$24</f>
        <v>75.266000000000005</v>
      </c>
      <c r="M65" s="213">
        <f t="shared" si="38"/>
        <v>10310.19</v>
      </c>
      <c r="N65" s="206">
        <f t="shared" si="39"/>
        <v>100</v>
      </c>
      <c r="O65" s="207">
        <f>Perfils!$F$29</f>
        <v>75.266000000000005</v>
      </c>
      <c r="P65" s="208">
        <f t="shared" si="40"/>
        <v>7526.6</v>
      </c>
      <c r="Q65" s="208"/>
      <c r="R65" s="209">
        <f t="shared" si="41"/>
        <v>60212.800000000003</v>
      </c>
      <c r="S65" s="157"/>
      <c r="T65" s="170"/>
      <c r="V65" s="155" t="s">
        <v>149</v>
      </c>
      <c r="W65" s="153"/>
    </row>
    <row r="66" spans="1:25" x14ac:dyDescent="0.35">
      <c r="A66" s="131" t="s">
        <v>229</v>
      </c>
      <c r="B66" s="132" t="s">
        <v>230</v>
      </c>
      <c r="C66" s="132" t="s">
        <v>231</v>
      </c>
      <c r="D66" s="132" t="s">
        <v>232</v>
      </c>
      <c r="E66" s="203">
        <f t="shared" si="33"/>
        <v>9.9999999999999982</v>
      </c>
      <c r="F66" s="204">
        <f>Perfils!$F$14</f>
        <v>75.266000000000005</v>
      </c>
      <c r="G66" s="213">
        <f t="shared" si="34"/>
        <v>752.66</v>
      </c>
      <c r="H66" s="206">
        <f t="shared" si="35"/>
        <v>36.301650147476948</v>
      </c>
      <c r="I66" s="207">
        <f>Perfils!$F$19</f>
        <v>75.266000000000005</v>
      </c>
      <c r="J66" s="208">
        <f t="shared" si="36"/>
        <v>2732.28</v>
      </c>
      <c r="K66" s="203">
        <f t="shared" si="37"/>
        <v>13.69834985252305</v>
      </c>
      <c r="L66" s="205">
        <f>Perfils!$F$24</f>
        <v>75.266000000000005</v>
      </c>
      <c r="M66" s="213">
        <f t="shared" si="38"/>
        <v>1031.02</v>
      </c>
      <c r="N66" s="206">
        <f t="shared" si="39"/>
        <v>9.9999999999999982</v>
      </c>
      <c r="O66" s="207">
        <f>Perfils!$F$29</f>
        <v>75.266000000000005</v>
      </c>
      <c r="P66" s="208">
        <f t="shared" si="40"/>
        <v>752.66</v>
      </c>
      <c r="Q66" s="208"/>
      <c r="R66" s="209">
        <f t="shared" si="41"/>
        <v>5268.62</v>
      </c>
      <c r="S66" s="157"/>
      <c r="T66" s="170"/>
      <c r="V66" s="155" t="s">
        <v>149</v>
      </c>
      <c r="W66" s="153"/>
    </row>
    <row r="67" spans="1:25" x14ac:dyDescent="0.35">
      <c r="A67" s="131" t="s">
        <v>229</v>
      </c>
      <c r="B67" s="132" t="s">
        <v>230</v>
      </c>
      <c r="C67" s="132" t="s">
        <v>254</v>
      </c>
      <c r="D67" s="132" t="s">
        <v>253</v>
      </c>
      <c r="E67" s="203">
        <f t="shared" si="33"/>
        <v>89.999999999999986</v>
      </c>
      <c r="F67" s="204">
        <f>Perfils!$F$14</f>
        <v>75.266000000000005</v>
      </c>
      <c r="G67" s="213">
        <f t="shared" si="34"/>
        <v>6773.94</v>
      </c>
      <c r="H67" s="206">
        <f t="shared" si="35"/>
        <v>326.7149841894082</v>
      </c>
      <c r="I67" s="207">
        <f>Perfils!$F$19</f>
        <v>75.266000000000005</v>
      </c>
      <c r="J67" s="208">
        <f t="shared" si="36"/>
        <v>24590.53</v>
      </c>
      <c r="K67" s="203">
        <f t="shared" si="37"/>
        <v>123.28501581059176</v>
      </c>
      <c r="L67" s="205">
        <f>Perfils!$F$24</f>
        <v>75.266000000000005</v>
      </c>
      <c r="M67" s="213">
        <f t="shared" si="38"/>
        <v>9279.17</v>
      </c>
      <c r="N67" s="206">
        <f t="shared" si="39"/>
        <v>89.999999999999986</v>
      </c>
      <c r="O67" s="207">
        <f>Perfils!$F$29</f>
        <v>75.266000000000005</v>
      </c>
      <c r="P67" s="208">
        <f t="shared" si="40"/>
        <v>6773.94</v>
      </c>
      <c r="Q67" s="208"/>
      <c r="R67" s="209">
        <f t="shared" si="41"/>
        <v>47417.58</v>
      </c>
      <c r="T67" s="170"/>
      <c r="V67" s="155" t="s">
        <v>149</v>
      </c>
      <c r="W67" s="153"/>
    </row>
    <row r="68" spans="1:25" x14ac:dyDescent="0.35">
      <c r="A68" s="131" t="s">
        <v>233</v>
      </c>
      <c r="B68" s="132" t="s">
        <v>234</v>
      </c>
      <c r="C68" s="132" t="s">
        <v>235</v>
      </c>
      <c r="D68" s="132" t="s">
        <v>236</v>
      </c>
      <c r="E68" s="203">
        <f t="shared" si="33"/>
        <v>100</v>
      </c>
      <c r="F68" s="204">
        <f>Perfils!$F$14</f>
        <v>75.266000000000005</v>
      </c>
      <c r="G68" s="213">
        <f t="shared" si="34"/>
        <v>7526.6</v>
      </c>
      <c r="H68" s="206">
        <f t="shared" si="35"/>
        <v>290.41320117981559</v>
      </c>
      <c r="I68" s="207">
        <f>Perfils!$F$19</f>
        <v>75.266000000000005</v>
      </c>
      <c r="J68" s="208">
        <f t="shared" si="36"/>
        <v>21858.240000000002</v>
      </c>
      <c r="K68" s="203">
        <f t="shared" si="37"/>
        <v>109.5867988201844</v>
      </c>
      <c r="L68" s="205">
        <f>Perfils!$F$24</f>
        <v>75.266000000000005</v>
      </c>
      <c r="M68" s="213">
        <f t="shared" si="38"/>
        <v>8248.16</v>
      </c>
      <c r="N68" s="206">
        <f t="shared" si="39"/>
        <v>100</v>
      </c>
      <c r="O68" s="207">
        <f>Perfils!$F$29</f>
        <v>75.266000000000005</v>
      </c>
      <c r="P68" s="208">
        <f t="shared" si="40"/>
        <v>7526.6</v>
      </c>
      <c r="Q68" s="208"/>
      <c r="R68" s="209">
        <f t="shared" si="41"/>
        <v>45159.6</v>
      </c>
      <c r="S68" s="157"/>
      <c r="T68" s="170"/>
      <c r="V68" s="155" t="s">
        <v>149</v>
      </c>
      <c r="W68" s="153"/>
    </row>
    <row r="69" spans="1:25" x14ac:dyDescent="0.35">
      <c r="A69" s="131" t="s">
        <v>237</v>
      </c>
      <c r="B69" s="132" t="s">
        <v>238</v>
      </c>
      <c r="C69" s="132" t="s">
        <v>239</v>
      </c>
      <c r="D69" s="132" t="s">
        <v>240</v>
      </c>
      <c r="E69" s="203">
        <f t="shared" si="33"/>
        <v>100</v>
      </c>
      <c r="F69" s="204">
        <f>Perfils!$F$14</f>
        <v>75.266000000000005</v>
      </c>
      <c r="G69" s="213">
        <f t="shared" si="34"/>
        <v>7526.6</v>
      </c>
      <c r="H69" s="206">
        <f t="shared" si="35"/>
        <v>290.41320117981559</v>
      </c>
      <c r="I69" s="207">
        <f>Perfils!$F$19</f>
        <v>75.266000000000005</v>
      </c>
      <c r="J69" s="208">
        <f t="shared" si="36"/>
        <v>21858.240000000002</v>
      </c>
      <c r="K69" s="203">
        <f t="shared" si="37"/>
        <v>109.5867988201844</v>
      </c>
      <c r="L69" s="205">
        <f>Perfils!$F$24</f>
        <v>75.266000000000005</v>
      </c>
      <c r="M69" s="213">
        <f t="shared" si="38"/>
        <v>8248.16</v>
      </c>
      <c r="N69" s="206">
        <f t="shared" si="39"/>
        <v>100</v>
      </c>
      <c r="O69" s="207">
        <f>Perfils!$F$29</f>
        <v>75.266000000000005</v>
      </c>
      <c r="P69" s="208">
        <f t="shared" si="40"/>
        <v>7526.6</v>
      </c>
      <c r="Q69" s="208"/>
      <c r="R69" s="209">
        <f t="shared" si="41"/>
        <v>45159.6</v>
      </c>
      <c r="S69" s="157"/>
      <c r="T69" s="170"/>
      <c r="V69" s="155" t="s">
        <v>149</v>
      </c>
      <c r="W69" s="153"/>
    </row>
    <row r="70" spans="1:25" x14ac:dyDescent="0.35">
      <c r="A70" s="131" t="s">
        <v>241</v>
      </c>
      <c r="B70" s="132" t="s">
        <v>242</v>
      </c>
      <c r="C70" s="132" t="s">
        <v>243</v>
      </c>
      <c r="D70" s="132" t="s">
        <v>244</v>
      </c>
      <c r="E70" s="203">
        <f t="shared" si="33"/>
        <v>200</v>
      </c>
      <c r="F70" s="204">
        <f>Perfils!$F$14</f>
        <v>75.266000000000005</v>
      </c>
      <c r="G70" s="213">
        <f t="shared" si="34"/>
        <v>15053.2</v>
      </c>
      <c r="H70" s="206">
        <f t="shared" si="35"/>
        <v>0</v>
      </c>
      <c r="I70" s="207">
        <f>Perfils!$F$19</f>
        <v>75.266000000000005</v>
      </c>
      <c r="J70" s="208">
        <f t="shared" si="36"/>
        <v>0</v>
      </c>
      <c r="K70" s="203">
        <f t="shared" si="37"/>
        <v>0</v>
      </c>
      <c r="L70" s="205">
        <f>Perfils!$F$24</f>
        <v>75.266000000000005</v>
      </c>
      <c r="M70" s="213">
        <f t="shared" si="38"/>
        <v>0</v>
      </c>
      <c r="N70" s="206">
        <f t="shared" si="39"/>
        <v>0</v>
      </c>
      <c r="O70" s="207">
        <f>Perfils!$F$29</f>
        <v>75.266000000000005</v>
      </c>
      <c r="P70" s="208">
        <f t="shared" si="40"/>
        <v>0</v>
      </c>
      <c r="Q70" s="208"/>
      <c r="R70" s="209">
        <f t="shared" si="41"/>
        <v>15053.2</v>
      </c>
      <c r="S70" s="157"/>
      <c r="T70" s="170"/>
      <c r="V70" s="155" t="s">
        <v>149</v>
      </c>
      <c r="W70" s="153"/>
    </row>
    <row r="71" spans="1:25" x14ac:dyDescent="0.35">
      <c r="A71" s="134"/>
      <c r="B71" s="135"/>
      <c r="C71" s="135"/>
      <c r="D71" s="135" t="s">
        <v>246</v>
      </c>
      <c r="E71" s="244"/>
      <c r="F71" s="225"/>
      <c r="G71" s="226"/>
      <c r="H71" s="214"/>
      <c r="I71" s="215"/>
      <c r="J71" s="216"/>
      <c r="K71" s="203"/>
      <c r="L71" s="213"/>
      <c r="M71" s="213"/>
      <c r="N71" s="214"/>
      <c r="O71" s="215"/>
      <c r="P71" s="216"/>
      <c r="Q71" s="217">
        <v>45000</v>
      </c>
      <c r="R71" s="209">
        <f t="shared" si="41"/>
        <v>45000</v>
      </c>
      <c r="S71" s="157"/>
      <c r="T71" s="170"/>
      <c r="V71" s="155" t="s">
        <v>149</v>
      </c>
      <c r="W71" s="153"/>
    </row>
    <row r="72" spans="1:25" x14ac:dyDescent="0.35">
      <c r="A72" s="134"/>
      <c r="B72" s="135"/>
      <c r="C72" s="135"/>
      <c r="D72" s="135" t="s">
        <v>251</v>
      </c>
      <c r="E72" s="244"/>
      <c r="F72" s="225"/>
      <c r="G72" s="226"/>
      <c r="H72" s="214"/>
      <c r="I72" s="215"/>
      <c r="J72" s="216"/>
      <c r="K72" s="203"/>
      <c r="L72" s="213"/>
      <c r="M72" s="213"/>
      <c r="N72" s="214"/>
      <c r="O72" s="215"/>
      <c r="P72" s="216"/>
      <c r="Q72" s="217">
        <v>4000</v>
      </c>
      <c r="R72" s="209">
        <f t="shared" si="41"/>
        <v>4000</v>
      </c>
      <c r="S72" s="157"/>
      <c r="T72" s="170"/>
      <c r="V72" s="155" t="s">
        <v>149</v>
      </c>
      <c r="W72" s="153"/>
    </row>
    <row r="73" spans="1:25" x14ac:dyDescent="0.35">
      <c r="A73" s="134"/>
      <c r="B73" s="135"/>
      <c r="C73" s="135"/>
      <c r="D73" s="135" t="s">
        <v>250</v>
      </c>
      <c r="E73" s="203"/>
      <c r="F73" s="213"/>
      <c r="G73" s="213"/>
      <c r="H73" s="214"/>
      <c r="I73" s="215"/>
      <c r="J73" s="216"/>
      <c r="K73" s="203"/>
      <c r="L73" s="213"/>
      <c r="M73" s="213"/>
      <c r="N73" s="214"/>
      <c r="O73" s="215"/>
      <c r="P73" s="216"/>
      <c r="Q73" s="217">
        <v>4000</v>
      </c>
      <c r="R73" s="209">
        <f t="shared" si="41"/>
        <v>4000</v>
      </c>
      <c r="S73" s="157"/>
      <c r="T73" s="170"/>
      <c r="V73" s="155" t="s">
        <v>149</v>
      </c>
      <c r="W73" s="153"/>
    </row>
    <row r="74" spans="1:25" x14ac:dyDescent="0.35">
      <c r="D74" s="239" t="s">
        <v>116</v>
      </c>
      <c r="E74" s="203">
        <f>SUM(E60:E73)</f>
        <v>3100</v>
      </c>
      <c r="F74" s="213"/>
      <c r="G74" s="213">
        <f>SUM(G60:G73)</f>
        <v>233324.60000000003</v>
      </c>
      <c r="H74" s="219">
        <f>SUM(H60:H73)</f>
        <v>7115.1250232508701</v>
      </c>
      <c r="I74" s="240"/>
      <c r="J74" s="223">
        <f>SUM(J60:J73)</f>
        <v>535527</v>
      </c>
      <c r="K74" s="219">
        <f>SUM(K60:K73)</f>
        <v>2684.8749767491295</v>
      </c>
      <c r="L74" s="223"/>
      <c r="M74" s="223">
        <f>SUM(M60:M73)</f>
        <v>202079.80000000002</v>
      </c>
      <c r="N74" s="219">
        <f>SUM(N60:N73)</f>
        <v>1400</v>
      </c>
      <c r="O74" s="220"/>
      <c r="P74" s="223">
        <f>SUM(P60:P73)</f>
        <v>105372.40000000002</v>
      </c>
      <c r="Q74" s="223">
        <f>SUM(Q60:Q73)</f>
        <v>53000</v>
      </c>
      <c r="R74" s="223">
        <f>SUM(R60:R73)</f>
        <v>1129303.8</v>
      </c>
      <c r="S74" s="245"/>
      <c r="T74" s="170"/>
      <c r="V74" s="155" t="s">
        <v>149</v>
      </c>
      <c r="W74" s="153"/>
      <c r="X74" s="241"/>
      <c r="Y74" s="167"/>
    </row>
    <row r="75" spans="1:25" x14ac:dyDescent="0.35">
      <c r="D75" s="224"/>
      <c r="E75" s="225"/>
      <c r="F75" s="225"/>
      <c r="G75" s="242"/>
      <c r="H75" s="246"/>
      <c r="I75" s="247"/>
      <c r="J75" s="242"/>
      <c r="K75" s="247"/>
      <c r="L75" s="247"/>
      <c r="M75" s="242"/>
      <c r="N75" s="247"/>
      <c r="O75" s="248"/>
      <c r="P75" s="242"/>
      <c r="Q75" s="242"/>
      <c r="R75" s="246"/>
      <c r="S75" s="241"/>
      <c r="T75" s="167"/>
      <c r="U75" s="200"/>
      <c r="V75" s="167"/>
      <c r="W75" s="153"/>
    </row>
    <row r="76" spans="1:25" x14ac:dyDescent="0.35">
      <c r="C76" s="230"/>
      <c r="D76" s="231" t="s">
        <v>194</v>
      </c>
      <c r="E76" s="232">
        <f>(E74/$D$58/8)/20</f>
        <v>1.6145833333333333</v>
      </c>
      <c r="F76" s="232"/>
      <c r="G76" s="243"/>
      <c r="H76" s="232">
        <f>(H74/$D$58/8)/20</f>
        <v>3.7057942829431618</v>
      </c>
      <c r="I76" s="233"/>
      <c r="J76" s="243"/>
      <c r="K76" s="232">
        <f>(K74/$D$58/8)/20</f>
        <v>1.3983723837235049</v>
      </c>
      <c r="L76" s="234"/>
      <c r="M76" s="243"/>
      <c r="N76" s="232">
        <f>(N74/$D$58/8)/20</f>
        <v>0.72916666666666674</v>
      </c>
      <c r="O76" s="235"/>
      <c r="P76" s="243"/>
      <c r="Q76" s="243"/>
      <c r="R76" s="232">
        <f>SUM(E76:N76)</f>
        <v>7.447916666666667</v>
      </c>
      <c r="S76" s="241"/>
      <c r="T76" s="167"/>
      <c r="U76" s="200"/>
      <c r="V76" s="167"/>
      <c r="W76" s="153"/>
    </row>
    <row r="77" spans="1:25" x14ac:dyDescent="0.35">
      <c r="C77" s="249"/>
      <c r="D77" s="250"/>
      <c r="E77" s="232"/>
      <c r="F77" s="232"/>
      <c r="G77" s="242"/>
      <c r="H77" s="232"/>
      <c r="I77" s="233"/>
      <c r="J77" s="242"/>
      <c r="K77" s="232"/>
      <c r="L77" s="234"/>
      <c r="M77" s="242"/>
      <c r="N77" s="232"/>
      <c r="O77" s="235"/>
      <c r="P77" s="242"/>
      <c r="Q77" s="242"/>
      <c r="R77" s="232"/>
      <c r="S77" s="251"/>
      <c r="T77" s="251"/>
      <c r="U77" s="251"/>
      <c r="W77" s="153"/>
    </row>
    <row r="78" spans="1:25" x14ac:dyDescent="0.35">
      <c r="D78" s="224"/>
      <c r="E78" s="227"/>
      <c r="F78" s="225"/>
      <c r="G78" s="225"/>
      <c r="H78" s="226"/>
      <c r="I78" s="227"/>
      <c r="J78" s="228"/>
      <c r="K78" s="228"/>
      <c r="L78" s="228"/>
      <c r="M78" s="228"/>
      <c r="N78" s="228"/>
      <c r="O78" s="228"/>
      <c r="P78" s="228"/>
      <c r="Q78" s="228"/>
      <c r="R78" s="228"/>
      <c r="S78" s="228"/>
      <c r="T78" s="228"/>
    </row>
    <row r="79" spans="1:25" s="153" customFormat="1" ht="15.5" x14ac:dyDescent="0.35">
      <c r="A79" s="252" t="s">
        <v>249</v>
      </c>
      <c r="B79" s="197"/>
      <c r="C79" s="198"/>
      <c r="D79" s="199">
        <v>8.5</v>
      </c>
      <c r="N79" s="242"/>
      <c r="S79" s="152"/>
      <c r="T79" s="152"/>
      <c r="U79" s="157"/>
    </row>
    <row r="80" spans="1:25" s="152" customFormat="1" ht="45" customHeight="1" x14ac:dyDescent="0.35">
      <c r="A80" s="201" t="s">
        <v>0</v>
      </c>
      <c r="B80" s="201"/>
      <c r="C80" s="201" t="s">
        <v>139</v>
      </c>
      <c r="D80" s="201" t="s">
        <v>141</v>
      </c>
      <c r="E80" s="202" t="s">
        <v>136</v>
      </c>
      <c r="F80" s="202" t="s">
        <v>108</v>
      </c>
      <c r="G80" s="202" t="s">
        <v>2</v>
      </c>
      <c r="H80" s="202" t="s">
        <v>137</v>
      </c>
      <c r="I80" s="202" t="s">
        <v>108</v>
      </c>
      <c r="J80" s="202" t="s">
        <v>15</v>
      </c>
      <c r="K80" s="202" t="s">
        <v>160</v>
      </c>
      <c r="L80" s="202" t="s">
        <v>108</v>
      </c>
      <c r="M80" s="202" t="s">
        <v>161</v>
      </c>
      <c r="N80" s="202" t="s">
        <v>162</v>
      </c>
      <c r="O80" s="202" t="s">
        <v>108</v>
      </c>
      <c r="P80" s="202" t="s">
        <v>163</v>
      </c>
      <c r="Q80" s="202" t="s">
        <v>202</v>
      </c>
      <c r="R80" s="202" t="s">
        <v>148</v>
      </c>
    </row>
    <row r="81" spans="1:25" x14ac:dyDescent="0.35">
      <c r="A81" s="131" t="s">
        <v>209</v>
      </c>
      <c r="B81" s="132" t="s">
        <v>210</v>
      </c>
      <c r="C81" s="132" t="s">
        <v>211</v>
      </c>
      <c r="D81" s="132" t="s">
        <v>212</v>
      </c>
      <c r="E81" s="203">
        <f t="shared" ref="E81:E86" si="42">G81/F81</f>
        <v>566.66662237929472</v>
      </c>
      <c r="F81" s="204">
        <f>Perfils!$F$14</f>
        <v>75.266000000000005</v>
      </c>
      <c r="G81" s="205">
        <f t="shared" ref="G81:G91" si="43">+ROUND(G39/12*$D$79,2)</f>
        <v>42650.73</v>
      </c>
      <c r="H81" s="206">
        <f t="shared" ref="H81:H90" si="44">J81/I81</f>
        <v>1285.6837084473732</v>
      </c>
      <c r="I81" s="207">
        <f>Perfils!$F$19</f>
        <v>75.266000000000005</v>
      </c>
      <c r="J81" s="208">
        <f t="shared" ref="J81:J91" si="45">+ROUND(J39/12*$D$79,2)</f>
        <v>96768.27</v>
      </c>
      <c r="K81" s="203">
        <f t="shared" ref="K81:K86" si="46">M81/L81</f>
        <v>485.149602742274</v>
      </c>
      <c r="L81" s="205">
        <f>Perfils!$F$24</f>
        <v>75.266000000000005</v>
      </c>
      <c r="M81" s="205">
        <f t="shared" ref="M81:M91" si="47">+ROUND(M39/12*$D$79,2)</f>
        <v>36515.269999999997</v>
      </c>
      <c r="N81" s="206">
        <f t="shared" ref="N81:N86" si="48">P81/O81</f>
        <v>212.50006643105783</v>
      </c>
      <c r="O81" s="207">
        <f>Perfils!$F$29</f>
        <v>75.266000000000005</v>
      </c>
      <c r="P81" s="208">
        <f t="shared" ref="P81:P91" si="49">+ROUND(P39/12*$D$79,2)</f>
        <v>15994.03</v>
      </c>
      <c r="Q81" s="208"/>
      <c r="R81" s="209">
        <f t="shared" ref="R81:R90" si="50">G81+J81+M81+P81+Q81</f>
        <v>191928.3</v>
      </c>
      <c r="S81" s="157"/>
      <c r="T81" s="167"/>
      <c r="U81" s="200"/>
      <c r="V81" s="167"/>
      <c r="W81" s="153"/>
    </row>
    <row r="82" spans="1:25" x14ac:dyDescent="0.35">
      <c r="A82" s="131" t="s">
        <v>213</v>
      </c>
      <c r="B82" s="132" t="s">
        <v>214</v>
      </c>
      <c r="C82" s="132" t="s">
        <v>215</v>
      </c>
      <c r="D82" s="132" t="s">
        <v>216</v>
      </c>
      <c r="E82" s="203">
        <f t="shared" si="42"/>
        <v>212.50006643105783</v>
      </c>
      <c r="F82" s="204">
        <f>Perfils!$F$14</f>
        <v>75.266000000000005</v>
      </c>
      <c r="G82" s="205">
        <f t="shared" si="43"/>
        <v>15994.03</v>
      </c>
      <c r="H82" s="206">
        <f t="shared" si="44"/>
        <v>257.13668854462838</v>
      </c>
      <c r="I82" s="207">
        <f>Perfils!$F$19</f>
        <v>75.266000000000005</v>
      </c>
      <c r="J82" s="208">
        <f t="shared" si="45"/>
        <v>19353.650000000001</v>
      </c>
      <c r="K82" s="203">
        <f t="shared" si="46"/>
        <v>97.029867403608534</v>
      </c>
      <c r="L82" s="205">
        <f>Perfils!$F$24</f>
        <v>75.266000000000005</v>
      </c>
      <c r="M82" s="205">
        <f t="shared" si="47"/>
        <v>7303.05</v>
      </c>
      <c r="N82" s="206">
        <f t="shared" si="48"/>
        <v>141.66662237929475</v>
      </c>
      <c r="O82" s="207">
        <f>Perfils!$F$29</f>
        <v>75.266000000000005</v>
      </c>
      <c r="P82" s="208">
        <f t="shared" si="49"/>
        <v>10662.68</v>
      </c>
      <c r="Q82" s="208"/>
      <c r="R82" s="209">
        <f t="shared" si="50"/>
        <v>53313.41</v>
      </c>
      <c r="S82" s="157"/>
      <c r="T82" s="167"/>
      <c r="U82" s="200"/>
      <c r="V82" s="167"/>
      <c r="W82" s="153"/>
    </row>
    <row r="83" spans="1:25" x14ac:dyDescent="0.35">
      <c r="A83" s="131" t="s">
        <v>217</v>
      </c>
      <c r="B83" s="132" t="s">
        <v>218</v>
      </c>
      <c r="C83" s="132" t="s">
        <v>219</v>
      </c>
      <c r="D83" s="132" t="s">
        <v>220</v>
      </c>
      <c r="E83" s="203">
        <f t="shared" si="42"/>
        <v>424.99999999999994</v>
      </c>
      <c r="F83" s="204">
        <f>Perfils!$F$14</f>
        <v>75.266000000000005</v>
      </c>
      <c r="G83" s="205">
        <f t="shared" si="43"/>
        <v>31988.05</v>
      </c>
      <c r="H83" s="206">
        <f t="shared" si="44"/>
        <v>1028.5470199027448</v>
      </c>
      <c r="I83" s="207">
        <f>Perfils!$F$19</f>
        <v>75.266000000000005</v>
      </c>
      <c r="J83" s="208">
        <f t="shared" si="45"/>
        <v>77414.62</v>
      </c>
      <c r="K83" s="203">
        <f t="shared" si="46"/>
        <v>388.11973533866552</v>
      </c>
      <c r="L83" s="205">
        <f>Perfils!$F$24</f>
        <v>75.266000000000005</v>
      </c>
      <c r="M83" s="205">
        <f t="shared" si="47"/>
        <v>29212.22</v>
      </c>
      <c r="N83" s="206">
        <f t="shared" si="48"/>
        <v>141.66662237929475</v>
      </c>
      <c r="O83" s="207">
        <f>Perfils!$F$29</f>
        <v>75.266000000000005</v>
      </c>
      <c r="P83" s="208">
        <f t="shared" si="49"/>
        <v>10662.68</v>
      </c>
      <c r="Q83" s="208"/>
      <c r="R83" s="209">
        <f t="shared" si="50"/>
        <v>149277.57</v>
      </c>
      <c r="S83" s="157"/>
      <c r="T83" s="167"/>
      <c r="U83" s="200"/>
      <c r="V83" s="167"/>
      <c r="W83" s="153"/>
    </row>
    <row r="84" spans="1:25" x14ac:dyDescent="0.35">
      <c r="A84" s="131" t="s">
        <v>221</v>
      </c>
      <c r="B84" s="132" t="s">
        <v>222</v>
      </c>
      <c r="C84" s="132" t="s">
        <v>223</v>
      </c>
      <c r="D84" s="132" t="s">
        <v>224</v>
      </c>
      <c r="E84" s="203">
        <f t="shared" si="42"/>
        <v>212.50006643105783</v>
      </c>
      <c r="F84" s="204">
        <f>Perfils!$F$14</f>
        <v>75.266000000000005</v>
      </c>
      <c r="G84" s="205">
        <f t="shared" si="43"/>
        <v>15994.03</v>
      </c>
      <c r="H84" s="206">
        <f t="shared" si="44"/>
        <v>257.13668854462838</v>
      </c>
      <c r="I84" s="207">
        <f>Perfils!$F$19</f>
        <v>75.266000000000005</v>
      </c>
      <c r="J84" s="208">
        <f t="shared" si="45"/>
        <v>19353.650000000001</v>
      </c>
      <c r="K84" s="203">
        <f t="shared" si="46"/>
        <v>97.029867403608534</v>
      </c>
      <c r="L84" s="205">
        <f>Perfils!$F$24</f>
        <v>75.266000000000005</v>
      </c>
      <c r="M84" s="205">
        <f t="shared" si="47"/>
        <v>7303.05</v>
      </c>
      <c r="N84" s="206">
        <f t="shared" si="48"/>
        <v>70.833311189647375</v>
      </c>
      <c r="O84" s="207">
        <f>Perfils!$F$29</f>
        <v>75.266000000000005</v>
      </c>
      <c r="P84" s="208">
        <f t="shared" si="49"/>
        <v>5331.34</v>
      </c>
      <c r="Q84" s="208"/>
      <c r="R84" s="209">
        <f t="shared" si="50"/>
        <v>47982.070000000007</v>
      </c>
      <c r="S84" s="157"/>
      <c r="T84" s="167"/>
      <c r="U84" s="200"/>
      <c r="V84" s="167"/>
      <c r="W84" s="153"/>
    </row>
    <row r="85" spans="1:25" x14ac:dyDescent="0.35">
      <c r="A85" s="131" t="s">
        <v>221</v>
      </c>
      <c r="B85" s="132" t="s">
        <v>222</v>
      </c>
      <c r="C85" s="132" t="s">
        <v>225</v>
      </c>
      <c r="D85" s="132" t="s">
        <v>226</v>
      </c>
      <c r="E85" s="203">
        <f t="shared" si="42"/>
        <v>283.33337762070522</v>
      </c>
      <c r="F85" s="204">
        <f>Perfils!$F$14</f>
        <v>75.266000000000005</v>
      </c>
      <c r="G85" s="205">
        <f t="shared" si="43"/>
        <v>21325.37</v>
      </c>
      <c r="H85" s="206">
        <f t="shared" si="44"/>
        <v>1285.6837084473732</v>
      </c>
      <c r="I85" s="207">
        <f>Perfils!$F$19</f>
        <v>75.266000000000005</v>
      </c>
      <c r="J85" s="208">
        <f t="shared" si="45"/>
        <v>96768.27</v>
      </c>
      <c r="K85" s="203">
        <f t="shared" si="46"/>
        <v>485.149602742274</v>
      </c>
      <c r="L85" s="205">
        <f>Perfils!$F$24</f>
        <v>75.266000000000005</v>
      </c>
      <c r="M85" s="205">
        <f t="shared" si="47"/>
        <v>36515.269999999997</v>
      </c>
      <c r="N85" s="206">
        <f t="shared" si="48"/>
        <v>141.66662237929475</v>
      </c>
      <c r="O85" s="207">
        <f>Perfils!$F$29</f>
        <v>75.266000000000005</v>
      </c>
      <c r="P85" s="208">
        <f t="shared" si="49"/>
        <v>10662.68</v>
      </c>
      <c r="Q85" s="208"/>
      <c r="R85" s="209">
        <f t="shared" si="50"/>
        <v>165271.59</v>
      </c>
      <c r="S85" s="157"/>
      <c r="T85" s="167"/>
      <c r="U85" s="200"/>
      <c r="V85" s="167"/>
      <c r="W85" s="153"/>
    </row>
    <row r="86" spans="1:25" x14ac:dyDescent="0.35">
      <c r="A86" s="131" t="s">
        <v>221</v>
      </c>
      <c r="B86" s="132" t="s">
        <v>222</v>
      </c>
      <c r="C86" s="132" t="s">
        <v>227</v>
      </c>
      <c r="D86" s="132" t="s">
        <v>228</v>
      </c>
      <c r="E86" s="203">
        <f t="shared" si="42"/>
        <v>141.66662237929475</v>
      </c>
      <c r="F86" s="204">
        <f>Perfils!$F$14</f>
        <v>75.266000000000005</v>
      </c>
      <c r="G86" s="205">
        <f t="shared" si="43"/>
        <v>10662.68</v>
      </c>
      <c r="H86" s="206">
        <f t="shared" si="44"/>
        <v>257.13668854462838</v>
      </c>
      <c r="I86" s="207">
        <f>Perfils!$F$19</f>
        <v>75.266000000000005</v>
      </c>
      <c r="J86" s="208">
        <f t="shared" si="45"/>
        <v>19353.650000000001</v>
      </c>
      <c r="K86" s="203">
        <f t="shared" si="46"/>
        <v>97.029867403608534</v>
      </c>
      <c r="L86" s="205">
        <f>Perfils!$F$24</f>
        <v>75.266000000000005</v>
      </c>
      <c r="M86" s="205">
        <f t="shared" si="47"/>
        <v>7303.05</v>
      </c>
      <c r="N86" s="206">
        <f t="shared" si="48"/>
        <v>70.833311189647375</v>
      </c>
      <c r="O86" s="207">
        <f>Perfils!$F$29</f>
        <v>75.266000000000005</v>
      </c>
      <c r="P86" s="208">
        <f t="shared" si="49"/>
        <v>5331.34</v>
      </c>
      <c r="Q86" s="208"/>
      <c r="R86" s="209">
        <f t="shared" si="50"/>
        <v>42650.720000000001</v>
      </c>
      <c r="S86" s="157"/>
      <c r="T86" s="167"/>
      <c r="U86" s="200"/>
      <c r="V86" s="167"/>
      <c r="W86" s="153"/>
    </row>
    <row r="87" spans="1:25" x14ac:dyDescent="0.35">
      <c r="A87" s="131" t="s">
        <v>229</v>
      </c>
      <c r="B87" s="132" t="s">
        <v>230</v>
      </c>
      <c r="C87" s="132" t="s">
        <v>231</v>
      </c>
      <c r="D87" s="132" t="s">
        <v>232</v>
      </c>
      <c r="E87" s="203">
        <f t="shared" ref="E87:E90" si="51">G87/F87</f>
        <v>7.0832779741184595</v>
      </c>
      <c r="F87" s="204">
        <f>Perfils!$F$14</f>
        <v>75.266000000000005</v>
      </c>
      <c r="G87" s="205">
        <f t="shared" si="43"/>
        <v>533.13</v>
      </c>
      <c r="H87" s="206">
        <f t="shared" si="44"/>
        <v>25.713735285520684</v>
      </c>
      <c r="I87" s="207">
        <f>Perfils!$F$19</f>
        <v>75.266000000000005</v>
      </c>
      <c r="J87" s="208">
        <f t="shared" si="45"/>
        <v>1935.37</v>
      </c>
      <c r="K87" s="203">
        <f t="shared" ref="K87:K90" si="52">M87/L87</f>
        <v>9.7030531714187003</v>
      </c>
      <c r="L87" s="205">
        <f>Perfils!$F$24</f>
        <v>75.266000000000005</v>
      </c>
      <c r="M87" s="205">
        <f t="shared" si="47"/>
        <v>730.31</v>
      </c>
      <c r="N87" s="206">
        <f t="shared" ref="N87:N90" si="53">P87/O87</f>
        <v>7.0832779741184595</v>
      </c>
      <c r="O87" s="207">
        <f>Perfils!$F$29</f>
        <v>75.266000000000005</v>
      </c>
      <c r="P87" s="208">
        <f t="shared" si="49"/>
        <v>533.13</v>
      </c>
      <c r="Q87" s="208"/>
      <c r="R87" s="209">
        <f t="shared" si="50"/>
        <v>3731.94</v>
      </c>
      <c r="S87" s="157"/>
      <c r="T87" s="167"/>
      <c r="U87" s="200"/>
      <c r="V87" s="167"/>
      <c r="W87" s="153"/>
    </row>
    <row r="88" spans="1:25" x14ac:dyDescent="0.35">
      <c r="A88" s="131" t="s">
        <v>229</v>
      </c>
      <c r="B88" s="132" t="s">
        <v>230</v>
      </c>
      <c r="C88" s="132" t="s">
        <v>254</v>
      </c>
      <c r="D88" s="132" t="s">
        <v>253</v>
      </c>
      <c r="E88" s="203">
        <f t="shared" ref="E88" si="54">G88/F88</f>
        <v>63.750033215528923</v>
      </c>
      <c r="F88" s="204">
        <f>Perfils!$F$14</f>
        <v>75.266000000000005</v>
      </c>
      <c r="G88" s="205">
        <f t="shared" si="43"/>
        <v>4798.21</v>
      </c>
      <c r="H88" s="206">
        <f t="shared" ref="H88" si="55">J88/I88</f>
        <v>231.42308612122338</v>
      </c>
      <c r="I88" s="207">
        <f>Perfils!$F$19</f>
        <v>75.266000000000005</v>
      </c>
      <c r="J88" s="208">
        <f t="shared" si="45"/>
        <v>17418.29</v>
      </c>
      <c r="K88" s="203">
        <f t="shared" ref="K88" si="56">M88/L88</f>
        <v>87.326947094305524</v>
      </c>
      <c r="L88" s="205">
        <f>Perfils!$F$24</f>
        <v>75.266000000000005</v>
      </c>
      <c r="M88" s="205">
        <f t="shared" si="47"/>
        <v>6572.75</v>
      </c>
      <c r="N88" s="206">
        <f t="shared" ref="N88" si="57">P88/O88</f>
        <v>63.750033215528923</v>
      </c>
      <c r="O88" s="207">
        <f>Perfils!$F$29</f>
        <v>75.266000000000005</v>
      </c>
      <c r="P88" s="208">
        <f t="shared" si="49"/>
        <v>4798.21</v>
      </c>
      <c r="Q88" s="208"/>
      <c r="R88" s="209">
        <f t="shared" ref="R88" si="58">G88+J88+M88+P88+Q88</f>
        <v>33587.46</v>
      </c>
      <c r="S88" s="157"/>
      <c r="T88" s="167"/>
      <c r="U88" s="200"/>
      <c r="V88" s="167"/>
      <c r="W88" s="153"/>
    </row>
    <row r="89" spans="1:25" x14ac:dyDescent="0.35">
      <c r="A89" s="131" t="s">
        <v>233</v>
      </c>
      <c r="B89" s="132" t="s">
        <v>234</v>
      </c>
      <c r="C89" s="132" t="s">
        <v>235</v>
      </c>
      <c r="D89" s="132" t="s">
        <v>236</v>
      </c>
      <c r="E89" s="203">
        <f t="shared" si="51"/>
        <v>70.833311189647375</v>
      </c>
      <c r="F89" s="204">
        <f>Perfils!$F$14</f>
        <v>75.266000000000005</v>
      </c>
      <c r="G89" s="205">
        <f t="shared" si="43"/>
        <v>5331.34</v>
      </c>
      <c r="H89" s="206">
        <f t="shared" si="44"/>
        <v>205.70935083570271</v>
      </c>
      <c r="I89" s="207">
        <f>Perfils!$F$19</f>
        <v>75.266000000000005</v>
      </c>
      <c r="J89" s="208">
        <f t="shared" si="45"/>
        <v>15482.92</v>
      </c>
      <c r="K89" s="203">
        <f t="shared" si="52"/>
        <v>77.623893922886822</v>
      </c>
      <c r="L89" s="205">
        <f>Perfils!$F$24</f>
        <v>75.266000000000005</v>
      </c>
      <c r="M89" s="205">
        <f t="shared" si="47"/>
        <v>5842.44</v>
      </c>
      <c r="N89" s="206">
        <f t="shared" si="53"/>
        <v>70.833311189647375</v>
      </c>
      <c r="O89" s="207">
        <f>Perfils!$F$29</f>
        <v>75.266000000000005</v>
      </c>
      <c r="P89" s="208">
        <f t="shared" si="49"/>
        <v>5331.34</v>
      </c>
      <c r="Q89" s="208"/>
      <c r="R89" s="209">
        <f t="shared" si="50"/>
        <v>31988.04</v>
      </c>
      <c r="S89" s="157"/>
      <c r="T89" s="167"/>
      <c r="U89" s="200"/>
      <c r="V89" s="167"/>
      <c r="W89" s="153"/>
    </row>
    <row r="90" spans="1:25" x14ac:dyDescent="0.35">
      <c r="A90" s="131" t="s">
        <v>237</v>
      </c>
      <c r="B90" s="132" t="s">
        <v>238</v>
      </c>
      <c r="C90" s="132" t="s">
        <v>239</v>
      </c>
      <c r="D90" s="132" t="s">
        <v>240</v>
      </c>
      <c r="E90" s="203">
        <f t="shared" si="51"/>
        <v>70.833311189647375</v>
      </c>
      <c r="F90" s="204">
        <f>Perfils!$F$14</f>
        <v>75.266000000000005</v>
      </c>
      <c r="G90" s="205">
        <f t="shared" si="43"/>
        <v>5331.34</v>
      </c>
      <c r="H90" s="206">
        <f t="shared" si="44"/>
        <v>205.70935083570271</v>
      </c>
      <c r="I90" s="207">
        <f>Perfils!$F$19</f>
        <v>75.266000000000005</v>
      </c>
      <c r="J90" s="208">
        <f t="shared" si="45"/>
        <v>15482.92</v>
      </c>
      <c r="K90" s="203">
        <f t="shared" si="52"/>
        <v>77.623893922886822</v>
      </c>
      <c r="L90" s="205">
        <f>Perfils!$F$24</f>
        <v>75.266000000000005</v>
      </c>
      <c r="M90" s="205">
        <f t="shared" si="47"/>
        <v>5842.44</v>
      </c>
      <c r="N90" s="206">
        <f t="shared" si="53"/>
        <v>70.833311189647375</v>
      </c>
      <c r="O90" s="207">
        <f>Perfils!$F$29</f>
        <v>75.266000000000005</v>
      </c>
      <c r="P90" s="208">
        <f t="shared" si="49"/>
        <v>5331.34</v>
      </c>
      <c r="Q90" s="208"/>
      <c r="R90" s="209">
        <f t="shared" si="50"/>
        <v>31988.04</v>
      </c>
      <c r="S90" s="157"/>
      <c r="T90" s="167"/>
      <c r="U90" s="200"/>
      <c r="V90" s="167"/>
      <c r="W90" s="153"/>
    </row>
    <row r="91" spans="1:25" x14ac:dyDescent="0.35">
      <c r="A91" s="131" t="s">
        <v>241</v>
      </c>
      <c r="B91" s="132" t="s">
        <v>242</v>
      </c>
      <c r="C91" s="132" t="s">
        <v>243</v>
      </c>
      <c r="D91" s="132" t="s">
        <v>244</v>
      </c>
      <c r="E91" s="203">
        <f t="shared" ref="E91" si="59">G91/F91</f>
        <v>141.66662237929475</v>
      </c>
      <c r="F91" s="204">
        <f>Perfils!$F$14</f>
        <v>75.266000000000005</v>
      </c>
      <c r="G91" s="205">
        <f t="shared" si="43"/>
        <v>10662.68</v>
      </c>
      <c r="H91" s="206">
        <f t="shared" ref="H91" si="60">J91/I91</f>
        <v>0</v>
      </c>
      <c r="I91" s="207">
        <f>Perfils!$F$19</f>
        <v>75.266000000000005</v>
      </c>
      <c r="J91" s="208">
        <f t="shared" si="45"/>
        <v>0</v>
      </c>
      <c r="K91" s="203">
        <f t="shared" ref="K91" si="61">M91/L91</f>
        <v>0</v>
      </c>
      <c r="L91" s="205">
        <f>Perfils!$F$24</f>
        <v>75.266000000000005</v>
      </c>
      <c r="M91" s="205">
        <f t="shared" si="47"/>
        <v>0</v>
      </c>
      <c r="N91" s="206">
        <f t="shared" ref="N91" si="62">P91/O91</f>
        <v>0</v>
      </c>
      <c r="O91" s="207">
        <f>Perfils!$F$29</f>
        <v>75.266000000000005</v>
      </c>
      <c r="P91" s="208">
        <f t="shared" si="49"/>
        <v>0</v>
      </c>
      <c r="Q91" s="208"/>
      <c r="R91" s="209">
        <f t="shared" ref="R91:R94" si="63">G91+J91+M91+P91+Q91</f>
        <v>10662.68</v>
      </c>
      <c r="S91" s="157"/>
      <c r="T91" s="167"/>
      <c r="U91" s="200"/>
      <c r="V91" s="167"/>
      <c r="W91" s="153"/>
    </row>
    <row r="92" spans="1:25" x14ac:dyDescent="0.35">
      <c r="A92" s="134"/>
      <c r="B92" s="135"/>
      <c r="C92" s="135"/>
      <c r="D92" s="135" t="s">
        <v>246</v>
      </c>
      <c r="E92" s="203"/>
      <c r="F92" s="213"/>
      <c r="G92" s="213"/>
      <c r="H92" s="214"/>
      <c r="I92" s="215"/>
      <c r="J92" s="216"/>
      <c r="K92" s="203"/>
      <c r="L92" s="213"/>
      <c r="M92" s="213"/>
      <c r="N92" s="214"/>
      <c r="O92" s="215"/>
      <c r="P92" s="216"/>
      <c r="Q92" s="217">
        <v>45000</v>
      </c>
      <c r="R92" s="209">
        <f t="shared" si="63"/>
        <v>45000</v>
      </c>
      <c r="S92" s="157"/>
      <c r="T92" s="167"/>
      <c r="U92" s="200"/>
      <c r="V92" s="167"/>
      <c r="W92" s="153"/>
    </row>
    <row r="93" spans="1:25" x14ac:dyDescent="0.35">
      <c r="A93" s="134"/>
      <c r="B93" s="135"/>
      <c r="C93" s="135"/>
      <c r="D93" s="135" t="s">
        <v>251</v>
      </c>
      <c r="E93" s="203"/>
      <c r="F93" s="213"/>
      <c r="G93" s="213"/>
      <c r="H93" s="214"/>
      <c r="I93" s="215"/>
      <c r="J93" s="216"/>
      <c r="K93" s="203"/>
      <c r="L93" s="213"/>
      <c r="M93" s="213"/>
      <c r="N93" s="214"/>
      <c r="O93" s="215"/>
      <c r="P93" s="216"/>
      <c r="Q93" s="217">
        <v>4000</v>
      </c>
      <c r="R93" s="209">
        <f t="shared" si="63"/>
        <v>4000</v>
      </c>
      <c r="S93" s="157"/>
      <c r="T93" s="167"/>
      <c r="U93" s="200"/>
      <c r="V93" s="167"/>
      <c r="W93" s="153"/>
    </row>
    <row r="94" spans="1:25" x14ac:dyDescent="0.35">
      <c r="A94" s="134"/>
      <c r="B94" s="135"/>
      <c r="C94" s="135"/>
      <c r="D94" s="135" t="s">
        <v>250</v>
      </c>
      <c r="E94" s="203"/>
      <c r="F94" s="213"/>
      <c r="G94" s="213"/>
      <c r="H94" s="214"/>
      <c r="I94" s="215"/>
      <c r="J94" s="216"/>
      <c r="K94" s="203"/>
      <c r="L94" s="213"/>
      <c r="M94" s="213"/>
      <c r="N94" s="214"/>
      <c r="O94" s="215"/>
      <c r="P94" s="216"/>
      <c r="Q94" s="217">
        <v>4000</v>
      </c>
      <c r="R94" s="209">
        <f t="shared" si="63"/>
        <v>4000</v>
      </c>
      <c r="S94" s="157"/>
      <c r="T94" s="167"/>
      <c r="U94" s="200"/>
      <c r="V94" s="167"/>
      <c r="W94" s="153"/>
    </row>
    <row r="95" spans="1:25" x14ac:dyDescent="0.35">
      <c r="D95" s="239" t="s">
        <v>116</v>
      </c>
      <c r="E95" s="219">
        <f>SUM(E81:E94)</f>
        <v>2195.8333111896472</v>
      </c>
      <c r="F95" s="220"/>
      <c r="G95" s="223">
        <f>SUM(G81:G94)</f>
        <v>165271.58999999997</v>
      </c>
      <c r="H95" s="219">
        <f>SUM(H81:H94)</f>
        <v>5039.8800255095266</v>
      </c>
      <c r="I95" s="240"/>
      <c r="J95" s="223">
        <f>SUM(J81:J94)</f>
        <v>379331.61</v>
      </c>
      <c r="K95" s="219">
        <f>SUM(K81:K94)</f>
        <v>1901.7863311455369</v>
      </c>
      <c r="L95" s="223"/>
      <c r="M95" s="223">
        <f>SUM(M81:M94)</f>
        <v>143139.85000000003</v>
      </c>
      <c r="N95" s="219">
        <f>SUM(N81:N94)</f>
        <v>991.66648951717889</v>
      </c>
      <c r="O95" s="220"/>
      <c r="P95" s="223">
        <f>SUM(P81:P94)</f>
        <v>74638.76999999999</v>
      </c>
      <c r="Q95" s="223">
        <f>SUM(Q81:Q94)</f>
        <v>53000</v>
      </c>
      <c r="R95" s="223">
        <f>SUM(R81:R94)</f>
        <v>815381.82000000007</v>
      </c>
      <c r="S95" s="241"/>
      <c r="T95" s="167"/>
      <c r="U95" s="200"/>
      <c r="V95" s="167"/>
      <c r="W95" s="153"/>
      <c r="X95" s="241"/>
      <c r="Y95" s="167"/>
    </row>
    <row r="96" spans="1:25" x14ac:dyDescent="0.35">
      <c r="D96" s="224"/>
      <c r="E96" s="225"/>
      <c r="F96" s="225"/>
      <c r="G96" s="226"/>
      <c r="H96" s="227"/>
      <c r="I96" s="228"/>
      <c r="J96" s="228"/>
      <c r="K96" s="228"/>
      <c r="L96" s="228"/>
      <c r="M96" s="228"/>
      <c r="N96" s="228"/>
      <c r="O96" s="229"/>
      <c r="P96" s="229"/>
      <c r="Q96" s="229"/>
      <c r="R96" s="227"/>
      <c r="S96" s="241"/>
      <c r="T96" s="167"/>
      <c r="U96" s="200"/>
      <c r="V96" s="167"/>
      <c r="W96" s="153"/>
    </row>
    <row r="97" spans="3:23" x14ac:dyDescent="0.35">
      <c r="C97" s="230"/>
      <c r="D97" s="231" t="s">
        <v>194</v>
      </c>
      <c r="E97" s="232">
        <f>(E95/$D$79/8)/20</f>
        <v>1.6145833170512112</v>
      </c>
      <c r="F97" s="232"/>
      <c r="G97" s="232"/>
      <c r="H97" s="232">
        <f>(H95/$D$79/8)/20</f>
        <v>3.7057941364040636</v>
      </c>
      <c r="I97" s="233"/>
      <c r="J97" s="234"/>
      <c r="K97" s="232">
        <f>(K95/$D$79/8)/20</f>
        <v>1.3983723023128947</v>
      </c>
      <c r="L97" s="234"/>
      <c r="M97" s="234"/>
      <c r="N97" s="232">
        <f>(N95/$D$79/8)/20</f>
        <v>0.72916653640969042</v>
      </c>
      <c r="O97" s="235"/>
      <c r="P97" s="236"/>
      <c r="Q97" s="236"/>
      <c r="R97" s="232">
        <f>SUM(E97:N97)</f>
        <v>7.4479162921778599</v>
      </c>
      <c r="S97" s="241"/>
      <c r="T97" s="167"/>
      <c r="U97" s="200"/>
      <c r="V97" s="167"/>
      <c r="W97" s="153"/>
    </row>
    <row r="98" spans="3:23" ht="21" customHeight="1" x14ac:dyDescent="0.35">
      <c r="D98" s="224"/>
      <c r="E98" s="227"/>
      <c r="F98" s="225"/>
      <c r="G98" s="225"/>
      <c r="H98" s="226"/>
      <c r="I98" s="227"/>
      <c r="J98" s="228"/>
      <c r="K98" s="228"/>
      <c r="L98" s="228"/>
      <c r="M98" s="228"/>
      <c r="N98" s="228"/>
      <c r="O98" s="228"/>
      <c r="P98" s="228"/>
      <c r="Q98" s="228"/>
      <c r="R98" s="228"/>
      <c r="S98" s="228"/>
      <c r="T98" s="228"/>
    </row>
    <row r="99" spans="3:23" ht="21" customHeight="1" x14ac:dyDescent="0.35">
      <c r="D99" s="224"/>
      <c r="E99" s="227"/>
      <c r="F99" s="225"/>
      <c r="G99" s="225"/>
      <c r="H99" s="226"/>
      <c r="I99" s="227"/>
      <c r="J99" s="228"/>
      <c r="K99" s="228"/>
      <c r="L99" s="228"/>
      <c r="M99" s="228"/>
      <c r="N99" s="228"/>
      <c r="O99" s="228"/>
      <c r="P99" s="228"/>
      <c r="Q99" s="228"/>
      <c r="R99" s="228"/>
      <c r="S99" s="228"/>
      <c r="T99" s="228"/>
    </row>
    <row r="100" spans="3:23" ht="21" customHeight="1" x14ac:dyDescent="0.35">
      <c r="D100" s="224"/>
      <c r="E100" s="227"/>
      <c r="F100" s="225"/>
      <c r="G100" s="225"/>
      <c r="H100" s="226"/>
      <c r="I100" s="227"/>
      <c r="J100" s="228"/>
      <c r="K100" s="228"/>
      <c r="L100" s="228"/>
      <c r="M100" s="228"/>
      <c r="N100" s="228"/>
      <c r="O100" s="228"/>
      <c r="P100" s="228"/>
      <c r="Q100" s="228"/>
      <c r="R100" s="228"/>
      <c r="S100" s="228"/>
      <c r="T100" s="228"/>
    </row>
    <row r="101" spans="3:23" ht="21" customHeight="1" x14ac:dyDescent="0.35">
      <c r="E101" s="224"/>
      <c r="F101" s="227"/>
      <c r="G101" s="225"/>
      <c r="H101" s="225"/>
      <c r="I101" s="226"/>
      <c r="J101" s="227"/>
      <c r="K101" s="228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</row>
    <row r="102" spans="3:23" ht="21" customHeight="1" x14ac:dyDescent="0.35">
      <c r="E102" s="224"/>
      <c r="F102" s="227"/>
      <c r="G102" s="225"/>
      <c r="H102" s="225"/>
      <c r="I102" s="226"/>
      <c r="J102" s="227"/>
      <c r="K102" s="228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</row>
    <row r="103" spans="3:23" ht="21" customHeight="1" x14ac:dyDescent="0.35">
      <c r="E103" s="224"/>
      <c r="F103" s="227"/>
      <c r="G103" s="225"/>
      <c r="H103" s="225"/>
      <c r="I103" s="226"/>
      <c r="J103" s="227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</row>
    <row r="104" spans="3:23" ht="21" customHeight="1" x14ac:dyDescent="0.35">
      <c r="E104" s="224"/>
      <c r="F104" s="227"/>
      <c r="G104" s="225"/>
      <c r="H104" s="225"/>
      <c r="I104" s="226"/>
      <c r="J104" s="227"/>
      <c r="K104" s="228"/>
      <c r="L104" s="228"/>
      <c r="M104" s="228"/>
      <c r="N104" s="228"/>
      <c r="O104" s="228"/>
      <c r="P104" s="228"/>
      <c r="Q104" s="228"/>
      <c r="R104" s="228"/>
      <c r="S104" s="228"/>
      <c r="T104" s="228"/>
      <c r="U104" s="228"/>
    </row>
    <row r="105" spans="3:23" ht="21" customHeight="1" x14ac:dyDescent="0.35">
      <c r="E105" s="224"/>
      <c r="F105" s="227"/>
      <c r="G105" s="225"/>
      <c r="H105" s="225"/>
      <c r="I105" s="226"/>
      <c r="J105" s="227"/>
      <c r="K105" s="228"/>
      <c r="L105" s="228"/>
      <c r="M105" s="228"/>
      <c r="N105" s="228"/>
      <c r="O105" s="228"/>
      <c r="P105" s="228"/>
      <c r="Q105" s="228"/>
      <c r="R105" s="228"/>
      <c r="S105" s="228"/>
      <c r="T105" s="228"/>
      <c r="U105" s="228"/>
    </row>
    <row r="106" spans="3:23" ht="21" customHeight="1" x14ac:dyDescent="0.35">
      <c r="L106" s="228"/>
      <c r="M106" s="228"/>
      <c r="N106" s="228"/>
      <c r="O106" s="228"/>
      <c r="P106" s="228"/>
      <c r="Q106" s="228"/>
      <c r="R106" s="228"/>
      <c r="S106" s="228"/>
      <c r="T106" s="228"/>
      <c r="U106" s="228"/>
    </row>
    <row r="107" spans="3:23" ht="21" customHeight="1" x14ac:dyDescent="0.35">
      <c r="L107" s="228"/>
      <c r="M107" s="228"/>
      <c r="N107" s="228"/>
      <c r="O107" s="228"/>
      <c r="P107" s="228"/>
      <c r="Q107" s="228"/>
      <c r="R107" s="228"/>
      <c r="S107" s="228"/>
      <c r="T107" s="228"/>
      <c r="U107" s="228"/>
    </row>
    <row r="108" spans="3:23" x14ac:dyDescent="0.35">
      <c r="L108" s="228"/>
      <c r="M108" s="228"/>
      <c r="N108" s="228"/>
      <c r="O108" s="228"/>
      <c r="P108" s="228"/>
      <c r="Q108" s="228"/>
      <c r="R108" s="228"/>
      <c r="S108" s="228"/>
      <c r="T108" s="228"/>
      <c r="U108" s="228"/>
    </row>
    <row r="109" spans="3:23" x14ac:dyDescent="0.35">
      <c r="L109" s="228"/>
      <c r="M109" s="228"/>
      <c r="N109" s="228"/>
      <c r="O109" s="228"/>
      <c r="P109" s="228"/>
      <c r="Q109" s="228"/>
      <c r="R109" s="228"/>
      <c r="S109" s="228"/>
      <c r="T109" s="228"/>
      <c r="U109" s="228"/>
    </row>
    <row r="110" spans="3:23" x14ac:dyDescent="0.35">
      <c r="L110" s="228"/>
      <c r="M110" s="228"/>
      <c r="N110" s="228"/>
      <c r="O110" s="228"/>
      <c r="P110" s="228"/>
      <c r="Q110" s="228"/>
      <c r="R110" s="228"/>
      <c r="S110" s="228"/>
      <c r="T110" s="228"/>
      <c r="U110" s="228"/>
    </row>
    <row r="111" spans="3:23" x14ac:dyDescent="0.35">
      <c r="N111" s="170"/>
      <c r="O111" s="170"/>
      <c r="P111" s="170"/>
      <c r="Q111" s="170"/>
      <c r="R111" s="170"/>
      <c r="S111" s="170"/>
      <c r="T111" s="170"/>
    </row>
    <row r="112" spans="3:23" x14ac:dyDescent="0.35">
      <c r="N112" s="170"/>
      <c r="O112" s="170"/>
      <c r="P112" s="170"/>
      <c r="Q112" s="170"/>
      <c r="R112" s="170"/>
      <c r="S112" s="170"/>
      <c r="T112" s="170"/>
    </row>
    <row r="113" spans="1:16383" x14ac:dyDescent="0.35">
      <c r="N113" s="170"/>
      <c r="O113" s="170"/>
      <c r="P113" s="170"/>
      <c r="Q113" s="170"/>
      <c r="R113" s="170"/>
      <c r="S113" s="170"/>
      <c r="T113" s="170"/>
    </row>
    <row r="114" spans="1:16383" x14ac:dyDescent="0.35">
      <c r="N114" s="170"/>
      <c r="O114" s="170"/>
      <c r="P114" s="170"/>
      <c r="Q114" s="170"/>
      <c r="R114" s="170"/>
      <c r="S114" s="170"/>
      <c r="T114" s="170"/>
    </row>
    <row r="115" spans="1:16383" x14ac:dyDescent="0.35">
      <c r="N115" s="170"/>
      <c r="O115" s="170"/>
      <c r="P115" s="170"/>
      <c r="Q115" s="170"/>
      <c r="R115" s="170"/>
      <c r="S115" s="170"/>
      <c r="T115" s="170"/>
    </row>
    <row r="116" spans="1:16383" x14ac:dyDescent="0.35">
      <c r="N116" s="170"/>
      <c r="O116" s="170"/>
      <c r="P116" s="170"/>
      <c r="Q116" s="170"/>
      <c r="R116" s="170"/>
      <c r="S116" s="170"/>
      <c r="T116" s="170"/>
    </row>
    <row r="117" spans="1:16383" x14ac:dyDescent="0.35">
      <c r="N117" s="170"/>
      <c r="O117" s="170"/>
      <c r="P117" s="170"/>
      <c r="Q117" s="170"/>
      <c r="R117" s="170"/>
      <c r="S117" s="170"/>
      <c r="T117" s="170"/>
    </row>
    <row r="118" spans="1:16383" x14ac:dyDescent="0.35">
      <c r="N118" s="170"/>
      <c r="O118" s="170"/>
      <c r="P118" s="170"/>
      <c r="Q118" s="170"/>
      <c r="R118" s="170"/>
      <c r="S118" s="170"/>
      <c r="T118" s="170"/>
    </row>
    <row r="119" spans="1:16383" s="253" customFormat="1" x14ac:dyDescent="0.35">
      <c r="A119" s="170"/>
      <c r="B119" s="170"/>
      <c r="C119" s="170"/>
      <c r="D119" s="170"/>
      <c r="E119" s="170"/>
      <c r="F119" s="170"/>
      <c r="G119" s="170"/>
      <c r="H119" s="170"/>
      <c r="I119" s="170"/>
      <c r="J119" s="170"/>
      <c r="K119" s="170"/>
      <c r="L119" s="170"/>
      <c r="M119" s="170"/>
      <c r="N119" s="170"/>
      <c r="O119" s="170"/>
      <c r="P119" s="170"/>
      <c r="Q119" s="170"/>
      <c r="R119" s="170"/>
      <c r="S119" s="170"/>
      <c r="T119" s="170"/>
      <c r="U119" s="170"/>
      <c r="V119" s="170"/>
      <c r="W119" s="170"/>
      <c r="X119" s="170"/>
      <c r="Y119" s="170"/>
      <c r="Z119" s="170"/>
      <c r="AA119" s="170"/>
      <c r="AB119" s="170"/>
      <c r="AC119" s="170"/>
      <c r="AD119" s="170"/>
      <c r="AE119" s="170"/>
      <c r="AF119" s="170"/>
      <c r="AG119" s="170"/>
      <c r="AH119" s="170"/>
      <c r="AI119" s="170"/>
      <c r="AJ119" s="170"/>
      <c r="AK119" s="170"/>
      <c r="AL119" s="170"/>
      <c r="AM119" s="170"/>
      <c r="AN119" s="170"/>
      <c r="AO119" s="170"/>
      <c r="AP119" s="170"/>
      <c r="AQ119" s="170"/>
      <c r="AR119" s="170"/>
      <c r="AS119" s="170"/>
      <c r="AT119" s="170"/>
      <c r="AU119" s="170"/>
      <c r="AV119" s="170"/>
      <c r="AW119" s="170"/>
      <c r="AX119" s="170"/>
      <c r="AY119" s="170"/>
      <c r="AZ119" s="170"/>
      <c r="BA119" s="170"/>
      <c r="BB119" s="170"/>
      <c r="BC119" s="170"/>
      <c r="BD119" s="170"/>
      <c r="BE119" s="170"/>
      <c r="BF119" s="170"/>
      <c r="BG119" s="170"/>
      <c r="BH119" s="170"/>
      <c r="BI119" s="170"/>
      <c r="BJ119" s="170"/>
      <c r="BK119" s="170"/>
      <c r="BL119" s="170"/>
      <c r="BM119" s="170"/>
      <c r="BN119" s="170"/>
      <c r="BO119" s="170"/>
      <c r="BP119" s="170"/>
      <c r="BQ119" s="170"/>
      <c r="BR119" s="170"/>
      <c r="BS119" s="170"/>
      <c r="BT119" s="170"/>
      <c r="BU119" s="170"/>
      <c r="BV119" s="170"/>
      <c r="BW119" s="170"/>
      <c r="BX119" s="170"/>
      <c r="BY119" s="170"/>
      <c r="BZ119" s="170"/>
      <c r="CA119" s="170"/>
      <c r="CB119" s="170"/>
      <c r="CC119" s="170"/>
      <c r="CD119" s="170"/>
      <c r="CE119" s="170"/>
      <c r="CF119" s="170"/>
      <c r="CG119" s="170"/>
      <c r="CH119" s="170"/>
      <c r="CI119" s="170"/>
      <c r="CJ119" s="170"/>
      <c r="CK119" s="170"/>
      <c r="CL119" s="170"/>
      <c r="CM119" s="170"/>
      <c r="CN119" s="170"/>
      <c r="CO119" s="170"/>
      <c r="CP119" s="170"/>
      <c r="CQ119" s="170"/>
      <c r="CR119" s="170"/>
      <c r="CS119" s="170"/>
      <c r="CT119" s="170"/>
      <c r="CU119" s="170"/>
      <c r="CV119" s="170"/>
      <c r="CW119" s="170"/>
      <c r="CX119" s="170"/>
      <c r="CY119" s="170"/>
      <c r="CZ119" s="170"/>
      <c r="DA119" s="170"/>
      <c r="DB119" s="170"/>
      <c r="DC119" s="170"/>
      <c r="DD119" s="170"/>
      <c r="DE119" s="170"/>
      <c r="DF119" s="170"/>
      <c r="DG119" s="170"/>
      <c r="DH119" s="170"/>
      <c r="DI119" s="170"/>
      <c r="DJ119" s="170"/>
      <c r="DK119" s="170"/>
      <c r="DL119" s="170"/>
      <c r="DM119" s="170"/>
      <c r="DN119" s="170"/>
      <c r="DO119" s="170"/>
      <c r="DP119" s="170"/>
      <c r="DQ119" s="170"/>
      <c r="DR119" s="170"/>
      <c r="DS119" s="170"/>
      <c r="DT119" s="170"/>
      <c r="DU119" s="170"/>
      <c r="DV119" s="170"/>
      <c r="DW119" s="170"/>
      <c r="DX119" s="170"/>
      <c r="DY119" s="170"/>
      <c r="DZ119" s="170"/>
      <c r="EA119" s="170"/>
      <c r="EB119" s="170"/>
      <c r="EC119" s="170"/>
      <c r="ED119" s="170"/>
      <c r="EE119" s="170"/>
      <c r="EF119" s="170"/>
      <c r="EG119" s="170"/>
      <c r="EH119" s="170"/>
      <c r="EI119" s="170"/>
      <c r="EJ119" s="170"/>
      <c r="EK119" s="170"/>
      <c r="EL119" s="170"/>
      <c r="EM119" s="170"/>
      <c r="EN119" s="170"/>
      <c r="EO119" s="170"/>
      <c r="EP119" s="170"/>
      <c r="EQ119" s="170"/>
      <c r="ER119" s="170"/>
      <c r="ES119" s="170"/>
      <c r="ET119" s="170"/>
      <c r="EU119" s="170"/>
      <c r="EV119" s="170"/>
      <c r="EW119" s="170"/>
      <c r="EX119" s="170"/>
      <c r="EY119" s="170"/>
      <c r="EZ119" s="170"/>
      <c r="FA119" s="170"/>
      <c r="FB119" s="170"/>
      <c r="FC119" s="170"/>
      <c r="FD119" s="170"/>
      <c r="FE119" s="170"/>
      <c r="FF119" s="170"/>
      <c r="FG119" s="170"/>
      <c r="FH119" s="170"/>
      <c r="FI119" s="170"/>
      <c r="FJ119" s="170"/>
      <c r="FK119" s="170"/>
      <c r="FL119" s="170"/>
      <c r="FM119" s="170"/>
      <c r="FN119" s="170"/>
      <c r="FO119" s="170"/>
      <c r="FP119" s="170"/>
      <c r="FQ119" s="170"/>
      <c r="FR119" s="170"/>
      <c r="FS119" s="170"/>
      <c r="FT119" s="170"/>
      <c r="FU119" s="170"/>
      <c r="FV119" s="170"/>
      <c r="FW119" s="170"/>
      <c r="FX119" s="170"/>
      <c r="FY119" s="170"/>
      <c r="FZ119" s="170"/>
      <c r="GA119" s="170"/>
      <c r="GB119" s="170"/>
      <c r="GC119" s="170"/>
      <c r="GD119" s="170"/>
      <c r="GE119" s="170"/>
      <c r="GF119" s="170"/>
      <c r="GG119" s="170"/>
      <c r="GH119" s="170"/>
      <c r="GI119" s="170"/>
      <c r="GJ119" s="170"/>
      <c r="GK119" s="170"/>
      <c r="GL119" s="170"/>
      <c r="GM119" s="170"/>
      <c r="GN119" s="170"/>
      <c r="GO119" s="170"/>
      <c r="GP119" s="170"/>
      <c r="GQ119" s="170"/>
      <c r="GR119" s="170"/>
      <c r="GS119" s="170"/>
      <c r="GT119" s="170"/>
      <c r="GU119" s="170"/>
      <c r="GV119" s="170"/>
      <c r="GW119" s="170"/>
      <c r="GX119" s="170"/>
      <c r="GY119" s="170"/>
      <c r="GZ119" s="170"/>
      <c r="HA119" s="170"/>
      <c r="HB119" s="170"/>
      <c r="HC119" s="170"/>
      <c r="HD119" s="170"/>
      <c r="HE119" s="170"/>
      <c r="HF119" s="170"/>
      <c r="HG119" s="170"/>
      <c r="HH119" s="170"/>
      <c r="HI119" s="170"/>
      <c r="HJ119" s="170"/>
      <c r="HK119" s="170"/>
      <c r="HL119" s="170"/>
      <c r="HM119" s="170"/>
      <c r="HN119" s="170"/>
      <c r="HO119" s="170"/>
      <c r="HP119" s="170"/>
      <c r="HQ119" s="170"/>
      <c r="HR119" s="170"/>
      <c r="HS119" s="170"/>
      <c r="HT119" s="170"/>
      <c r="HU119" s="170"/>
      <c r="HV119" s="170"/>
      <c r="HW119" s="170"/>
      <c r="HX119" s="170"/>
      <c r="HY119" s="170"/>
      <c r="HZ119" s="170"/>
      <c r="IA119" s="170"/>
      <c r="IB119" s="170"/>
      <c r="IC119" s="170"/>
      <c r="ID119" s="170"/>
      <c r="IE119" s="170"/>
      <c r="IF119" s="170"/>
      <c r="IG119" s="170"/>
      <c r="IH119" s="170"/>
      <c r="II119" s="170"/>
      <c r="IJ119" s="170"/>
      <c r="IK119" s="170"/>
      <c r="IL119" s="170"/>
      <c r="IM119" s="170"/>
      <c r="IN119" s="170"/>
      <c r="IO119" s="170"/>
      <c r="IP119" s="170"/>
      <c r="IQ119" s="170"/>
      <c r="IR119" s="170"/>
      <c r="IS119" s="170"/>
      <c r="IT119" s="170"/>
      <c r="IU119" s="170"/>
      <c r="IV119" s="170"/>
      <c r="IW119" s="170"/>
      <c r="IX119" s="170"/>
      <c r="IY119" s="170"/>
      <c r="IZ119" s="170"/>
      <c r="JA119" s="170"/>
      <c r="JB119" s="170"/>
      <c r="JC119" s="170"/>
      <c r="JD119" s="170"/>
      <c r="JE119" s="170"/>
      <c r="JF119" s="170"/>
      <c r="JG119" s="170"/>
      <c r="JH119" s="170"/>
      <c r="JI119" s="170"/>
      <c r="JJ119" s="170"/>
      <c r="JK119" s="170"/>
      <c r="JL119" s="170"/>
      <c r="JM119" s="170"/>
      <c r="JN119" s="170"/>
      <c r="JO119" s="170"/>
      <c r="JP119" s="170"/>
      <c r="JQ119" s="170"/>
      <c r="JR119" s="170"/>
      <c r="JS119" s="170"/>
      <c r="JT119" s="170"/>
      <c r="JU119" s="170"/>
      <c r="JV119" s="170"/>
      <c r="JW119" s="170"/>
      <c r="JX119" s="170"/>
      <c r="JY119" s="170"/>
      <c r="JZ119" s="170"/>
      <c r="KA119" s="170"/>
      <c r="KB119" s="170"/>
      <c r="KC119" s="170"/>
      <c r="KD119" s="170"/>
      <c r="KE119" s="170"/>
      <c r="KF119" s="170"/>
      <c r="KG119" s="170"/>
      <c r="KH119" s="170"/>
      <c r="KI119" s="170"/>
      <c r="KJ119" s="170"/>
      <c r="KK119" s="170"/>
      <c r="KL119" s="170"/>
      <c r="KM119" s="170"/>
      <c r="KN119" s="170"/>
      <c r="KO119" s="170"/>
      <c r="KP119" s="170"/>
      <c r="KQ119" s="170"/>
      <c r="KR119" s="170"/>
      <c r="KS119" s="170"/>
      <c r="KT119" s="170"/>
      <c r="KU119" s="170"/>
      <c r="KV119" s="170"/>
      <c r="KW119" s="170"/>
      <c r="KX119" s="170"/>
      <c r="KY119" s="170"/>
      <c r="KZ119" s="170"/>
      <c r="LA119" s="170"/>
      <c r="LB119" s="170"/>
      <c r="LC119" s="170"/>
      <c r="LD119" s="170"/>
      <c r="LE119" s="170"/>
      <c r="LF119" s="170"/>
      <c r="LG119" s="170"/>
      <c r="LH119" s="170"/>
      <c r="LI119" s="170"/>
      <c r="LJ119" s="170"/>
      <c r="LK119" s="170"/>
      <c r="LL119" s="170"/>
      <c r="LM119" s="170"/>
      <c r="LN119" s="170"/>
      <c r="LO119" s="170"/>
      <c r="LP119" s="170"/>
      <c r="LQ119" s="170"/>
      <c r="LR119" s="170"/>
      <c r="LS119" s="170"/>
      <c r="LT119" s="170"/>
      <c r="LU119" s="170"/>
      <c r="LV119" s="170"/>
      <c r="LW119" s="170"/>
      <c r="LX119" s="170"/>
      <c r="LY119" s="170"/>
      <c r="LZ119" s="170"/>
      <c r="MA119" s="170"/>
      <c r="MB119" s="170"/>
      <c r="MC119" s="170"/>
      <c r="MD119" s="170"/>
      <c r="ME119" s="170"/>
      <c r="MF119" s="170"/>
      <c r="MG119" s="170"/>
      <c r="MH119" s="170"/>
      <c r="MI119" s="170"/>
      <c r="MJ119" s="170"/>
      <c r="MK119" s="170"/>
      <c r="ML119" s="170"/>
      <c r="MM119" s="170"/>
      <c r="MN119" s="170"/>
      <c r="MO119" s="170"/>
      <c r="MP119" s="170"/>
      <c r="MQ119" s="170"/>
      <c r="MR119" s="170"/>
      <c r="MS119" s="170"/>
      <c r="MT119" s="170"/>
      <c r="MU119" s="170"/>
      <c r="MV119" s="170"/>
      <c r="MW119" s="170"/>
      <c r="MX119" s="170"/>
      <c r="MY119" s="170"/>
      <c r="MZ119" s="170"/>
      <c r="NA119" s="170"/>
      <c r="NB119" s="170"/>
      <c r="NC119" s="170"/>
      <c r="ND119" s="170"/>
      <c r="NE119" s="170"/>
      <c r="NF119" s="170"/>
      <c r="NG119" s="170"/>
      <c r="NH119" s="170"/>
      <c r="NI119" s="170"/>
      <c r="NJ119" s="170"/>
      <c r="NK119" s="170"/>
      <c r="NL119" s="170"/>
      <c r="NM119" s="170"/>
      <c r="NN119" s="170"/>
      <c r="NO119" s="170"/>
      <c r="NP119" s="170"/>
      <c r="NQ119" s="170"/>
      <c r="NR119" s="170"/>
      <c r="NS119" s="170"/>
      <c r="NT119" s="170"/>
      <c r="NU119" s="170"/>
      <c r="NV119" s="170"/>
      <c r="NW119" s="170"/>
      <c r="NX119" s="170"/>
      <c r="NY119" s="170"/>
      <c r="NZ119" s="170"/>
      <c r="OA119" s="170"/>
      <c r="OB119" s="170"/>
      <c r="OC119" s="170"/>
      <c r="OD119" s="170"/>
      <c r="OE119" s="170"/>
      <c r="OF119" s="170"/>
      <c r="OG119" s="170"/>
      <c r="OH119" s="170"/>
      <c r="OI119" s="170"/>
      <c r="OJ119" s="170"/>
      <c r="OK119" s="170"/>
      <c r="OL119" s="170"/>
      <c r="OM119" s="170"/>
      <c r="ON119" s="170"/>
      <c r="OO119" s="170"/>
      <c r="OP119" s="170"/>
      <c r="OQ119" s="170"/>
      <c r="OR119" s="170"/>
      <c r="OS119" s="170"/>
      <c r="OT119" s="170"/>
      <c r="OU119" s="170"/>
      <c r="OV119" s="170"/>
      <c r="OW119" s="170"/>
      <c r="OX119" s="170"/>
      <c r="OY119" s="170"/>
      <c r="OZ119" s="170"/>
      <c r="PA119" s="170"/>
      <c r="PB119" s="170"/>
      <c r="PC119" s="170"/>
      <c r="PD119" s="170"/>
      <c r="PE119" s="170"/>
      <c r="PF119" s="170"/>
      <c r="PG119" s="170"/>
      <c r="PH119" s="170"/>
      <c r="PI119" s="170"/>
      <c r="PJ119" s="170"/>
      <c r="PK119" s="170"/>
      <c r="PL119" s="170"/>
      <c r="PM119" s="170"/>
      <c r="PN119" s="170"/>
      <c r="PO119" s="170"/>
      <c r="PP119" s="170"/>
      <c r="PQ119" s="170"/>
      <c r="PR119" s="170"/>
      <c r="PS119" s="170"/>
      <c r="PT119" s="170"/>
      <c r="PU119" s="170"/>
      <c r="PV119" s="170"/>
      <c r="PW119" s="170"/>
      <c r="PX119" s="170"/>
      <c r="PY119" s="170"/>
      <c r="PZ119" s="170"/>
      <c r="QA119" s="170"/>
      <c r="QB119" s="170"/>
      <c r="QC119" s="170"/>
      <c r="QD119" s="170"/>
      <c r="QE119" s="170"/>
      <c r="QF119" s="170"/>
      <c r="QG119" s="170"/>
      <c r="QH119" s="170"/>
      <c r="QI119" s="170"/>
      <c r="QJ119" s="170"/>
      <c r="QK119" s="170"/>
      <c r="QL119" s="170"/>
      <c r="QM119" s="170"/>
      <c r="QN119" s="170"/>
      <c r="QO119" s="170"/>
      <c r="QP119" s="170"/>
      <c r="QQ119" s="170"/>
      <c r="QR119" s="170"/>
      <c r="QS119" s="170"/>
      <c r="QT119" s="170"/>
      <c r="QU119" s="170"/>
      <c r="QV119" s="170"/>
      <c r="QW119" s="170"/>
      <c r="QX119" s="170"/>
      <c r="QY119" s="170"/>
      <c r="QZ119" s="170"/>
      <c r="RA119" s="170"/>
      <c r="RB119" s="170"/>
      <c r="RC119" s="170"/>
      <c r="RD119" s="170"/>
      <c r="RE119" s="170"/>
      <c r="RF119" s="170"/>
      <c r="RG119" s="170"/>
      <c r="RH119" s="170"/>
      <c r="RI119" s="170"/>
      <c r="RJ119" s="170"/>
      <c r="RK119" s="170"/>
      <c r="RL119" s="170"/>
      <c r="RM119" s="170"/>
      <c r="RN119" s="170"/>
      <c r="RO119" s="170"/>
      <c r="RP119" s="170"/>
      <c r="RQ119" s="170"/>
      <c r="RR119" s="170"/>
      <c r="RS119" s="170"/>
      <c r="RT119" s="170"/>
      <c r="RU119" s="170"/>
      <c r="RV119" s="170"/>
      <c r="RW119" s="170"/>
      <c r="RX119" s="170"/>
      <c r="RY119" s="170"/>
      <c r="RZ119" s="170"/>
      <c r="SA119" s="170"/>
      <c r="SB119" s="170"/>
      <c r="SC119" s="170"/>
      <c r="SD119" s="170"/>
      <c r="SE119" s="170"/>
      <c r="SF119" s="170"/>
      <c r="SG119" s="170"/>
      <c r="SH119" s="170"/>
      <c r="SI119" s="170"/>
      <c r="SJ119" s="170"/>
      <c r="SK119" s="170"/>
      <c r="SL119" s="170"/>
      <c r="SM119" s="170"/>
      <c r="SN119" s="170"/>
      <c r="SO119" s="170"/>
      <c r="SP119" s="170"/>
      <c r="SQ119" s="170"/>
      <c r="SR119" s="170"/>
      <c r="SS119" s="170"/>
      <c r="ST119" s="170"/>
      <c r="SU119" s="170"/>
      <c r="SV119" s="170"/>
      <c r="SW119" s="170"/>
      <c r="SX119" s="170"/>
      <c r="SY119" s="170"/>
      <c r="SZ119" s="170"/>
      <c r="TA119" s="170"/>
      <c r="TB119" s="170"/>
      <c r="TC119" s="170"/>
      <c r="TD119" s="170"/>
      <c r="TE119" s="170"/>
      <c r="TF119" s="170"/>
      <c r="TG119" s="170"/>
      <c r="TH119" s="170"/>
      <c r="TI119" s="170"/>
      <c r="TJ119" s="170"/>
      <c r="TK119" s="170"/>
      <c r="TL119" s="170"/>
      <c r="TM119" s="170"/>
      <c r="TN119" s="170"/>
      <c r="TO119" s="170"/>
      <c r="TP119" s="170"/>
      <c r="TQ119" s="170"/>
      <c r="TR119" s="170"/>
      <c r="TS119" s="170"/>
      <c r="TT119" s="170"/>
      <c r="TU119" s="170"/>
      <c r="TV119" s="170"/>
      <c r="TW119" s="170"/>
      <c r="TX119" s="170"/>
      <c r="TY119" s="170"/>
      <c r="TZ119" s="170"/>
      <c r="UA119" s="170"/>
      <c r="UB119" s="170"/>
      <c r="UC119" s="170"/>
      <c r="UD119" s="170"/>
      <c r="UE119" s="170"/>
      <c r="UF119" s="170"/>
      <c r="UG119" s="170"/>
      <c r="UH119" s="170"/>
      <c r="UI119" s="170"/>
      <c r="UJ119" s="170"/>
      <c r="UK119" s="170"/>
      <c r="UL119" s="170"/>
      <c r="UM119" s="170"/>
      <c r="UN119" s="170"/>
      <c r="UO119" s="170"/>
      <c r="UP119" s="170"/>
      <c r="UQ119" s="170"/>
      <c r="UR119" s="170"/>
      <c r="US119" s="170"/>
      <c r="UT119" s="170"/>
      <c r="UU119" s="170"/>
      <c r="UV119" s="170"/>
      <c r="UW119" s="170"/>
      <c r="UX119" s="170"/>
      <c r="UY119" s="170"/>
      <c r="UZ119" s="170"/>
      <c r="VA119" s="170"/>
      <c r="VB119" s="170"/>
      <c r="VC119" s="170"/>
      <c r="VD119" s="170"/>
      <c r="VE119" s="170"/>
      <c r="VF119" s="170"/>
      <c r="VG119" s="170"/>
      <c r="VH119" s="170"/>
      <c r="VI119" s="170"/>
      <c r="VJ119" s="170"/>
      <c r="VK119" s="170"/>
      <c r="VL119" s="170"/>
      <c r="VM119" s="170"/>
      <c r="VN119" s="170"/>
      <c r="VO119" s="170"/>
      <c r="VP119" s="170"/>
      <c r="VQ119" s="170"/>
      <c r="VR119" s="170"/>
      <c r="VS119" s="170"/>
      <c r="VT119" s="170"/>
      <c r="VU119" s="170"/>
      <c r="VV119" s="170"/>
      <c r="VW119" s="170"/>
      <c r="VX119" s="170"/>
      <c r="VY119" s="170"/>
      <c r="VZ119" s="170"/>
      <c r="WA119" s="170"/>
      <c r="WB119" s="170"/>
      <c r="WC119" s="170"/>
      <c r="WD119" s="170"/>
      <c r="WE119" s="170"/>
      <c r="WF119" s="170"/>
      <c r="WG119" s="170"/>
      <c r="WH119" s="170"/>
      <c r="WI119" s="170"/>
      <c r="WJ119" s="170"/>
      <c r="WK119" s="170"/>
      <c r="WL119" s="170"/>
      <c r="WM119" s="170"/>
      <c r="WN119" s="170"/>
      <c r="WO119" s="170"/>
      <c r="WP119" s="170"/>
      <c r="WQ119" s="170"/>
      <c r="WR119" s="170"/>
      <c r="WS119" s="170"/>
      <c r="WT119" s="170"/>
      <c r="WU119" s="170"/>
      <c r="WV119" s="170"/>
      <c r="WW119" s="170"/>
      <c r="WX119" s="170"/>
      <c r="WY119" s="170"/>
      <c r="WZ119" s="170"/>
      <c r="XA119" s="170"/>
      <c r="XB119" s="170"/>
      <c r="XC119" s="170"/>
      <c r="XD119" s="170"/>
      <c r="XE119" s="170"/>
      <c r="XF119" s="170"/>
      <c r="XG119" s="170"/>
      <c r="XH119" s="170"/>
      <c r="XI119" s="170"/>
      <c r="XJ119" s="170"/>
      <c r="XK119" s="170"/>
      <c r="XL119" s="170"/>
      <c r="XM119" s="170"/>
      <c r="XN119" s="170"/>
      <c r="XO119" s="170"/>
      <c r="XP119" s="170"/>
      <c r="XQ119" s="170"/>
      <c r="XR119" s="170"/>
      <c r="XS119" s="170"/>
      <c r="XT119" s="170"/>
      <c r="XU119" s="170"/>
      <c r="XV119" s="170"/>
      <c r="XW119" s="170"/>
      <c r="XX119" s="170"/>
      <c r="XY119" s="170"/>
      <c r="XZ119" s="170"/>
      <c r="YA119" s="170"/>
      <c r="YB119" s="170"/>
      <c r="YC119" s="170"/>
      <c r="YD119" s="170"/>
      <c r="YE119" s="170"/>
      <c r="YF119" s="170"/>
      <c r="YG119" s="170"/>
      <c r="YH119" s="170"/>
      <c r="YI119" s="170"/>
      <c r="YJ119" s="170"/>
      <c r="YK119" s="170"/>
      <c r="YL119" s="170"/>
      <c r="YM119" s="170"/>
      <c r="YN119" s="170"/>
      <c r="YO119" s="170"/>
      <c r="YP119" s="170"/>
      <c r="YQ119" s="170"/>
      <c r="YR119" s="170"/>
      <c r="YS119" s="170"/>
      <c r="YT119" s="170"/>
      <c r="YU119" s="170"/>
      <c r="YV119" s="170"/>
      <c r="YW119" s="170"/>
      <c r="YX119" s="170"/>
      <c r="YY119" s="170"/>
      <c r="YZ119" s="170"/>
      <c r="ZA119" s="170"/>
      <c r="ZB119" s="170"/>
      <c r="ZC119" s="170"/>
      <c r="ZD119" s="170"/>
      <c r="ZE119" s="170"/>
      <c r="ZF119" s="170"/>
      <c r="ZG119" s="170"/>
      <c r="ZH119" s="170"/>
      <c r="ZI119" s="170"/>
      <c r="ZJ119" s="170"/>
      <c r="ZK119" s="170"/>
      <c r="ZL119" s="170"/>
      <c r="ZM119" s="170"/>
      <c r="ZN119" s="170"/>
      <c r="ZO119" s="170"/>
      <c r="ZP119" s="170"/>
      <c r="ZQ119" s="170"/>
      <c r="ZR119" s="170"/>
      <c r="ZS119" s="170"/>
      <c r="ZT119" s="170"/>
      <c r="ZU119" s="170"/>
      <c r="ZV119" s="170"/>
      <c r="ZW119" s="170"/>
      <c r="ZX119" s="170"/>
      <c r="ZY119" s="170"/>
      <c r="ZZ119" s="170"/>
      <c r="AAA119" s="170"/>
      <c r="AAB119" s="170"/>
      <c r="AAC119" s="170"/>
      <c r="AAD119" s="170"/>
      <c r="AAE119" s="170"/>
      <c r="AAF119" s="170"/>
      <c r="AAG119" s="170"/>
      <c r="AAH119" s="170"/>
      <c r="AAI119" s="170"/>
      <c r="AAJ119" s="170"/>
      <c r="AAK119" s="170"/>
      <c r="AAL119" s="170"/>
      <c r="AAM119" s="170"/>
      <c r="AAN119" s="170"/>
      <c r="AAO119" s="170"/>
      <c r="AAP119" s="170"/>
      <c r="AAQ119" s="170"/>
      <c r="AAR119" s="170"/>
      <c r="AAS119" s="170"/>
      <c r="AAT119" s="170"/>
      <c r="AAU119" s="170"/>
      <c r="AAV119" s="170"/>
      <c r="AAW119" s="170"/>
      <c r="AAX119" s="170"/>
      <c r="AAY119" s="170"/>
      <c r="AAZ119" s="170"/>
      <c r="ABA119" s="170"/>
      <c r="ABB119" s="170"/>
      <c r="ABC119" s="170"/>
      <c r="ABD119" s="170"/>
      <c r="ABE119" s="170"/>
      <c r="ABF119" s="170"/>
      <c r="ABG119" s="170"/>
      <c r="ABH119" s="170"/>
      <c r="ABI119" s="170"/>
      <c r="ABJ119" s="170"/>
      <c r="ABK119" s="170"/>
      <c r="ABL119" s="170"/>
      <c r="ABM119" s="170"/>
      <c r="ABN119" s="170"/>
      <c r="ABO119" s="170"/>
      <c r="ABP119" s="170"/>
      <c r="ABQ119" s="170"/>
      <c r="ABR119" s="170"/>
      <c r="ABS119" s="170"/>
      <c r="ABT119" s="170"/>
      <c r="ABU119" s="170"/>
      <c r="ABV119" s="170"/>
      <c r="ABW119" s="170"/>
      <c r="ABX119" s="170"/>
      <c r="ABY119" s="170"/>
      <c r="ABZ119" s="170"/>
      <c r="ACA119" s="170"/>
      <c r="ACB119" s="170"/>
      <c r="ACC119" s="170"/>
      <c r="ACD119" s="170"/>
      <c r="ACE119" s="170"/>
      <c r="ACF119" s="170"/>
      <c r="ACG119" s="170"/>
      <c r="ACH119" s="170"/>
      <c r="ACI119" s="170"/>
      <c r="ACJ119" s="170"/>
      <c r="ACK119" s="170"/>
      <c r="ACL119" s="170"/>
      <c r="ACM119" s="170"/>
      <c r="ACN119" s="170"/>
      <c r="ACO119" s="170"/>
      <c r="ACP119" s="170"/>
      <c r="ACQ119" s="170"/>
      <c r="ACR119" s="170"/>
      <c r="ACS119" s="170"/>
      <c r="ACT119" s="170"/>
      <c r="ACU119" s="170"/>
      <c r="ACV119" s="170"/>
      <c r="ACW119" s="170"/>
      <c r="ACX119" s="170"/>
      <c r="ACY119" s="170"/>
      <c r="ACZ119" s="170"/>
      <c r="ADA119" s="170"/>
      <c r="ADB119" s="170"/>
      <c r="ADC119" s="170"/>
      <c r="ADD119" s="170"/>
      <c r="ADE119" s="170"/>
      <c r="ADF119" s="170"/>
      <c r="ADG119" s="170"/>
      <c r="ADH119" s="170"/>
      <c r="ADI119" s="170"/>
      <c r="ADJ119" s="170"/>
      <c r="ADK119" s="170"/>
      <c r="ADL119" s="170"/>
      <c r="ADM119" s="170"/>
      <c r="ADN119" s="170"/>
      <c r="ADO119" s="170"/>
      <c r="ADP119" s="170"/>
      <c r="ADQ119" s="170"/>
      <c r="ADR119" s="170"/>
      <c r="ADS119" s="170"/>
      <c r="ADT119" s="170"/>
      <c r="ADU119" s="170"/>
      <c r="ADV119" s="170"/>
      <c r="ADW119" s="170"/>
      <c r="ADX119" s="170"/>
      <c r="ADY119" s="170"/>
      <c r="ADZ119" s="170"/>
      <c r="AEA119" s="170"/>
      <c r="AEB119" s="170"/>
      <c r="AEC119" s="170"/>
      <c r="AED119" s="170"/>
      <c r="AEE119" s="170"/>
      <c r="AEF119" s="170"/>
      <c r="AEG119" s="170"/>
      <c r="AEH119" s="170"/>
      <c r="AEI119" s="170"/>
      <c r="AEJ119" s="170"/>
      <c r="AEK119" s="170"/>
      <c r="AEL119" s="170"/>
      <c r="AEM119" s="170"/>
      <c r="AEN119" s="170"/>
      <c r="AEO119" s="170"/>
      <c r="AEP119" s="170"/>
      <c r="AEQ119" s="170"/>
      <c r="AER119" s="170"/>
      <c r="AES119" s="170"/>
      <c r="AET119" s="170"/>
      <c r="AEU119" s="170"/>
      <c r="AEV119" s="170"/>
      <c r="AEW119" s="170"/>
      <c r="AEX119" s="170"/>
      <c r="AEY119" s="170"/>
      <c r="AEZ119" s="170"/>
      <c r="AFA119" s="170"/>
      <c r="AFB119" s="170"/>
      <c r="AFC119" s="170"/>
      <c r="AFD119" s="170"/>
      <c r="AFE119" s="170"/>
      <c r="AFF119" s="170"/>
      <c r="AFG119" s="170"/>
      <c r="AFH119" s="170"/>
      <c r="AFI119" s="170"/>
      <c r="AFJ119" s="170"/>
      <c r="AFK119" s="170"/>
      <c r="AFL119" s="170"/>
      <c r="AFM119" s="170"/>
      <c r="AFN119" s="170"/>
      <c r="AFO119" s="170"/>
      <c r="AFP119" s="170"/>
      <c r="AFQ119" s="170"/>
      <c r="AFR119" s="170"/>
      <c r="AFS119" s="170"/>
      <c r="AFT119" s="170"/>
      <c r="AFU119" s="170"/>
      <c r="AFV119" s="170"/>
      <c r="AFW119" s="170"/>
      <c r="AFX119" s="170"/>
      <c r="AFY119" s="170"/>
      <c r="AFZ119" s="170"/>
      <c r="AGA119" s="170"/>
      <c r="AGB119" s="170"/>
      <c r="AGC119" s="170"/>
      <c r="AGD119" s="170"/>
      <c r="AGE119" s="170"/>
      <c r="AGF119" s="170"/>
      <c r="AGG119" s="170"/>
      <c r="AGH119" s="170"/>
      <c r="AGI119" s="170"/>
      <c r="AGJ119" s="170"/>
      <c r="AGK119" s="170"/>
      <c r="AGL119" s="170"/>
      <c r="AGM119" s="170"/>
      <c r="AGN119" s="170"/>
      <c r="AGO119" s="170"/>
      <c r="AGP119" s="170"/>
      <c r="AGQ119" s="170"/>
      <c r="AGR119" s="170"/>
      <c r="AGS119" s="170"/>
      <c r="AGT119" s="170"/>
      <c r="AGU119" s="170"/>
      <c r="AGV119" s="170"/>
      <c r="AGW119" s="170"/>
      <c r="AGX119" s="170"/>
      <c r="AGY119" s="170"/>
      <c r="AGZ119" s="170"/>
      <c r="AHA119" s="170"/>
      <c r="AHB119" s="170"/>
      <c r="AHC119" s="170"/>
      <c r="AHD119" s="170"/>
      <c r="AHE119" s="170"/>
      <c r="AHF119" s="170"/>
      <c r="AHG119" s="170"/>
      <c r="AHH119" s="170"/>
      <c r="AHI119" s="170"/>
      <c r="AHJ119" s="170"/>
      <c r="AHK119" s="170"/>
      <c r="AHL119" s="170"/>
      <c r="AHM119" s="170"/>
      <c r="AHN119" s="170"/>
      <c r="AHO119" s="170"/>
      <c r="AHP119" s="170"/>
      <c r="AHQ119" s="170"/>
      <c r="AHR119" s="170"/>
      <c r="AHS119" s="170"/>
      <c r="AHT119" s="170"/>
      <c r="AHU119" s="170"/>
      <c r="AHV119" s="170"/>
      <c r="AHW119" s="170"/>
      <c r="AHX119" s="170"/>
      <c r="AHY119" s="170"/>
      <c r="AHZ119" s="170"/>
      <c r="AIA119" s="170"/>
      <c r="AIB119" s="170"/>
      <c r="AIC119" s="170"/>
      <c r="AID119" s="170"/>
      <c r="AIE119" s="170"/>
      <c r="AIF119" s="170"/>
      <c r="AIG119" s="170"/>
      <c r="AIH119" s="170"/>
      <c r="AII119" s="170"/>
      <c r="AIJ119" s="170"/>
      <c r="AIK119" s="170"/>
      <c r="AIL119" s="170"/>
      <c r="AIM119" s="170"/>
      <c r="AIN119" s="170"/>
      <c r="AIO119" s="170"/>
      <c r="AIP119" s="170"/>
      <c r="AIQ119" s="170"/>
      <c r="AIR119" s="170"/>
      <c r="AIS119" s="170"/>
      <c r="AIT119" s="170"/>
      <c r="AIU119" s="170"/>
      <c r="AIV119" s="170"/>
      <c r="AIW119" s="170"/>
      <c r="AIX119" s="170"/>
      <c r="AIY119" s="170"/>
      <c r="AIZ119" s="170"/>
      <c r="AJA119" s="170"/>
      <c r="AJB119" s="170"/>
      <c r="AJC119" s="170"/>
      <c r="AJD119" s="170"/>
      <c r="AJE119" s="170"/>
      <c r="AJF119" s="170"/>
      <c r="AJG119" s="170"/>
      <c r="AJH119" s="170"/>
      <c r="AJI119" s="170"/>
      <c r="AJJ119" s="170"/>
      <c r="AJK119" s="170"/>
      <c r="AJL119" s="170"/>
      <c r="AJM119" s="170"/>
      <c r="AJN119" s="170"/>
      <c r="AJO119" s="170"/>
      <c r="AJP119" s="170"/>
      <c r="AJQ119" s="170"/>
      <c r="AJR119" s="170"/>
      <c r="AJS119" s="170"/>
      <c r="AJT119" s="170"/>
      <c r="AJU119" s="170"/>
      <c r="AJV119" s="170"/>
      <c r="AJW119" s="170"/>
      <c r="AJX119" s="170"/>
      <c r="AJY119" s="170"/>
      <c r="AJZ119" s="170"/>
      <c r="AKA119" s="170"/>
      <c r="AKB119" s="170"/>
      <c r="AKC119" s="170"/>
      <c r="AKD119" s="170"/>
      <c r="AKE119" s="170"/>
      <c r="AKF119" s="170"/>
      <c r="AKG119" s="170"/>
      <c r="AKH119" s="170"/>
      <c r="AKI119" s="170"/>
      <c r="AKJ119" s="170"/>
      <c r="AKK119" s="170"/>
      <c r="AKL119" s="170"/>
      <c r="AKM119" s="170"/>
      <c r="AKN119" s="170"/>
      <c r="AKO119" s="170"/>
      <c r="AKP119" s="170"/>
      <c r="AKQ119" s="170"/>
      <c r="AKR119" s="170"/>
      <c r="AKS119" s="170"/>
      <c r="AKT119" s="170"/>
      <c r="AKU119" s="170"/>
      <c r="AKV119" s="170"/>
      <c r="AKW119" s="170"/>
      <c r="AKX119" s="170"/>
      <c r="AKY119" s="170"/>
      <c r="AKZ119" s="170"/>
      <c r="ALA119" s="170"/>
      <c r="ALB119" s="170"/>
      <c r="ALC119" s="170"/>
      <c r="ALD119" s="170"/>
      <c r="ALE119" s="170"/>
      <c r="ALF119" s="170"/>
      <c r="ALG119" s="170"/>
      <c r="ALH119" s="170"/>
      <c r="ALI119" s="170"/>
      <c r="ALJ119" s="170"/>
      <c r="ALK119" s="170"/>
      <c r="ALL119" s="170"/>
      <c r="ALM119" s="170"/>
      <c r="ALN119" s="170"/>
      <c r="ALO119" s="170"/>
      <c r="ALP119" s="170"/>
      <c r="ALQ119" s="170"/>
      <c r="ALR119" s="170"/>
      <c r="ALS119" s="170"/>
      <c r="ALT119" s="170"/>
      <c r="ALU119" s="170"/>
      <c r="ALV119" s="170"/>
      <c r="ALW119" s="170"/>
      <c r="ALX119" s="170"/>
      <c r="ALY119" s="170"/>
      <c r="ALZ119" s="170"/>
      <c r="AMA119" s="170"/>
      <c r="AMB119" s="170"/>
      <c r="AMC119" s="170"/>
      <c r="AMD119" s="170"/>
      <c r="AME119" s="170"/>
      <c r="AMF119" s="170"/>
      <c r="AMG119" s="170"/>
      <c r="AMH119" s="170"/>
      <c r="AMI119" s="170"/>
      <c r="AMJ119" s="170"/>
      <c r="AMK119" s="170"/>
      <c r="AML119" s="170"/>
      <c r="AMM119" s="170"/>
      <c r="AMN119" s="170"/>
      <c r="AMO119" s="170"/>
      <c r="AMP119" s="170"/>
      <c r="AMQ119" s="170"/>
      <c r="AMR119" s="170"/>
      <c r="AMS119" s="170"/>
      <c r="AMT119" s="170"/>
      <c r="AMU119" s="170"/>
      <c r="AMV119" s="170"/>
      <c r="AMW119" s="170"/>
      <c r="AMX119" s="170"/>
      <c r="AMY119" s="170"/>
      <c r="AMZ119" s="170"/>
      <c r="ANA119" s="170"/>
      <c r="ANB119" s="170"/>
      <c r="ANC119" s="170"/>
      <c r="AND119" s="170"/>
      <c r="ANE119" s="170"/>
      <c r="ANF119" s="170"/>
      <c r="ANG119" s="170"/>
      <c r="ANH119" s="170"/>
      <c r="ANI119" s="170"/>
      <c r="ANJ119" s="170"/>
      <c r="ANK119" s="170"/>
      <c r="ANL119" s="170"/>
      <c r="ANM119" s="170"/>
      <c r="ANN119" s="170"/>
      <c r="ANO119" s="170"/>
      <c r="ANP119" s="170"/>
      <c r="ANQ119" s="170"/>
      <c r="ANR119" s="170"/>
      <c r="ANS119" s="170"/>
      <c r="ANT119" s="170"/>
      <c r="ANU119" s="170"/>
      <c r="ANV119" s="170"/>
      <c r="ANW119" s="170"/>
      <c r="ANX119" s="170"/>
      <c r="ANY119" s="170"/>
      <c r="ANZ119" s="170"/>
      <c r="AOA119" s="170"/>
      <c r="AOB119" s="170"/>
      <c r="AOC119" s="170"/>
      <c r="AOD119" s="170"/>
      <c r="AOE119" s="170"/>
      <c r="AOF119" s="170"/>
      <c r="AOG119" s="170"/>
      <c r="AOH119" s="170"/>
      <c r="AOI119" s="170"/>
      <c r="AOJ119" s="170"/>
      <c r="AOK119" s="170"/>
      <c r="AOL119" s="170"/>
      <c r="AOM119" s="170"/>
      <c r="AON119" s="170"/>
      <c r="AOO119" s="170"/>
      <c r="AOP119" s="170"/>
      <c r="AOQ119" s="170"/>
      <c r="AOR119" s="170"/>
      <c r="AOS119" s="170"/>
      <c r="AOT119" s="170"/>
      <c r="AOU119" s="170"/>
      <c r="AOV119" s="170"/>
      <c r="AOW119" s="170"/>
      <c r="AOX119" s="170"/>
      <c r="AOY119" s="170"/>
      <c r="AOZ119" s="170"/>
      <c r="APA119" s="170"/>
      <c r="APB119" s="170"/>
      <c r="APC119" s="170"/>
      <c r="APD119" s="170"/>
      <c r="APE119" s="170"/>
      <c r="APF119" s="170"/>
      <c r="APG119" s="170"/>
      <c r="APH119" s="170"/>
      <c r="API119" s="170"/>
      <c r="APJ119" s="170"/>
      <c r="APK119" s="170"/>
      <c r="APL119" s="170"/>
      <c r="APM119" s="170"/>
      <c r="APN119" s="170"/>
      <c r="APO119" s="170"/>
      <c r="APP119" s="170"/>
      <c r="APQ119" s="170"/>
      <c r="APR119" s="170"/>
      <c r="APS119" s="170"/>
      <c r="APT119" s="170"/>
      <c r="APU119" s="170"/>
      <c r="APV119" s="170"/>
      <c r="APW119" s="170"/>
      <c r="APX119" s="170"/>
      <c r="APY119" s="170"/>
      <c r="APZ119" s="170"/>
      <c r="AQA119" s="170"/>
      <c r="AQB119" s="170"/>
      <c r="AQC119" s="170"/>
      <c r="AQD119" s="170"/>
      <c r="AQE119" s="170"/>
      <c r="AQF119" s="170"/>
      <c r="AQG119" s="170"/>
      <c r="AQH119" s="170"/>
      <c r="AQI119" s="170"/>
      <c r="AQJ119" s="170"/>
      <c r="AQK119" s="170"/>
      <c r="AQL119" s="170"/>
      <c r="AQM119" s="170"/>
      <c r="AQN119" s="170"/>
      <c r="AQO119" s="170"/>
      <c r="AQP119" s="170"/>
      <c r="AQQ119" s="170"/>
      <c r="AQR119" s="170"/>
      <c r="AQS119" s="170"/>
      <c r="AQT119" s="170"/>
      <c r="AQU119" s="170"/>
      <c r="AQV119" s="170"/>
      <c r="AQW119" s="170"/>
      <c r="AQX119" s="170"/>
      <c r="AQY119" s="170"/>
      <c r="AQZ119" s="170"/>
      <c r="ARA119" s="170"/>
      <c r="ARB119" s="170"/>
      <c r="ARC119" s="170"/>
      <c r="ARD119" s="170"/>
      <c r="ARE119" s="170"/>
      <c r="ARF119" s="170"/>
      <c r="ARG119" s="170"/>
      <c r="ARH119" s="170"/>
      <c r="ARI119" s="170"/>
      <c r="ARJ119" s="170"/>
      <c r="ARK119" s="170"/>
      <c r="ARL119" s="170"/>
      <c r="ARM119" s="170"/>
      <c r="ARN119" s="170"/>
      <c r="ARO119" s="170"/>
      <c r="ARP119" s="170"/>
      <c r="ARQ119" s="170"/>
      <c r="ARR119" s="170"/>
      <c r="ARS119" s="170"/>
      <c r="ART119" s="170"/>
      <c r="ARU119" s="170"/>
      <c r="ARV119" s="170"/>
      <c r="ARW119" s="170"/>
      <c r="ARX119" s="170"/>
      <c r="ARY119" s="170"/>
      <c r="ARZ119" s="170"/>
      <c r="ASA119" s="170"/>
      <c r="ASB119" s="170"/>
      <c r="ASC119" s="170"/>
      <c r="ASD119" s="170"/>
      <c r="ASE119" s="170"/>
      <c r="ASF119" s="170"/>
      <c r="ASG119" s="170"/>
      <c r="ASH119" s="170"/>
      <c r="ASI119" s="170"/>
      <c r="ASJ119" s="170"/>
      <c r="ASK119" s="170"/>
      <c r="ASL119" s="170"/>
      <c r="ASM119" s="170"/>
      <c r="ASN119" s="170"/>
      <c r="ASO119" s="170"/>
      <c r="ASP119" s="170"/>
      <c r="ASQ119" s="170"/>
      <c r="ASR119" s="170"/>
      <c r="ASS119" s="170"/>
      <c r="AST119" s="170"/>
      <c r="ASU119" s="170"/>
      <c r="ASV119" s="170"/>
      <c r="ASW119" s="170"/>
      <c r="ASX119" s="170"/>
      <c r="ASY119" s="170"/>
      <c r="ASZ119" s="170"/>
      <c r="ATA119" s="170"/>
      <c r="ATB119" s="170"/>
      <c r="ATC119" s="170"/>
      <c r="ATD119" s="170"/>
      <c r="ATE119" s="170"/>
      <c r="ATF119" s="170"/>
      <c r="ATG119" s="170"/>
      <c r="ATH119" s="170"/>
      <c r="ATI119" s="170"/>
      <c r="ATJ119" s="170"/>
      <c r="ATK119" s="170"/>
      <c r="ATL119" s="170"/>
      <c r="ATM119" s="170"/>
      <c r="ATN119" s="170"/>
      <c r="ATO119" s="170"/>
      <c r="ATP119" s="170"/>
      <c r="ATQ119" s="170"/>
      <c r="ATR119" s="170"/>
      <c r="ATS119" s="170"/>
      <c r="ATT119" s="170"/>
      <c r="ATU119" s="170"/>
      <c r="ATV119" s="170"/>
      <c r="ATW119" s="170"/>
      <c r="ATX119" s="170"/>
      <c r="ATY119" s="170"/>
      <c r="ATZ119" s="170"/>
      <c r="AUA119" s="170"/>
      <c r="AUB119" s="170"/>
      <c r="AUC119" s="170"/>
      <c r="AUD119" s="170"/>
      <c r="AUE119" s="170"/>
      <c r="AUF119" s="170"/>
      <c r="AUG119" s="170"/>
      <c r="AUH119" s="170"/>
      <c r="AUI119" s="170"/>
      <c r="AUJ119" s="170"/>
      <c r="AUK119" s="170"/>
      <c r="AUL119" s="170"/>
      <c r="AUM119" s="170"/>
      <c r="AUN119" s="170"/>
      <c r="AUO119" s="170"/>
      <c r="AUP119" s="170"/>
      <c r="AUQ119" s="170"/>
      <c r="AUR119" s="170"/>
      <c r="AUS119" s="170"/>
      <c r="AUT119" s="170"/>
      <c r="AUU119" s="170"/>
      <c r="AUV119" s="170"/>
      <c r="AUW119" s="170"/>
      <c r="AUX119" s="170"/>
      <c r="AUY119" s="170"/>
      <c r="AUZ119" s="170"/>
      <c r="AVA119" s="170"/>
      <c r="AVB119" s="170"/>
      <c r="AVC119" s="170"/>
      <c r="AVD119" s="170"/>
      <c r="AVE119" s="170"/>
      <c r="AVF119" s="170"/>
      <c r="AVG119" s="170"/>
      <c r="AVH119" s="170"/>
      <c r="AVI119" s="170"/>
      <c r="AVJ119" s="170"/>
      <c r="AVK119" s="170"/>
      <c r="AVL119" s="170"/>
      <c r="AVM119" s="170"/>
      <c r="AVN119" s="170"/>
      <c r="AVO119" s="170"/>
      <c r="AVP119" s="170"/>
      <c r="AVQ119" s="170"/>
      <c r="AVR119" s="170"/>
      <c r="AVS119" s="170"/>
      <c r="AVT119" s="170"/>
      <c r="AVU119" s="170"/>
      <c r="AVV119" s="170"/>
      <c r="AVW119" s="170"/>
      <c r="AVX119" s="170"/>
      <c r="AVY119" s="170"/>
      <c r="AVZ119" s="170"/>
      <c r="AWA119" s="170"/>
      <c r="AWB119" s="170"/>
      <c r="AWC119" s="170"/>
      <c r="AWD119" s="170"/>
      <c r="AWE119" s="170"/>
      <c r="AWF119" s="170"/>
      <c r="AWG119" s="170"/>
      <c r="AWH119" s="170"/>
      <c r="AWI119" s="170"/>
      <c r="AWJ119" s="170"/>
      <c r="AWK119" s="170"/>
      <c r="AWL119" s="170"/>
      <c r="AWM119" s="170"/>
      <c r="AWN119" s="170"/>
      <c r="AWO119" s="170"/>
      <c r="AWP119" s="170"/>
      <c r="AWQ119" s="170"/>
      <c r="AWR119" s="170"/>
      <c r="AWS119" s="170"/>
      <c r="AWT119" s="170"/>
      <c r="AWU119" s="170"/>
      <c r="AWV119" s="170"/>
      <c r="AWW119" s="170"/>
      <c r="AWX119" s="170"/>
      <c r="AWY119" s="170"/>
      <c r="AWZ119" s="170"/>
      <c r="AXA119" s="170"/>
      <c r="AXB119" s="170"/>
      <c r="AXC119" s="170"/>
      <c r="AXD119" s="170"/>
      <c r="AXE119" s="170"/>
      <c r="AXF119" s="170"/>
      <c r="AXG119" s="170"/>
      <c r="AXH119" s="170"/>
      <c r="AXI119" s="170"/>
      <c r="AXJ119" s="170"/>
      <c r="AXK119" s="170"/>
      <c r="AXL119" s="170"/>
      <c r="AXM119" s="170"/>
      <c r="AXN119" s="170"/>
      <c r="AXO119" s="170"/>
      <c r="AXP119" s="170"/>
      <c r="AXQ119" s="170"/>
      <c r="AXR119" s="170"/>
      <c r="AXS119" s="170"/>
      <c r="AXT119" s="170"/>
      <c r="AXU119" s="170"/>
      <c r="AXV119" s="170"/>
      <c r="AXW119" s="170"/>
      <c r="AXX119" s="170"/>
      <c r="AXY119" s="170"/>
      <c r="AXZ119" s="170"/>
      <c r="AYA119" s="170"/>
      <c r="AYB119" s="170"/>
      <c r="AYC119" s="170"/>
      <c r="AYD119" s="170"/>
      <c r="AYE119" s="170"/>
      <c r="AYF119" s="170"/>
      <c r="AYG119" s="170"/>
      <c r="AYH119" s="170"/>
      <c r="AYI119" s="170"/>
      <c r="AYJ119" s="170"/>
      <c r="AYK119" s="170"/>
      <c r="AYL119" s="170"/>
      <c r="AYM119" s="170"/>
      <c r="AYN119" s="170"/>
      <c r="AYO119" s="170"/>
      <c r="AYP119" s="170"/>
      <c r="AYQ119" s="170"/>
      <c r="AYR119" s="170"/>
      <c r="AYS119" s="170"/>
      <c r="AYT119" s="170"/>
      <c r="AYU119" s="170"/>
      <c r="AYV119" s="170"/>
      <c r="AYW119" s="170"/>
      <c r="AYX119" s="170"/>
      <c r="AYY119" s="170"/>
      <c r="AYZ119" s="170"/>
      <c r="AZA119" s="170"/>
      <c r="AZB119" s="170"/>
      <c r="AZC119" s="170"/>
      <c r="AZD119" s="170"/>
      <c r="AZE119" s="170"/>
      <c r="AZF119" s="170"/>
      <c r="AZG119" s="170"/>
      <c r="AZH119" s="170"/>
      <c r="AZI119" s="170"/>
      <c r="AZJ119" s="170"/>
      <c r="AZK119" s="170"/>
      <c r="AZL119" s="170"/>
      <c r="AZM119" s="170"/>
      <c r="AZN119" s="170"/>
      <c r="AZO119" s="170"/>
      <c r="AZP119" s="170"/>
      <c r="AZQ119" s="170"/>
      <c r="AZR119" s="170"/>
      <c r="AZS119" s="170"/>
      <c r="AZT119" s="170"/>
      <c r="AZU119" s="170"/>
      <c r="AZV119" s="170"/>
      <c r="AZW119" s="170"/>
      <c r="AZX119" s="170"/>
      <c r="AZY119" s="170"/>
      <c r="AZZ119" s="170"/>
      <c r="BAA119" s="170"/>
      <c r="BAB119" s="170"/>
      <c r="BAC119" s="170"/>
      <c r="BAD119" s="170"/>
      <c r="BAE119" s="170"/>
      <c r="BAF119" s="170"/>
      <c r="BAG119" s="170"/>
      <c r="BAH119" s="170"/>
      <c r="BAI119" s="170"/>
      <c r="BAJ119" s="170"/>
      <c r="BAK119" s="170"/>
      <c r="BAL119" s="170"/>
      <c r="BAM119" s="170"/>
      <c r="BAN119" s="170"/>
      <c r="BAO119" s="170"/>
      <c r="BAP119" s="170"/>
      <c r="BAQ119" s="170"/>
      <c r="BAR119" s="170"/>
      <c r="BAS119" s="170"/>
      <c r="BAT119" s="170"/>
      <c r="BAU119" s="170"/>
      <c r="BAV119" s="170"/>
      <c r="BAW119" s="170"/>
      <c r="BAX119" s="170"/>
      <c r="BAY119" s="170"/>
      <c r="BAZ119" s="170"/>
      <c r="BBA119" s="170"/>
      <c r="BBB119" s="170"/>
      <c r="BBC119" s="170"/>
      <c r="BBD119" s="170"/>
      <c r="BBE119" s="170"/>
      <c r="BBF119" s="170"/>
      <c r="BBG119" s="170"/>
      <c r="BBH119" s="170"/>
      <c r="BBI119" s="170"/>
      <c r="BBJ119" s="170"/>
      <c r="BBK119" s="170"/>
      <c r="BBL119" s="170"/>
      <c r="BBM119" s="170"/>
      <c r="BBN119" s="170"/>
      <c r="BBO119" s="170"/>
      <c r="BBP119" s="170"/>
      <c r="BBQ119" s="170"/>
      <c r="BBR119" s="170"/>
      <c r="BBS119" s="170"/>
      <c r="BBT119" s="170"/>
      <c r="BBU119" s="170"/>
      <c r="BBV119" s="170"/>
      <c r="BBW119" s="170"/>
      <c r="BBX119" s="170"/>
      <c r="BBY119" s="170"/>
      <c r="BBZ119" s="170"/>
      <c r="BCA119" s="170"/>
      <c r="BCB119" s="170"/>
      <c r="BCC119" s="170"/>
      <c r="BCD119" s="170"/>
      <c r="BCE119" s="170"/>
      <c r="BCF119" s="170"/>
      <c r="BCG119" s="170"/>
      <c r="BCH119" s="170"/>
      <c r="BCI119" s="170"/>
      <c r="BCJ119" s="170"/>
      <c r="BCK119" s="170"/>
      <c r="BCL119" s="170"/>
      <c r="BCM119" s="170"/>
      <c r="BCN119" s="170"/>
      <c r="BCO119" s="170"/>
      <c r="BCP119" s="170"/>
      <c r="BCQ119" s="170"/>
      <c r="BCR119" s="170"/>
      <c r="BCS119" s="170"/>
      <c r="BCT119" s="170"/>
      <c r="BCU119" s="170"/>
      <c r="BCV119" s="170"/>
      <c r="BCW119" s="170"/>
      <c r="BCX119" s="170"/>
      <c r="BCY119" s="170"/>
      <c r="BCZ119" s="170"/>
      <c r="BDA119" s="170"/>
      <c r="BDB119" s="170"/>
      <c r="BDC119" s="170"/>
      <c r="BDD119" s="170"/>
      <c r="BDE119" s="170"/>
      <c r="BDF119" s="170"/>
      <c r="BDG119" s="170"/>
      <c r="BDH119" s="170"/>
      <c r="BDI119" s="170"/>
      <c r="BDJ119" s="170"/>
      <c r="BDK119" s="170"/>
      <c r="BDL119" s="170"/>
      <c r="BDM119" s="170"/>
      <c r="BDN119" s="170"/>
      <c r="BDO119" s="170"/>
      <c r="BDP119" s="170"/>
      <c r="BDQ119" s="170"/>
      <c r="BDR119" s="170"/>
      <c r="BDS119" s="170"/>
      <c r="BDT119" s="170"/>
      <c r="BDU119" s="170"/>
      <c r="BDV119" s="170"/>
      <c r="BDW119" s="170"/>
      <c r="BDX119" s="170"/>
      <c r="BDY119" s="170"/>
      <c r="BDZ119" s="170"/>
      <c r="BEA119" s="170"/>
      <c r="BEB119" s="170"/>
      <c r="BEC119" s="170"/>
      <c r="BED119" s="170"/>
      <c r="BEE119" s="170"/>
      <c r="BEF119" s="170"/>
      <c r="BEG119" s="170"/>
      <c r="BEH119" s="170"/>
      <c r="BEI119" s="170"/>
      <c r="BEJ119" s="170"/>
      <c r="BEK119" s="170"/>
      <c r="BEL119" s="170"/>
      <c r="BEM119" s="170"/>
      <c r="BEN119" s="170"/>
      <c r="BEO119" s="170"/>
      <c r="BEP119" s="170"/>
      <c r="BEQ119" s="170"/>
      <c r="BER119" s="170"/>
      <c r="BES119" s="170"/>
      <c r="BET119" s="170"/>
      <c r="BEU119" s="170"/>
      <c r="BEV119" s="170"/>
      <c r="BEW119" s="170"/>
      <c r="BEX119" s="170"/>
      <c r="BEY119" s="170"/>
      <c r="BEZ119" s="170"/>
      <c r="BFA119" s="170"/>
      <c r="BFB119" s="170"/>
      <c r="BFC119" s="170"/>
      <c r="BFD119" s="170"/>
      <c r="BFE119" s="170"/>
      <c r="BFF119" s="170"/>
      <c r="BFG119" s="170"/>
      <c r="BFH119" s="170"/>
      <c r="BFI119" s="170"/>
      <c r="BFJ119" s="170"/>
      <c r="BFK119" s="170"/>
      <c r="BFL119" s="170"/>
      <c r="BFM119" s="170"/>
      <c r="BFN119" s="170"/>
      <c r="BFO119" s="170"/>
      <c r="BFP119" s="170"/>
      <c r="BFQ119" s="170"/>
      <c r="BFR119" s="170"/>
      <c r="BFS119" s="170"/>
      <c r="BFT119" s="170"/>
      <c r="BFU119" s="170"/>
      <c r="BFV119" s="170"/>
      <c r="BFW119" s="170"/>
      <c r="BFX119" s="170"/>
      <c r="BFY119" s="170"/>
      <c r="BFZ119" s="170"/>
      <c r="BGA119" s="170"/>
      <c r="BGB119" s="170"/>
      <c r="BGC119" s="170"/>
      <c r="BGD119" s="170"/>
      <c r="BGE119" s="170"/>
      <c r="BGF119" s="170"/>
      <c r="BGG119" s="170"/>
      <c r="BGH119" s="170"/>
      <c r="BGI119" s="170"/>
      <c r="BGJ119" s="170"/>
      <c r="BGK119" s="170"/>
      <c r="BGL119" s="170"/>
      <c r="BGM119" s="170"/>
      <c r="BGN119" s="170"/>
      <c r="BGO119" s="170"/>
      <c r="BGP119" s="170"/>
      <c r="BGQ119" s="170"/>
      <c r="BGR119" s="170"/>
      <c r="BGS119" s="170"/>
      <c r="BGT119" s="170"/>
      <c r="BGU119" s="170"/>
      <c r="BGV119" s="170"/>
      <c r="BGW119" s="170"/>
      <c r="BGX119" s="170"/>
      <c r="BGY119" s="170"/>
      <c r="BGZ119" s="170"/>
      <c r="BHA119" s="170"/>
      <c r="BHB119" s="170"/>
      <c r="BHC119" s="170"/>
      <c r="BHD119" s="170"/>
      <c r="BHE119" s="170"/>
      <c r="BHF119" s="170"/>
      <c r="BHG119" s="170"/>
      <c r="BHH119" s="170"/>
      <c r="BHI119" s="170"/>
      <c r="BHJ119" s="170"/>
      <c r="BHK119" s="170"/>
      <c r="BHL119" s="170"/>
      <c r="BHM119" s="170"/>
      <c r="BHN119" s="170"/>
      <c r="BHO119" s="170"/>
      <c r="BHP119" s="170"/>
      <c r="BHQ119" s="170"/>
      <c r="BHR119" s="170"/>
      <c r="BHS119" s="170"/>
      <c r="BHT119" s="170"/>
      <c r="BHU119" s="170"/>
      <c r="BHV119" s="170"/>
      <c r="BHW119" s="170"/>
      <c r="BHX119" s="170"/>
      <c r="BHY119" s="170"/>
      <c r="BHZ119" s="170"/>
      <c r="BIA119" s="170"/>
      <c r="BIB119" s="170"/>
      <c r="BIC119" s="170"/>
      <c r="BID119" s="170"/>
      <c r="BIE119" s="170"/>
      <c r="BIF119" s="170"/>
      <c r="BIG119" s="170"/>
      <c r="BIH119" s="170"/>
      <c r="BII119" s="170"/>
      <c r="BIJ119" s="170"/>
      <c r="BIK119" s="170"/>
      <c r="BIL119" s="170"/>
      <c r="BIM119" s="170"/>
      <c r="BIN119" s="170"/>
      <c r="BIO119" s="170"/>
      <c r="BIP119" s="170"/>
      <c r="BIQ119" s="170"/>
      <c r="BIR119" s="170"/>
      <c r="BIS119" s="170"/>
      <c r="BIT119" s="170"/>
      <c r="BIU119" s="170"/>
      <c r="BIV119" s="170"/>
      <c r="BIW119" s="170"/>
      <c r="BIX119" s="170"/>
      <c r="BIY119" s="170"/>
      <c r="BIZ119" s="170"/>
      <c r="BJA119" s="170"/>
      <c r="BJB119" s="170"/>
      <c r="BJC119" s="170"/>
      <c r="BJD119" s="170"/>
      <c r="BJE119" s="170"/>
      <c r="BJF119" s="170"/>
      <c r="BJG119" s="170"/>
      <c r="BJH119" s="170"/>
      <c r="BJI119" s="170"/>
      <c r="BJJ119" s="170"/>
      <c r="BJK119" s="170"/>
      <c r="BJL119" s="170"/>
      <c r="BJM119" s="170"/>
      <c r="BJN119" s="170"/>
      <c r="BJO119" s="170"/>
      <c r="BJP119" s="170"/>
      <c r="BJQ119" s="170"/>
      <c r="BJR119" s="170"/>
      <c r="BJS119" s="170"/>
      <c r="BJT119" s="170"/>
      <c r="BJU119" s="170"/>
      <c r="BJV119" s="170"/>
      <c r="BJW119" s="170"/>
      <c r="BJX119" s="170"/>
      <c r="BJY119" s="170"/>
      <c r="BJZ119" s="170"/>
      <c r="BKA119" s="170"/>
      <c r="BKB119" s="170"/>
      <c r="BKC119" s="170"/>
      <c r="BKD119" s="170"/>
      <c r="BKE119" s="170"/>
      <c r="BKF119" s="170"/>
      <c r="BKG119" s="170"/>
      <c r="BKH119" s="170"/>
      <c r="BKI119" s="170"/>
      <c r="BKJ119" s="170"/>
      <c r="BKK119" s="170"/>
      <c r="BKL119" s="170"/>
      <c r="BKM119" s="170"/>
      <c r="BKN119" s="170"/>
      <c r="BKO119" s="170"/>
      <c r="BKP119" s="170"/>
      <c r="BKQ119" s="170"/>
      <c r="BKR119" s="170"/>
      <c r="BKS119" s="170"/>
      <c r="BKT119" s="170"/>
      <c r="BKU119" s="170"/>
      <c r="BKV119" s="170"/>
      <c r="BKW119" s="170"/>
      <c r="BKX119" s="170"/>
      <c r="BKY119" s="170"/>
      <c r="BKZ119" s="170"/>
      <c r="BLA119" s="170"/>
      <c r="BLB119" s="170"/>
      <c r="BLC119" s="170"/>
      <c r="BLD119" s="170"/>
      <c r="BLE119" s="170"/>
      <c r="BLF119" s="170"/>
      <c r="BLG119" s="170"/>
      <c r="BLH119" s="170"/>
      <c r="BLI119" s="170"/>
      <c r="BLJ119" s="170"/>
      <c r="BLK119" s="170"/>
      <c r="BLL119" s="170"/>
      <c r="BLM119" s="170"/>
      <c r="BLN119" s="170"/>
      <c r="BLO119" s="170"/>
      <c r="BLP119" s="170"/>
      <c r="BLQ119" s="170"/>
      <c r="BLR119" s="170"/>
      <c r="BLS119" s="170"/>
      <c r="BLT119" s="170"/>
      <c r="BLU119" s="170"/>
      <c r="BLV119" s="170"/>
      <c r="BLW119" s="170"/>
      <c r="BLX119" s="170"/>
      <c r="BLY119" s="170"/>
      <c r="BLZ119" s="170"/>
      <c r="BMA119" s="170"/>
      <c r="BMB119" s="170"/>
      <c r="BMC119" s="170"/>
      <c r="BMD119" s="170"/>
      <c r="BME119" s="170"/>
      <c r="BMF119" s="170"/>
      <c r="BMG119" s="170"/>
      <c r="BMH119" s="170"/>
      <c r="BMI119" s="170"/>
      <c r="BMJ119" s="170"/>
      <c r="BMK119" s="170"/>
      <c r="BML119" s="170"/>
      <c r="BMM119" s="170"/>
      <c r="BMN119" s="170"/>
      <c r="BMO119" s="170"/>
      <c r="BMP119" s="170"/>
      <c r="BMQ119" s="170"/>
      <c r="BMR119" s="170"/>
      <c r="BMS119" s="170"/>
      <c r="BMT119" s="170"/>
      <c r="BMU119" s="170"/>
      <c r="BMV119" s="170"/>
      <c r="BMW119" s="170"/>
      <c r="BMX119" s="170"/>
      <c r="BMY119" s="170"/>
      <c r="BMZ119" s="170"/>
      <c r="BNA119" s="170"/>
      <c r="BNB119" s="170"/>
      <c r="BNC119" s="170"/>
      <c r="BND119" s="170"/>
      <c r="BNE119" s="170"/>
      <c r="BNF119" s="170"/>
      <c r="BNG119" s="170"/>
      <c r="BNH119" s="170"/>
      <c r="BNI119" s="170"/>
      <c r="BNJ119" s="170"/>
      <c r="BNK119" s="170"/>
      <c r="BNL119" s="170"/>
      <c r="BNM119" s="170"/>
      <c r="BNN119" s="170"/>
      <c r="BNO119" s="170"/>
      <c r="BNP119" s="170"/>
      <c r="BNQ119" s="170"/>
      <c r="BNR119" s="170"/>
      <c r="BNS119" s="170"/>
      <c r="BNT119" s="170"/>
      <c r="BNU119" s="170"/>
      <c r="BNV119" s="170"/>
      <c r="BNW119" s="170"/>
      <c r="BNX119" s="170"/>
      <c r="BNY119" s="170"/>
      <c r="BNZ119" s="170"/>
      <c r="BOA119" s="170"/>
      <c r="BOB119" s="170"/>
      <c r="BOC119" s="170"/>
      <c r="BOD119" s="170"/>
      <c r="BOE119" s="170"/>
      <c r="BOF119" s="170"/>
      <c r="BOG119" s="170"/>
      <c r="BOH119" s="170"/>
      <c r="BOI119" s="170"/>
      <c r="BOJ119" s="170"/>
      <c r="BOK119" s="170"/>
      <c r="BOL119" s="170"/>
      <c r="BOM119" s="170"/>
      <c r="BON119" s="170"/>
      <c r="BOO119" s="170"/>
      <c r="BOP119" s="170"/>
      <c r="BOQ119" s="170"/>
      <c r="BOR119" s="170"/>
      <c r="BOS119" s="170"/>
      <c r="BOT119" s="170"/>
      <c r="BOU119" s="170"/>
      <c r="BOV119" s="170"/>
      <c r="BOW119" s="170"/>
      <c r="BOX119" s="170"/>
      <c r="BOY119" s="170"/>
      <c r="BOZ119" s="170"/>
      <c r="BPA119" s="170"/>
      <c r="BPB119" s="170"/>
      <c r="BPC119" s="170"/>
      <c r="BPD119" s="170"/>
      <c r="BPE119" s="170"/>
      <c r="BPF119" s="170"/>
      <c r="BPG119" s="170"/>
      <c r="BPH119" s="170"/>
      <c r="BPI119" s="170"/>
      <c r="BPJ119" s="170"/>
      <c r="BPK119" s="170"/>
      <c r="BPL119" s="170"/>
      <c r="BPM119" s="170"/>
      <c r="BPN119" s="170"/>
      <c r="BPO119" s="170"/>
      <c r="BPP119" s="170"/>
      <c r="BPQ119" s="170"/>
      <c r="BPR119" s="170"/>
      <c r="BPS119" s="170"/>
      <c r="BPT119" s="170"/>
      <c r="BPU119" s="170"/>
      <c r="BPV119" s="170"/>
      <c r="BPW119" s="170"/>
      <c r="BPX119" s="170"/>
      <c r="BPY119" s="170"/>
      <c r="BPZ119" s="170"/>
      <c r="BQA119" s="170"/>
      <c r="BQB119" s="170"/>
      <c r="BQC119" s="170"/>
      <c r="BQD119" s="170"/>
      <c r="BQE119" s="170"/>
      <c r="BQF119" s="170"/>
      <c r="BQG119" s="170"/>
      <c r="BQH119" s="170"/>
      <c r="BQI119" s="170"/>
      <c r="BQJ119" s="170"/>
      <c r="BQK119" s="170"/>
      <c r="BQL119" s="170"/>
      <c r="BQM119" s="170"/>
      <c r="BQN119" s="170"/>
      <c r="BQO119" s="170"/>
      <c r="BQP119" s="170"/>
      <c r="BQQ119" s="170"/>
      <c r="BQR119" s="170"/>
      <c r="BQS119" s="170"/>
      <c r="BQT119" s="170"/>
      <c r="BQU119" s="170"/>
      <c r="BQV119" s="170"/>
      <c r="BQW119" s="170"/>
      <c r="BQX119" s="170"/>
      <c r="BQY119" s="170"/>
      <c r="BQZ119" s="170"/>
      <c r="BRA119" s="170"/>
      <c r="BRB119" s="170"/>
      <c r="BRC119" s="170"/>
      <c r="BRD119" s="170"/>
      <c r="BRE119" s="170"/>
      <c r="BRF119" s="170"/>
      <c r="BRG119" s="170"/>
      <c r="BRH119" s="170"/>
      <c r="BRI119" s="170"/>
      <c r="BRJ119" s="170"/>
      <c r="BRK119" s="170"/>
      <c r="BRL119" s="170"/>
      <c r="BRM119" s="170"/>
      <c r="BRN119" s="170"/>
      <c r="BRO119" s="170"/>
      <c r="BRP119" s="170"/>
      <c r="BRQ119" s="170"/>
      <c r="BRR119" s="170"/>
      <c r="BRS119" s="170"/>
      <c r="BRT119" s="170"/>
      <c r="BRU119" s="170"/>
      <c r="BRV119" s="170"/>
      <c r="BRW119" s="170"/>
      <c r="BRX119" s="170"/>
      <c r="BRY119" s="170"/>
      <c r="BRZ119" s="170"/>
      <c r="BSA119" s="170"/>
      <c r="BSB119" s="170"/>
      <c r="BSC119" s="170"/>
      <c r="BSD119" s="170"/>
      <c r="BSE119" s="170"/>
      <c r="BSF119" s="170"/>
      <c r="BSG119" s="170"/>
      <c r="BSH119" s="170"/>
      <c r="BSI119" s="170"/>
      <c r="BSJ119" s="170"/>
      <c r="BSK119" s="170"/>
      <c r="BSL119" s="170"/>
      <c r="BSM119" s="170"/>
      <c r="BSN119" s="170"/>
      <c r="BSO119" s="170"/>
      <c r="BSP119" s="170"/>
      <c r="BSQ119" s="170"/>
      <c r="BSR119" s="170"/>
      <c r="BSS119" s="170"/>
      <c r="BST119" s="170"/>
      <c r="BSU119" s="170"/>
      <c r="BSV119" s="170"/>
      <c r="BSW119" s="170"/>
      <c r="BSX119" s="170"/>
      <c r="BSY119" s="170"/>
      <c r="BSZ119" s="170"/>
      <c r="BTA119" s="170"/>
      <c r="BTB119" s="170"/>
      <c r="BTC119" s="170"/>
      <c r="BTD119" s="170"/>
      <c r="BTE119" s="170"/>
      <c r="BTF119" s="170"/>
      <c r="BTG119" s="170"/>
      <c r="BTH119" s="170"/>
      <c r="BTI119" s="170"/>
      <c r="BTJ119" s="170"/>
      <c r="BTK119" s="170"/>
      <c r="BTL119" s="170"/>
      <c r="BTM119" s="170"/>
      <c r="BTN119" s="170"/>
      <c r="BTO119" s="170"/>
      <c r="BTP119" s="170"/>
      <c r="BTQ119" s="170"/>
      <c r="BTR119" s="170"/>
      <c r="BTS119" s="170"/>
      <c r="BTT119" s="170"/>
      <c r="BTU119" s="170"/>
      <c r="BTV119" s="170"/>
      <c r="BTW119" s="170"/>
      <c r="BTX119" s="170"/>
      <c r="BTY119" s="170"/>
      <c r="BTZ119" s="170"/>
      <c r="BUA119" s="170"/>
      <c r="BUB119" s="170"/>
      <c r="BUC119" s="170"/>
      <c r="BUD119" s="170"/>
      <c r="BUE119" s="170"/>
      <c r="BUF119" s="170"/>
      <c r="BUG119" s="170"/>
      <c r="BUH119" s="170"/>
      <c r="BUI119" s="170"/>
      <c r="BUJ119" s="170"/>
      <c r="BUK119" s="170"/>
      <c r="BUL119" s="170"/>
      <c r="BUM119" s="170"/>
      <c r="BUN119" s="170"/>
      <c r="BUO119" s="170"/>
      <c r="BUP119" s="170"/>
      <c r="BUQ119" s="170"/>
      <c r="BUR119" s="170"/>
      <c r="BUS119" s="170"/>
      <c r="BUT119" s="170"/>
      <c r="BUU119" s="170"/>
      <c r="BUV119" s="170"/>
      <c r="BUW119" s="170"/>
      <c r="BUX119" s="170"/>
      <c r="BUY119" s="170"/>
      <c r="BUZ119" s="170"/>
      <c r="BVA119" s="170"/>
      <c r="BVB119" s="170"/>
      <c r="BVC119" s="170"/>
      <c r="BVD119" s="170"/>
      <c r="BVE119" s="170"/>
      <c r="BVF119" s="170"/>
      <c r="BVG119" s="170"/>
      <c r="BVH119" s="170"/>
      <c r="BVI119" s="170"/>
      <c r="BVJ119" s="170"/>
      <c r="BVK119" s="170"/>
      <c r="BVL119" s="170"/>
      <c r="BVM119" s="170"/>
      <c r="BVN119" s="170"/>
      <c r="BVO119" s="170"/>
      <c r="BVP119" s="170"/>
      <c r="BVQ119" s="170"/>
      <c r="BVR119" s="170"/>
      <c r="BVS119" s="170"/>
      <c r="BVT119" s="170"/>
      <c r="BVU119" s="170"/>
      <c r="BVV119" s="170"/>
      <c r="BVW119" s="170"/>
      <c r="BVX119" s="170"/>
      <c r="BVY119" s="170"/>
      <c r="BVZ119" s="170"/>
      <c r="BWA119" s="170"/>
      <c r="BWB119" s="170"/>
      <c r="BWC119" s="170"/>
      <c r="BWD119" s="170"/>
      <c r="BWE119" s="170"/>
      <c r="BWF119" s="170"/>
      <c r="BWG119" s="170"/>
      <c r="BWH119" s="170"/>
      <c r="BWI119" s="170"/>
      <c r="BWJ119" s="170"/>
      <c r="BWK119" s="170"/>
      <c r="BWL119" s="170"/>
      <c r="BWM119" s="170"/>
      <c r="BWN119" s="170"/>
      <c r="BWO119" s="170"/>
      <c r="BWP119" s="170"/>
      <c r="BWQ119" s="170"/>
      <c r="BWR119" s="170"/>
      <c r="BWS119" s="170"/>
      <c r="BWT119" s="170"/>
      <c r="BWU119" s="170"/>
      <c r="BWV119" s="170"/>
      <c r="BWW119" s="170"/>
      <c r="BWX119" s="170"/>
      <c r="BWY119" s="170"/>
      <c r="BWZ119" s="170"/>
      <c r="BXA119" s="170"/>
      <c r="BXB119" s="170"/>
      <c r="BXC119" s="170"/>
      <c r="BXD119" s="170"/>
      <c r="BXE119" s="170"/>
      <c r="BXF119" s="170"/>
      <c r="BXG119" s="170"/>
      <c r="BXH119" s="170"/>
      <c r="BXI119" s="170"/>
      <c r="BXJ119" s="170"/>
      <c r="BXK119" s="170"/>
      <c r="BXL119" s="170"/>
      <c r="BXM119" s="170"/>
      <c r="BXN119" s="170"/>
      <c r="BXO119" s="170"/>
      <c r="BXP119" s="170"/>
      <c r="BXQ119" s="170"/>
      <c r="BXR119" s="170"/>
      <c r="BXS119" s="170"/>
      <c r="BXT119" s="170"/>
      <c r="BXU119" s="170"/>
      <c r="BXV119" s="170"/>
      <c r="BXW119" s="170"/>
      <c r="BXX119" s="170"/>
      <c r="BXY119" s="170"/>
      <c r="BXZ119" s="170"/>
      <c r="BYA119" s="170"/>
      <c r="BYB119" s="170"/>
      <c r="BYC119" s="170"/>
      <c r="BYD119" s="170"/>
      <c r="BYE119" s="170"/>
      <c r="BYF119" s="170"/>
      <c r="BYG119" s="170"/>
      <c r="BYH119" s="170"/>
      <c r="BYI119" s="170"/>
      <c r="BYJ119" s="170"/>
      <c r="BYK119" s="170"/>
      <c r="BYL119" s="170"/>
      <c r="BYM119" s="170"/>
      <c r="BYN119" s="170"/>
      <c r="BYO119" s="170"/>
      <c r="BYP119" s="170"/>
      <c r="BYQ119" s="170"/>
      <c r="BYR119" s="170"/>
      <c r="BYS119" s="170"/>
      <c r="BYT119" s="170"/>
      <c r="BYU119" s="170"/>
      <c r="BYV119" s="170"/>
      <c r="BYW119" s="170"/>
      <c r="BYX119" s="170"/>
      <c r="BYY119" s="170"/>
      <c r="BYZ119" s="170"/>
      <c r="BZA119" s="170"/>
      <c r="BZB119" s="170"/>
      <c r="BZC119" s="170"/>
      <c r="BZD119" s="170"/>
      <c r="BZE119" s="170"/>
      <c r="BZF119" s="170"/>
      <c r="BZG119" s="170"/>
      <c r="BZH119" s="170"/>
      <c r="BZI119" s="170"/>
      <c r="BZJ119" s="170"/>
      <c r="BZK119" s="170"/>
      <c r="BZL119" s="170"/>
      <c r="BZM119" s="170"/>
      <c r="BZN119" s="170"/>
      <c r="BZO119" s="170"/>
      <c r="BZP119" s="170"/>
      <c r="BZQ119" s="170"/>
      <c r="BZR119" s="170"/>
      <c r="BZS119" s="170"/>
      <c r="BZT119" s="170"/>
      <c r="BZU119" s="170"/>
      <c r="BZV119" s="170"/>
      <c r="BZW119" s="170"/>
      <c r="BZX119" s="170"/>
      <c r="BZY119" s="170"/>
      <c r="BZZ119" s="170"/>
      <c r="CAA119" s="170"/>
      <c r="CAB119" s="170"/>
      <c r="CAC119" s="170"/>
      <c r="CAD119" s="170"/>
      <c r="CAE119" s="170"/>
      <c r="CAF119" s="170"/>
      <c r="CAG119" s="170"/>
      <c r="CAH119" s="170"/>
      <c r="CAI119" s="170"/>
      <c r="CAJ119" s="170"/>
      <c r="CAK119" s="170"/>
      <c r="CAL119" s="170"/>
      <c r="CAM119" s="170"/>
      <c r="CAN119" s="170"/>
      <c r="CAO119" s="170"/>
      <c r="CAP119" s="170"/>
      <c r="CAQ119" s="170"/>
      <c r="CAR119" s="170"/>
      <c r="CAS119" s="170"/>
      <c r="CAT119" s="170"/>
      <c r="CAU119" s="170"/>
      <c r="CAV119" s="170"/>
      <c r="CAW119" s="170"/>
      <c r="CAX119" s="170"/>
      <c r="CAY119" s="170"/>
      <c r="CAZ119" s="170"/>
      <c r="CBA119" s="170"/>
      <c r="CBB119" s="170"/>
      <c r="CBC119" s="170"/>
      <c r="CBD119" s="170"/>
      <c r="CBE119" s="170"/>
      <c r="CBF119" s="170"/>
      <c r="CBG119" s="170"/>
      <c r="CBH119" s="170"/>
      <c r="CBI119" s="170"/>
      <c r="CBJ119" s="170"/>
      <c r="CBK119" s="170"/>
      <c r="CBL119" s="170"/>
      <c r="CBM119" s="170"/>
      <c r="CBN119" s="170"/>
      <c r="CBO119" s="170"/>
      <c r="CBP119" s="170"/>
      <c r="CBQ119" s="170"/>
      <c r="CBR119" s="170"/>
      <c r="CBS119" s="170"/>
      <c r="CBT119" s="170"/>
      <c r="CBU119" s="170"/>
      <c r="CBV119" s="170"/>
      <c r="CBW119" s="170"/>
      <c r="CBX119" s="170"/>
      <c r="CBY119" s="170"/>
      <c r="CBZ119" s="170"/>
      <c r="CCA119" s="170"/>
      <c r="CCB119" s="170"/>
      <c r="CCC119" s="170"/>
      <c r="CCD119" s="170"/>
      <c r="CCE119" s="170"/>
      <c r="CCF119" s="170"/>
      <c r="CCG119" s="170"/>
      <c r="CCH119" s="170"/>
      <c r="CCI119" s="170"/>
      <c r="CCJ119" s="170"/>
      <c r="CCK119" s="170"/>
      <c r="CCL119" s="170"/>
      <c r="CCM119" s="170"/>
      <c r="CCN119" s="170"/>
      <c r="CCO119" s="170"/>
      <c r="CCP119" s="170"/>
      <c r="CCQ119" s="170"/>
      <c r="CCR119" s="170"/>
      <c r="CCS119" s="170"/>
      <c r="CCT119" s="170"/>
      <c r="CCU119" s="170"/>
      <c r="CCV119" s="170"/>
      <c r="CCW119" s="170"/>
      <c r="CCX119" s="170"/>
      <c r="CCY119" s="170"/>
      <c r="CCZ119" s="170"/>
      <c r="CDA119" s="170"/>
      <c r="CDB119" s="170"/>
      <c r="CDC119" s="170"/>
      <c r="CDD119" s="170"/>
      <c r="CDE119" s="170"/>
      <c r="CDF119" s="170"/>
      <c r="CDG119" s="170"/>
      <c r="CDH119" s="170"/>
      <c r="CDI119" s="170"/>
      <c r="CDJ119" s="170"/>
      <c r="CDK119" s="170"/>
      <c r="CDL119" s="170"/>
      <c r="CDM119" s="170"/>
      <c r="CDN119" s="170"/>
      <c r="CDO119" s="170"/>
      <c r="CDP119" s="170"/>
      <c r="CDQ119" s="170"/>
      <c r="CDR119" s="170"/>
      <c r="CDS119" s="170"/>
      <c r="CDT119" s="170"/>
      <c r="CDU119" s="170"/>
      <c r="CDV119" s="170"/>
      <c r="CDW119" s="170"/>
      <c r="CDX119" s="170"/>
      <c r="CDY119" s="170"/>
      <c r="CDZ119" s="170"/>
      <c r="CEA119" s="170"/>
      <c r="CEB119" s="170"/>
      <c r="CEC119" s="170"/>
      <c r="CED119" s="170"/>
      <c r="CEE119" s="170"/>
      <c r="CEF119" s="170"/>
      <c r="CEG119" s="170"/>
      <c r="CEH119" s="170"/>
      <c r="CEI119" s="170"/>
      <c r="CEJ119" s="170"/>
      <c r="CEK119" s="170"/>
      <c r="CEL119" s="170"/>
      <c r="CEM119" s="170"/>
      <c r="CEN119" s="170"/>
      <c r="CEO119" s="170"/>
      <c r="CEP119" s="170"/>
      <c r="CEQ119" s="170"/>
      <c r="CER119" s="170"/>
      <c r="CES119" s="170"/>
      <c r="CET119" s="170"/>
      <c r="CEU119" s="170"/>
      <c r="CEV119" s="170"/>
      <c r="CEW119" s="170"/>
      <c r="CEX119" s="170"/>
      <c r="CEY119" s="170"/>
      <c r="CEZ119" s="170"/>
      <c r="CFA119" s="170"/>
      <c r="CFB119" s="170"/>
      <c r="CFC119" s="170"/>
      <c r="CFD119" s="170"/>
      <c r="CFE119" s="170"/>
      <c r="CFF119" s="170"/>
      <c r="CFG119" s="170"/>
      <c r="CFH119" s="170"/>
      <c r="CFI119" s="170"/>
      <c r="CFJ119" s="170"/>
      <c r="CFK119" s="170"/>
      <c r="CFL119" s="170"/>
      <c r="CFM119" s="170"/>
      <c r="CFN119" s="170"/>
      <c r="CFO119" s="170"/>
      <c r="CFP119" s="170"/>
      <c r="CFQ119" s="170"/>
      <c r="CFR119" s="170"/>
      <c r="CFS119" s="170"/>
      <c r="CFT119" s="170"/>
      <c r="CFU119" s="170"/>
      <c r="CFV119" s="170"/>
      <c r="CFW119" s="170"/>
      <c r="CFX119" s="170"/>
      <c r="CFY119" s="170"/>
      <c r="CFZ119" s="170"/>
      <c r="CGA119" s="170"/>
      <c r="CGB119" s="170"/>
      <c r="CGC119" s="170"/>
      <c r="CGD119" s="170"/>
      <c r="CGE119" s="170"/>
      <c r="CGF119" s="170"/>
      <c r="CGG119" s="170"/>
      <c r="CGH119" s="170"/>
      <c r="CGI119" s="170"/>
      <c r="CGJ119" s="170"/>
      <c r="CGK119" s="170"/>
      <c r="CGL119" s="170"/>
      <c r="CGM119" s="170"/>
      <c r="CGN119" s="170"/>
      <c r="CGO119" s="170"/>
      <c r="CGP119" s="170"/>
      <c r="CGQ119" s="170"/>
      <c r="CGR119" s="170"/>
      <c r="CGS119" s="170"/>
      <c r="CGT119" s="170"/>
      <c r="CGU119" s="170"/>
      <c r="CGV119" s="170"/>
      <c r="CGW119" s="170"/>
      <c r="CGX119" s="170"/>
      <c r="CGY119" s="170"/>
      <c r="CGZ119" s="170"/>
      <c r="CHA119" s="170"/>
      <c r="CHB119" s="170"/>
      <c r="CHC119" s="170"/>
      <c r="CHD119" s="170"/>
      <c r="CHE119" s="170"/>
      <c r="CHF119" s="170"/>
      <c r="CHG119" s="170"/>
      <c r="CHH119" s="170"/>
      <c r="CHI119" s="170"/>
      <c r="CHJ119" s="170"/>
      <c r="CHK119" s="170"/>
      <c r="CHL119" s="170"/>
      <c r="CHM119" s="170"/>
      <c r="CHN119" s="170"/>
      <c r="CHO119" s="170"/>
      <c r="CHP119" s="170"/>
      <c r="CHQ119" s="170"/>
      <c r="CHR119" s="170"/>
      <c r="CHS119" s="170"/>
      <c r="CHT119" s="170"/>
      <c r="CHU119" s="170"/>
      <c r="CHV119" s="170"/>
      <c r="CHW119" s="170"/>
      <c r="CHX119" s="170"/>
      <c r="CHY119" s="170"/>
      <c r="CHZ119" s="170"/>
      <c r="CIA119" s="170"/>
      <c r="CIB119" s="170"/>
      <c r="CIC119" s="170"/>
      <c r="CID119" s="170"/>
      <c r="CIE119" s="170"/>
      <c r="CIF119" s="170"/>
      <c r="CIG119" s="170"/>
      <c r="CIH119" s="170"/>
      <c r="CII119" s="170"/>
      <c r="CIJ119" s="170"/>
      <c r="CIK119" s="170"/>
      <c r="CIL119" s="170"/>
      <c r="CIM119" s="170"/>
      <c r="CIN119" s="170"/>
      <c r="CIO119" s="170"/>
      <c r="CIP119" s="170"/>
      <c r="CIQ119" s="170"/>
      <c r="CIR119" s="170"/>
      <c r="CIS119" s="170"/>
      <c r="CIT119" s="170"/>
      <c r="CIU119" s="170"/>
      <c r="CIV119" s="170"/>
      <c r="CIW119" s="170"/>
      <c r="CIX119" s="170"/>
      <c r="CIY119" s="170"/>
      <c r="CIZ119" s="170"/>
      <c r="CJA119" s="170"/>
      <c r="CJB119" s="170"/>
      <c r="CJC119" s="170"/>
      <c r="CJD119" s="170"/>
      <c r="CJE119" s="170"/>
      <c r="CJF119" s="170"/>
      <c r="CJG119" s="170"/>
      <c r="CJH119" s="170"/>
      <c r="CJI119" s="170"/>
      <c r="CJJ119" s="170"/>
      <c r="CJK119" s="170"/>
      <c r="CJL119" s="170"/>
      <c r="CJM119" s="170"/>
      <c r="CJN119" s="170"/>
      <c r="CJO119" s="170"/>
      <c r="CJP119" s="170"/>
      <c r="CJQ119" s="170"/>
      <c r="CJR119" s="170"/>
      <c r="CJS119" s="170"/>
      <c r="CJT119" s="170"/>
      <c r="CJU119" s="170"/>
      <c r="CJV119" s="170"/>
      <c r="CJW119" s="170"/>
      <c r="CJX119" s="170"/>
      <c r="CJY119" s="170"/>
      <c r="CJZ119" s="170"/>
      <c r="CKA119" s="170"/>
      <c r="CKB119" s="170"/>
      <c r="CKC119" s="170"/>
      <c r="CKD119" s="170"/>
      <c r="CKE119" s="170"/>
      <c r="CKF119" s="170"/>
      <c r="CKG119" s="170"/>
      <c r="CKH119" s="170"/>
      <c r="CKI119" s="170"/>
      <c r="CKJ119" s="170"/>
      <c r="CKK119" s="170"/>
      <c r="CKL119" s="170"/>
      <c r="CKM119" s="170"/>
      <c r="CKN119" s="170"/>
      <c r="CKO119" s="170"/>
      <c r="CKP119" s="170"/>
      <c r="CKQ119" s="170"/>
      <c r="CKR119" s="170"/>
      <c r="CKS119" s="170"/>
      <c r="CKT119" s="170"/>
      <c r="CKU119" s="170"/>
      <c r="CKV119" s="170"/>
      <c r="CKW119" s="170"/>
      <c r="CKX119" s="170"/>
      <c r="CKY119" s="170"/>
      <c r="CKZ119" s="170"/>
      <c r="CLA119" s="170"/>
      <c r="CLB119" s="170"/>
      <c r="CLC119" s="170"/>
      <c r="CLD119" s="170"/>
      <c r="CLE119" s="170"/>
      <c r="CLF119" s="170"/>
      <c r="CLG119" s="170"/>
      <c r="CLH119" s="170"/>
      <c r="CLI119" s="170"/>
      <c r="CLJ119" s="170"/>
      <c r="CLK119" s="170"/>
      <c r="CLL119" s="170"/>
      <c r="CLM119" s="170"/>
      <c r="CLN119" s="170"/>
      <c r="CLO119" s="170"/>
      <c r="CLP119" s="170"/>
      <c r="CLQ119" s="170"/>
      <c r="CLR119" s="170"/>
      <c r="CLS119" s="170"/>
      <c r="CLT119" s="170"/>
      <c r="CLU119" s="170"/>
      <c r="CLV119" s="170"/>
      <c r="CLW119" s="170"/>
      <c r="CLX119" s="170"/>
      <c r="CLY119" s="170"/>
      <c r="CLZ119" s="170"/>
      <c r="CMA119" s="170"/>
      <c r="CMB119" s="170"/>
      <c r="CMC119" s="170"/>
      <c r="CMD119" s="170"/>
      <c r="CME119" s="170"/>
      <c r="CMF119" s="170"/>
      <c r="CMG119" s="170"/>
      <c r="CMH119" s="170"/>
      <c r="CMI119" s="170"/>
      <c r="CMJ119" s="170"/>
      <c r="CMK119" s="170"/>
      <c r="CML119" s="170"/>
      <c r="CMM119" s="170"/>
      <c r="CMN119" s="170"/>
      <c r="CMO119" s="170"/>
      <c r="CMP119" s="170"/>
      <c r="CMQ119" s="170"/>
      <c r="CMR119" s="170"/>
      <c r="CMS119" s="170"/>
      <c r="CMT119" s="170"/>
      <c r="CMU119" s="170"/>
      <c r="CMV119" s="170"/>
      <c r="CMW119" s="170"/>
      <c r="CMX119" s="170"/>
      <c r="CMY119" s="170"/>
      <c r="CMZ119" s="170"/>
      <c r="CNA119" s="170"/>
      <c r="CNB119" s="170"/>
      <c r="CNC119" s="170"/>
      <c r="CND119" s="170"/>
      <c r="CNE119" s="170"/>
      <c r="CNF119" s="170"/>
      <c r="CNG119" s="170"/>
      <c r="CNH119" s="170"/>
      <c r="CNI119" s="170"/>
      <c r="CNJ119" s="170"/>
      <c r="CNK119" s="170"/>
      <c r="CNL119" s="170"/>
      <c r="CNM119" s="170"/>
      <c r="CNN119" s="170"/>
      <c r="CNO119" s="170"/>
      <c r="CNP119" s="170"/>
      <c r="CNQ119" s="170"/>
      <c r="CNR119" s="170"/>
      <c r="CNS119" s="170"/>
      <c r="CNT119" s="170"/>
      <c r="CNU119" s="170"/>
      <c r="CNV119" s="170"/>
      <c r="CNW119" s="170"/>
      <c r="CNX119" s="170"/>
      <c r="CNY119" s="170"/>
      <c r="CNZ119" s="170"/>
      <c r="COA119" s="170"/>
      <c r="COB119" s="170"/>
      <c r="COC119" s="170"/>
      <c r="COD119" s="170"/>
      <c r="COE119" s="170"/>
      <c r="COF119" s="170"/>
      <c r="COG119" s="170"/>
      <c r="COH119" s="170"/>
      <c r="COI119" s="170"/>
      <c r="COJ119" s="170"/>
      <c r="COK119" s="170"/>
      <c r="COL119" s="170"/>
      <c r="COM119" s="170"/>
      <c r="CON119" s="170"/>
      <c r="COO119" s="170"/>
      <c r="COP119" s="170"/>
      <c r="COQ119" s="170"/>
      <c r="COR119" s="170"/>
      <c r="COS119" s="170"/>
      <c r="COT119" s="170"/>
      <c r="COU119" s="170"/>
      <c r="COV119" s="170"/>
      <c r="COW119" s="170"/>
      <c r="COX119" s="170"/>
      <c r="COY119" s="170"/>
      <c r="COZ119" s="170"/>
      <c r="CPA119" s="170"/>
      <c r="CPB119" s="170"/>
      <c r="CPC119" s="170"/>
      <c r="CPD119" s="170"/>
      <c r="CPE119" s="170"/>
      <c r="CPF119" s="170"/>
      <c r="CPG119" s="170"/>
      <c r="CPH119" s="170"/>
      <c r="CPI119" s="170"/>
      <c r="CPJ119" s="170"/>
      <c r="CPK119" s="170"/>
      <c r="CPL119" s="170"/>
      <c r="CPM119" s="170"/>
      <c r="CPN119" s="170"/>
      <c r="CPO119" s="170"/>
      <c r="CPP119" s="170"/>
      <c r="CPQ119" s="170"/>
      <c r="CPR119" s="170"/>
      <c r="CPS119" s="170"/>
      <c r="CPT119" s="170"/>
      <c r="CPU119" s="170"/>
      <c r="CPV119" s="170"/>
      <c r="CPW119" s="170"/>
      <c r="CPX119" s="170"/>
      <c r="CPY119" s="170"/>
      <c r="CPZ119" s="170"/>
      <c r="CQA119" s="170"/>
      <c r="CQB119" s="170"/>
      <c r="CQC119" s="170"/>
      <c r="CQD119" s="170"/>
      <c r="CQE119" s="170"/>
      <c r="CQF119" s="170"/>
      <c r="CQG119" s="170"/>
      <c r="CQH119" s="170"/>
      <c r="CQI119" s="170"/>
      <c r="CQJ119" s="170"/>
      <c r="CQK119" s="170"/>
      <c r="CQL119" s="170"/>
      <c r="CQM119" s="170"/>
      <c r="CQN119" s="170"/>
      <c r="CQO119" s="170"/>
      <c r="CQP119" s="170"/>
      <c r="CQQ119" s="170"/>
      <c r="CQR119" s="170"/>
      <c r="CQS119" s="170"/>
      <c r="CQT119" s="170"/>
      <c r="CQU119" s="170"/>
      <c r="CQV119" s="170"/>
      <c r="CQW119" s="170"/>
      <c r="CQX119" s="170"/>
      <c r="CQY119" s="170"/>
      <c r="CQZ119" s="170"/>
      <c r="CRA119" s="170"/>
      <c r="CRB119" s="170"/>
      <c r="CRC119" s="170"/>
      <c r="CRD119" s="170"/>
      <c r="CRE119" s="170"/>
      <c r="CRF119" s="170"/>
      <c r="CRG119" s="170"/>
      <c r="CRH119" s="170"/>
      <c r="CRI119" s="170"/>
      <c r="CRJ119" s="170"/>
      <c r="CRK119" s="170"/>
      <c r="CRL119" s="170"/>
      <c r="CRM119" s="170"/>
      <c r="CRN119" s="170"/>
      <c r="CRO119" s="170"/>
      <c r="CRP119" s="170"/>
      <c r="CRQ119" s="170"/>
      <c r="CRR119" s="170"/>
      <c r="CRS119" s="170"/>
      <c r="CRT119" s="170"/>
      <c r="CRU119" s="170"/>
      <c r="CRV119" s="170"/>
      <c r="CRW119" s="170"/>
      <c r="CRX119" s="170"/>
      <c r="CRY119" s="170"/>
      <c r="CRZ119" s="170"/>
      <c r="CSA119" s="170"/>
      <c r="CSB119" s="170"/>
      <c r="CSC119" s="170"/>
      <c r="CSD119" s="170"/>
      <c r="CSE119" s="170"/>
      <c r="CSF119" s="170"/>
      <c r="CSG119" s="170"/>
      <c r="CSH119" s="170"/>
      <c r="CSI119" s="170"/>
      <c r="CSJ119" s="170"/>
      <c r="CSK119" s="170"/>
      <c r="CSL119" s="170"/>
      <c r="CSM119" s="170"/>
      <c r="CSN119" s="170"/>
      <c r="CSO119" s="170"/>
      <c r="CSP119" s="170"/>
      <c r="CSQ119" s="170"/>
      <c r="CSR119" s="170"/>
      <c r="CSS119" s="170"/>
      <c r="CST119" s="170"/>
      <c r="CSU119" s="170"/>
      <c r="CSV119" s="170"/>
      <c r="CSW119" s="170"/>
      <c r="CSX119" s="170"/>
      <c r="CSY119" s="170"/>
      <c r="CSZ119" s="170"/>
      <c r="CTA119" s="170"/>
      <c r="CTB119" s="170"/>
      <c r="CTC119" s="170"/>
      <c r="CTD119" s="170"/>
      <c r="CTE119" s="170"/>
      <c r="CTF119" s="170"/>
      <c r="CTG119" s="170"/>
      <c r="CTH119" s="170"/>
      <c r="CTI119" s="170"/>
      <c r="CTJ119" s="170"/>
      <c r="CTK119" s="170"/>
      <c r="CTL119" s="170"/>
      <c r="CTM119" s="170"/>
      <c r="CTN119" s="170"/>
      <c r="CTO119" s="170"/>
      <c r="CTP119" s="170"/>
      <c r="CTQ119" s="170"/>
      <c r="CTR119" s="170"/>
      <c r="CTS119" s="170"/>
      <c r="CTT119" s="170"/>
      <c r="CTU119" s="170"/>
      <c r="CTV119" s="170"/>
      <c r="CTW119" s="170"/>
      <c r="CTX119" s="170"/>
      <c r="CTY119" s="170"/>
      <c r="CTZ119" s="170"/>
      <c r="CUA119" s="170"/>
      <c r="CUB119" s="170"/>
      <c r="CUC119" s="170"/>
      <c r="CUD119" s="170"/>
      <c r="CUE119" s="170"/>
      <c r="CUF119" s="170"/>
      <c r="CUG119" s="170"/>
      <c r="CUH119" s="170"/>
      <c r="CUI119" s="170"/>
      <c r="CUJ119" s="170"/>
      <c r="CUK119" s="170"/>
      <c r="CUL119" s="170"/>
      <c r="CUM119" s="170"/>
      <c r="CUN119" s="170"/>
      <c r="CUO119" s="170"/>
      <c r="CUP119" s="170"/>
      <c r="CUQ119" s="170"/>
      <c r="CUR119" s="170"/>
      <c r="CUS119" s="170"/>
      <c r="CUT119" s="170"/>
      <c r="CUU119" s="170"/>
      <c r="CUV119" s="170"/>
      <c r="CUW119" s="170"/>
      <c r="CUX119" s="170"/>
      <c r="CUY119" s="170"/>
      <c r="CUZ119" s="170"/>
      <c r="CVA119" s="170"/>
      <c r="CVB119" s="170"/>
      <c r="CVC119" s="170"/>
      <c r="CVD119" s="170"/>
      <c r="CVE119" s="170"/>
      <c r="CVF119" s="170"/>
      <c r="CVG119" s="170"/>
      <c r="CVH119" s="170"/>
      <c r="CVI119" s="170"/>
      <c r="CVJ119" s="170"/>
      <c r="CVK119" s="170"/>
      <c r="CVL119" s="170"/>
      <c r="CVM119" s="170"/>
      <c r="CVN119" s="170"/>
      <c r="CVO119" s="170"/>
      <c r="CVP119" s="170"/>
      <c r="CVQ119" s="170"/>
      <c r="CVR119" s="170"/>
      <c r="CVS119" s="170"/>
      <c r="CVT119" s="170"/>
      <c r="CVU119" s="170"/>
      <c r="CVV119" s="170"/>
      <c r="CVW119" s="170"/>
      <c r="CVX119" s="170"/>
      <c r="CVY119" s="170"/>
      <c r="CVZ119" s="170"/>
      <c r="CWA119" s="170"/>
      <c r="CWB119" s="170"/>
      <c r="CWC119" s="170"/>
      <c r="CWD119" s="170"/>
      <c r="CWE119" s="170"/>
      <c r="CWF119" s="170"/>
      <c r="CWG119" s="170"/>
      <c r="CWH119" s="170"/>
      <c r="CWI119" s="170"/>
      <c r="CWJ119" s="170"/>
      <c r="CWK119" s="170"/>
      <c r="CWL119" s="170"/>
      <c r="CWM119" s="170"/>
      <c r="CWN119" s="170"/>
      <c r="CWO119" s="170"/>
      <c r="CWP119" s="170"/>
      <c r="CWQ119" s="170"/>
      <c r="CWR119" s="170"/>
      <c r="CWS119" s="170"/>
      <c r="CWT119" s="170"/>
      <c r="CWU119" s="170"/>
      <c r="CWV119" s="170"/>
      <c r="CWW119" s="170"/>
      <c r="CWX119" s="170"/>
      <c r="CWY119" s="170"/>
      <c r="CWZ119" s="170"/>
      <c r="CXA119" s="170"/>
      <c r="CXB119" s="170"/>
      <c r="CXC119" s="170"/>
      <c r="CXD119" s="170"/>
      <c r="CXE119" s="170"/>
      <c r="CXF119" s="170"/>
      <c r="CXG119" s="170"/>
      <c r="CXH119" s="170"/>
      <c r="CXI119" s="170"/>
      <c r="CXJ119" s="170"/>
      <c r="CXK119" s="170"/>
      <c r="CXL119" s="170"/>
      <c r="CXM119" s="170"/>
      <c r="CXN119" s="170"/>
      <c r="CXO119" s="170"/>
      <c r="CXP119" s="170"/>
      <c r="CXQ119" s="170"/>
      <c r="CXR119" s="170"/>
      <c r="CXS119" s="170"/>
      <c r="CXT119" s="170"/>
      <c r="CXU119" s="170"/>
      <c r="CXV119" s="170"/>
      <c r="CXW119" s="170"/>
      <c r="CXX119" s="170"/>
      <c r="CXY119" s="170"/>
      <c r="CXZ119" s="170"/>
      <c r="CYA119" s="170"/>
      <c r="CYB119" s="170"/>
      <c r="CYC119" s="170"/>
      <c r="CYD119" s="170"/>
      <c r="CYE119" s="170"/>
      <c r="CYF119" s="170"/>
      <c r="CYG119" s="170"/>
      <c r="CYH119" s="170"/>
      <c r="CYI119" s="170"/>
      <c r="CYJ119" s="170"/>
      <c r="CYK119" s="170"/>
      <c r="CYL119" s="170"/>
      <c r="CYM119" s="170"/>
      <c r="CYN119" s="170"/>
      <c r="CYO119" s="170"/>
      <c r="CYP119" s="170"/>
      <c r="CYQ119" s="170"/>
      <c r="CYR119" s="170"/>
      <c r="CYS119" s="170"/>
      <c r="CYT119" s="170"/>
      <c r="CYU119" s="170"/>
      <c r="CYV119" s="170"/>
      <c r="CYW119" s="170"/>
      <c r="CYX119" s="170"/>
      <c r="CYY119" s="170"/>
      <c r="CYZ119" s="170"/>
      <c r="CZA119" s="170"/>
      <c r="CZB119" s="170"/>
      <c r="CZC119" s="170"/>
      <c r="CZD119" s="170"/>
      <c r="CZE119" s="170"/>
      <c r="CZF119" s="170"/>
      <c r="CZG119" s="170"/>
      <c r="CZH119" s="170"/>
      <c r="CZI119" s="170"/>
      <c r="CZJ119" s="170"/>
      <c r="CZK119" s="170"/>
      <c r="CZL119" s="170"/>
      <c r="CZM119" s="170"/>
      <c r="CZN119" s="170"/>
      <c r="CZO119" s="170"/>
      <c r="CZP119" s="170"/>
      <c r="CZQ119" s="170"/>
      <c r="CZR119" s="170"/>
      <c r="CZS119" s="170"/>
      <c r="CZT119" s="170"/>
      <c r="CZU119" s="170"/>
      <c r="CZV119" s="170"/>
      <c r="CZW119" s="170"/>
      <c r="CZX119" s="170"/>
      <c r="CZY119" s="170"/>
      <c r="CZZ119" s="170"/>
      <c r="DAA119" s="170"/>
      <c r="DAB119" s="170"/>
      <c r="DAC119" s="170"/>
      <c r="DAD119" s="170"/>
      <c r="DAE119" s="170"/>
      <c r="DAF119" s="170"/>
      <c r="DAG119" s="170"/>
      <c r="DAH119" s="170"/>
      <c r="DAI119" s="170"/>
      <c r="DAJ119" s="170"/>
      <c r="DAK119" s="170"/>
      <c r="DAL119" s="170"/>
      <c r="DAM119" s="170"/>
      <c r="DAN119" s="170"/>
      <c r="DAO119" s="170"/>
      <c r="DAP119" s="170"/>
      <c r="DAQ119" s="170"/>
      <c r="DAR119" s="170"/>
      <c r="DAS119" s="170"/>
      <c r="DAT119" s="170"/>
      <c r="DAU119" s="170"/>
      <c r="DAV119" s="170"/>
      <c r="DAW119" s="170"/>
      <c r="DAX119" s="170"/>
      <c r="DAY119" s="170"/>
      <c r="DAZ119" s="170"/>
      <c r="DBA119" s="170"/>
      <c r="DBB119" s="170"/>
      <c r="DBC119" s="170"/>
      <c r="DBD119" s="170"/>
      <c r="DBE119" s="170"/>
      <c r="DBF119" s="170"/>
      <c r="DBG119" s="170"/>
      <c r="DBH119" s="170"/>
      <c r="DBI119" s="170"/>
      <c r="DBJ119" s="170"/>
      <c r="DBK119" s="170"/>
      <c r="DBL119" s="170"/>
      <c r="DBM119" s="170"/>
      <c r="DBN119" s="170"/>
      <c r="DBO119" s="170"/>
      <c r="DBP119" s="170"/>
      <c r="DBQ119" s="170"/>
      <c r="DBR119" s="170"/>
      <c r="DBS119" s="170"/>
      <c r="DBT119" s="170"/>
      <c r="DBU119" s="170"/>
      <c r="DBV119" s="170"/>
      <c r="DBW119" s="170"/>
      <c r="DBX119" s="170"/>
      <c r="DBY119" s="170"/>
      <c r="DBZ119" s="170"/>
      <c r="DCA119" s="170"/>
      <c r="DCB119" s="170"/>
      <c r="DCC119" s="170"/>
      <c r="DCD119" s="170"/>
      <c r="DCE119" s="170"/>
      <c r="DCF119" s="170"/>
      <c r="DCG119" s="170"/>
      <c r="DCH119" s="170"/>
      <c r="DCI119" s="170"/>
      <c r="DCJ119" s="170"/>
      <c r="DCK119" s="170"/>
      <c r="DCL119" s="170"/>
      <c r="DCM119" s="170"/>
      <c r="DCN119" s="170"/>
      <c r="DCO119" s="170"/>
      <c r="DCP119" s="170"/>
      <c r="DCQ119" s="170"/>
      <c r="DCR119" s="170"/>
      <c r="DCS119" s="170"/>
      <c r="DCT119" s="170"/>
      <c r="DCU119" s="170"/>
      <c r="DCV119" s="170"/>
      <c r="DCW119" s="170"/>
      <c r="DCX119" s="170"/>
      <c r="DCY119" s="170"/>
      <c r="DCZ119" s="170"/>
      <c r="DDA119" s="170"/>
      <c r="DDB119" s="170"/>
      <c r="DDC119" s="170"/>
      <c r="DDD119" s="170"/>
      <c r="DDE119" s="170"/>
      <c r="DDF119" s="170"/>
      <c r="DDG119" s="170"/>
      <c r="DDH119" s="170"/>
      <c r="DDI119" s="170"/>
      <c r="DDJ119" s="170"/>
      <c r="DDK119" s="170"/>
      <c r="DDL119" s="170"/>
      <c r="DDM119" s="170"/>
      <c r="DDN119" s="170"/>
      <c r="DDO119" s="170"/>
      <c r="DDP119" s="170"/>
      <c r="DDQ119" s="170"/>
      <c r="DDR119" s="170"/>
      <c r="DDS119" s="170"/>
      <c r="DDT119" s="170"/>
      <c r="DDU119" s="170"/>
      <c r="DDV119" s="170"/>
      <c r="DDW119" s="170"/>
      <c r="DDX119" s="170"/>
      <c r="DDY119" s="170"/>
      <c r="DDZ119" s="170"/>
      <c r="DEA119" s="170"/>
      <c r="DEB119" s="170"/>
      <c r="DEC119" s="170"/>
      <c r="DED119" s="170"/>
      <c r="DEE119" s="170"/>
      <c r="DEF119" s="170"/>
      <c r="DEG119" s="170"/>
      <c r="DEH119" s="170"/>
      <c r="DEI119" s="170"/>
      <c r="DEJ119" s="170"/>
      <c r="DEK119" s="170"/>
      <c r="DEL119" s="170"/>
      <c r="DEM119" s="170"/>
      <c r="DEN119" s="170"/>
      <c r="DEO119" s="170"/>
      <c r="DEP119" s="170"/>
      <c r="DEQ119" s="170"/>
      <c r="DER119" s="170"/>
      <c r="DES119" s="170"/>
      <c r="DET119" s="170"/>
      <c r="DEU119" s="170"/>
      <c r="DEV119" s="170"/>
      <c r="DEW119" s="170"/>
      <c r="DEX119" s="170"/>
      <c r="DEY119" s="170"/>
      <c r="DEZ119" s="170"/>
      <c r="DFA119" s="170"/>
      <c r="DFB119" s="170"/>
      <c r="DFC119" s="170"/>
      <c r="DFD119" s="170"/>
      <c r="DFE119" s="170"/>
      <c r="DFF119" s="170"/>
      <c r="DFG119" s="170"/>
      <c r="DFH119" s="170"/>
      <c r="DFI119" s="170"/>
      <c r="DFJ119" s="170"/>
      <c r="DFK119" s="170"/>
      <c r="DFL119" s="170"/>
      <c r="DFM119" s="170"/>
      <c r="DFN119" s="170"/>
      <c r="DFO119" s="170"/>
      <c r="DFP119" s="170"/>
      <c r="DFQ119" s="170"/>
      <c r="DFR119" s="170"/>
      <c r="DFS119" s="170"/>
      <c r="DFT119" s="170"/>
      <c r="DFU119" s="170"/>
      <c r="DFV119" s="170"/>
      <c r="DFW119" s="170"/>
      <c r="DFX119" s="170"/>
      <c r="DFY119" s="170"/>
      <c r="DFZ119" s="170"/>
      <c r="DGA119" s="170"/>
      <c r="DGB119" s="170"/>
      <c r="DGC119" s="170"/>
      <c r="DGD119" s="170"/>
      <c r="DGE119" s="170"/>
      <c r="DGF119" s="170"/>
      <c r="DGG119" s="170"/>
      <c r="DGH119" s="170"/>
      <c r="DGI119" s="170"/>
      <c r="DGJ119" s="170"/>
      <c r="DGK119" s="170"/>
      <c r="DGL119" s="170"/>
      <c r="DGM119" s="170"/>
      <c r="DGN119" s="170"/>
      <c r="DGO119" s="170"/>
      <c r="DGP119" s="170"/>
      <c r="DGQ119" s="170"/>
      <c r="DGR119" s="170"/>
      <c r="DGS119" s="170"/>
      <c r="DGT119" s="170"/>
      <c r="DGU119" s="170"/>
      <c r="DGV119" s="170"/>
      <c r="DGW119" s="170"/>
      <c r="DGX119" s="170"/>
      <c r="DGY119" s="170"/>
      <c r="DGZ119" s="170"/>
      <c r="DHA119" s="170"/>
      <c r="DHB119" s="170"/>
      <c r="DHC119" s="170"/>
      <c r="DHD119" s="170"/>
      <c r="DHE119" s="170"/>
      <c r="DHF119" s="170"/>
      <c r="DHG119" s="170"/>
      <c r="DHH119" s="170"/>
      <c r="DHI119" s="170"/>
      <c r="DHJ119" s="170"/>
      <c r="DHK119" s="170"/>
      <c r="DHL119" s="170"/>
      <c r="DHM119" s="170"/>
      <c r="DHN119" s="170"/>
      <c r="DHO119" s="170"/>
      <c r="DHP119" s="170"/>
      <c r="DHQ119" s="170"/>
      <c r="DHR119" s="170"/>
      <c r="DHS119" s="170"/>
      <c r="DHT119" s="170"/>
      <c r="DHU119" s="170"/>
      <c r="DHV119" s="170"/>
      <c r="DHW119" s="170"/>
      <c r="DHX119" s="170"/>
      <c r="DHY119" s="170"/>
      <c r="DHZ119" s="170"/>
      <c r="DIA119" s="170"/>
      <c r="DIB119" s="170"/>
      <c r="DIC119" s="170"/>
      <c r="DID119" s="170"/>
      <c r="DIE119" s="170"/>
      <c r="DIF119" s="170"/>
      <c r="DIG119" s="170"/>
      <c r="DIH119" s="170"/>
      <c r="DII119" s="170"/>
      <c r="DIJ119" s="170"/>
      <c r="DIK119" s="170"/>
      <c r="DIL119" s="170"/>
      <c r="DIM119" s="170"/>
      <c r="DIN119" s="170"/>
      <c r="DIO119" s="170"/>
      <c r="DIP119" s="170"/>
      <c r="DIQ119" s="170"/>
      <c r="DIR119" s="170"/>
      <c r="DIS119" s="170"/>
      <c r="DIT119" s="170"/>
      <c r="DIU119" s="170"/>
      <c r="DIV119" s="170"/>
      <c r="DIW119" s="170"/>
      <c r="DIX119" s="170"/>
      <c r="DIY119" s="170"/>
      <c r="DIZ119" s="170"/>
      <c r="DJA119" s="170"/>
      <c r="DJB119" s="170"/>
      <c r="DJC119" s="170"/>
      <c r="DJD119" s="170"/>
      <c r="DJE119" s="170"/>
      <c r="DJF119" s="170"/>
      <c r="DJG119" s="170"/>
      <c r="DJH119" s="170"/>
      <c r="DJI119" s="170"/>
      <c r="DJJ119" s="170"/>
      <c r="DJK119" s="170"/>
      <c r="DJL119" s="170"/>
      <c r="DJM119" s="170"/>
      <c r="DJN119" s="170"/>
      <c r="DJO119" s="170"/>
      <c r="DJP119" s="170"/>
      <c r="DJQ119" s="170"/>
      <c r="DJR119" s="170"/>
      <c r="DJS119" s="170"/>
      <c r="DJT119" s="170"/>
      <c r="DJU119" s="170"/>
      <c r="DJV119" s="170"/>
      <c r="DJW119" s="170"/>
      <c r="DJX119" s="170"/>
      <c r="DJY119" s="170"/>
      <c r="DJZ119" s="170"/>
      <c r="DKA119" s="170"/>
      <c r="DKB119" s="170"/>
      <c r="DKC119" s="170"/>
      <c r="DKD119" s="170"/>
      <c r="DKE119" s="170"/>
      <c r="DKF119" s="170"/>
      <c r="DKG119" s="170"/>
      <c r="DKH119" s="170"/>
      <c r="DKI119" s="170"/>
      <c r="DKJ119" s="170"/>
      <c r="DKK119" s="170"/>
      <c r="DKL119" s="170"/>
      <c r="DKM119" s="170"/>
      <c r="DKN119" s="170"/>
      <c r="DKO119" s="170"/>
      <c r="DKP119" s="170"/>
      <c r="DKQ119" s="170"/>
      <c r="DKR119" s="170"/>
      <c r="DKS119" s="170"/>
      <c r="DKT119" s="170"/>
      <c r="DKU119" s="170"/>
      <c r="DKV119" s="170"/>
      <c r="DKW119" s="170"/>
      <c r="DKX119" s="170"/>
      <c r="DKY119" s="170"/>
      <c r="DKZ119" s="170"/>
      <c r="DLA119" s="170"/>
      <c r="DLB119" s="170"/>
      <c r="DLC119" s="170"/>
      <c r="DLD119" s="170"/>
      <c r="DLE119" s="170"/>
      <c r="DLF119" s="170"/>
      <c r="DLG119" s="170"/>
      <c r="DLH119" s="170"/>
      <c r="DLI119" s="170"/>
      <c r="DLJ119" s="170"/>
      <c r="DLK119" s="170"/>
      <c r="DLL119" s="170"/>
      <c r="DLM119" s="170"/>
      <c r="DLN119" s="170"/>
      <c r="DLO119" s="170"/>
      <c r="DLP119" s="170"/>
      <c r="DLQ119" s="170"/>
      <c r="DLR119" s="170"/>
      <c r="DLS119" s="170"/>
      <c r="DLT119" s="170"/>
      <c r="DLU119" s="170"/>
      <c r="DLV119" s="170"/>
      <c r="DLW119" s="170"/>
      <c r="DLX119" s="170"/>
      <c r="DLY119" s="170"/>
      <c r="DLZ119" s="170"/>
      <c r="DMA119" s="170"/>
      <c r="DMB119" s="170"/>
      <c r="DMC119" s="170"/>
      <c r="DMD119" s="170"/>
      <c r="DME119" s="170"/>
      <c r="DMF119" s="170"/>
      <c r="DMG119" s="170"/>
      <c r="DMH119" s="170"/>
      <c r="DMI119" s="170"/>
      <c r="DMJ119" s="170"/>
      <c r="DMK119" s="170"/>
      <c r="DML119" s="170"/>
      <c r="DMM119" s="170"/>
      <c r="DMN119" s="170"/>
      <c r="DMO119" s="170"/>
      <c r="DMP119" s="170"/>
      <c r="DMQ119" s="170"/>
      <c r="DMR119" s="170"/>
      <c r="DMS119" s="170"/>
      <c r="DMT119" s="170"/>
      <c r="DMU119" s="170"/>
      <c r="DMV119" s="170"/>
      <c r="DMW119" s="170"/>
      <c r="DMX119" s="170"/>
      <c r="DMY119" s="170"/>
      <c r="DMZ119" s="170"/>
      <c r="DNA119" s="170"/>
      <c r="DNB119" s="170"/>
      <c r="DNC119" s="170"/>
      <c r="DND119" s="170"/>
      <c r="DNE119" s="170"/>
      <c r="DNF119" s="170"/>
      <c r="DNG119" s="170"/>
      <c r="DNH119" s="170"/>
      <c r="DNI119" s="170"/>
      <c r="DNJ119" s="170"/>
      <c r="DNK119" s="170"/>
      <c r="DNL119" s="170"/>
      <c r="DNM119" s="170"/>
      <c r="DNN119" s="170"/>
      <c r="DNO119" s="170"/>
      <c r="DNP119" s="170"/>
      <c r="DNQ119" s="170"/>
      <c r="DNR119" s="170"/>
      <c r="DNS119" s="170"/>
      <c r="DNT119" s="170"/>
      <c r="DNU119" s="170"/>
      <c r="DNV119" s="170"/>
      <c r="DNW119" s="170"/>
      <c r="DNX119" s="170"/>
      <c r="DNY119" s="170"/>
      <c r="DNZ119" s="170"/>
      <c r="DOA119" s="170"/>
      <c r="DOB119" s="170"/>
      <c r="DOC119" s="170"/>
      <c r="DOD119" s="170"/>
      <c r="DOE119" s="170"/>
      <c r="DOF119" s="170"/>
      <c r="DOG119" s="170"/>
      <c r="DOH119" s="170"/>
      <c r="DOI119" s="170"/>
      <c r="DOJ119" s="170"/>
      <c r="DOK119" s="170"/>
      <c r="DOL119" s="170"/>
      <c r="DOM119" s="170"/>
      <c r="DON119" s="170"/>
      <c r="DOO119" s="170"/>
      <c r="DOP119" s="170"/>
      <c r="DOQ119" s="170"/>
      <c r="DOR119" s="170"/>
      <c r="DOS119" s="170"/>
      <c r="DOT119" s="170"/>
      <c r="DOU119" s="170"/>
      <c r="DOV119" s="170"/>
      <c r="DOW119" s="170"/>
      <c r="DOX119" s="170"/>
      <c r="DOY119" s="170"/>
      <c r="DOZ119" s="170"/>
      <c r="DPA119" s="170"/>
      <c r="DPB119" s="170"/>
      <c r="DPC119" s="170"/>
      <c r="DPD119" s="170"/>
      <c r="DPE119" s="170"/>
      <c r="DPF119" s="170"/>
      <c r="DPG119" s="170"/>
      <c r="DPH119" s="170"/>
      <c r="DPI119" s="170"/>
      <c r="DPJ119" s="170"/>
      <c r="DPK119" s="170"/>
      <c r="DPL119" s="170"/>
      <c r="DPM119" s="170"/>
      <c r="DPN119" s="170"/>
      <c r="DPO119" s="170"/>
      <c r="DPP119" s="170"/>
      <c r="DPQ119" s="170"/>
      <c r="DPR119" s="170"/>
      <c r="DPS119" s="170"/>
      <c r="DPT119" s="170"/>
      <c r="DPU119" s="170"/>
      <c r="DPV119" s="170"/>
      <c r="DPW119" s="170"/>
      <c r="DPX119" s="170"/>
      <c r="DPY119" s="170"/>
      <c r="DPZ119" s="170"/>
      <c r="DQA119" s="170"/>
      <c r="DQB119" s="170"/>
      <c r="DQC119" s="170"/>
      <c r="DQD119" s="170"/>
      <c r="DQE119" s="170"/>
      <c r="DQF119" s="170"/>
      <c r="DQG119" s="170"/>
      <c r="DQH119" s="170"/>
      <c r="DQI119" s="170"/>
      <c r="DQJ119" s="170"/>
      <c r="DQK119" s="170"/>
      <c r="DQL119" s="170"/>
      <c r="DQM119" s="170"/>
      <c r="DQN119" s="170"/>
      <c r="DQO119" s="170"/>
      <c r="DQP119" s="170"/>
      <c r="DQQ119" s="170"/>
      <c r="DQR119" s="170"/>
      <c r="DQS119" s="170"/>
      <c r="DQT119" s="170"/>
      <c r="DQU119" s="170"/>
      <c r="DQV119" s="170"/>
      <c r="DQW119" s="170"/>
      <c r="DQX119" s="170"/>
      <c r="DQY119" s="170"/>
      <c r="DQZ119" s="170"/>
      <c r="DRA119" s="170"/>
      <c r="DRB119" s="170"/>
      <c r="DRC119" s="170"/>
      <c r="DRD119" s="170"/>
      <c r="DRE119" s="170"/>
      <c r="DRF119" s="170"/>
      <c r="DRG119" s="170"/>
      <c r="DRH119" s="170"/>
      <c r="DRI119" s="170"/>
      <c r="DRJ119" s="170"/>
      <c r="DRK119" s="170"/>
      <c r="DRL119" s="170"/>
      <c r="DRM119" s="170"/>
      <c r="DRN119" s="170"/>
      <c r="DRO119" s="170"/>
      <c r="DRP119" s="170"/>
      <c r="DRQ119" s="170"/>
      <c r="DRR119" s="170"/>
      <c r="DRS119" s="170"/>
      <c r="DRT119" s="170"/>
      <c r="DRU119" s="170"/>
      <c r="DRV119" s="170"/>
      <c r="DRW119" s="170"/>
      <c r="DRX119" s="170"/>
      <c r="DRY119" s="170"/>
      <c r="DRZ119" s="170"/>
      <c r="DSA119" s="170"/>
      <c r="DSB119" s="170"/>
      <c r="DSC119" s="170"/>
      <c r="DSD119" s="170"/>
      <c r="DSE119" s="170"/>
      <c r="DSF119" s="170"/>
      <c r="DSG119" s="170"/>
      <c r="DSH119" s="170"/>
      <c r="DSI119" s="170"/>
      <c r="DSJ119" s="170"/>
      <c r="DSK119" s="170"/>
      <c r="DSL119" s="170"/>
      <c r="DSM119" s="170"/>
      <c r="DSN119" s="170"/>
      <c r="DSO119" s="170"/>
      <c r="DSP119" s="170"/>
      <c r="DSQ119" s="170"/>
      <c r="DSR119" s="170"/>
      <c r="DSS119" s="170"/>
      <c r="DST119" s="170"/>
      <c r="DSU119" s="170"/>
      <c r="DSV119" s="170"/>
      <c r="DSW119" s="170"/>
      <c r="DSX119" s="170"/>
      <c r="DSY119" s="170"/>
      <c r="DSZ119" s="170"/>
      <c r="DTA119" s="170"/>
      <c r="DTB119" s="170"/>
      <c r="DTC119" s="170"/>
      <c r="DTD119" s="170"/>
      <c r="DTE119" s="170"/>
      <c r="DTF119" s="170"/>
      <c r="DTG119" s="170"/>
      <c r="DTH119" s="170"/>
      <c r="DTI119" s="170"/>
      <c r="DTJ119" s="170"/>
      <c r="DTK119" s="170"/>
      <c r="DTL119" s="170"/>
      <c r="DTM119" s="170"/>
      <c r="DTN119" s="170"/>
      <c r="DTO119" s="170"/>
      <c r="DTP119" s="170"/>
      <c r="DTQ119" s="170"/>
      <c r="DTR119" s="170"/>
      <c r="DTS119" s="170"/>
      <c r="DTT119" s="170"/>
      <c r="DTU119" s="170"/>
      <c r="DTV119" s="170"/>
      <c r="DTW119" s="170"/>
      <c r="DTX119" s="170"/>
      <c r="DTY119" s="170"/>
      <c r="DTZ119" s="170"/>
      <c r="DUA119" s="170"/>
      <c r="DUB119" s="170"/>
      <c r="DUC119" s="170"/>
      <c r="DUD119" s="170"/>
      <c r="DUE119" s="170"/>
      <c r="DUF119" s="170"/>
      <c r="DUG119" s="170"/>
      <c r="DUH119" s="170"/>
      <c r="DUI119" s="170"/>
      <c r="DUJ119" s="170"/>
      <c r="DUK119" s="170"/>
      <c r="DUL119" s="170"/>
      <c r="DUM119" s="170"/>
      <c r="DUN119" s="170"/>
      <c r="DUO119" s="170"/>
      <c r="DUP119" s="170"/>
      <c r="DUQ119" s="170"/>
      <c r="DUR119" s="170"/>
      <c r="DUS119" s="170"/>
      <c r="DUT119" s="170"/>
      <c r="DUU119" s="170"/>
      <c r="DUV119" s="170"/>
      <c r="DUW119" s="170"/>
      <c r="DUX119" s="170"/>
      <c r="DUY119" s="170"/>
      <c r="DUZ119" s="170"/>
      <c r="DVA119" s="170"/>
      <c r="DVB119" s="170"/>
      <c r="DVC119" s="170"/>
      <c r="DVD119" s="170"/>
      <c r="DVE119" s="170"/>
      <c r="DVF119" s="170"/>
      <c r="DVG119" s="170"/>
      <c r="DVH119" s="170"/>
      <c r="DVI119" s="170"/>
      <c r="DVJ119" s="170"/>
      <c r="DVK119" s="170"/>
      <c r="DVL119" s="170"/>
      <c r="DVM119" s="170"/>
      <c r="DVN119" s="170"/>
      <c r="DVO119" s="170"/>
      <c r="DVP119" s="170"/>
      <c r="DVQ119" s="170"/>
      <c r="DVR119" s="170"/>
      <c r="DVS119" s="170"/>
      <c r="DVT119" s="170"/>
      <c r="DVU119" s="170"/>
      <c r="DVV119" s="170"/>
      <c r="DVW119" s="170"/>
      <c r="DVX119" s="170"/>
      <c r="DVY119" s="170"/>
      <c r="DVZ119" s="170"/>
      <c r="DWA119" s="170"/>
      <c r="DWB119" s="170"/>
      <c r="DWC119" s="170"/>
      <c r="DWD119" s="170"/>
      <c r="DWE119" s="170"/>
      <c r="DWF119" s="170"/>
      <c r="DWG119" s="170"/>
      <c r="DWH119" s="170"/>
      <c r="DWI119" s="170"/>
      <c r="DWJ119" s="170"/>
      <c r="DWK119" s="170"/>
      <c r="DWL119" s="170"/>
      <c r="DWM119" s="170"/>
      <c r="DWN119" s="170"/>
      <c r="DWO119" s="170"/>
      <c r="DWP119" s="170"/>
      <c r="DWQ119" s="170"/>
      <c r="DWR119" s="170"/>
      <c r="DWS119" s="170"/>
      <c r="DWT119" s="170"/>
      <c r="DWU119" s="170"/>
      <c r="DWV119" s="170"/>
      <c r="DWW119" s="170"/>
      <c r="DWX119" s="170"/>
      <c r="DWY119" s="170"/>
      <c r="DWZ119" s="170"/>
      <c r="DXA119" s="170"/>
      <c r="DXB119" s="170"/>
      <c r="DXC119" s="170"/>
      <c r="DXD119" s="170"/>
      <c r="DXE119" s="170"/>
      <c r="DXF119" s="170"/>
      <c r="DXG119" s="170"/>
      <c r="DXH119" s="170"/>
      <c r="DXI119" s="170"/>
      <c r="DXJ119" s="170"/>
      <c r="DXK119" s="170"/>
      <c r="DXL119" s="170"/>
      <c r="DXM119" s="170"/>
      <c r="DXN119" s="170"/>
      <c r="DXO119" s="170"/>
      <c r="DXP119" s="170"/>
      <c r="DXQ119" s="170"/>
      <c r="DXR119" s="170"/>
      <c r="DXS119" s="170"/>
      <c r="DXT119" s="170"/>
      <c r="DXU119" s="170"/>
      <c r="DXV119" s="170"/>
      <c r="DXW119" s="170"/>
      <c r="DXX119" s="170"/>
      <c r="DXY119" s="170"/>
      <c r="DXZ119" s="170"/>
      <c r="DYA119" s="170"/>
      <c r="DYB119" s="170"/>
      <c r="DYC119" s="170"/>
      <c r="DYD119" s="170"/>
      <c r="DYE119" s="170"/>
      <c r="DYF119" s="170"/>
      <c r="DYG119" s="170"/>
      <c r="DYH119" s="170"/>
      <c r="DYI119" s="170"/>
      <c r="DYJ119" s="170"/>
      <c r="DYK119" s="170"/>
      <c r="DYL119" s="170"/>
      <c r="DYM119" s="170"/>
      <c r="DYN119" s="170"/>
      <c r="DYO119" s="170"/>
      <c r="DYP119" s="170"/>
      <c r="DYQ119" s="170"/>
      <c r="DYR119" s="170"/>
      <c r="DYS119" s="170"/>
      <c r="DYT119" s="170"/>
      <c r="DYU119" s="170"/>
      <c r="DYV119" s="170"/>
      <c r="DYW119" s="170"/>
      <c r="DYX119" s="170"/>
      <c r="DYY119" s="170"/>
      <c r="DYZ119" s="170"/>
      <c r="DZA119" s="170"/>
      <c r="DZB119" s="170"/>
      <c r="DZC119" s="170"/>
      <c r="DZD119" s="170"/>
      <c r="DZE119" s="170"/>
      <c r="DZF119" s="170"/>
      <c r="DZG119" s="170"/>
      <c r="DZH119" s="170"/>
      <c r="DZI119" s="170"/>
      <c r="DZJ119" s="170"/>
      <c r="DZK119" s="170"/>
      <c r="DZL119" s="170"/>
      <c r="DZM119" s="170"/>
      <c r="DZN119" s="170"/>
      <c r="DZO119" s="170"/>
      <c r="DZP119" s="170"/>
      <c r="DZQ119" s="170"/>
      <c r="DZR119" s="170"/>
      <c r="DZS119" s="170"/>
      <c r="DZT119" s="170"/>
      <c r="DZU119" s="170"/>
      <c r="DZV119" s="170"/>
      <c r="DZW119" s="170"/>
      <c r="DZX119" s="170"/>
      <c r="DZY119" s="170"/>
      <c r="DZZ119" s="170"/>
      <c r="EAA119" s="170"/>
      <c r="EAB119" s="170"/>
      <c r="EAC119" s="170"/>
      <c r="EAD119" s="170"/>
      <c r="EAE119" s="170"/>
      <c r="EAF119" s="170"/>
      <c r="EAG119" s="170"/>
      <c r="EAH119" s="170"/>
      <c r="EAI119" s="170"/>
      <c r="EAJ119" s="170"/>
      <c r="EAK119" s="170"/>
      <c r="EAL119" s="170"/>
      <c r="EAM119" s="170"/>
      <c r="EAN119" s="170"/>
      <c r="EAO119" s="170"/>
      <c r="EAP119" s="170"/>
      <c r="EAQ119" s="170"/>
      <c r="EAR119" s="170"/>
      <c r="EAS119" s="170"/>
      <c r="EAT119" s="170"/>
      <c r="EAU119" s="170"/>
      <c r="EAV119" s="170"/>
      <c r="EAW119" s="170"/>
      <c r="EAX119" s="170"/>
      <c r="EAY119" s="170"/>
      <c r="EAZ119" s="170"/>
      <c r="EBA119" s="170"/>
      <c r="EBB119" s="170"/>
      <c r="EBC119" s="170"/>
      <c r="EBD119" s="170"/>
      <c r="EBE119" s="170"/>
      <c r="EBF119" s="170"/>
      <c r="EBG119" s="170"/>
      <c r="EBH119" s="170"/>
      <c r="EBI119" s="170"/>
      <c r="EBJ119" s="170"/>
      <c r="EBK119" s="170"/>
      <c r="EBL119" s="170"/>
      <c r="EBM119" s="170"/>
      <c r="EBN119" s="170"/>
      <c r="EBO119" s="170"/>
      <c r="EBP119" s="170"/>
      <c r="EBQ119" s="170"/>
      <c r="EBR119" s="170"/>
      <c r="EBS119" s="170"/>
      <c r="EBT119" s="170"/>
      <c r="EBU119" s="170"/>
      <c r="EBV119" s="170"/>
      <c r="EBW119" s="170"/>
      <c r="EBX119" s="170"/>
      <c r="EBY119" s="170"/>
      <c r="EBZ119" s="170"/>
      <c r="ECA119" s="170"/>
      <c r="ECB119" s="170"/>
      <c r="ECC119" s="170"/>
      <c r="ECD119" s="170"/>
      <c r="ECE119" s="170"/>
      <c r="ECF119" s="170"/>
      <c r="ECG119" s="170"/>
      <c r="ECH119" s="170"/>
      <c r="ECI119" s="170"/>
      <c r="ECJ119" s="170"/>
      <c r="ECK119" s="170"/>
      <c r="ECL119" s="170"/>
      <c r="ECM119" s="170"/>
      <c r="ECN119" s="170"/>
      <c r="ECO119" s="170"/>
      <c r="ECP119" s="170"/>
      <c r="ECQ119" s="170"/>
      <c r="ECR119" s="170"/>
      <c r="ECS119" s="170"/>
      <c r="ECT119" s="170"/>
      <c r="ECU119" s="170"/>
      <c r="ECV119" s="170"/>
      <c r="ECW119" s="170"/>
      <c r="ECX119" s="170"/>
      <c r="ECY119" s="170"/>
      <c r="ECZ119" s="170"/>
      <c r="EDA119" s="170"/>
      <c r="EDB119" s="170"/>
      <c r="EDC119" s="170"/>
      <c r="EDD119" s="170"/>
      <c r="EDE119" s="170"/>
      <c r="EDF119" s="170"/>
      <c r="EDG119" s="170"/>
      <c r="EDH119" s="170"/>
      <c r="EDI119" s="170"/>
      <c r="EDJ119" s="170"/>
      <c r="EDK119" s="170"/>
      <c r="EDL119" s="170"/>
      <c r="EDM119" s="170"/>
      <c r="EDN119" s="170"/>
      <c r="EDO119" s="170"/>
      <c r="EDP119" s="170"/>
      <c r="EDQ119" s="170"/>
      <c r="EDR119" s="170"/>
      <c r="EDS119" s="170"/>
      <c r="EDT119" s="170"/>
      <c r="EDU119" s="170"/>
      <c r="EDV119" s="170"/>
      <c r="EDW119" s="170"/>
      <c r="EDX119" s="170"/>
      <c r="EDY119" s="170"/>
      <c r="EDZ119" s="170"/>
      <c r="EEA119" s="170"/>
      <c r="EEB119" s="170"/>
      <c r="EEC119" s="170"/>
      <c r="EED119" s="170"/>
      <c r="EEE119" s="170"/>
      <c r="EEF119" s="170"/>
      <c r="EEG119" s="170"/>
      <c r="EEH119" s="170"/>
      <c r="EEI119" s="170"/>
      <c r="EEJ119" s="170"/>
      <c r="EEK119" s="170"/>
      <c r="EEL119" s="170"/>
      <c r="EEM119" s="170"/>
      <c r="EEN119" s="170"/>
      <c r="EEO119" s="170"/>
      <c r="EEP119" s="170"/>
      <c r="EEQ119" s="170"/>
      <c r="EER119" s="170"/>
      <c r="EES119" s="170"/>
      <c r="EET119" s="170"/>
      <c r="EEU119" s="170"/>
      <c r="EEV119" s="170"/>
      <c r="EEW119" s="170"/>
      <c r="EEX119" s="170"/>
      <c r="EEY119" s="170"/>
      <c r="EEZ119" s="170"/>
      <c r="EFA119" s="170"/>
      <c r="EFB119" s="170"/>
      <c r="EFC119" s="170"/>
      <c r="EFD119" s="170"/>
      <c r="EFE119" s="170"/>
      <c r="EFF119" s="170"/>
      <c r="EFG119" s="170"/>
      <c r="EFH119" s="170"/>
      <c r="EFI119" s="170"/>
      <c r="EFJ119" s="170"/>
      <c r="EFK119" s="170"/>
      <c r="EFL119" s="170"/>
      <c r="EFM119" s="170"/>
      <c r="EFN119" s="170"/>
      <c r="EFO119" s="170"/>
      <c r="EFP119" s="170"/>
      <c r="EFQ119" s="170"/>
      <c r="EFR119" s="170"/>
      <c r="EFS119" s="170"/>
      <c r="EFT119" s="170"/>
      <c r="EFU119" s="170"/>
      <c r="EFV119" s="170"/>
      <c r="EFW119" s="170"/>
      <c r="EFX119" s="170"/>
      <c r="EFY119" s="170"/>
      <c r="EFZ119" s="170"/>
      <c r="EGA119" s="170"/>
      <c r="EGB119" s="170"/>
      <c r="EGC119" s="170"/>
      <c r="EGD119" s="170"/>
      <c r="EGE119" s="170"/>
      <c r="EGF119" s="170"/>
      <c r="EGG119" s="170"/>
      <c r="EGH119" s="170"/>
      <c r="EGI119" s="170"/>
      <c r="EGJ119" s="170"/>
      <c r="EGK119" s="170"/>
      <c r="EGL119" s="170"/>
      <c r="EGM119" s="170"/>
      <c r="EGN119" s="170"/>
      <c r="EGO119" s="170"/>
      <c r="EGP119" s="170"/>
      <c r="EGQ119" s="170"/>
      <c r="EGR119" s="170"/>
      <c r="EGS119" s="170"/>
      <c r="EGT119" s="170"/>
      <c r="EGU119" s="170"/>
      <c r="EGV119" s="170"/>
      <c r="EGW119" s="170"/>
      <c r="EGX119" s="170"/>
      <c r="EGY119" s="170"/>
      <c r="EGZ119" s="170"/>
      <c r="EHA119" s="170"/>
      <c r="EHB119" s="170"/>
      <c r="EHC119" s="170"/>
      <c r="EHD119" s="170"/>
      <c r="EHE119" s="170"/>
      <c r="EHF119" s="170"/>
      <c r="EHG119" s="170"/>
      <c r="EHH119" s="170"/>
      <c r="EHI119" s="170"/>
      <c r="EHJ119" s="170"/>
      <c r="EHK119" s="170"/>
      <c r="EHL119" s="170"/>
      <c r="EHM119" s="170"/>
      <c r="EHN119" s="170"/>
      <c r="EHO119" s="170"/>
      <c r="EHP119" s="170"/>
      <c r="EHQ119" s="170"/>
      <c r="EHR119" s="170"/>
      <c r="EHS119" s="170"/>
      <c r="EHT119" s="170"/>
      <c r="EHU119" s="170"/>
      <c r="EHV119" s="170"/>
      <c r="EHW119" s="170"/>
      <c r="EHX119" s="170"/>
      <c r="EHY119" s="170"/>
      <c r="EHZ119" s="170"/>
      <c r="EIA119" s="170"/>
      <c r="EIB119" s="170"/>
      <c r="EIC119" s="170"/>
      <c r="EID119" s="170"/>
      <c r="EIE119" s="170"/>
      <c r="EIF119" s="170"/>
      <c r="EIG119" s="170"/>
      <c r="EIH119" s="170"/>
      <c r="EII119" s="170"/>
      <c r="EIJ119" s="170"/>
      <c r="EIK119" s="170"/>
      <c r="EIL119" s="170"/>
      <c r="EIM119" s="170"/>
      <c r="EIN119" s="170"/>
      <c r="EIO119" s="170"/>
      <c r="EIP119" s="170"/>
      <c r="EIQ119" s="170"/>
      <c r="EIR119" s="170"/>
      <c r="EIS119" s="170"/>
      <c r="EIT119" s="170"/>
      <c r="EIU119" s="170"/>
      <c r="EIV119" s="170"/>
      <c r="EIW119" s="170"/>
      <c r="EIX119" s="170"/>
      <c r="EIY119" s="170"/>
      <c r="EIZ119" s="170"/>
      <c r="EJA119" s="170"/>
      <c r="EJB119" s="170"/>
      <c r="EJC119" s="170"/>
      <c r="EJD119" s="170"/>
      <c r="EJE119" s="170"/>
      <c r="EJF119" s="170"/>
      <c r="EJG119" s="170"/>
      <c r="EJH119" s="170"/>
      <c r="EJI119" s="170"/>
      <c r="EJJ119" s="170"/>
      <c r="EJK119" s="170"/>
      <c r="EJL119" s="170"/>
      <c r="EJM119" s="170"/>
      <c r="EJN119" s="170"/>
      <c r="EJO119" s="170"/>
      <c r="EJP119" s="170"/>
      <c r="EJQ119" s="170"/>
      <c r="EJR119" s="170"/>
      <c r="EJS119" s="170"/>
      <c r="EJT119" s="170"/>
      <c r="EJU119" s="170"/>
      <c r="EJV119" s="170"/>
      <c r="EJW119" s="170"/>
      <c r="EJX119" s="170"/>
      <c r="EJY119" s="170"/>
      <c r="EJZ119" s="170"/>
      <c r="EKA119" s="170"/>
      <c r="EKB119" s="170"/>
      <c r="EKC119" s="170"/>
      <c r="EKD119" s="170"/>
      <c r="EKE119" s="170"/>
      <c r="EKF119" s="170"/>
      <c r="EKG119" s="170"/>
      <c r="EKH119" s="170"/>
      <c r="EKI119" s="170"/>
      <c r="EKJ119" s="170"/>
      <c r="EKK119" s="170"/>
      <c r="EKL119" s="170"/>
      <c r="EKM119" s="170"/>
      <c r="EKN119" s="170"/>
      <c r="EKO119" s="170"/>
      <c r="EKP119" s="170"/>
      <c r="EKQ119" s="170"/>
      <c r="EKR119" s="170"/>
      <c r="EKS119" s="170"/>
      <c r="EKT119" s="170"/>
      <c r="EKU119" s="170"/>
      <c r="EKV119" s="170"/>
      <c r="EKW119" s="170"/>
      <c r="EKX119" s="170"/>
      <c r="EKY119" s="170"/>
      <c r="EKZ119" s="170"/>
      <c r="ELA119" s="170"/>
      <c r="ELB119" s="170"/>
      <c r="ELC119" s="170"/>
      <c r="ELD119" s="170"/>
      <c r="ELE119" s="170"/>
      <c r="ELF119" s="170"/>
      <c r="ELG119" s="170"/>
      <c r="ELH119" s="170"/>
      <c r="ELI119" s="170"/>
      <c r="ELJ119" s="170"/>
      <c r="ELK119" s="170"/>
      <c r="ELL119" s="170"/>
      <c r="ELM119" s="170"/>
      <c r="ELN119" s="170"/>
      <c r="ELO119" s="170"/>
      <c r="ELP119" s="170"/>
      <c r="ELQ119" s="170"/>
      <c r="ELR119" s="170"/>
      <c r="ELS119" s="170"/>
      <c r="ELT119" s="170"/>
      <c r="ELU119" s="170"/>
      <c r="ELV119" s="170"/>
      <c r="ELW119" s="170"/>
      <c r="ELX119" s="170"/>
      <c r="ELY119" s="170"/>
      <c r="ELZ119" s="170"/>
      <c r="EMA119" s="170"/>
      <c r="EMB119" s="170"/>
      <c r="EMC119" s="170"/>
      <c r="EMD119" s="170"/>
      <c r="EME119" s="170"/>
      <c r="EMF119" s="170"/>
      <c r="EMG119" s="170"/>
      <c r="EMH119" s="170"/>
      <c r="EMI119" s="170"/>
      <c r="EMJ119" s="170"/>
      <c r="EMK119" s="170"/>
      <c r="EML119" s="170"/>
      <c r="EMM119" s="170"/>
      <c r="EMN119" s="170"/>
      <c r="EMO119" s="170"/>
      <c r="EMP119" s="170"/>
      <c r="EMQ119" s="170"/>
      <c r="EMR119" s="170"/>
      <c r="EMS119" s="170"/>
      <c r="EMT119" s="170"/>
      <c r="EMU119" s="170"/>
      <c r="EMV119" s="170"/>
      <c r="EMW119" s="170"/>
      <c r="EMX119" s="170"/>
      <c r="EMY119" s="170"/>
      <c r="EMZ119" s="170"/>
      <c r="ENA119" s="170"/>
      <c r="ENB119" s="170"/>
      <c r="ENC119" s="170"/>
      <c r="END119" s="170"/>
      <c r="ENE119" s="170"/>
      <c r="ENF119" s="170"/>
      <c r="ENG119" s="170"/>
      <c r="ENH119" s="170"/>
      <c r="ENI119" s="170"/>
      <c r="ENJ119" s="170"/>
      <c r="ENK119" s="170"/>
      <c r="ENL119" s="170"/>
      <c r="ENM119" s="170"/>
      <c r="ENN119" s="170"/>
      <c r="ENO119" s="170"/>
      <c r="ENP119" s="170"/>
      <c r="ENQ119" s="170"/>
      <c r="ENR119" s="170"/>
      <c r="ENS119" s="170"/>
      <c r="ENT119" s="170"/>
      <c r="ENU119" s="170"/>
      <c r="ENV119" s="170"/>
      <c r="ENW119" s="170"/>
      <c r="ENX119" s="170"/>
      <c r="ENY119" s="170"/>
      <c r="ENZ119" s="170"/>
      <c r="EOA119" s="170"/>
      <c r="EOB119" s="170"/>
      <c r="EOC119" s="170"/>
      <c r="EOD119" s="170"/>
      <c r="EOE119" s="170"/>
      <c r="EOF119" s="170"/>
      <c r="EOG119" s="170"/>
      <c r="EOH119" s="170"/>
      <c r="EOI119" s="170"/>
      <c r="EOJ119" s="170"/>
      <c r="EOK119" s="170"/>
      <c r="EOL119" s="170"/>
      <c r="EOM119" s="170"/>
      <c r="EON119" s="170"/>
      <c r="EOO119" s="170"/>
      <c r="EOP119" s="170"/>
      <c r="EOQ119" s="170"/>
      <c r="EOR119" s="170"/>
      <c r="EOS119" s="170"/>
      <c r="EOT119" s="170"/>
      <c r="EOU119" s="170"/>
      <c r="EOV119" s="170"/>
      <c r="EOW119" s="170"/>
      <c r="EOX119" s="170"/>
      <c r="EOY119" s="170"/>
      <c r="EOZ119" s="170"/>
      <c r="EPA119" s="170"/>
      <c r="EPB119" s="170"/>
      <c r="EPC119" s="170"/>
      <c r="EPD119" s="170"/>
      <c r="EPE119" s="170"/>
      <c r="EPF119" s="170"/>
      <c r="EPG119" s="170"/>
      <c r="EPH119" s="170"/>
      <c r="EPI119" s="170"/>
      <c r="EPJ119" s="170"/>
      <c r="EPK119" s="170"/>
      <c r="EPL119" s="170"/>
      <c r="EPM119" s="170"/>
      <c r="EPN119" s="170"/>
      <c r="EPO119" s="170"/>
      <c r="EPP119" s="170"/>
      <c r="EPQ119" s="170"/>
      <c r="EPR119" s="170"/>
      <c r="EPS119" s="170"/>
      <c r="EPT119" s="170"/>
      <c r="EPU119" s="170"/>
      <c r="EPV119" s="170"/>
      <c r="EPW119" s="170"/>
      <c r="EPX119" s="170"/>
      <c r="EPY119" s="170"/>
      <c r="EPZ119" s="170"/>
      <c r="EQA119" s="170"/>
      <c r="EQB119" s="170"/>
      <c r="EQC119" s="170"/>
      <c r="EQD119" s="170"/>
      <c r="EQE119" s="170"/>
      <c r="EQF119" s="170"/>
      <c r="EQG119" s="170"/>
      <c r="EQH119" s="170"/>
      <c r="EQI119" s="170"/>
      <c r="EQJ119" s="170"/>
      <c r="EQK119" s="170"/>
      <c r="EQL119" s="170"/>
      <c r="EQM119" s="170"/>
      <c r="EQN119" s="170"/>
      <c r="EQO119" s="170"/>
      <c r="EQP119" s="170"/>
      <c r="EQQ119" s="170"/>
      <c r="EQR119" s="170"/>
      <c r="EQS119" s="170"/>
      <c r="EQT119" s="170"/>
      <c r="EQU119" s="170"/>
      <c r="EQV119" s="170"/>
      <c r="EQW119" s="170"/>
      <c r="EQX119" s="170"/>
      <c r="EQY119" s="170"/>
      <c r="EQZ119" s="170"/>
      <c r="ERA119" s="170"/>
      <c r="ERB119" s="170"/>
      <c r="ERC119" s="170"/>
      <c r="ERD119" s="170"/>
      <c r="ERE119" s="170"/>
      <c r="ERF119" s="170"/>
      <c r="ERG119" s="170"/>
      <c r="ERH119" s="170"/>
      <c r="ERI119" s="170"/>
      <c r="ERJ119" s="170"/>
      <c r="ERK119" s="170"/>
      <c r="ERL119" s="170"/>
      <c r="ERM119" s="170"/>
      <c r="ERN119" s="170"/>
      <c r="ERO119" s="170"/>
      <c r="ERP119" s="170"/>
      <c r="ERQ119" s="170"/>
      <c r="ERR119" s="170"/>
      <c r="ERS119" s="170"/>
      <c r="ERT119" s="170"/>
      <c r="ERU119" s="170"/>
      <c r="ERV119" s="170"/>
      <c r="ERW119" s="170"/>
      <c r="ERX119" s="170"/>
      <c r="ERY119" s="170"/>
      <c r="ERZ119" s="170"/>
      <c r="ESA119" s="170"/>
      <c r="ESB119" s="170"/>
      <c r="ESC119" s="170"/>
      <c r="ESD119" s="170"/>
      <c r="ESE119" s="170"/>
      <c r="ESF119" s="170"/>
      <c r="ESG119" s="170"/>
      <c r="ESH119" s="170"/>
      <c r="ESI119" s="170"/>
      <c r="ESJ119" s="170"/>
      <c r="ESK119" s="170"/>
      <c r="ESL119" s="170"/>
      <c r="ESM119" s="170"/>
      <c r="ESN119" s="170"/>
      <c r="ESO119" s="170"/>
      <c r="ESP119" s="170"/>
      <c r="ESQ119" s="170"/>
      <c r="ESR119" s="170"/>
      <c r="ESS119" s="170"/>
      <c r="EST119" s="170"/>
      <c r="ESU119" s="170"/>
      <c r="ESV119" s="170"/>
      <c r="ESW119" s="170"/>
      <c r="ESX119" s="170"/>
      <c r="ESY119" s="170"/>
      <c r="ESZ119" s="170"/>
      <c r="ETA119" s="170"/>
      <c r="ETB119" s="170"/>
      <c r="ETC119" s="170"/>
      <c r="ETD119" s="170"/>
      <c r="ETE119" s="170"/>
      <c r="ETF119" s="170"/>
      <c r="ETG119" s="170"/>
      <c r="ETH119" s="170"/>
      <c r="ETI119" s="170"/>
      <c r="ETJ119" s="170"/>
      <c r="ETK119" s="170"/>
      <c r="ETL119" s="170"/>
      <c r="ETM119" s="170"/>
      <c r="ETN119" s="170"/>
      <c r="ETO119" s="170"/>
      <c r="ETP119" s="170"/>
      <c r="ETQ119" s="170"/>
      <c r="ETR119" s="170"/>
      <c r="ETS119" s="170"/>
      <c r="ETT119" s="170"/>
      <c r="ETU119" s="170"/>
      <c r="ETV119" s="170"/>
      <c r="ETW119" s="170"/>
      <c r="ETX119" s="170"/>
      <c r="ETY119" s="170"/>
      <c r="ETZ119" s="170"/>
      <c r="EUA119" s="170"/>
      <c r="EUB119" s="170"/>
      <c r="EUC119" s="170"/>
      <c r="EUD119" s="170"/>
      <c r="EUE119" s="170"/>
      <c r="EUF119" s="170"/>
      <c r="EUG119" s="170"/>
      <c r="EUH119" s="170"/>
      <c r="EUI119" s="170"/>
      <c r="EUJ119" s="170"/>
      <c r="EUK119" s="170"/>
      <c r="EUL119" s="170"/>
      <c r="EUM119" s="170"/>
      <c r="EUN119" s="170"/>
      <c r="EUO119" s="170"/>
      <c r="EUP119" s="170"/>
      <c r="EUQ119" s="170"/>
      <c r="EUR119" s="170"/>
      <c r="EUS119" s="170"/>
      <c r="EUT119" s="170"/>
      <c r="EUU119" s="170"/>
      <c r="EUV119" s="170"/>
      <c r="EUW119" s="170"/>
      <c r="EUX119" s="170"/>
      <c r="EUY119" s="170"/>
      <c r="EUZ119" s="170"/>
      <c r="EVA119" s="170"/>
      <c r="EVB119" s="170"/>
      <c r="EVC119" s="170"/>
      <c r="EVD119" s="170"/>
      <c r="EVE119" s="170"/>
      <c r="EVF119" s="170"/>
      <c r="EVG119" s="170"/>
      <c r="EVH119" s="170"/>
      <c r="EVI119" s="170"/>
      <c r="EVJ119" s="170"/>
      <c r="EVK119" s="170"/>
      <c r="EVL119" s="170"/>
      <c r="EVM119" s="170"/>
      <c r="EVN119" s="170"/>
      <c r="EVO119" s="170"/>
      <c r="EVP119" s="170"/>
      <c r="EVQ119" s="170"/>
      <c r="EVR119" s="170"/>
      <c r="EVS119" s="170"/>
      <c r="EVT119" s="170"/>
      <c r="EVU119" s="170"/>
      <c r="EVV119" s="170"/>
      <c r="EVW119" s="170"/>
      <c r="EVX119" s="170"/>
      <c r="EVY119" s="170"/>
      <c r="EVZ119" s="170"/>
      <c r="EWA119" s="170"/>
      <c r="EWB119" s="170"/>
      <c r="EWC119" s="170"/>
      <c r="EWD119" s="170"/>
      <c r="EWE119" s="170"/>
      <c r="EWF119" s="170"/>
      <c r="EWG119" s="170"/>
      <c r="EWH119" s="170"/>
      <c r="EWI119" s="170"/>
      <c r="EWJ119" s="170"/>
      <c r="EWK119" s="170"/>
      <c r="EWL119" s="170"/>
      <c r="EWM119" s="170"/>
      <c r="EWN119" s="170"/>
      <c r="EWO119" s="170"/>
      <c r="EWP119" s="170"/>
      <c r="EWQ119" s="170"/>
      <c r="EWR119" s="170"/>
      <c r="EWS119" s="170"/>
      <c r="EWT119" s="170"/>
      <c r="EWU119" s="170"/>
      <c r="EWV119" s="170"/>
      <c r="EWW119" s="170"/>
      <c r="EWX119" s="170"/>
      <c r="EWY119" s="170"/>
      <c r="EWZ119" s="170"/>
      <c r="EXA119" s="170"/>
      <c r="EXB119" s="170"/>
      <c r="EXC119" s="170"/>
      <c r="EXD119" s="170"/>
      <c r="EXE119" s="170"/>
      <c r="EXF119" s="170"/>
      <c r="EXG119" s="170"/>
      <c r="EXH119" s="170"/>
      <c r="EXI119" s="170"/>
      <c r="EXJ119" s="170"/>
      <c r="EXK119" s="170"/>
      <c r="EXL119" s="170"/>
      <c r="EXM119" s="170"/>
      <c r="EXN119" s="170"/>
      <c r="EXO119" s="170"/>
      <c r="EXP119" s="170"/>
      <c r="EXQ119" s="170"/>
      <c r="EXR119" s="170"/>
      <c r="EXS119" s="170"/>
      <c r="EXT119" s="170"/>
      <c r="EXU119" s="170"/>
      <c r="EXV119" s="170"/>
      <c r="EXW119" s="170"/>
      <c r="EXX119" s="170"/>
      <c r="EXY119" s="170"/>
      <c r="EXZ119" s="170"/>
      <c r="EYA119" s="170"/>
      <c r="EYB119" s="170"/>
      <c r="EYC119" s="170"/>
      <c r="EYD119" s="170"/>
      <c r="EYE119" s="170"/>
      <c r="EYF119" s="170"/>
      <c r="EYG119" s="170"/>
      <c r="EYH119" s="170"/>
      <c r="EYI119" s="170"/>
      <c r="EYJ119" s="170"/>
      <c r="EYK119" s="170"/>
      <c r="EYL119" s="170"/>
      <c r="EYM119" s="170"/>
      <c r="EYN119" s="170"/>
      <c r="EYO119" s="170"/>
      <c r="EYP119" s="170"/>
      <c r="EYQ119" s="170"/>
      <c r="EYR119" s="170"/>
      <c r="EYS119" s="170"/>
      <c r="EYT119" s="170"/>
      <c r="EYU119" s="170"/>
      <c r="EYV119" s="170"/>
      <c r="EYW119" s="170"/>
      <c r="EYX119" s="170"/>
      <c r="EYY119" s="170"/>
      <c r="EYZ119" s="170"/>
      <c r="EZA119" s="170"/>
      <c r="EZB119" s="170"/>
      <c r="EZC119" s="170"/>
      <c r="EZD119" s="170"/>
      <c r="EZE119" s="170"/>
      <c r="EZF119" s="170"/>
      <c r="EZG119" s="170"/>
      <c r="EZH119" s="170"/>
      <c r="EZI119" s="170"/>
      <c r="EZJ119" s="170"/>
      <c r="EZK119" s="170"/>
      <c r="EZL119" s="170"/>
      <c r="EZM119" s="170"/>
      <c r="EZN119" s="170"/>
      <c r="EZO119" s="170"/>
      <c r="EZP119" s="170"/>
      <c r="EZQ119" s="170"/>
      <c r="EZR119" s="170"/>
      <c r="EZS119" s="170"/>
      <c r="EZT119" s="170"/>
      <c r="EZU119" s="170"/>
      <c r="EZV119" s="170"/>
      <c r="EZW119" s="170"/>
      <c r="EZX119" s="170"/>
      <c r="EZY119" s="170"/>
      <c r="EZZ119" s="170"/>
      <c r="FAA119" s="170"/>
      <c r="FAB119" s="170"/>
      <c r="FAC119" s="170"/>
      <c r="FAD119" s="170"/>
      <c r="FAE119" s="170"/>
      <c r="FAF119" s="170"/>
      <c r="FAG119" s="170"/>
      <c r="FAH119" s="170"/>
      <c r="FAI119" s="170"/>
      <c r="FAJ119" s="170"/>
      <c r="FAK119" s="170"/>
      <c r="FAL119" s="170"/>
      <c r="FAM119" s="170"/>
      <c r="FAN119" s="170"/>
      <c r="FAO119" s="170"/>
      <c r="FAP119" s="170"/>
      <c r="FAQ119" s="170"/>
      <c r="FAR119" s="170"/>
      <c r="FAS119" s="170"/>
      <c r="FAT119" s="170"/>
      <c r="FAU119" s="170"/>
      <c r="FAV119" s="170"/>
      <c r="FAW119" s="170"/>
      <c r="FAX119" s="170"/>
      <c r="FAY119" s="170"/>
      <c r="FAZ119" s="170"/>
      <c r="FBA119" s="170"/>
      <c r="FBB119" s="170"/>
      <c r="FBC119" s="170"/>
      <c r="FBD119" s="170"/>
      <c r="FBE119" s="170"/>
      <c r="FBF119" s="170"/>
      <c r="FBG119" s="170"/>
      <c r="FBH119" s="170"/>
      <c r="FBI119" s="170"/>
      <c r="FBJ119" s="170"/>
      <c r="FBK119" s="170"/>
      <c r="FBL119" s="170"/>
      <c r="FBM119" s="170"/>
      <c r="FBN119" s="170"/>
      <c r="FBO119" s="170"/>
      <c r="FBP119" s="170"/>
      <c r="FBQ119" s="170"/>
      <c r="FBR119" s="170"/>
      <c r="FBS119" s="170"/>
      <c r="FBT119" s="170"/>
      <c r="FBU119" s="170"/>
      <c r="FBV119" s="170"/>
      <c r="FBW119" s="170"/>
      <c r="FBX119" s="170"/>
      <c r="FBY119" s="170"/>
      <c r="FBZ119" s="170"/>
      <c r="FCA119" s="170"/>
      <c r="FCB119" s="170"/>
      <c r="FCC119" s="170"/>
      <c r="FCD119" s="170"/>
      <c r="FCE119" s="170"/>
      <c r="FCF119" s="170"/>
      <c r="FCG119" s="170"/>
      <c r="FCH119" s="170"/>
      <c r="FCI119" s="170"/>
      <c r="FCJ119" s="170"/>
      <c r="FCK119" s="170"/>
      <c r="FCL119" s="170"/>
      <c r="FCM119" s="170"/>
      <c r="FCN119" s="170"/>
      <c r="FCO119" s="170"/>
      <c r="FCP119" s="170"/>
      <c r="FCQ119" s="170"/>
      <c r="FCR119" s="170"/>
      <c r="FCS119" s="170"/>
      <c r="FCT119" s="170"/>
      <c r="FCU119" s="170"/>
      <c r="FCV119" s="170"/>
      <c r="FCW119" s="170"/>
      <c r="FCX119" s="170"/>
      <c r="FCY119" s="170"/>
      <c r="FCZ119" s="170"/>
      <c r="FDA119" s="170"/>
      <c r="FDB119" s="170"/>
      <c r="FDC119" s="170"/>
      <c r="FDD119" s="170"/>
      <c r="FDE119" s="170"/>
      <c r="FDF119" s="170"/>
      <c r="FDG119" s="170"/>
      <c r="FDH119" s="170"/>
      <c r="FDI119" s="170"/>
      <c r="FDJ119" s="170"/>
      <c r="FDK119" s="170"/>
      <c r="FDL119" s="170"/>
      <c r="FDM119" s="170"/>
      <c r="FDN119" s="170"/>
      <c r="FDO119" s="170"/>
      <c r="FDP119" s="170"/>
      <c r="FDQ119" s="170"/>
      <c r="FDR119" s="170"/>
      <c r="FDS119" s="170"/>
      <c r="FDT119" s="170"/>
      <c r="FDU119" s="170"/>
      <c r="FDV119" s="170"/>
      <c r="FDW119" s="170"/>
      <c r="FDX119" s="170"/>
      <c r="FDY119" s="170"/>
      <c r="FDZ119" s="170"/>
      <c r="FEA119" s="170"/>
      <c r="FEB119" s="170"/>
      <c r="FEC119" s="170"/>
      <c r="FED119" s="170"/>
      <c r="FEE119" s="170"/>
      <c r="FEF119" s="170"/>
      <c r="FEG119" s="170"/>
      <c r="FEH119" s="170"/>
      <c r="FEI119" s="170"/>
      <c r="FEJ119" s="170"/>
      <c r="FEK119" s="170"/>
      <c r="FEL119" s="170"/>
      <c r="FEM119" s="170"/>
      <c r="FEN119" s="170"/>
      <c r="FEO119" s="170"/>
      <c r="FEP119" s="170"/>
      <c r="FEQ119" s="170"/>
      <c r="FER119" s="170"/>
      <c r="FES119" s="170"/>
      <c r="FET119" s="170"/>
      <c r="FEU119" s="170"/>
      <c r="FEV119" s="170"/>
      <c r="FEW119" s="170"/>
      <c r="FEX119" s="170"/>
      <c r="FEY119" s="170"/>
      <c r="FEZ119" s="170"/>
      <c r="FFA119" s="170"/>
      <c r="FFB119" s="170"/>
      <c r="FFC119" s="170"/>
      <c r="FFD119" s="170"/>
      <c r="FFE119" s="170"/>
      <c r="FFF119" s="170"/>
      <c r="FFG119" s="170"/>
      <c r="FFH119" s="170"/>
      <c r="FFI119" s="170"/>
      <c r="FFJ119" s="170"/>
      <c r="FFK119" s="170"/>
      <c r="FFL119" s="170"/>
      <c r="FFM119" s="170"/>
      <c r="FFN119" s="170"/>
      <c r="FFO119" s="170"/>
      <c r="FFP119" s="170"/>
      <c r="FFQ119" s="170"/>
      <c r="FFR119" s="170"/>
      <c r="FFS119" s="170"/>
      <c r="FFT119" s="170"/>
      <c r="FFU119" s="170"/>
      <c r="FFV119" s="170"/>
      <c r="FFW119" s="170"/>
      <c r="FFX119" s="170"/>
      <c r="FFY119" s="170"/>
      <c r="FFZ119" s="170"/>
      <c r="FGA119" s="170"/>
      <c r="FGB119" s="170"/>
      <c r="FGC119" s="170"/>
      <c r="FGD119" s="170"/>
      <c r="FGE119" s="170"/>
      <c r="FGF119" s="170"/>
      <c r="FGG119" s="170"/>
      <c r="FGH119" s="170"/>
      <c r="FGI119" s="170"/>
      <c r="FGJ119" s="170"/>
      <c r="FGK119" s="170"/>
      <c r="FGL119" s="170"/>
      <c r="FGM119" s="170"/>
      <c r="FGN119" s="170"/>
      <c r="FGO119" s="170"/>
      <c r="FGP119" s="170"/>
      <c r="FGQ119" s="170"/>
      <c r="FGR119" s="170"/>
      <c r="FGS119" s="170"/>
      <c r="FGT119" s="170"/>
      <c r="FGU119" s="170"/>
      <c r="FGV119" s="170"/>
      <c r="FGW119" s="170"/>
      <c r="FGX119" s="170"/>
      <c r="FGY119" s="170"/>
      <c r="FGZ119" s="170"/>
      <c r="FHA119" s="170"/>
      <c r="FHB119" s="170"/>
      <c r="FHC119" s="170"/>
      <c r="FHD119" s="170"/>
      <c r="FHE119" s="170"/>
      <c r="FHF119" s="170"/>
      <c r="FHG119" s="170"/>
      <c r="FHH119" s="170"/>
      <c r="FHI119" s="170"/>
      <c r="FHJ119" s="170"/>
      <c r="FHK119" s="170"/>
      <c r="FHL119" s="170"/>
      <c r="FHM119" s="170"/>
      <c r="FHN119" s="170"/>
      <c r="FHO119" s="170"/>
      <c r="FHP119" s="170"/>
      <c r="FHQ119" s="170"/>
      <c r="FHR119" s="170"/>
      <c r="FHS119" s="170"/>
      <c r="FHT119" s="170"/>
      <c r="FHU119" s="170"/>
      <c r="FHV119" s="170"/>
      <c r="FHW119" s="170"/>
      <c r="FHX119" s="170"/>
      <c r="FHY119" s="170"/>
      <c r="FHZ119" s="170"/>
      <c r="FIA119" s="170"/>
      <c r="FIB119" s="170"/>
      <c r="FIC119" s="170"/>
      <c r="FID119" s="170"/>
      <c r="FIE119" s="170"/>
      <c r="FIF119" s="170"/>
      <c r="FIG119" s="170"/>
      <c r="FIH119" s="170"/>
      <c r="FII119" s="170"/>
      <c r="FIJ119" s="170"/>
      <c r="FIK119" s="170"/>
      <c r="FIL119" s="170"/>
      <c r="FIM119" s="170"/>
      <c r="FIN119" s="170"/>
      <c r="FIO119" s="170"/>
      <c r="FIP119" s="170"/>
      <c r="FIQ119" s="170"/>
      <c r="FIR119" s="170"/>
      <c r="FIS119" s="170"/>
      <c r="FIT119" s="170"/>
      <c r="FIU119" s="170"/>
      <c r="FIV119" s="170"/>
      <c r="FIW119" s="170"/>
      <c r="FIX119" s="170"/>
      <c r="FIY119" s="170"/>
      <c r="FIZ119" s="170"/>
      <c r="FJA119" s="170"/>
      <c r="FJB119" s="170"/>
      <c r="FJC119" s="170"/>
      <c r="FJD119" s="170"/>
      <c r="FJE119" s="170"/>
      <c r="FJF119" s="170"/>
      <c r="FJG119" s="170"/>
      <c r="FJH119" s="170"/>
      <c r="FJI119" s="170"/>
      <c r="FJJ119" s="170"/>
      <c r="FJK119" s="170"/>
      <c r="FJL119" s="170"/>
      <c r="FJM119" s="170"/>
      <c r="FJN119" s="170"/>
      <c r="FJO119" s="170"/>
      <c r="FJP119" s="170"/>
      <c r="FJQ119" s="170"/>
      <c r="FJR119" s="170"/>
      <c r="FJS119" s="170"/>
      <c r="FJT119" s="170"/>
      <c r="FJU119" s="170"/>
      <c r="FJV119" s="170"/>
      <c r="FJW119" s="170"/>
      <c r="FJX119" s="170"/>
      <c r="FJY119" s="170"/>
      <c r="FJZ119" s="170"/>
      <c r="FKA119" s="170"/>
      <c r="FKB119" s="170"/>
      <c r="FKC119" s="170"/>
      <c r="FKD119" s="170"/>
      <c r="FKE119" s="170"/>
      <c r="FKF119" s="170"/>
      <c r="FKG119" s="170"/>
      <c r="FKH119" s="170"/>
      <c r="FKI119" s="170"/>
      <c r="FKJ119" s="170"/>
      <c r="FKK119" s="170"/>
      <c r="FKL119" s="170"/>
      <c r="FKM119" s="170"/>
      <c r="FKN119" s="170"/>
      <c r="FKO119" s="170"/>
      <c r="FKP119" s="170"/>
      <c r="FKQ119" s="170"/>
      <c r="FKR119" s="170"/>
      <c r="FKS119" s="170"/>
      <c r="FKT119" s="170"/>
      <c r="FKU119" s="170"/>
      <c r="FKV119" s="170"/>
      <c r="FKW119" s="170"/>
      <c r="FKX119" s="170"/>
      <c r="FKY119" s="170"/>
      <c r="FKZ119" s="170"/>
      <c r="FLA119" s="170"/>
      <c r="FLB119" s="170"/>
      <c r="FLC119" s="170"/>
      <c r="FLD119" s="170"/>
      <c r="FLE119" s="170"/>
      <c r="FLF119" s="170"/>
      <c r="FLG119" s="170"/>
      <c r="FLH119" s="170"/>
      <c r="FLI119" s="170"/>
      <c r="FLJ119" s="170"/>
      <c r="FLK119" s="170"/>
      <c r="FLL119" s="170"/>
      <c r="FLM119" s="170"/>
      <c r="FLN119" s="170"/>
      <c r="FLO119" s="170"/>
      <c r="FLP119" s="170"/>
      <c r="FLQ119" s="170"/>
      <c r="FLR119" s="170"/>
      <c r="FLS119" s="170"/>
      <c r="FLT119" s="170"/>
      <c r="FLU119" s="170"/>
      <c r="FLV119" s="170"/>
      <c r="FLW119" s="170"/>
      <c r="FLX119" s="170"/>
      <c r="FLY119" s="170"/>
      <c r="FLZ119" s="170"/>
      <c r="FMA119" s="170"/>
      <c r="FMB119" s="170"/>
      <c r="FMC119" s="170"/>
      <c r="FMD119" s="170"/>
      <c r="FME119" s="170"/>
      <c r="FMF119" s="170"/>
      <c r="FMG119" s="170"/>
      <c r="FMH119" s="170"/>
      <c r="FMI119" s="170"/>
      <c r="FMJ119" s="170"/>
      <c r="FMK119" s="170"/>
      <c r="FML119" s="170"/>
      <c r="FMM119" s="170"/>
      <c r="FMN119" s="170"/>
      <c r="FMO119" s="170"/>
      <c r="FMP119" s="170"/>
      <c r="FMQ119" s="170"/>
      <c r="FMR119" s="170"/>
      <c r="FMS119" s="170"/>
      <c r="FMT119" s="170"/>
      <c r="FMU119" s="170"/>
      <c r="FMV119" s="170"/>
      <c r="FMW119" s="170"/>
      <c r="FMX119" s="170"/>
      <c r="FMY119" s="170"/>
      <c r="FMZ119" s="170"/>
      <c r="FNA119" s="170"/>
      <c r="FNB119" s="170"/>
      <c r="FNC119" s="170"/>
      <c r="FND119" s="170"/>
      <c r="FNE119" s="170"/>
      <c r="FNF119" s="170"/>
      <c r="FNG119" s="170"/>
      <c r="FNH119" s="170"/>
      <c r="FNI119" s="170"/>
      <c r="FNJ119" s="170"/>
      <c r="FNK119" s="170"/>
      <c r="FNL119" s="170"/>
      <c r="FNM119" s="170"/>
      <c r="FNN119" s="170"/>
      <c r="FNO119" s="170"/>
      <c r="FNP119" s="170"/>
      <c r="FNQ119" s="170"/>
      <c r="FNR119" s="170"/>
      <c r="FNS119" s="170"/>
      <c r="FNT119" s="170"/>
      <c r="FNU119" s="170"/>
      <c r="FNV119" s="170"/>
      <c r="FNW119" s="170"/>
      <c r="FNX119" s="170"/>
      <c r="FNY119" s="170"/>
      <c r="FNZ119" s="170"/>
      <c r="FOA119" s="170"/>
      <c r="FOB119" s="170"/>
      <c r="FOC119" s="170"/>
      <c r="FOD119" s="170"/>
      <c r="FOE119" s="170"/>
      <c r="FOF119" s="170"/>
      <c r="FOG119" s="170"/>
      <c r="FOH119" s="170"/>
      <c r="FOI119" s="170"/>
      <c r="FOJ119" s="170"/>
      <c r="FOK119" s="170"/>
      <c r="FOL119" s="170"/>
      <c r="FOM119" s="170"/>
      <c r="FON119" s="170"/>
      <c r="FOO119" s="170"/>
      <c r="FOP119" s="170"/>
      <c r="FOQ119" s="170"/>
      <c r="FOR119" s="170"/>
      <c r="FOS119" s="170"/>
      <c r="FOT119" s="170"/>
      <c r="FOU119" s="170"/>
      <c r="FOV119" s="170"/>
      <c r="FOW119" s="170"/>
      <c r="FOX119" s="170"/>
      <c r="FOY119" s="170"/>
      <c r="FOZ119" s="170"/>
      <c r="FPA119" s="170"/>
      <c r="FPB119" s="170"/>
      <c r="FPC119" s="170"/>
      <c r="FPD119" s="170"/>
      <c r="FPE119" s="170"/>
      <c r="FPF119" s="170"/>
      <c r="FPG119" s="170"/>
      <c r="FPH119" s="170"/>
      <c r="FPI119" s="170"/>
      <c r="FPJ119" s="170"/>
      <c r="FPK119" s="170"/>
      <c r="FPL119" s="170"/>
      <c r="FPM119" s="170"/>
      <c r="FPN119" s="170"/>
      <c r="FPO119" s="170"/>
      <c r="FPP119" s="170"/>
      <c r="FPQ119" s="170"/>
      <c r="FPR119" s="170"/>
      <c r="FPS119" s="170"/>
      <c r="FPT119" s="170"/>
      <c r="FPU119" s="170"/>
      <c r="FPV119" s="170"/>
      <c r="FPW119" s="170"/>
      <c r="FPX119" s="170"/>
      <c r="FPY119" s="170"/>
      <c r="FPZ119" s="170"/>
      <c r="FQA119" s="170"/>
      <c r="FQB119" s="170"/>
      <c r="FQC119" s="170"/>
      <c r="FQD119" s="170"/>
      <c r="FQE119" s="170"/>
      <c r="FQF119" s="170"/>
      <c r="FQG119" s="170"/>
      <c r="FQH119" s="170"/>
      <c r="FQI119" s="170"/>
      <c r="FQJ119" s="170"/>
      <c r="FQK119" s="170"/>
      <c r="FQL119" s="170"/>
      <c r="FQM119" s="170"/>
      <c r="FQN119" s="170"/>
      <c r="FQO119" s="170"/>
      <c r="FQP119" s="170"/>
      <c r="FQQ119" s="170"/>
      <c r="FQR119" s="170"/>
      <c r="FQS119" s="170"/>
      <c r="FQT119" s="170"/>
      <c r="FQU119" s="170"/>
      <c r="FQV119" s="170"/>
      <c r="FQW119" s="170"/>
      <c r="FQX119" s="170"/>
      <c r="FQY119" s="170"/>
      <c r="FQZ119" s="170"/>
      <c r="FRA119" s="170"/>
      <c r="FRB119" s="170"/>
      <c r="FRC119" s="170"/>
      <c r="FRD119" s="170"/>
      <c r="FRE119" s="170"/>
      <c r="FRF119" s="170"/>
      <c r="FRG119" s="170"/>
      <c r="FRH119" s="170"/>
      <c r="FRI119" s="170"/>
      <c r="FRJ119" s="170"/>
      <c r="FRK119" s="170"/>
      <c r="FRL119" s="170"/>
      <c r="FRM119" s="170"/>
      <c r="FRN119" s="170"/>
      <c r="FRO119" s="170"/>
      <c r="FRP119" s="170"/>
      <c r="FRQ119" s="170"/>
      <c r="FRR119" s="170"/>
      <c r="FRS119" s="170"/>
      <c r="FRT119" s="170"/>
      <c r="FRU119" s="170"/>
      <c r="FRV119" s="170"/>
      <c r="FRW119" s="170"/>
      <c r="FRX119" s="170"/>
      <c r="FRY119" s="170"/>
      <c r="FRZ119" s="170"/>
      <c r="FSA119" s="170"/>
      <c r="FSB119" s="170"/>
      <c r="FSC119" s="170"/>
      <c r="FSD119" s="170"/>
      <c r="FSE119" s="170"/>
      <c r="FSF119" s="170"/>
      <c r="FSG119" s="170"/>
      <c r="FSH119" s="170"/>
      <c r="FSI119" s="170"/>
      <c r="FSJ119" s="170"/>
      <c r="FSK119" s="170"/>
      <c r="FSL119" s="170"/>
      <c r="FSM119" s="170"/>
      <c r="FSN119" s="170"/>
      <c r="FSO119" s="170"/>
      <c r="FSP119" s="170"/>
      <c r="FSQ119" s="170"/>
      <c r="FSR119" s="170"/>
      <c r="FSS119" s="170"/>
      <c r="FST119" s="170"/>
      <c r="FSU119" s="170"/>
      <c r="FSV119" s="170"/>
      <c r="FSW119" s="170"/>
      <c r="FSX119" s="170"/>
      <c r="FSY119" s="170"/>
      <c r="FSZ119" s="170"/>
      <c r="FTA119" s="170"/>
      <c r="FTB119" s="170"/>
      <c r="FTC119" s="170"/>
      <c r="FTD119" s="170"/>
      <c r="FTE119" s="170"/>
      <c r="FTF119" s="170"/>
      <c r="FTG119" s="170"/>
      <c r="FTH119" s="170"/>
      <c r="FTI119" s="170"/>
      <c r="FTJ119" s="170"/>
      <c r="FTK119" s="170"/>
      <c r="FTL119" s="170"/>
      <c r="FTM119" s="170"/>
      <c r="FTN119" s="170"/>
      <c r="FTO119" s="170"/>
      <c r="FTP119" s="170"/>
      <c r="FTQ119" s="170"/>
      <c r="FTR119" s="170"/>
      <c r="FTS119" s="170"/>
      <c r="FTT119" s="170"/>
      <c r="FTU119" s="170"/>
      <c r="FTV119" s="170"/>
      <c r="FTW119" s="170"/>
      <c r="FTX119" s="170"/>
      <c r="FTY119" s="170"/>
      <c r="FTZ119" s="170"/>
      <c r="FUA119" s="170"/>
      <c r="FUB119" s="170"/>
      <c r="FUC119" s="170"/>
      <c r="FUD119" s="170"/>
      <c r="FUE119" s="170"/>
      <c r="FUF119" s="170"/>
      <c r="FUG119" s="170"/>
      <c r="FUH119" s="170"/>
      <c r="FUI119" s="170"/>
      <c r="FUJ119" s="170"/>
      <c r="FUK119" s="170"/>
      <c r="FUL119" s="170"/>
      <c r="FUM119" s="170"/>
      <c r="FUN119" s="170"/>
      <c r="FUO119" s="170"/>
      <c r="FUP119" s="170"/>
      <c r="FUQ119" s="170"/>
      <c r="FUR119" s="170"/>
      <c r="FUS119" s="170"/>
      <c r="FUT119" s="170"/>
      <c r="FUU119" s="170"/>
      <c r="FUV119" s="170"/>
      <c r="FUW119" s="170"/>
      <c r="FUX119" s="170"/>
      <c r="FUY119" s="170"/>
      <c r="FUZ119" s="170"/>
      <c r="FVA119" s="170"/>
      <c r="FVB119" s="170"/>
      <c r="FVC119" s="170"/>
      <c r="FVD119" s="170"/>
      <c r="FVE119" s="170"/>
      <c r="FVF119" s="170"/>
      <c r="FVG119" s="170"/>
      <c r="FVH119" s="170"/>
      <c r="FVI119" s="170"/>
      <c r="FVJ119" s="170"/>
      <c r="FVK119" s="170"/>
      <c r="FVL119" s="170"/>
      <c r="FVM119" s="170"/>
      <c r="FVN119" s="170"/>
      <c r="FVO119" s="170"/>
      <c r="FVP119" s="170"/>
      <c r="FVQ119" s="170"/>
      <c r="FVR119" s="170"/>
      <c r="FVS119" s="170"/>
      <c r="FVT119" s="170"/>
      <c r="FVU119" s="170"/>
      <c r="FVV119" s="170"/>
      <c r="FVW119" s="170"/>
      <c r="FVX119" s="170"/>
      <c r="FVY119" s="170"/>
      <c r="FVZ119" s="170"/>
      <c r="FWA119" s="170"/>
      <c r="FWB119" s="170"/>
      <c r="FWC119" s="170"/>
      <c r="FWD119" s="170"/>
      <c r="FWE119" s="170"/>
      <c r="FWF119" s="170"/>
      <c r="FWG119" s="170"/>
      <c r="FWH119" s="170"/>
      <c r="FWI119" s="170"/>
      <c r="FWJ119" s="170"/>
      <c r="FWK119" s="170"/>
      <c r="FWL119" s="170"/>
      <c r="FWM119" s="170"/>
      <c r="FWN119" s="170"/>
      <c r="FWO119" s="170"/>
      <c r="FWP119" s="170"/>
      <c r="FWQ119" s="170"/>
      <c r="FWR119" s="170"/>
      <c r="FWS119" s="170"/>
      <c r="FWT119" s="170"/>
      <c r="FWU119" s="170"/>
      <c r="FWV119" s="170"/>
      <c r="FWW119" s="170"/>
      <c r="FWX119" s="170"/>
      <c r="FWY119" s="170"/>
      <c r="FWZ119" s="170"/>
      <c r="FXA119" s="170"/>
      <c r="FXB119" s="170"/>
      <c r="FXC119" s="170"/>
      <c r="FXD119" s="170"/>
      <c r="FXE119" s="170"/>
      <c r="FXF119" s="170"/>
      <c r="FXG119" s="170"/>
      <c r="FXH119" s="170"/>
      <c r="FXI119" s="170"/>
      <c r="FXJ119" s="170"/>
      <c r="FXK119" s="170"/>
      <c r="FXL119" s="170"/>
      <c r="FXM119" s="170"/>
      <c r="FXN119" s="170"/>
      <c r="FXO119" s="170"/>
      <c r="FXP119" s="170"/>
      <c r="FXQ119" s="170"/>
      <c r="FXR119" s="170"/>
      <c r="FXS119" s="170"/>
      <c r="FXT119" s="170"/>
      <c r="FXU119" s="170"/>
      <c r="FXV119" s="170"/>
      <c r="FXW119" s="170"/>
      <c r="FXX119" s="170"/>
      <c r="FXY119" s="170"/>
      <c r="FXZ119" s="170"/>
      <c r="FYA119" s="170"/>
      <c r="FYB119" s="170"/>
      <c r="FYC119" s="170"/>
      <c r="FYD119" s="170"/>
      <c r="FYE119" s="170"/>
      <c r="FYF119" s="170"/>
      <c r="FYG119" s="170"/>
      <c r="FYH119" s="170"/>
      <c r="FYI119" s="170"/>
      <c r="FYJ119" s="170"/>
      <c r="FYK119" s="170"/>
      <c r="FYL119" s="170"/>
      <c r="FYM119" s="170"/>
      <c r="FYN119" s="170"/>
      <c r="FYO119" s="170"/>
      <c r="FYP119" s="170"/>
      <c r="FYQ119" s="170"/>
      <c r="FYR119" s="170"/>
      <c r="FYS119" s="170"/>
      <c r="FYT119" s="170"/>
      <c r="FYU119" s="170"/>
      <c r="FYV119" s="170"/>
      <c r="FYW119" s="170"/>
      <c r="FYX119" s="170"/>
      <c r="FYY119" s="170"/>
      <c r="FYZ119" s="170"/>
      <c r="FZA119" s="170"/>
      <c r="FZB119" s="170"/>
      <c r="FZC119" s="170"/>
      <c r="FZD119" s="170"/>
      <c r="FZE119" s="170"/>
      <c r="FZF119" s="170"/>
      <c r="FZG119" s="170"/>
      <c r="FZH119" s="170"/>
      <c r="FZI119" s="170"/>
      <c r="FZJ119" s="170"/>
      <c r="FZK119" s="170"/>
      <c r="FZL119" s="170"/>
      <c r="FZM119" s="170"/>
      <c r="FZN119" s="170"/>
      <c r="FZO119" s="170"/>
      <c r="FZP119" s="170"/>
      <c r="FZQ119" s="170"/>
      <c r="FZR119" s="170"/>
      <c r="FZS119" s="170"/>
      <c r="FZT119" s="170"/>
      <c r="FZU119" s="170"/>
      <c r="FZV119" s="170"/>
      <c r="FZW119" s="170"/>
      <c r="FZX119" s="170"/>
      <c r="FZY119" s="170"/>
      <c r="FZZ119" s="170"/>
      <c r="GAA119" s="170"/>
      <c r="GAB119" s="170"/>
      <c r="GAC119" s="170"/>
      <c r="GAD119" s="170"/>
      <c r="GAE119" s="170"/>
      <c r="GAF119" s="170"/>
      <c r="GAG119" s="170"/>
      <c r="GAH119" s="170"/>
      <c r="GAI119" s="170"/>
      <c r="GAJ119" s="170"/>
      <c r="GAK119" s="170"/>
      <c r="GAL119" s="170"/>
      <c r="GAM119" s="170"/>
      <c r="GAN119" s="170"/>
      <c r="GAO119" s="170"/>
      <c r="GAP119" s="170"/>
      <c r="GAQ119" s="170"/>
      <c r="GAR119" s="170"/>
      <c r="GAS119" s="170"/>
      <c r="GAT119" s="170"/>
      <c r="GAU119" s="170"/>
      <c r="GAV119" s="170"/>
      <c r="GAW119" s="170"/>
      <c r="GAX119" s="170"/>
      <c r="GAY119" s="170"/>
      <c r="GAZ119" s="170"/>
      <c r="GBA119" s="170"/>
      <c r="GBB119" s="170"/>
      <c r="GBC119" s="170"/>
      <c r="GBD119" s="170"/>
      <c r="GBE119" s="170"/>
      <c r="GBF119" s="170"/>
      <c r="GBG119" s="170"/>
      <c r="GBH119" s="170"/>
      <c r="GBI119" s="170"/>
      <c r="GBJ119" s="170"/>
      <c r="GBK119" s="170"/>
      <c r="GBL119" s="170"/>
      <c r="GBM119" s="170"/>
      <c r="GBN119" s="170"/>
      <c r="GBO119" s="170"/>
      <c r="GBP119" s="170"/>
      <c r="GBQ119" s="170"/>
      <c r="GBR119" s="170"/>
      <c r="GBS119" s="170"/>
      <c r="GBT119" s="170"/>
      <c r="GBU119" s="170"/>
      <c r="GBV119" s="170"/>
      <c r="GBW119" s="170"/>
      <c r="GBX119" s="170"/>
      <c r="GBY119" s="170"/>
      <c r="GBZ119" s="170"/>
      <c r="GCA119" s="170"/>
      <c r="GCB119" s="170"/>
      <c r="GCC119" s="170"/>
      <c r="GCD119" s="170"/>
      <c r="GCE119" s="170"/>
      <c r="GCF119" s="170"/>
      <c r="GCG119" s="170"/>
      <c r="GCH119" s="170"/>
      <c r="GCI119" s="170"/>
      <c r="GCJ119" s="170"/>
      <c r="GCK119" s="170"/>
      <c r="GCL119" s="170"/>
      <c r="GCM119" s="170"/>
      <c r="GCN119" s="170"/>
      <c r="GCO119" s="170"/>
      <c r="GCP119" s="170"/>
      <c r="GCQ119" s="170"/>
      <c r="GCR119" s="170"/>
      <c r="GCS119" s="170"/>
      <c r="GCT119" s="170"/>
      <c r="GCU119" s="170"/>
      <c r="GCV119" s="170"/>
      <c r="GCW119" s="170"/>
      <c r="GCX119" s="170"/>
      <c r="GCY119" s="170"/>
      <c r="GCZ119" s="170"/>
      <c r="GDA119" s="170"/>
      <c r="GDB119" s="170"/>
      <c r="GDC119" s="170"/>
      <c r="GDD119" s="170"/>
      <c r="GDE119" s="170"/>
      <c r="GDF119" s="170"/>
      <c r="GDG119" s="170"/>
      <c r="GDH119" s="170"/>
      <c r="GDI119" s="170"/>
      <c r="GDJ119" s="170"/>
      <c r="GDK119" s="170"/>
      <c r="GDL119" s="170"/>
      <c r="GDM119" s="170"/>
      <c r="GDN119" s="170"/>
      <c r="GDO119" s="170"/>
      <c r="GDP119" s="170"/>
      <c r="GDQ119" s="170"/>
      <c r="GDR119" s="170"/>
      <c r="GDS119" s="170"/>
      <c r="GDT119" s="170"/>
      <c r="GDU119" s="170"/>
      <c r="GDV119" s="170"/>
      <c r="GDW119" s="170"/>
      <c r="GDX119" s="170"/>
      <c r="GDY119" s="170"/>
      <c r="GDZ119" s="170"/>
      <c r="GEA119" s="170"/>
      <c r="GEB119" s="170"/>
      <c r="GEC119" s="170"/>
      <c r="GED119" s="170"/>
      <c r="GEE119" s="170"/>
      <c r="GEF119" s="170"/>
      <c r="GEG119" s="170"/>
      <c r="GEH119" s="170"/>
      <c r="GEI119" s="170"/>
      <c r="GEJ119" s="170"/>
      <c r="GEK119" s="170"/>
      <c r="GEL119" s="170"/>
      <c r="GEM119" s="170"/>
      <c r="GEN119" s="170"/>
      <c r="GEO119" s="170"/>
      <c r="GEP119" s="170"/>
      <c r="GEQ119" s="170"/>
      <c r="GER119" s="170"/>
      <c r="GES119" s="170"/>
      <c r="GET119" s="170"/>
      <c r="GEU119" s="170"/>
      <c r="GEV119" s="170"/>
      <c r="GEW119" s="170"/>
      <c r="GEX119" s="170"/>
      <c r="GEY119" s="170"/>
      <c r="GEZ119" s="170"/>
      <c r="GFA119" s="170"/>
      <c r="GFB119" s="170"/>
      <c r="GFC119" s="170"/>
      <c r="GFD119" s="170"/>
      <c r="GFE119" s="170"/>
      <c r="GFF119" s="170"/>
      <c r="GFG119" s="170"/>
      <c r="GFH119" s="170"/>
      <c r="GFI119" s="170"/>
      <c r="GFJ119" s="170"/>
      <c r="GFK119" s="170"/>
      <c r="GFL119" s="170"/>
      <c r="GFM119" s="170"/>
      <c r="GFN119" s="170"/>
      <c r="GFO119" s="170"/>
      <c r="GFP119" s="170"/>
      <c r="GFQ119" s="170"/>
      <c r="GFR119" s="170"/>
      <c r="GFS119" s="170"/>
      <c r="GFT119" s="170"/>
      <c r="GFU119" s="170"/>
      <c r="GFV119" s="170"/>
      <c r="GFW119" s="170"/>
      <c r="GFX119" s="170"/>
      <c r="GFY119" s="170"/>
      <c r="GFZ119" s="170"/>
      <c r="GGA119" s="170"/>
      <c r="GGB119" s="170"/>
      <c r="GGC119" s="170"/>
      <c r="GGD119" s="170"/>
      <c r="GGE119" s="170"/>
      <c r="GGF119" s="170"/>
      <c r="GGG119" s="170"/>
      <c r="GGH119" s="170"/>
      <c r="GGI119" s="170"/>
      <c r="GGJ119" s="170"/>
      <c r="GGK119" s="170"/>
      <c r="GGL119" s="170"/>
      <c r="GGM119" s="170"/>
      <c r="GGN119" s="170"/>
      <c r="GGO119" s="170"/>
      <c r="GGP119" s="170"/>
      <c r="GGQ119" s="170"/>
      <c r="GGR119" s="170"/>
      <c r="GGS119" s="170"/>
      <c r="GGT119" s="170"/>
      <c r="GGU119" s="170"/>
      <c r="GGV119" s="170"/>
      <c r="GGW119" s="170"/>
      <c r="GGX119" s="170"/>
      <c r="GGY119" s="170"/>
      <c r="GGZ119" s="170"/>
      <c r="GHA119" s="170"/>
      <c r="GHB119" s="170"/>
      <c r="GHC119" s="170"/>
      <c r="GHD119" s="170"/>
      <c r="GHE119" s="170"/>
      <c r="GHF119" s="170"/>
      <c r="GHG119" s="170"/>
      <c r="GHH119" s="170"/>
      <c r="GHI119" s="170"/>
      <c r="GHJ119" s="170"/>
      <c r="GHK119" s="170"/>
      <c r="GHL119" s="170"/>
      <c r="GHM119" s="170"/>
      <c r="GHN119" s="170"/>
      <c r="GHO119" s="170"/>
      <c r="GHP119" s="170"/>
      <c r="GHQ119" s="170"/>
      <c r="GHR119" s="170"/>
      <c r="GHS119" s="170"/>
      <c r="GHT119" s="170"/>
      <c r="GHU119" s="170"/>
      <c r="GHV119" s="170"/>
      <c r="GHW119" s="170"/>
      <c r="GHX119" s="170"/>
      <c r="GHY119" s="170"/>
      <c r="GHZ119" s="170"/>
      <c r="GIA119" s="170"/>
      <c r="GIB119" s="170"/>
      <c r="GIC119" s="170"/>
      <c r="GID119" s="170"/>
      <c r="GIE119" s="170"/>
      <c r="GIF119" s="170"/>
      <c r="GIG119" s="170"/>
      <c r="GIH119" s="170"/>
      <c r="GII119" s="170"/>
      <c r="GIJ119" s="170"/>
      <c r="GIK119" s="170"/>
      <c r="GIL119" s="170"/>
      <c r="GIM119" s="170"/>
      <c r="GIN119" s="170"/>
      <c r="GIO119" s="170"/>
      <c r="GIP119" s="170"/>
      <c r="GIQ119" s="170"/>
      <c r="GIR119" s="170"/>
      <c r="GIS119" s="170"/>
      <c r="GIT119" s="170"/>
      <c r="GIU119" s="170"/>
      <c r="GIV119" s="170"/>
      <c r="GIW119" s="170"/>
      <c r="GIX119" s="170"/>
      <c r="GIY119" s="170"/>
      <c r="GIZ119" s="170"/>
      <c r="GJA119" s="170"/>
      <c r="GJB119" s="170"/>
      <c r="GJC119" s="170"/>
      <c r="GJD119" s="170"/>
      <c r="GJE119" s="170"/>
      <c r="GJF119" s="170"/>
      <c r="GJG119" s="170"/>
      <c r="GJH119" s="170"/>
      <c r="GJI119" s="170"/>
      <c r="GJJ119" s="170"/>
      <c r="GJK119" s="170"/>
      <c r="GJL119" s="170"/>
      <c r="GJM119" s="170"/>
      <c r="GJN119" s="170"/>
      <c r="GJO119" s="170"/>
      <c r="GJP119" s="170"/>
      <c r="GJQ119" s="170"/>
      <c r="GJR119" s="170"/>
      <c r="GJS119" s="170"/>
      <c r="GJT119" s="170"/>
      <c r="GJU119" s="170"/>
      <c r="GJV119" s="170"/>
      <c r="GJW119" s="170"/>
      <c r="GJX119" s="170"/>
      <c r="GJY119" s="170"/>
      <c r="GJZ119" s="170"/>
      <c r="GKA119" s="170"/>
      <c r="GKB119" s="170"/>
      <c r="GKC119" s="170"/>
      <c r="GKD119" s="170"/>
      <c r="GKE119" s="170"/>
      <c r="GKF119" s="170"/>
      <c r="GKG119" s="170"/>
      <c r="GKH119" s="170"/>
      <c r="GKI119" s="170"/>
      <c r="GKJ119" s="170"/>
      <c r="GKK119" s="170"/>
      <c r="GKL119" s="170"/>
      <c r="GKM119" s="170"/>
      <c r="GKN119" s="170"/>
      <c r="GKO119" s="170"/>
      <c r="GKP119" s="170"/>
      <c r="GKQ119" s="170"/>
      <c r="GKR119" s="170"/>
      <c r="GKS119" s="170"/>
      <c r="GKT119" s="170"/>
      <c r="GKU119" s="170"/>
      <c r="GKV119" s="170"/>
      <c r="GKW119" s="170"/>
      <c r="GKX119" s="170"/>
      <c r="GKY119" s="170"/>
      <c r="GKZ119" s="170"/>
      <c r="GLA119" s="170"/>
      <c r="GLB119" s="170"/>
      <c r="GLC119" s="170"/>
      <c r="GLD119" s="170"/>
      <c r="GLE119" s="170"/>
      <c r="GLF119" s="170"/>
      <c r="GLG119" s="170"/>
      <c r="GLH119" s="170"/>
      <c r="GLI119" s="170"/>
      <c r="GLJ119" s="170"/>
      <c r="GLK119" s="170"/>
      <c r="GLL119" s="170"/>
      <c r="GLM119" s="170"/>
      <c r="GLN119" s="170"/>
      <c r="GLO119" s="170"/>
      <c r="GLP119" s="170"/>
      <c r="GLQ119" s="170"/>
      <c r="GLR119" s="170"/>
      <c r="GLS119" s="170"/>
      <c r="GLT119" s="170"/>
      <c r="GLU119" s="170"/>
      <c r="GLV119" s="170"/>
      <c r="GLW119" s="170"/>
      <c r="GLX119" s="170"/>
      <c r="GLY119" s="170"/>
      <c r="GLZ119" s="170"/>
      <c r="GMA119" s="170"/>
      <c r="GMB119" s="170"/>
      <c r="GMC119" s="170"/>
      <c r="GMD119" s="170"/>
      <c r="GME119" s="170"/>
      <c r="GMF119" s="170"/>
      <c r="GMG119" s="170"/>
      <c r="GMH119" s="170"/>
      <c r="GMI119" s="170"/>
      <c r="GMJ119" s="170"/>
      <c r="GMK119" s="170"/>
      <c r="GML119" s="170"/>
      <c r="GMM119" s="170"/>
      <c r="GMN119" s="170"/>
      <c r="GMO119" s="170"/>
      <c r="GMP119" s="170"/>
      <c r="GMQ119" s="170"/>
      <c r="GMR119" s="170"/>
      <c r="GMS119" s="170"/>
      <c r="GMT119" s="170"/>
      <c r="GMU119" s="170"/>
      <c r="GMV119" s="170"/>
      <c r="GMW119" s="170"/>
      <c r="GMX119" s="170"/>
      <c r="GMY119" s="170"/>
      <c r="GMZ119" s="170"/>
      <c r="GNA119" s="170"/>
      <c r="GNB119" s="170"/>
      <c r="GNC119" s="170"/>
      <c r="GND119" s="170"/>
      <c r="GNE119" s="170"/>
      <c r="GNF119" s="170"/>
      <c r="GNG119" s="170"/>
      <c r="GNH119" s="170"/>
      <c r="GNI119" s="170"/>
      <c r="GNJ119" s="170"/>
      <c r="GNK119" s="170"/>
      <c r="GNL119" s="170"/>
      <c r="GNM119" s="170"/>
      <c r="GNN119" s="170"/>
      <c r="GNO119" s="170"/>
      <c r="GNP119" s="170"/>
      <c r="GNQ119" s="170"/>
      <c r="GNR119" s="170"/>
      <c r="GNS119" s="170"/>
      <c r="GNT119" s="170"/>
      <c r="GNU119" s="170"/>
      <c r="GNV119" s="170"/>
      <c r="GNW119" s="170"/>
      <c r="GNX119" s="170"/>
      <c r="GNY119" s="170"/>
      <c r="GNZ119" s="170"/>
      <c r="GOA119" s="170"/>
      <c r="GOB119" s="170"/>
      <c r="GOC119" s="170"/>
      <c r="GOD119" s="170"/>
      <c r="GOE119" s="170"/>
      <c r="GOF119" s="170"/>
      <c r="GOG119" s="170"/>
      <c r="GOH119" s="170"/>
      <c r="GOI119" s="170"/>
      <c r="GOJ119" s="170"/>
      <c r="GOK119" s="170"/>
      <c r="GOL119" s="170"/>
      <c r="GOM119" s="170"/>
      <c r="GON119" s="170"/>
      <c r="GOO119" s="170"/>
      <c r="GOP119" s="170"/>
      <c r="GOQ119" s="170"/>
      <c r="GOR119" s="170"/>
      <c r="GOS119" s="170"/>
      <c r="GOT119" s="170"/>
      <c r="GOU119" s="170"/>
      <c r="GOV119" s="170"/>
      <c r="GOW119" s="170"/>
      <c r="GOX119" s="170"/>
      <c r="GOY119" s="170"/>
      <c r="GOZ119" s="170"/>
      <c r="GPA119" s="170"/>
      <c r="GPB119" s="170"/>
      <c r="GPC119" s="170"/>
      <c r="GPD119" s="170"/>
      <c r="GPE119" s="170"/>
      <c r="GPF119" s="170"/>
      <c r="GPG119" s="170"/>
      <c r="GPH119" s="170"/>
      <c r="GPI119" s="170"/>
      <c r="GPJ119" s="170"/>
      <c r="GPK119" s="170"/>
      <c r="GPL119" s="170"/>
      <c r="GPM119" s="170"/>
      <c r="GPN119" s="170"/>
      <c r="GPO119" s="170"/>
      <c r="GPP119" s="170"/>
      <c r="GPQ119" s="170"/>
      <c r="GPR119" s="170"/>
      <c r="GPS119" s="170"/>
      <c r="GPT119" s="170"/>
      <c r="GPU119" s="170"/>
      <c r="GPV119" s="170"/>
      <c r="GPW119" s="170"/>
      <c r="GPX119" s="170"/>
      <c r="GPY119" s="170"/>
      <c r="GPZ119" s="170"/>
      <c r="GQA119" s="170"/>
      <c r="GQB119" s="170"/>
      <c r="GQC119" s="170"/>
      <c r="GQD119" s="170"/>
      <c r="GQE119" s="170"/>
      <c r="GQF119" s="170"/>
      <c r="GQG119" s="170"/>
      <c r="GQH119" s="170"/>
      <c r="GQI119" s="170"/>
      <c r="GQJ119" s="170"/>
      <c r="GQK119" s="170"/>
      <c r="GQL119" s="170"/>
      <c r="GQM119" s="170"/>
      <c r="GQN119" s="170"/>
      <c r="GQO119" s="170"/>
      <c r="GQP119" s="170"/>
      <c r="GQQ119" s="170"/>
      <c r="GQR119" s="170"/>
      <c r="GQS119" s="170"/>
      <c r="GQT119" s="170"/>
      <c r="GQU119" s="170"/>
      <c r="GQV119" s="170"/>
      <c r="GQW119" s="170"/>
      <c r="GQX119" s="170"/>
      <c r="GQY119" s="170"/>
      <c r="GQZ119" s="170"/>
      <c r="GRA119" s="170"/>
      <c r="GRB119" s="170"/>
      <c r="GRC119" s="170"/>
      <c r="GRD119" s="170"/>
      <c r="GRE119" s="170"/>
      <c r="GRF119" s="170"/>
      <c r="GRG119" s="170"/>
      <c r="GRH119" s="170"/>
      <c r="GRI119" s="170"/>
      <c r="GRJ119" s="170"/>
      <c r="GRK119" s="170"/>
      <c r="GRL119" s="170"/>
      <c r="GRM119" s="170"/>
      <c r="GRN119" s="170"/>
      <c r="GRO119" s="170"/>
      <c r="GRP119" s="170"/>
      <c r="GRQ119" s="170"/>
      <c r="GRR119" s="170"/>
      <c r="GRS119" s="170"/>
      <c r="GRT119" s="170"/>
      <c r="GRU119" s="170"/>
      <c r="GRV119" s="170"/>
      <c r="GRW119" s="170"/>
      <c r="GRX119" s="170"/>
      <c r="GRY119" s="170"/>
      <c r="GRZ119" s="170"/>
      <c r="GSA119" s="170"/>
      <c r="GSB119" s="170"/>
      <c r="GSC119" s="170"/>
      <c r="GSD119" s="170"/>
      <c r="GSE119" s="170"/>
      <c r="GSF119" s="170"/>
      <c r="GSG119" s="170"/>
      <c r="GSH119" s="170"/>
      <c r="GSI119" s="170"/>
      <c r="GSJ119" s="170"/>
      <c r="GSK119" s="170"/>
      <c r="GSL119" s="170"/>
      <c r="GSM119" s="170"/>
      <c r="GSN119" s="170"/>
      <c r="GSO119" s="170"/>
      <c r="GSP119" s="170"/>
      <c r="GSQ119" s="170"/>
      <c r="GSR119" s="170"/>
      <c r="GSS119" s="170"/>
      <c r="GST119" s="170"/>
      <c r="GSU119" s="170"/>
      <c r="GSV119" s="170"/>
      <c r="GSW119" s="170"/>
      <c r="GSX119" s="170"/>
      <c r="GSY119" s="170"/>
      <c r="GSZ119" s="170"/>
      <c r="GTA119" s="170"/>
      <c r="GTB119" s="170"/>
      <c r="GTC119" s="170"/>
      <c r="GTD119" s="170"/>
      <c r="GTE119" s="170"/>
      <c r="GTF119" s="170"/>
      <c r="GTG119" s="170"/>
      <c r="GTH119" s="170"/>
      <c r="GTI119" s="170"/>
      <c r="GTJ119" s="170"/>
      <c r="GTK119" s="170"/>
      <c r="GTL119" s="170"/>
      <c r="GTM119" s="170"/>
      <c r="GTN119" s="170"/>
      <c r="GTO119" s="170"/>
      <c r="GTP119" s="170"/>
      <c r="GTQ119" s="170"/>
      <c r="GTR119" s="170"/>
      <c r="GTS119" s="170"/>
      <c r="GTT119" s="170"/>
      <c r="GTU119" s="170"/>
      <c r="GTV119" s="170"/>
      <c r="GTW119" s="170"/>
      <c r="GTX119" s="170"/>
      <c r="GTY119" s="170"/>
      <c r="GTZ119" s="170"/>
      <c r="GUA119" s="170"/>
      <c r="GUB119" s="170"/>
      <c r="GUC119" s="170"/>
      <c r="GUD119" s="170"/>
      <c r="GUE119" s="170"/>
      <c r="GUF119" s="170"/>
      <c r="GUG119" s="170"/>
      <c r="GUH119" s="170"/>
      <c r="GUI119" s="170"/>
      <c r="GUJ119" s="170"/>
      <c r="GUK119" s="170"/>
      <c r="GUL119" s="170"/>
      <c r="GUM119" s="170"/>
      <c r="GUN119" s="170"/>
      <c r="GUO119" s="170"/>
      <c r="GUP119" s="170"/>
      <c r="GUQ119" s="170"/>
      <c r="GUR119" s="170"/>
      <c r="GUS119" s="170"/>
      <c r="GUT119" s="170"/>
      <c r="GUU119" s="170"/>
      <c r="GUV119" s="170"/>
      <c r="GUW119" s="170"/>
      <c r="GUX119" s="170"/>
      <c r="GUY119" s="170"/>
      <c r="GUZ119" s="170"/>
      <c r="GVA119" s="170"/>
      <c r="GVB119" s="170"/>
      <c r="GVC119" s="170"/>
      <c r="GVD119" s="170"/>
      <c r="GVE119" s="170"/>
      <c r="GVF119" s="170"/>
      <c r="GVG119" s="170"/>
      <c r="GVH119" s="170"/>
      <c r="GVI119" s="170"/>
      <c r="GVJ119" s="170"/>
      <c r="GVK119" s="170"/>
      <c r="GVL119" s="170"/>
      <c r="GVM119" s="170"/>
      <c r="GVN119" s="170"/>
      <c r="GVO119" s="170"/>
      <c r="GVP119" s="170"/>
      <c r="GVQ119" s="170"/>
      <c r="GVR119" s="170"/>
      <c r="GVS119" s="170"/>
      <c r="GVT119" s="170"/>
      <c r="GVU119" s="170"/>
      <c r="GVV119" s="170"/>
      <c r="GVW119" s="170"/>
      <c r="GVX119" s="170"/>
      <c r="GVY119" s="170"/>
      <c r="GVZ119" s="170"/>
      <c r="GWA119" s="170"/>
      <c r="GWB119" s="170"/>
      <c r="GWC119" s="170"/>
      <c r="GWD119" s="170"/>
      <c r="GWE119" s="170"/>
      <c r="GWF119" s="170"/>
      <c r="GWG119" s="170"/>
      <c r="GWH119" s="170"/>
      <c r="GWI119" s="170"/>
      <c r="GWJ119" s="170"/>
      <c r="GWK119" s="170"/>
      <c r="GWL119" s="170"/>
      <c r="GWM119" s="170"/>
      <c r="GWN119" s="170"/>
      <c r="GWO119" s="170"/>
      <c r="GWP119" s="170"/>
      <c r="GWQ119" s="170"/>
      <c r="GWR119" s="170"/>
      <c r="GWS119" s="170"/>
      <c r="GWT119" s="170"/>
      <c r="GWU119" s="170"/>
      <c r="GWV119" s="170"/>
      <c r="GWW119" s="170"/>
      <c r="GWX119" s="170"/>
      <c r="GWY119" s="170"/>
      <c r="GWZ119" s="170"/>
      <c r="GXA119" s="170"/>
      <c r="GXB119" s="170"/>
      <c r="GXC119" s="170"/>
      <c r="GXD119" s="170"/>
      <c r="GXE119" s="170"/>
      <c r="GXF119" s="170"/>
      <c r="GXG119" s="170"/>
      <c r="GXH119" s="170"/>
      <c r="GXI119" s="170"/>
      <c r="GXJ119" s="170"/>
      <c r="GXK119" s="170"/>
      <c r="GXL119" s="170"/>
      <c r="GXM119" s="170"/>
      <c r="GXN119" s="170"/>
      <c r="GXO119" s="170"/>
      <c r="GXP119" s="170"/>
      <c r="GXQ119" s="170"/>
      <c r="GXR119" s="170"/>
      <c r="GXS119" s="170"/>
      <c r="GXT119" s="170"/>
      <c r="GXU119" s="170"/>
      <c r="GXV119" s="170"/>
      <c r="GXW119" s="170"/>
      <c r="GXX119" s="170"/>
      <c r="GXY119" s="170"/>
      <c r="GXZ119" s="170"/>
      <c r="GYA119" s="170"/>
      <c r="GYB119" s="170"/>
      <c r="GYC119" s="170"/>
      <c r="GYD119" s="170"/>
      <c r="GYE119" s="170"/>
      <c r="GYF119" s="170"/>
      <c r="GYG119" s="170"/>
      <c r="GYH119" s="170"/>
      <c r="GYI119" s="170"/>
      <c r="GYJ119" s="170"/>
      <c r="GYK119" s="170"/>
      <c r="GYL119" s="170"/>
      <c r="GYM119" s="170"/>
      <c r="GYN119" s="170"/>
      <c r="GYO119" s="170"/>
      <c r="GYP119" s="170"/>
      <c r="GYQ119" s="170"/>
      <c r="GYR119" s="170"/>
      <c r="GYS119" s="170"/>
      <c r="GYT119" s="170"/>
      <c r="GYU119" s="170"/>
      <c r="GYV119" s="170"/>
      <c r="GYW119" s="170"/>
      <c r="GYX119" s="170"/>
      <c r="GYY119" s="170"/>
      <c r="GYZ119" s="170"/>
      <c r="GZA119" s="170"/>
      <c r="GZB119" s="170"/>
      <c r="GZC119" s="170"/>
      <c r="GZD119" s="170"/>
      <c r="GZE119" s="170"/>
      <c r="GZF119" s="170"/>
      <c r="GZG119" s="170"/>
      <c r="GZH119" s="170"/>
      <c r="GZI119" s="170"/>
      <c r="GZJ119" s="170"/>
      <c r="GZK119" s="170"/>
      <c r="GZL119" s="170"/>
      <c r="GZM119" s="170"/>
      <c r="GZN119" s="170"/>
      <c r="GZO119" s="170"/>
      <c r="GZP119" s="170"/>
      <c r="GZQ119" s="170"/>
      <c r="GZR119" s="170"/>
      <c r="GZS119" s="170"/>
      <c r="GZT119" s="170"/>
      <c r="GZU119" s="170"/>
      <c r="GZV119" s="170"/>
      <c r="GZW119" s="170"/>
      <c r="GZX119" s="170"/>
      <c r="GZY119" s="170"/>
      <c r="GZZ119" s="170"/>
      <c r="HAA119" s="170"/>
      <c r="HAB119" s="170"/>
      <c r="HAC119" s="170"/>
      <c r="HAD119" s="170"/>
      <c r="HAE119" s="170"/>
      <c r="HAF119" s="170"/>
      <c r="HAG119" s="170"/>
      <c r="HAH119" s="170"/>
      <c r="HAI119" s="170"/>
      <c r="HAJ119" s="170"/>
      <c r="HAK119" s="170"/>
      <c r="HAL119" s="170"/>
      <c r="HAM119" s="170"/>
      <c r="HAN119" s="170"/>
      <c r="HAO119" s="170"/>
      <c r="HAP119" s="170"/>
      <c r="HAQ119" s="170"/>
      <c r="HAR119" s="170"/>
      <c r="HAS119" s="170"/>
      <c r="HAT119" s="170"/>
      <c r="HAU119" s="170"/>
      <c r="HAV119" s="170"/>
      <c r="HAW119" s="170"/>
      <c r="HAX119" s="170"/>
      <c r="HAY119" s="170"/>
      <c r="HAZ119" s="170"/>
      <c r="HBA119" s="170"/>
      <c r="HBB119" s="170"/>
      <c r="HBC119" s="170"/>
      <c r="HBD119" s="170"/>
      <c r="HBE119" s="170"/>
      <c r="HBF119" s="170"/>
      <c r="HBG119" s="170"/>
      <c r="HBH119" s="170"/>
      <c r="HBI119" s="170"/>
      <c r="HBJ119" s="170"/>
      <c r="HBK119" s="170"/>
      <c r="HBL119" s="170"/>
      <c r="HBM119" s="170"/>
      <c r="HBN119" s="170"/>
      <c r="HBO119" s="170"/>
      <c r="HBP119" s="170"/>
      <c r="HBQ119" s="170"/>
      <c r="HBR119" s="170"/>
      <c r="HBS119" s="170"/>
      <c r="HBT119" s="170"/>
      <c r="HBU119" s="170"/>
      <c r="HBV119" s="170"/>
      <c r="HBW119" s="170"/>
      <c r="HBX119" s="170"/>
      <c r="HBY119" s="170"/>
      <c r="HBZ119" s="170"/>
      <c r="HCA119" s="170"/>
      <c r="HCB119" s="170"/>
      <c r="HCC119" s="170"/>
      <c r="HCD119" s="170"/>
      <c r="HCE119" s="170"/>
      <c r="HCF119" s="170"/>
      <c r="HCG119" s="170"/>
      <c r="HCH119" s="170"/>
      <c r="HCI119" s="170"/>
      <c r="HCJ119" s="170"/>
      <c r="HCK119" s="170"/>
      <c r="HCL119" s="170"/>
      <c r="HCM119" s="170"/>
      <c r="HCN119" s="170"/>
      <c r="HCO119" s="170"/>
      <c r="HCP119" s="170"/>
      <c r="HCQ119" s="170"/>
      <c r="HCR119" s="170"/>
      <c r="HCS119" s="170"/>
      <c r="HCT119" s="170"/>
      <c r="HCU119" s="170"/>
      <c r="HCV119" s="170"/>
      <c r="HCW119" s="170"/>
      <c r="HCX119" s="170"/>
      <c r="HCY119" s="170"/>
      <c r="HCZ119" s="170"/>
      <c r="HDA119" s="170"/>
      <c r="HDB119" s="170"/>
      <c r="HDC119" s="170"/>
      <c r="HDD119" s="170"/>
      <c r="HDE119" s="170"/>
      <c r="HDF119" s="170"/>
      <c r="HDG119" s="170"/>
      <c r="HDH119" s="170"/>
      <c r="HDI119" s="170"/>
      <c r="HDJ119" s="170"/>
      <c r="HDK119" s="170"/>
      <c r="HDL119" s="170"/>
      <c r="HDM119" s="170"/>
      <c r="HDN119" s="170"/>
      <c r="HDO119" s="170"/>
      <c r="HDP119" s="170"/>
      <c r="HDQ119" s="170"/>
      <c r="HDR119" s="170"/>
      <c r="HDS119" s="170"/>
      <c r="HDT119" s="170"/>
      <c r="HDU119" s="170"/>
      <c r="HDV119" s="170"/>
      <c r="HDW119" s="170"/>
      <c r="HDX119" s="170"/>
      <c r="HDY119" s="170"/>
      <c r="HDZ119" s="170"/>
      <c r="HEA119" s="170"/>
      <c r="HEB119" s="170"/>
      <c r="HEC119" s="170"/>
      <c r="HED119" s="170"/>
      <c r="HEE119" s="170"/>
      <c r="HEF119" s="170"/>
      <c r="HEG119" s="170"/>
      <c r="HEH119" s="170"/>
      <c r="HEI119" s="170"/>
      <c r="HEJ119" s="170"/>
      <c r="HEK119" s="170"/>
      <c r="HEL119" s="170"/>
      <c r="HEM119" s="170"/>
      <c r="HEN119" s="170"/>
      <c r="HEO119" s="170"/>
      <c r="HEP119" s="170"/>
      <c r="HEQ119" s="170"/>
      <c r="HER119" s="170"/>
      <c r="HES119" s="170"/>
      <c r="HET119" s="170"/>
      <c r="HEU119" s="170"/>
      <c r="HEV119" s="170"/>
      <c r="HEW119" s="170"/>
      <c r="HEX119" s="170"/>
      <c r="HEY119" s="170"/>
      <c r="HEZ119" s="170"/>
      <c r="HFA119" s="170"/>
      <c r="HFB119" s="170"/>
      <c r="HFC119" s="170"/>
      <c r="HFD119" s="170"/>
      <c r="HFE119" s="170"/>
      <c r="HFF119" s="170"/>
      <c r="HFG119" s="170"/>
      <c r="HFH119" s="170"/>
      <c r="HFI119" s="170"/>
      <c r="HFJ119" s="170"/>
      <c r="HFK119" s="170"/>
      <c r="HFL119" s="170"/>
      <c r="HFM119" s="170"/>
      <c r="HFN119" s="170"/>
      <c r="HFO119" s="170"/>
      <c r="HFP119" s="170"/>
      <c r="HFQ119" s="170"/>
      <c r="HFR119" s="170"/>
      <c r="HFS119" s="170"/>
      <c r="HFT119" s="170"/>
      <c r="HFU119" s="170"/>
      <c r="HFV119" s="170"/>
      <c r="HFW119" s="170"/>
      <c r="HFX119" s="170"/>
      <c r="HFY119" s="170"/>
      <c r="HFZ119" s="170"/>
      <c r="HGA119" s="170"/>
      <c r="HGB119" s="170"/>
      <c r="HGC119" s="170"/>
      <c r="HGD119" s="170"/>
      <c r="HGE119" s="170"/>
      <c r="HGF119" s="170"/>
      <c r="HGG119" s="170"/>
      <c r="HGH119" s="170"/>
      <c r="HGI119" s="170"/>
      <c r="HGJ119" s="170"/>
      <c r="HGK119" s="170"/>
      <c r="HGL119" s="170"/>
      <c r="HGM119" s="170"/>
      <c r="HGN119" s="170"/>
      <c r="HGO119" s="170"/>
      <c r="HGP119" s="170"/>
      <c r="HGQ119" s="170"/>
      <c r="HGR119" s="170"/>
      <c r="HGS119" s="170"/>
      <c r="HGT119" s="170"/>
      <c r="HGU119" s="170"/>
      <c r="HGV119" s="170"/>
      <c r="HGW119" s="170"/>
      <c r="HGX119" s="170"/>
      <c r="HGY119" s="170"/>
      <c r="HGZ119" s="170"/>
      <c r="HHA119" s="170"/>
      <c r="HHB119" s="170"/>
      <c r="HHC119" s="170"/>
      <c r="HHD119" s="170"/>
      <c r="HHE119" s="170"/>
      <c r="HHF119" s="170"/>
      <c r="HHG119" s="170"/>
      <c r="HHH119" s="170"/>
      <c r="HHI119" s="170"/>
      <c r="HHJ119" s="170"/>
      <c r="HHK119" s="170"/>
      <c r="HHL119" s="170"/>
      <c r="HHM119" s="170"/>
      <c r="HHN119" s="170"/>
      <c r="HHO119" s="170"/>
      <c r="HHP119" s="170"/>
      <c r="HHQ119" s="170"/>
      <c r="HHR119" s="170"/>
      <c r="HHS119" s="170"/>
      <c r="HHT119" s="170"/>
      <c r="HHU119" s="170"/>
      <c r="HHV119" s="170"/>
      <c r="HHW119" s="170"/>
      <c r="HHX119" s="170"/>
      <c r="HHY119" s="170"/>
      <c r="HHZ119" s="170"/>
      <c r="HIA119" s="170"/>
      <c r="HIB119" s="170"/>
      <c r="HIC119" s="170"/>
      <c r="HID119" s="170"/>
      <c r="HIE119" s="170"/>
      <c r="HIF119" s="170"/>
      <c r="HIG119" s="170"/>
      <c r="HIH119" s="170"/>
      <c r="HII119" s="170"/>
      <c r="HIJ119" s="170"/>
      <c r="HIK119" s="170"/>
      <c r="HIL119" s="170"/>
      <c r="HIM119" s="170"/>
      <c r="HIN119" s="170"/>
      <c r="HIO119" s="170"/>
      <c r="HIP119" s="170"/>
      <c r="HIQ119" s="170"/>
      <c r="HIR119" s="170"/>
      <c r="HIS119" s="170"/>
      <c r="HIT119" s="170"/>
      <c r="HIU119" s="170"/>
      <c r="HIV119" s="170"/>
      <c r="HIW119" s="170"/>
      <c r="HIX119" s="170"/>
      <c r="HIY119" s="170"/>
      <c r="HIZ119" s="170"/>
      <c r="HJA119" s="170"/>
      <c r="HJB119" s="170"/>
      <c r="HJC119" s="170"/>
      <c r="HJD119" s="170"/>
      <c r="HJE119" s="170"/>
      <c r="HJF119" s="170"/>
      <c r="HJG119" s="170"/>
      <c r="HJH119" s="170"/>
      <c r="HJI119" s="170"/>
      <c r="HJJ119" s="170"/>
      <c r="HJK119" s="170"/>
      <c r="HJL119" s="170"/>
      <c r="HJM119" s="170"/>
      <c r="HJN119" s="170"/>
      <c r="HJO119" s="170"/>
      <c r="HJP119" s="170"/>
      <c r="HJQ119" s="170"/>
      <c r="HJR119" s="170"/>
      <c r="HJS119" s="170"/>
      <c r="HJT119" s="170"/>
      <c r="HJU119" s="170"/>
      <c r="HJV119" s="170"/>
      <c r="HJW119" s="170"/>
      <c r="HJX119" s="170"/>
      <c r="HJY119" s="170"/>
      <c r="HJZ119" s="170"/>
      <c r="HKA119" s="170"/>
      <c r="HKB119" s="170"/>
      <c r="HKC119" s="170"/>
      <c r="HKD119" s="170"/>
      <c r="HKE119" s="170"/>
      <c r="HKF119" s="170"/>
      <c r="HKG119" s="170"/>
      <c r="HKH119" s="170"/>
      <c r="HKI119" s="170"/>
      <c r="HKJ119" s="170"/>
      <c r="HKK119" s="170"/>
      <c r="HKL119" s="170"/>
      <c r="HKM119" s="170"/>
      <c r="HKN119" s="170"/>
      <c r="HKO119" s="170"/>
      <c r="HKP119" s="170"/>
      <c r="HKQ119" s="170"/>
      <c r="HKR119" s="170"/>
      <c r="HKS119" s="170"/>
      <c r="HKT119" s="170"/>
      <c r="HKU119" s="170"/>
      <c r="HKV119" s="170"/>
      <c r="HKW119" s="170"/>
      <c r="HKX119" s="170"/>
      <c r="HKY119" s="170"/>
      <c r="HKZ119" s="170"/>
      <c r="HLA119" s="170"/>
      <c r="HLB119" s="170"/>
      <c r="HLC119" s="170"/>
      <c r="HLD119" s="170"/>
      <c r="HLE119" s="170"/>
      <c r="HLF119" s="170"/>
      <c r="HLG119" s="170"/>
      <c r="HLH119" s="170"/>
      <c r="HLI119" s="170"/>
      <c r="HLJ119" s="170"/>
      <c r="HLK119" s="170"/>
      <c r="HLL119" s="170"/>
      <c r="HLM119" s="170"/>
      <c r="HLN119" s="170"/>
      <c r="HLO119" s="170"/>
      <c r="HLP119" s="170"/>
      <c r="HLQ119" s="170"/>
      <c r="HLR119" s="170"/>
      <c r="HLS119" s="170"/>
      <c r="HLT119" s="170"/>
      <c r="HLU119" s="170"/>
      <c r="HLV119" s="170"/>
      <c r="HLW119" s="170"/>
      <c r="HLX119" s="170"/>
      <c r="HLY119" s="170"/>
      <c r="HLZ119" s="170"/>
      <c r="HMA119" s="170"/>
      <c r="HMB119" s="170"/>
      <c r="HMC119" s="170"/>
      <c r="HMD119" s="170"/>
      <c r="HME119" s="170"/>
      <c r="HMF119" s="170"/>
      <c r="HMG119" s="170"/>
      <c r="HMH119" s="170"/>
      <c r="HMI119" s="170"/>
      <c r="HMJ119" s="170"/>
      <c r="HMK119" s="170"/>
      <c r="HML119" s="170"/>
      <c r="HMM119" s="170"/>
      <c r="HMN119" s="170"/>
      <c r="HMO119" s="170"/>
      <c r="HMP119" s="170"/>
      <c r="HMQ119" s="170"/>
      <c r="HMR119" s="170"/>
      <c r="HMS119" s="170"/>
      <c r="HMT119" s="170"/>
      <c r="HMU119" s="170"/>
      <c r="HMV119" s="170"/>
      <c r="HMW119" s="170"/>
      <c r="HMX119" s="170"/>
      <c r="HMY119" s="170"/>
      <c r="HMZ119" s="170"/>
      <c r="HNA119" s="170"/>
      <c r="HNB119" s="170"/>
      <c r="HNC119" s="170"/>
      <c r="HND119" s="170"/>
      <c r="HNE119" s="170"/>
      <c r="HNF119" s="170"/>
      <c r="HNG119" s="170"/>
      <c r="HNH119" s="170"/>
      <c r="HNI119" s="170"/>
      <c r="HNJ119" s="170"/>
      <c r="HNK119" s="170"/>
      <c r="HNL119" s="170"/>
      <c r="HNM119" s="170"/>
      <c r="HNN119" s="170"/>
      <c r="HNO119" s="170"/>
      <c r="HNP119" s="170"/>
      <c r="HNQ119" s="170"/>
      <c r="HNR119" s="170"/>
      <c r="HNS119" s="170"/>
      <c r="HNT119" s="170"/>
      <c r="HNU119" s="170"/>
      <c r="HNV119" s="170"/>
      <c r="HNW119" s="170"/>
      <c r="HNX119" s="170"/>
      <c r="HNY119" s="170"/>
      <c r="HNZ119" s="170"/>
      <c r="HOA119" s="170"/>
      <c r="HOB119" s="170"/>
      <c r="HOC119" s="170"/>
      <c r="HOD119" s="170"/>
      <c r="HOE119" s="170"/>
      <c r="HOF119" s="170"/>
      <c r="HOG119" s="170"/>
      <c r="HOH119" s="170"/>
      <c r="HOI119" s="170"/>
      <c r="HOJ119" s="170"/>
      <c r="HOK119" s="170"/>
      <c r="HOL119" s="170"/>
      <c r="HOM119" s="170"/>
      <c r="HON119" s="170"/>
      <c r="HOO119" s="170"/>
      <c r="HOP119" s="170"/>
      <c r="HOQ119" s="170"/>
      <c r="HOR119" s="170"/>
      <c r="HOS119" s="170"/>
      <c r="HOT119" s="170"/>
      <c r="HOU119" s="170"/>
      <c r="HOV119" s="170"/>
      <c r="HOW119" s="170"/>
      <c r="HOX119" s="170"/>
      <c r="HOY119" s="170"/>
      <c r="HOZ119" s="170"/>
      <c r="HPA119" s="170"/>
      <c r="HPB119" s="170"/>
      <c r="HPC119" s="170"/>
      <c r="HPD119" s="170"/>
      <c r="HPE119" s="170"/>
      <c r="HPF119" s="170"/>
      <c r="HPG119" s="170"/>
      <c r="HPH119" s="170"/>
      <c r="HPI119" s="170"/>
      <c r="HPJ119" s="170"/>
      <c r="HPK119" s="170"/>
      <c r="HPL119" s="170"/>
      <c r="HPM119" s="170"/>
      <c r="HPN119" s="170"/>
      <c r="HPO119" s="170"/>
      <c r="HPP119" s="170"/>
      <c r="HPQ119" s="170"/>
      <c r="HPR119" s="170"/>
      <c r="HPS119" s="170"/>
      <c r="HPT119" s="170"/>
      <c r="HPU119" s="170"/>
      <c r="HPV119" s="170"/>
      <c r="HPW119" s="170"/>
      <c r="HPX119" s="170"/>
      <c r="HPY119" s="170"/>
      <c r="HPZ119" s="170"/>
      <c r="HQA119" s="170"/>
      <c r="HQB119" s="170"/>
      <c r="HQC119" s="170"/>
      <c r="HQD119" s="170"/>
      <c r="HQE119" s="170"/>
      <c r="HQF119" s="170"/>
      <c r="HQG119" s="170"/>
      <c r="HQH119" s="170"/>
      <c r="HQI119" s="170"/>
      <c r="HQJ119" s="170"/>
      <c r="HQK119" s="170"/>
      <c r="HQL119" s="170"/>
      <c r="HQM119" s="170"/>
      <c r="HQN119" s="170"/>
      <c r="HQO119" s="170"/>
      <c r="HQP119" s="170"/>
      <c r="HQQ119" s="170"/>
      <c r="HQR119" s="170"/>
      <c r="HQS119" s="170"/>
      <c r="HQT119" s="170"/>
      <c r="HQU119" s="170"/>
      <c r="HQV119" s="170"/>
      <c r="HQW119" s="170"/>
      <c r="HQX119" s="170"/>
      <c r="HQY119" s="170"/>
      <c r="HQZ119" s="170"/>
      <c r="HRA119" s="170"/>
      <c r="HRB119" s="170"/>
      <c r="HRC119" s="170"/>
      <c r="HRD119" s="170"/>
      <c r="HRE119" s="170"/>
      <c r="HRF119" s="170"/>
      <c r="HRG119" s="170"/>
      <c r="HRH119" s="170"/>
      <c r="HRI119" s="170"/>
      <c r="HRJ119" s="170"/>
      <c r="HRK119" s="170"/>
      <c r="HRL119" s="170"/>
      <c r="HRM119" s="170"/>
      <c r="HRN119" s="170"/>
      <c r="HRO119" s="170"/>
      <c r="HRP119" s="170"/>
      <c r="HRQ119" s="170"/>
      <c r="HRR119" s="170"/>
      <c r="HRS119" s="170"/>
      <c r="HRT119" s="170"/>
      <c r="HRU119" s="170"/>
      <c r="HRV119" s="170"/>
      <c r="HRW119" s="170"/>
      <c r="HRX119" s="170"/>
      <c r="HRY119" s="170"/>
      <c r="HRZ119" s="170"/>
      <c r="HSA119" s="170"/>
      <c r="HSB119" s="170"/>
      <c r="HSC119" s="170"/>
      <c r="HSD119" s="170"/>
      <c r="HSE119" s="170"/>
      <c r="HSF119" s="170"/>
      <c r="HSG119" s="170"/>
      <c r="HSH119" s="170"/>
      <c r="HSI119" s="170"/>
      <c r="HSJ119" s="170"/>
      <c r="HSK119" s="170"/>
      <c r="HSL119" s="170"/>
      <c r="HSM119" s="170"/>
      <c r="HSN119" s="170"/>
      <c r="HSO119" s="170"/>
      <c r="HSP119" s="170"/>
      <c r="HSQ119" s="170"/>
      <c r="HSR119" s="170"/>
      <c r="HSS119" s="170"/>
      <c r="HST119" s="170"/>
      <c r="HSU119" s="170"/>
      <c r="HSV119" s="170"/>
      <c r="HSW119" s="170"/>
      <c r="HSX119" s="170"/>
      <c r="HSY119" s="170"/>
      <c r="HSZ119" s="170"/>
      <c r="HTA119" s="170"/>
      <c r="HTB119" s="170"/>
      <c r="HTC119" s="170"/>
      <c r="HTD119" s="170"/>
      <c r="HTE119" s="170"/>
      <c r="HTF119" s="170"/>
      <c r="HTG119" s="170"/>
      <c r="HTH119" s="170"/>
      <c r="HTI119" s="170"/>
      <c r="HTJ119" s="170"/>
      <c r="HTK119" s="170"/>
      <c r="HTL119" s="170"/>
      <c r="HTM119" s="170"/>
      <c r="HTN119" s="170"/>
      <c r="HTO119" s="170"/>
      <c r="HTP119" s="170"/>
      <c r="HTQ119" s="170"/>
      <c r="HTR119" s="170"/>
      <c r="HTS119" s="170"/>
      <c r="HTT119" s="170"/>
      <c r="HTU119" s="170"/>
      <c r="HTV119" s="170"/>
      <c r="HTW119" s="170"/>
      <c r="HTX119" s="170"/>
      <c r="HTY119" s="170"/>
      <c r="HTZ119" s="170"/>
      <c r="HUA119" s="170"/>
      <c r="HUB119" s="170"/>
      <c r="HUC119" s="170"/>
      <c r="HUD119" s="170"/>
      <c r="HUE119" s="170"/>
      <c r="HUF119" s="170"/>
      <c r="HUG119" s="170"/>
      <c r="HUH119" s="170"/>
      <c r="HUI119" s="170"/>
      <c r="HUJ119" s="170"/>
      <c r="HUK119" s="170"/>
      <c r="HUL119" s="170"/>
      <c r="HUM119" s="170"/>
      <c r="HUN119" s="170"/>
      <c r="HUO119" s="170"/>
      <c r="HUP119" s="170"/>
      <c r="HUQ119" s="170"/>
      <c r="HUR119" s="170"/>
      <c r="HUS119" s="170"/>
      <c r="HUT119" s="170"/>
      <c r="HUU119" s="170"/>
      <c r="HUV119" s="170"/>
      <c r="HUW119" s="170"/>
      <c r="HUX119" s="170"/>
      <c r="HUY119" s="170"/>
      <c r="HUZ119" s="170"/>
      <c r="HVA119" s="170"/>
      <c r="HVB119" s="170"/>
      <c r="HVC119" s="170"/>
      <c r="HVD119" s="170"/>
      <c r="HVE119" s="170"/>
      <c r="HVF119" s="170"/>
      <c r="HVG119" s="170"/>
      <c r="HVH119" s="170"/>
      <c r="HVI119" s="170"/>
      <c r="HVJ119" s="170"/>
      <c r="HVK119" s="170"/>
      <c r="HVL119" s="170"/>
      <c r="HVM119" s="170"/>
      <c r="HVN119" s="170"/>
      <c r="HVO119" s="170"/>
      <c r="HVP119" s="170"/>
      <c r="HVQ119" s="170"/>
      <c r="HVR119" s="170"/>
      <c r="HVS119" s="170"/>
      <c r="HVT119" s="170"/>
      <c r="HVU119" s="170"/>
      <c r="HVV119" s="170"/>
      <c r="HVW119" s="170"/>
      <c r="HVX119" s="170"/>
      <c r="HVY119" s="170"/>
      <c r="HVZ119" s="170"/>
      <c r="HWA119" s="170"/>
      <c r="HWB119" s="170"/>
      <c r="HWC119" s="170"/>
      <c r="HWD119" s="170"/>
      <c r="HWE119" s="170"/>
      <c r="HWF119" s="170"/>
      <c r="HWG119" s="170"/>
      <c r="HWH119" s="170"/>
      <c r="HWI119" s="170"/>
      <c r="HWJ119" s="170"/>
      <c r="HWK119" s="170"/>
      <c r="HWL119" s="170"/>
      <c r="HWM119" s="170"/>
      <c r="HWN119" s="170"/>
      <c r="HWO119" s="170"/>
      <c r="HWP119" s="170"/>
      <c r="HWQ119" s="170"/>
      <c r="HWR119" s="170"/>
      <c r="HWS119" s="170"/>
      <c r="HWT119" s="170"/>
      <c r="HWU119" s="170"/>
      <c r="HWV119" s="170"/>
      <c r="HWW119" s="170"/>
      <c r="HWX119" s="170"/>
      <c r="HWY119" s="170"/>
      <c r="HWZ119" s="170"/>
      <c r="HXA119" s="170"/>
      <c r="HXB119" s="170"/>
      <c r="HXC119" s="170"/>
      <c r="HXD119" s="170"/>
      <c r="HXE119" s="170"/>
      <c r="HXF119" s="170"/>
      <c r="HXG119" s="170"/>
      <c r="HXH119" s="170"/>
      <c r="HXI119" s="170"/>
      <c r="HXJ119" s="170"/>
      <c r="HXK119" s="170"/>
      <c r="HXL119" s="170"/>
      <c r="HXM119" s="170"/>
      <c r="HXN119" s="170"/>
      <c r="HXO119" s="170"/>
      <c r="HXP119" s="170"/>
      <c r="HXQ119" s="170"/>
      <c r="HXR119" s="170"/>
      <c r="HXS119" s="170"/>
      <c r="HXT119" s="170"/>
      <c r="HXU119" s="170"/>
      <c r="HXV119" s="170"/>
      <c r="HXW119" s="170"/>
      <c r="HXX119" s="170"/>
      <c r="HXY119" s="170"/>
      <c r="HXZ119" s="170"/>
      <c r="HYA119" s="170"/>
      <c r="HYB119" s="170"/>
      <c r="HYC119" s="170"/>
      <c r="HYD119" s="170"/>
      <c r="HYE119" s="170"/>
      <c r="HYF119" s="170"/>
      <c r="HYG119" s="170"/>
      <c r="HYH119" s="170"/>
      <c r="HYI119" s="170"/>
      <c r="HYJ119" s="170"/>
      <c r="HYK119" s="170"/>
      <c r="HYL119" s="170"/>
      <c r="HYM119" s="170"/>
      <c r="HYN119" s="170"/>
      <c r="HYO119" s="170"/>
      <c r="HYP119" s="170"/>
      <c r="HYQ119" s="170"/>
      <c r="HYR119" s="170"/>
      <c r="HYS119" s="170"/>
      <c r="HYT119" s="170"/>
      <c r="HYU119" s="170"/>
      <c r="HYV119" s="170"/>
      <c r="HYW119" s="170"/>
      <c r="HYX119" s="170"/>
      <c r="HYY119" s="170"/>
      <c r="HYZ119" s="170"/>
      <c r="HZA119" s="170"/>
      <c r="HZB119" s="170"/>
      <c r="HZC119" s="170"/>
      <c r="HZD119" s="170"/>
      <c r="HZE119" s="170"/>
      <c r="HZF119" s="170"/>
      <c r="HZG119" s="170"/>
      <c r="HZH119" s="170"/>
      <c r="HZI119" s="170"/>
      <c r="HZJ119" s="170"/>
      <c r="HZK119" s="170"/>
      <c r="HZL119" s="170"/>
      <c r="HZM119" s="170"/>
      <c r="HZN119" s="170"/>
      <c r="HZO119" s="170"/>
      <c r="HZP119" s="170"/>
      <c r="HZQ119" s="170"/>
      <c r="HZR119" s="170"/>
      <c r="HZS119" s="170"/>
      <c r="HZT119" s="170"/>
      <c r="HZU119" s="170"/>
      <c r="HZV119" s="170"/>
      <c r="HZW119" s="170"/>
      <c r="HZX119" s="170"/>
      <c r="HZY119" s="170"/>
      <c r="HZZ119" s="170"/>
      <c r="IAA119" s="170"/>
      <c r="IAB119" s="170"/>
      <c r="IAC119" s="170"/>
      <c r="IAD119" s="170"/>
      <c r="IAE119" s="170"/>
      <c r="IAF119" s="170"/>
      <c r="IAG119" s="170"/>
      <c r="IAH119" s="170"/>
      <c r="IAI119" s="170"/>
      <c r="IAJ119" s="170"/>
      <c r="IAK119" s="170"/>
      <c r="IAL119" s="170"/>
      <c r="IAM119" s="170"/>
      <c r="IAN119" s="170"/>
      <c r="IAO119" s="170"/>
      <c r="IAP119" s="170"/>
      <c r="IAQ119" s="170"/>
      <c r="IAR119" s="170"/>
      <c r="IAS119" s="170"/>
      <c r="IAT119" s="170"/>
      <c r="IAU119" s="170"/>
      <c r="IAV119" s="170"/>
      <c r="IAW119" s="170"/>
      <c r="IAX119" s="170"/>
      <c r="IAY119" s="170"/>
      <c r="IAZ119" s="170"/>
      <c r="IBA119" s="170"/>
      <c r="IBB119" s="170"/>
      <c r="IBC119" s="170"/>
      <c r="IBD119" s="170"/>
      <c r="IBE119" s="170"/>
      <c r="IBF119" s="170"/>
      <c r="IBG119" s="170"/>
      <c r="IBH119" s="170"/>
      <c r="IBI119" s="170"/>
      <c r="IBJ119" s="170"/>
      <c r="IBK119" s="170"/>
      <c r="IBL119" s="170"/>
      <c r="IBM119" s="170"/>
      <c r="IBN119" s="170"/>
      <c r="IBO119" s="170"/>
      <c r="IBP119" s="170"/>
      <c r="IBQ119" s="170"/>
      <c r="IBR119" s="170"/>
      <c r="IBS119" s="170"/>
      <c r="IBT119" s="170"/>
      <c r="IBU119" s="170"/>
      <c r="IBV119" s="170"/>
      <c r="IBW119" s="170"/>
      <c r="IBX119" s="170"/>
      <c r="IBY119" s="170"/>
      <c r="IBZ119" s="170"/>
      <c r="ICA119" s="170"/>
      <c r="ICB119" s="170"/>
      <c r="ICC119" s="170"/>
      <c r="ICD119" s="170"/>
      <c r="ICE119" s="170"/>
      <c r="ICF119" s="170"/>
      <c r="ICG119" s="170"/>
      <c r="ICH119" s="170"/>
      <c r="ICI119" s="170"/>
      <c r="ICJ119" s="170"/>
      <c r="ICK119" s="170"/>
      <c r="ICL119" s="170"/>
      <c r="ICM119" s="170"/>
      <c r="ICN119" s="170"/>
      <c r="ICO119" s="170"/>
      <c r="ICP119" s="170"/>
      <c r="ICQ119" s="170"/>
      <c r="ICR119" s="170"/>
      <c r="ICS119" s="170"/>
      <c r="ICT119" s="170"/>
      <c r="ICU119" s="170"/>
      <c r="ICV119" s="170"/>
      <c r="ICW119" s="170"/>
      <c r="ICX119" s="170"/>
      <c r="ICY119" s="170"/>
      <c r="ICZ119" s="170"/>
      <c r="IDA119" s="170"/>
      <c r="IDB119" s="170"/>
      <c r="IDC119" s="170"/>
      <c r="IDD119" s="170"/>
      <c r="IDE119" s="170"/>
      <c r="IDF119" s="170"/>
      <c r="IDG119" s="170"/>
      <c r="IDH119" s="170"/>
      <c r="IDI119" s="170"/>
      <c r="IDJ119" s="170"/>
      <c r="IDK119" s="170"/>
      <c r="IDL119" s="170"/>
      <c r="IDM119" s="170"/>
      <c r="IDN119" s="170"/>
      <c r="IDO119" s="170"/>
      <c r="IDP119" s="170"/>
      <c r="IDQ119" s="170"/>
      <c r="IDR119" s="170"/>
      <c r="IDS119" s="170"/>
      <c r="IDT119" s="170"/>
      <c r="IDU119" s="170"/>
      <c r="IDV119" s="170"/>
      <c r="IDW119" s="170"/>
      <c r="IDX119" s="170"/>
      <c r="IDY119" s="170"/>
      <c r="IDZ119" s="170"/>
      <c r="IEA119" s="170"/>
      <c r="IEB119" s="170"/>
      <c r="IEC119" s="170"/>
      <c r="IED119" s="170"/>
      <c r="IEE119" s="170"/>
      <c r="IEF119" s="170"/>
      <c r="IEG119" s="170"/>
      <c r="IEH119" s="170"/>
      <c r="IEI119" s="170"/>
      <c r="IEJ119" s="170"/>
      <c r="IEK119" s="170"/>
      <c r="IEL119" s="170"/>
      <c r="IEM119" s="170"/>
      <c r="IEN119" s="170"/>
      <c r="IEO119" s="170"/>
      <c r="IEP119" s="170"/>
      <c r="IEQ119" s="170"/>
      <c r="IER119" s="170"/>
      <c r="IES119" s="170"/>
      <c r="IET119" s="170"/>
      <c r="IEU119" s="170"/>
      <c r="IEV119" s="170"/>
      <c r="IEW119" s="170"/>
      <c r="IEX119" s="170"/>
      <c r="IEY119" s="170"/>
      <c r="IEZ119" s="170"/>
      <c r="IFA119" s="170"/>
      <c r="IFB119" s="170"/>
      <c r="IFC119" s="170"/>
      <c r="IFD119" s="170"/>
      <c r="IFE119" s="170"/>
      <c r="IFF119" s="170"/>
      <c r="IFG119" s="170"/>
      <c r="IFH119" s="170"/>
      <c r="IFI119" s="170"/>
      <c r="IFJ119" s="170"/>
      <c r="IFK119" s="170"/>
      <c r="IFL119" s="170"/>
      <c r="IFM119" s="170"/>
      <c r="IFN119" s="170"/>
      <c r="IFO119" s="170"/>
      <c r="IFP119" s="170"/>
      <c r="IFQ119" s="170"/>
      <c r="IFR119" s="170"/>
      <c r="IFS119" s="170"/>
      <c r="IFT119" s="170"/>
      <c r="IFU119" s="170"/>
      <c r="IFV119" s="170"/>
      <c r="IFW119" s="170"/>
      <c r="IFX119" s="170"/>
      <c r="IFY119" s="170"/>
      <c r="IFZ119" s="170"/>
      <c r="IGA119" s="170"/>
      <c r="IGB119" s="170"/>
      <c r="IGC119" s="170"/>
      <c r="IGD119" s="170"/>
      <c r="IGE119" s="170"/>
      <c r="IGF119" s="170"/>
      <c r="IGG119" s="170"/>
      <c r="IGH119" s="170"/>
      <c r="IGI119" s="170"/>
      <c r="IGJ119" s="170"/>
      <c r="IGK119" s="170"/>
      <c r="IGL119" s="170"/>
      <c r="IGM119" s="170"/>
      <c r="IGN119" s="170"/>
      <c r="IGO119" s="170"/>
      <c r="IGP119" s="170"/>
      <c r="IGQ119" s="170"/>
      <c r="IGR119" s="170"/>
      <c r="IGS119" s="170"/>
      <c r="IGT119" s="170"/>
      <c r="IGU119" s="170"/>
      <c r="IGV119" s="170"/>
      <c r="IGW119" s="170"/>
      <c r="IGX119" s="170"/>
      <c r="IGY119" s="170"/>
      <c r="IGZ119" s="170"/>
      <c r="IHA119" s="170"/>
      <c r="IHB119" s="170"/>
      <c r="IHC119" s="170"/>
      <c r="IHD119" s="170"/>
      <c r="IHE119" s="170"/>
      <c r="IHF119" s="170"/>
      <c r="IHG119" s="170"/>
      <c r="IHH119" s="170"/>
      <c r="IHI119" s="170"/>
      <c r="IHJ119" s="170"/>
      <c r="IHK119" s="170"/>
      <c r="IHL119" s="170"/>
      <c r="IHM119" s="170"/>
      <c r="IHN119" s="170"/>
      <c r="IHO119" s="170"/>
      <c r="IHP119" s="170"/>
      <c r="IHQ119" s="170"/>
      <c r="IHR119" s="170"/>
      <c r="IHS119" s="170"/>
      <c r="IHT119" s="170"/>
      <c r="IHU119" s="170"/>
      <c r="IHV119" s="170"/>
      <c r="IHW119" s="170"/>
      <c r="IHX119" s="170"/>
      <c r="IHY119" s="170"/>
      <c r="IHZ119" s="170"/>
      <c r="IIA119" s="170"/>
      <c r="IIB119" s="170"/>
      <c r="IIC119" s="170"/>
      <c r="IID119" s="170"/>
      <c r="IIE119" s="170"/>
      <c r="IIF119" s="170"/>
      <c r="IIG119" s="170"/>
      <c r="IIH119" s="170"/>
      <c r="III119" s="170"/>
      <c r="IIJ119" s="170"/>
      <c r="IIK119" s="170"/>
      <c r="IIL119" s="170"/>
      <c r="IIM119" s="170"/>
      <c r="IIN119" s="170"/>
      <c r="IIO119" s="170"/>
      <c r="IIP119" s="170"/>
      <c r="IIQ119" s="170"/>
      <c r="IIR119" s="170"/>
      <c r="IIS119" s="170"/>
      <c r="IIT119" s="170"/>
      <c r="IIU119" s="170"/>
      <c r="IIV119" s="170"/>
      <c r="IIW119" s="170"/>
      <c r="IIX119" s="170"/>
      <c r="IIY119" s="170"/>
      <c r="IIZ119" s="170"/>
      <c r="IJA119" s="170"/>
      <c r="IJB119" s="170"/>
      <c r="IJC119" s="170"/>
      <c r="IJD119" s="170"/>
      <c r="IJE119" s="170"/>
      <c r="IJF119" s="170"/>
      <c r="IJG119" s="170"/>
      <c r="IJH119" s="170"/>
      <c r="IJI119" s="170"/>
      <c r="IJJ119" s="170"/>
      <c r="IJK119" s="170"/>
      <c r="IJL119" s="170"/>
      <c r="IJM119" s="170"/>
      <c r="IJN119" s="170"/>
      <c r="IJO119" s="170"/>
      <c r="IJP119" s="170"/>
      <c r="IJQ119" s="170"/>
      <c r="IJR119" s="170"/>
      <c r="IJS119" s="170"/>
      <c r="IJT119" s="170"/>
      <c r="IJU119" s="170"/>
      <c r="IJV119" s="170"/>
      <c r="IJW119" s="170"/>
      <c r="IJX119" s="170"/>
      <c r="IJY119" s="170"/>
      <c r="IJZ119" s="170"/>
      <c r="IKA119" s="170"/>
      <c r="IKB119" s="170"/>
      <c r="IKC119" s="170"/>
      <c r="IKD119" s="170"/>
      <c r="IKE119" s="170"/>
      <c r="IKF119" s="170"/>
      <c r="IKG119" s="170"/>
      <c r="IKH119" s="170"/>
      <c r="IKI119" s="170"/>
      <c r="IKJ119" s="170"/>
      <c r="IKK119" s="170"/>
      <c r="IKL119" s="170"/>
      <c r="IKM119" s="170"/>
      <c r="IKN119" s="170"/>
      <c r="IKO119" s="170"/>
      <c r="IKP119" s="170"/>
      <c r="IKQ119" s="170"/>
      <c r="IKR119" s="170"/>
      <c r="IKS119" s="170"/>
      <c r="IKT119" s="170"/>
      <c r="IKU119" s="170"/>
      <c r="IKV119" s="170"/>
      <c r="IKW119" s="170"/>
      <c r="IKX119" s="170"/>
      <c r="IKY119" s="170"/>
      <c r="IKZ119" s="170"/>
      <c r="ILA119" s="170"/>
      <c r="ILB119" s="170"/>
      <c r="ILC119" s="170"/>
      <c r="ILD119" s="170"/>
      <c r="ILE119" s="170"/>
      <c r="ILF119" s="170"/>
      <c r="ILG119" s="170"/>
      <c r="ILH119" s="170"/>
      <c r="ILI119" s="170"/>
      <c r="ILJ119" s="170"/>
      <c r="ILK119" s="170"/>
      <c r="ILL119" s="170"/>
      <c r="ILM119" s="170"/>
      <c r="ILN119" s="170"/>
      <c r="ILO119" s="170"/>
      <c r="ILP119" s="170"/>
      <c r="ILQ119" s="170"/>
      <c r="ILR119" s="170"/>
      <c r="ILS119" s="170"/>
      <c r="ILT119" s="170"/>
      <c r="ILU119" s="170"/>
      <c r="ILV119" s="170"/>
      <c r="ILW119" s="170"/>
      <c r="ILX119" s="170"/>
      <c r="ILY119" s="170"/>
      <c r="ILZ119" s="170"/>
      <c r="IMA119" s="170"/>
      <c r="IMB119" s="170"/>
      <c r="IMC119" s="170"/>
      <c r="IMD119" s="170"/>
      <c r="IME119" s="170"/>
      <c r="IMF119" s="170"/>
      <c r="IMG119" s="170"/>
      <c r="IMH119" s="170"/>
      <c r="IMI119" s="170"/>
      <c r="IMJ119" s="170"/>
      <c r="IMK119" s="170"/>
      <c r="IML119" s="170"/>
      <c r="IMM119" s="170"/>
      <c r="IMN119" s="170"/>
      <c r="IMO119" s="170"/>
      <c r="IMP119" s="170"/>
      <c r="IMQ119" s="170"/>
      <c r="IMR119" s="170"/>
      <c r="IMS119" s="170"/>
      <c r="IMT119" s="170"/>
      <c r="IMU119" s="170"/>
      <c r="IMV119" s="170"/>
      <c r="IMW119" s="170"/>
      <c r="IMX119" s="170"/>
      <c r="IMY119" s="170"/>
      <c r="IMZ119" s="170"/>
      <c r="INA119" s="170"/>
      <c r="INB119" s="170"/>
      <c r="INC119" s="170"/>
      <c r="IND119" s="170"/>
      <c r="INE119" s="170"/>
      <c r="INF119" s="170"/>
      <c r="ING119" s="170"/>
      <c r="INH119" s="170"/>
      <c r="INI119" s="170"/>
      <c r="INJ119" s="170"/>
      <c r="INK119" s="170"/>
      <c r="INL119" s="170"/>
      <c r="INM119" s="170"/>
      <c r="INN119" s="170"/>
      <c r="INO119" s="170"/>
      <c r="INP119" s="170"/>
      <c r="INQ119" s="170"/>
      <c r="INR119" s="170"/>
      <c r="INS119" s="170"/>
      <c r="INT119" s="170"/>
      <c r="INU119" s="170"/>
      <c r="INV119" s="170"/>
      <c r="INW119" s="170"/>
      <c r="INX119" s="170"/>
      <c r="INY119" s="170"/>
      <c r="INZ119" s="170"/>
      <c r="IOA119" s="170"/>
      <c r="IOB119" s="170"/>
      <c r="IOC119" s="170"/>
      <c r="IOD119" s="170"/>
      <c r="IOE119" s="170"/>
      <c r="IOF119" s="170"/>
      <c r="IOG119" s="170"/>
      <c r="IOH119" s="170"/>
      <c r="IOI119" s="170"/>
      <c r="IOJ119" s="170"/>
      <c r="IOK119" s="170"/>
      <c r="IOL119" s="170"/>
      <c r="IOM119" s="170"/>
      <c r="ION119" s="170"/>
      <c r="IOO119" s="170"/>
      <c r="IOP119" s="170"/>
      <c r="IOQ119" s="170"/>
      <c r="IOR119" s="170"/>
      <c r="IOS119" s="170"/>
      <c r="IOT119" s="170"/>
      <c r="IOU119" s="170"/>
      <c r="IOV119" s="170"/>
      <c r="IOW119" s="170"/>
      <c r="IOX119" s="170"/>
      <c r="IOY119" s="170"/>
      <c r="IOZ119" s="170"/>
      <c r="IPA119" s="170"/>
      <c r="IPB119" s="170"/>
      <c r="IPC119" s="170"/>
      <c r="IPD119" s="170"/>
      <c r="IPE119" s="170"/>
      <c r="IPF119" s="170"/>
      <c r="IPG119" s="170"/>
      <c r="IPH119" s="170"/>
      <c r="IPI119" s="170"/>
      <c r="IPJ119" s="170"/>
      <c r="IPK119" s="170"/>
      <c r="IPL119" s="170"/>
      <c r="IPM119" s="170"/>
      <c r="IPN119" s="170"/>
      <c r="IPO119" s="170"/>
      <c r="IPP119" s="170"/>
      <c r="IPQ119" s="170"/>
      <c r="IPR119" s="170"/>
      <c r="IPS119" s="170"/>
      <c r="IPT119" s="170"/>
      <c r="IPU119" s="170"/>
      <c r="IPV119" s="170"/>
      <c r="IPW119" s="170"/>
      <c r="IPX119" s="170"/>
      <c r="IPY119" s="170"/>
      <c r="IPZ119" s="170"/>
      <c r="IQA119" s="170"/>
      <c r="IQB119" s="170"/>
      <c r="IQC119" s="170"/>
      <c r="IQD119" s="170"/>
      <c r="IQE119" s="170"/>
      <c r="IQF119" s="170"/>
      <c r="IQG119" s="170"/>
      <c r="IQH119" s="170"/>
      <c r="IQI119" s="170"/>
      <c r="IQJ119" s="170"/>
      <c r="IQK119" s="170"/>
      <c r="IQL119" s="170"/>
      <c r="IQM119" s="170"/>
      <c r="IQN119" s="170"/>
      <c r="IQO119" s="170"/>
      <c r="IQP119" s="170"/>
      <c r="IQQ119" s="170"/>
      <c r="IQR119" s="170"/>
      <c r="IQS119" s="170"/>
      <c r="IQT119" s="170"/>
      <c r="IQU119" s="170"/>
      <c r="IQV119" s="170"/>
      <c r="IQW119" s="170"/>
      <c r="IQX119" s="170"/>
      <c r="IQY119" s="170"/>
      <c r="IQZ119" s="170"/>
      <c r="IRA119" s="170"/>
      <c r="IRB119" s="170"/>
      <c r="IRC119" s="170"/>
      <c r="IRD119" s="170"/>
      <c r="IRE119" s="170"/>
      <c r="IRF119" s="170"/>
      <c r="IRG119" s="170"/>
      <c r="IRH119" s="170"/>
      <c r="IRI119" s="170"/>
      <c r="IRJ119" s="170"/>
      <c r="IRK119" s="170"/>
      <c r="IRL119" s="170"/>
      <c r="IRM119" s="170"/>
      <c r="IRN119" s="170"/>
      <c r="IRO119" s="170"/>
      <c r="IRP119" s="170"/>
      <c r="IRQ119" s="170"/>
      <c r="IRR119" s="170"/>
      <c r="IRS119" s="170"/>
      <c r="IRT119" s="170"/>
      <c r="IRU119" s="170"/>
      <c r="IRV119" s="170"/>
      <c r="IRW119" s="170"/>
      <c r="IRX119" s="170"/>
      <c r="IRY119" s="170"/>
      <c r="IRZ119" s="170"/>
      <c r="ISA119" s="170"/>
      <c r="ISB119" s="170"/>
      <c r="ISC119" s="170"/>
      <c r="ISD119" s="170"/>
      <c r="ISE119" s="170"/>
      <c r="ISF119" s="170"/>
      <c r="ISG119" s="170"/>
      <c r="ISH119" s="170"/>
      <c r="ISI119" s="170"/>
      <c r="ISJ119" s="170"/>
      <c r="ISK119" s="170"/>
      <c r="ISL119" s="170"/>
      <c r="ISM119" s="170"/>
      <c r="ISN119" s="170"/>
      <c r="ISO119" s="170"/>
      <c r="ISP119" s="170"/>
      <c r="ISQ119" s="170"/>
      <c r="ISR119" s="170"/>
      <c r="ISS119" s="170"/>
      <c r="IST119" s="170"/>
      <c r="ISU119" s="170"/>
      <c r="ISV119" s="170"/>
      <c r="ISW119" s="170"/>
      <c r="ISX119" s="170"/>
      <c r="ISY119" s="170"/>
      <c r="ISZ119" s="170"/>
      <c r="ITA119" s="170"/>
      <c r="ITB119" s="170"/>
      <c r="ITC119" s="170"/>
      <c r="ITD119" s="170"/>
      <c r="ITE119" s="170"/>
      <c r="ITF119" s="170"/>
      <c r="ITG119" s="170"/>
      <c r="ITH119" s="170"/>
      <c r="ITI119" s="170"/>
      <c r="ITJ119" s="170"/>
      <c r="ITK119" s="170"/>
      <c r="ITL119" s="170"/>
      <c r="ITM119" s="170"/>
      <c r="ITN119" s="170"/>
      <c r="ITO119" s="170"/>
      <c r="ITP119" s="170"/>
      <c r="ITQ119" s="170"/>
      <c r="ITR119" s="170"/>
      <c r="ITS119" s="170"/>
      <c r="ITT119" s="170"/>
      <c r="ITU119" s="170"/>
      <c r="ITV119" s="170"/>
      <c r="ITW119" s="170"/>
      <c r="ITX119" s="170"/>
      <c r="ITY119" s="170"/>
      <c r="ITZ119" s="170"/>
      <c r="IUA119" s="170"/>
      <c r="IUB119" s="170"/>
      <c r="IUC119" s="170"/>
      <c r="IUD119" s="170"/>
      <c r="IUE119" s="170"/>
      <c r="IUF119" s="170"/>
      <c r="IUG119" s="170"/>
      <c r="IUH119" s="170"/>
      <c r="IUI119" s="170"/>
      <c r="IUJ119" s="170"/>
      <c r="IUK119" s="170"/>
      <c r="IUL119" s="170"/>
      <c r="IUM119" s="170"/>
      <c r="IUN119" s="170"/>
      <c r="IUO119" s="170"/>
      <c r="IUP119" s="170"/>
      <c r="IUQ119" s="170"/>
      <c r="IUR119" s="170"/>
      <c r="IUS119" s="170"/>
      <c r="IUT119" s="170"/>
      <c r="IUU119" s="170"/>
      <c r="IUV119" s="170"/>
      <c r="IUW119" s="170"/>
      <c r="IUX119" s="170"/>
      <c r="IUY119" s="170"/>
      <c r="IUZ119" s="170"/>
      <c r="IVA119" s="170"/>
      <c r="IVB119" s="170"/>
      <c r="IVC119" s="170"/>
      <c r="IVD119" s="170"/>
      <c r="IVE119" s="170"/>
      <c r="IVF119" s="170"/>
      <c r="IVG119" s="170"/>
      <c r="IVH119" s="170"/>
      <c r="IVI119" s="170"/>
      <c r="IVJ119" s="170"/>
      <c r="IVK119" s="170"/>
      <c r="IVL119" s="170"/>
      <c r="IVM119" s="170"/>
      <c r="IVN119" s="170"/>
      <c r="IVO119" s="170"/>
      <c r="IVP119" s="170"/>
      <c r="IVQ119" s="170"/>
      <c r="IVR119" s="170"/>
      <c r="IVS119" s="170"/>
      <c r="IVT119" s="170"/>
      <c r="IVU119" s="170"/>
      <c r="IVV119" s="170"/>
      <c r="IVW119" s="170"/>
      <c r="IVX119" s="170"/>
      <c r="IVY119" s="170"/>
      <c r="IVZ119" s="170"/>
      <c r="IWA119" s="170"/>
      <c r="IWB119" s="170"/>
      <c r="IWC119" s="170"/>
      <c r="IWD119" s="170"/>
      <c r="IWE119" s="170"/>
      <c r="IWF119" s="170"/>
      <c r="IWG119" s="170"/>
      <c r="IWH119" s="170"/>
      <c r="IWI119" s="170"/>
      <c r="IWJ119" s="170"/>
      <c r="IWK119" s="170"/>
      <c r="IWL119" s="170"/>
      <c r="IWM119" s="170"/>
      <c r="IWN119" s="170"/>
      <c r="IWO119" s="170"/>
      <c r="IWP119" s="170"/>
      <c r="IWQ119" s="170"/>
      <c r="IWR119" s="170"/>
      <c r="IWS119" s="170"/>
      <c r="IWT119" s="170"/>
      <c r="IWU119" s="170"/>
      <c r="IWV119" s="170"/>
      <c r="IWW119" s="170"/>
      <c r="IWX119" s="170"/>
      <c r="IWY119" s="170"/>
      <c r="IWZ119" s="170"/>
      <c r="IXA119" s="170"/>
      <c r="IXB119" s="170"/>
      <c r="IXC119" s="170"/>
      <c r="IXD119" s="170"/>
      <c r="IXE119" s="170"/>
      <c r="IXF119" s="170"/>
      <c r="IXG119" s="170"/>
      <c r="IXH119" s="170"/>
      <c r="IXI119" s="170"/>
      <c r="IXJ119" s="170"/>
      <c r="IXK119" s="170"/>
      <c r="IXL119" s="170"/>
      <c r="IXM119" s="170"/>
      <c r="IXN119" s="170"/>
      <c r="IXO119" s="170"/>
      <c r="IXP119" s="170"/>
      <c r="IXQ119" s="170"/>
      <c r="IXR119" s="170"/>
      <c r="IXS119" s="170"/>
      <c r="IXT119" s="170"/>
      <c r="IXU119" s="170"/>
      <c r="IXV119" s="170"/>
      <c r="IXW119" s="170"/>
      <c r="IXX119" s="170"/>
      <c r="IXY119" s="170"/>
      <c r="IXZ119" s="170"/>
      <c r="IYA119" s="170"/>
      <c r="IYB119" s="170"/>
      <c r="IYC119" s="170"/>
      <c r="IYD119" s="170"/>
      <c r="IYE119" s="170"/>
      <c r="IYF119" s="170"/>
      <c r="IYG119" s="170"/>
      <c r="IYH119" s="170"/>
      <c r="IYI119" s="170"/>
      <c r="IYJ119" s="170"/>
      <c r="IYK119" s="170"/>
      <c r="IYL119" s="170"/>
      <c r="IYM119" s="170"/>
      <c r="IYN119" s="170"/>
      <c r="IYO119" s="170"/>
      <c r="IYP119" s="170"/>
      <c r="IYQ119" s="170"/>
      <c r="IYR119" s="170"/>
      <c r="IYS119" s="170"/>
      <c r="IYT119" s="170"/>
      <c r="IYU119" s="170"/>
      <c r="IYV119" s="170"/>
      <c r="IYW119" s="170"/>
      <c r="IYX119" s="170"/>
      <c r="IYY119" s="170"/>
      <c r="IYZ119" s="170"/>
      <c r="IZA119" s="170"/>
      <c r="IZB119" s="170"/>
      <c r="IZC119" s="170"/>
      <c r="IZD119" s="170"/>
      <c r="IZE119" s="170"/>
      <c r="IZF119" s="170"/>
      <c r="IZG119" s="170"/>
      <c r="IZH119" s="170"/>
      <c r="IZI119" s="170"/>
      <c r="IZJ119" s="170"/>
      <c r="IZK119" s="170"/>
      <c r="IZL119" s="170"/>
      <c r="IZM119" s="170"/>
      <c r="IZN119" s="170"/>
      <c r="IZO119" s="170"/>
      <c r="IZP119" s="170"/>
      <c r="IZQ119" s="170"/>
      <c r="IZR119" s="170"/>
      <c r="IZS119" s="170"/>
      <c r="IZT119" s="170"/>
      <c r="IZU119" s="170"/>
      <c r="IZV119" s="170"/>
      <c r="IZW119" s="170"/>
      <c r="IZX119" s="170"/>
      <c r="IZY119" s="170"/>
      <c r="IZZ119" s="170"/>
      <c r="JAA119" s="170"/>
      <c r="JAB119" s="170"/>
      <c r="JAC119" s="170"/>
      <c r="JAD119" s="170"/>
      <c r="JAE119" s="170"/>
      <c r="JAF119" s="170"/>
      <c r="JAG119" s="170"/>
      <c r="JAH119" s="170"/>
      <c r="JAI119" s="170"/>
      <c r="JAJ119" s="170"/>
      <c r="JAK119" s="170"/>
      <c r="JAL119" s="170"/>
      <c r="JAM119" s="170"/>
      <c r="JAN119" s="170"/>
      <c r="JAO119" s="170"/>
      <c r="JAP119" s="170"/>
      <c r="JAQ119" s="170"/>
      <c r="JAR119" s="170"/>
      <c r="JAS119" s="170"/>
      <c r="JAT119" s="170"/>
      <c r="JAU119" s="170"/>
      <c r="JAV119" s="170"/>
      <c r="JAW119" s="170"/>
      <c r="JAX119" s="170"/>
      <c r="JAY119" s="170"/>
      <c r="JAZ119" s="170"/>
      <c r="JBA119" s="170"/>
      <c r="JBB119" s="170"/>
      <c r="JBC119" s="170"/>
      <c r="JBD119" s="170"/>
      <c r="JBE119" s="170"/>
      <c r="JBF119" s="170"/>
      <c r="JBG119" s="170"/>
      <c r="JBH119" s="170"/>
      <c r="JBI119" s="170"/>
      <c r="JBJ119" s="170"/>
      <c r="JBK119" s="170"/>
      <c r="JBL119" s="170"/>
      <c r="JBM119" s="170"/>
      <c r="JBN119" s="170"/>
      <c r="JBO119" s="170"/>
      <c r="JBP119" s="170"/>
      <c r="JBQ119" s="170"/>
      <c r="JBR119" s="170"/>
      <c r="JBS119" s="170"/>
      <c r="JBT119" s="170"/>
      <c r="JBU119" s="170"/>
      <c r="JBV119" s="170"/>
      <c r="JBW119" s="170"/>
      <c r="JBX119" s="170"/>
      <c r="JBY119" s="170"/>
      <c r="JBZ119" s="170"/>
      <c r="JCA119" s="170"/>
      <c r="JCB119" s="170"/>
      <c r="JCC119" s="170"/>
      <c r="JCD119" s="170"/>
      <c r="JCE119" s="170"/>
      <c r="JCF119" s="170"/>
      <c r="JCG119" s="170"/>
      <c r="JCH119" s="170"/>
      <c r="JCI119" s="170"/>
      <c r="JCJ119" s="170"/>
      <c r="JCK119" s="170"/>
      <c r="JCL119" s="170"/>
      <c r="JCM119" s="170"/>
      <c r="JCN119" s="170"/>
      <c r="JCO119" s="170"/>
      <c r="JCP119" s="170"/>
      <c r="JCQ119" s="170"/>
      <c r="JCR119" s="170"/>
      <c r="JCS119" s="170"/>
      <c r="JCT119" s="170"/>
      <c r="JCU119" s="170"/>
      <c r="JCV119" s="170"/>
      <c r="JCW119" s="170"/>
      <c r="JCX119" s="170"/>
      <c r="JCY119" s="170"/>
      <c r="JCZ119" s="170"/>
      <c r="JDA119" s="170"/>
      <c r="JDB119" s="170"/>
      <c r="JDC119" s="170"/>
      <c r="JDD119" s="170"/>
      <c r="JDE119" s="170"/>
      <c r="JDF119" s="170"/>
      <c r="JDG119" s="170"/>
      <c r="JDH119" s="170"/>
      <c r="JDI119" s="170"/>
      <c r="JDJ119" s="170"/>
      <c r="JDK119" s="170"/>
      <c r="JDL119" s="170"/>
      <c r="JDM119" s="170"/>
      <c r="JDN119" s="170"/>
      <c r="JDO119" s="170"/>
      <c r="JDP119" s="170"/>
      <c r="JDQ119" s="170"/>
      <c r="JDR119" s="170"/>
      <c r="JDS119" s="170"/>
      <c r="JDT119" s="170"/>
      <c r="JDU119" s="170"/>
      <c r="JDV119" s="170"/>
      <c r="JDW119" s="170"/>
      <c r="JDX119" s="170"/>
      <c r="JDY119" s="170"/>
      <c r="JDZ119" s="170"/>
      <c r="JEA119" s="170"/>
      <c r="JEB119" s="170"/>
      <c r="JEC119" s="170"/>
      <c r="JED119" s="170"/>
      <c r="JEE119" s="170"/>
      <c r="JEF119" s="170"/>
      <c r="JEG119" s="170"/>
      <c r="JEH119" s="170"/>
      <c r="JEI119" s="170"/>
      <c r="JEJ119" s="170"/>
      <c r="JEK119" s="170"/>
      <c r="JEL119" s="170"/>
      <c r="JEM119" s="170"/>
      <c r="JEN119" s="170"/>
      <c r="JEO119" s="170"/>
      <c r="JEP119" s="170"/>
      <c r="JEQ119" s="170"/>
      <c r="JER119" s="170"/>
      <c r="JES119" s="170"/>
      <c r="JET119" s="170"/>
      <c r="JEU119" s="170"/>
      <c r="JEV119" s="170"/>
      <c r="JEW119" s="170"/>
      <c r="JEX119" s="170"/>
      <c r="JEY119" s="170"/>
      <c r="JEZ119" s="170"/>
      <c r="JFA119" s="170"/>
      <c r="JFB119" s="170"/>
      <c r="JFC119" s="170"/>
      <c r="JFD119" s="170"/>
      <c r="JFE119" s="170"/>
      <c r="JFF119" s="170"/>
      <c r="JFG119" s="170"/>
      <c r="JFH119" s="170"/>
      <c r="JFI119" s="170"/>
      <c r="JFJ119" s="170"/>
      <c r="JFK119" s="170"/>
      <c r="JFL119" s="170"/>
      <c r="JFM119" s="170"/>
      <c r="JFN119" s="170"/>
      <c r="JFO119" s="170"/>
      <c r="JFP119" s="170"/>
      <c r="JFQ119" s="170"/>
      <c r="JFR119" s="170"/>
      <c r="JFS119" s="170"/>
      <c r="JFT119" s="170"/>
      <c r="JFU119" s="170"/>
      <c r="JFV119" s="170"/>
      <c r="JFW119" s="170"/>
      <c r="JFX119" s="170"/>
      <c r="JFY119" s="170"/>
      <c r="JFZ119" s="170"/>
      <c r="JGA119" s="170"/>
      <c r="JGB119" s="170"/>
      <c r="JGC119" s="170"/>
      <c r="JGD119" s="170"/>
      <c r="JGE119" s="170"/>
      <c r="JGF119" s="170"/>
      <c r="JGG119" s="170"/>
      <c r="JGH119" s="170"/>
      <c r="JGI119" s="170"/>
      <c r="JGJ119" s="170"/>
      <c r="JGK119" s="170"/>
      <c r="JGL119" s="170"/>
      <c r="JGM119" s="170"/>
      <c r="JGN119" s="170"/>
      <c r="JGO119" s="170"/>
      <c r="JGP119" s="170"/>
      <c r="JGQ119" s="170"/>
      <c r="JGR119" s="170"/>
      <c r="JGS119" s="170"/>
      <c r="JGT119" s="170"/>
      <c r="JGU119" s="170"/>
      <c r="JGV119" s="170"/>
      <c r="JGW119" s="170"/>
      <c r="JGX119" s="170"/>
      <c r="JGY119" s="170"/>
      <c r="JGZ119" s="170"/>
      <c r="JHA119" s="170"/>
      <c r="JHB119" s="170"/>
      <c r="JHC119" s="170"/>
      <c r="JHD119" s="170"/>
      <c r="JHE119" s="170"/>
      <c r="JHF119" s="170"/>
      <c r="JHG119" s="170"/>
      <c r="JHH119" s="170"/>
      <c r="JHI119" s="170"/>
      <c r="JHJ119" s="170"/>
      <c r="JHK119" s="170"/>
      <c r="JHL119" s="170"/>
      <c r="JHM119" s="170"/>
      <c r="JHN119" s="170"/>
      <c r="JHO119" s="170"/>
      <c r="JHP119" s="170"/>
      <c r="JHQ119" s="170"/>
      <c r="JHR119" s="170"/>
      <c r="JHS119" s="170"/>
      <c r="JHT119" s="170"/>
      <c r="JHU119" s="170"/>
      <c r="JHV119" s="170"/>
      <c r="JHW119" s="170"/>
      <c r="JHX119" s="170"/>
      <c r="JHY119" s="170"/>
      <c r="JHZ119" s="170"/>
      <c r="JIA119" s="170"/>
      <c r="JIB119" s="170"/>
      <c r="JIC119" s="170"/>
      <c r="JID119" s="170"/>
      <c r="JIE119" s="170"/>
      <c r="JIF119" s="170"/>
      <c r="JIG119" s="170"/>
      <c r="JIH119" s="170"/>
      <c r="JII119" s="170"/>
      <c r="JIJ119" s="170"/>
      <c r="JIK119" s="170"/>
      <c r="JIL119" s="170"/>
      <c r="JIM119" s="170"/>
      <c r="JIN119" s="170"/>
      <c r="JIO119" s="170"/>
      <c r="JIP119" s="170"/>
      <c r="JIQ119" s="170"/>
      <c r="JIR119" s="170"/>
      <c r="JIS119" s="170"/>
      <c r="JIT119" s="170"/>
      <c r="JIU119" s="170"/>
      <c r="JIV119" s="170"/>
      <c r="JIW119" s="170"/>
      <c r="JIX119" s="170"/>
      <c r="JIY119" s="170"/>
      <c r="JIZ119" s="170"/>
      <c r="JJA119" s="170"/>
      <c r="JJB119" s="170"/>
      <c r="JJC119" s="170"/>
      <c r="JJD119" s="170"/>
      <c r="JJE119" s="170"/>
      <c r="JJF119" s="170"/>
      <c r="JJG119" s="170"/>
      <c r="JJH119" s="170"/>
      <c r="JJI119" s="170"/>
      <c r="JJJ119" s="170"/>
      <c r="JJK119" s="170"/>
      <c r="JJL119" s="170"/>
      <c r="JJM119" s="170"/>
      <c r="JJN119" s="170"/>
      <c r="JJO119" s="170"/>
      <c r="JJP119" s="170"/>
      <c r="JJQ119" s="170"/>
      <c r="JJR119" s="170"/>
      <c r="JJS119" s="170"/>
      <c r="JJT119" s="170"/>
      <c r="JJU119" s="170"/>
      <c r="JJV119" s="170"/>
      <c r="JJW119" s="170"/>
      <c r="JJX119" s="170"/>
      <c r="JJY119" s="170"/>
      <c r="JJZ119" s="170"/>
      <c r="JKA119" s="170"/>
      <c r="JKB119" s="170"/>
      <c r="JKC119" s="170"/>
      <c r="JKD119" s="170"/>
      <c r="JKE119" s="170"/>
      <c r="JKF119" s="170"/>
      <c r="JKG119" s="170"/>
      <c r="JKH119" s="170"/>
      <c r="JKI119" s="170"/>
      <c r="JKJ119" s="170"/>
      <c r="JKK119" s="170"/>
      <c r="JKL119" s="170"/>
      <c r="JKM119" s="170"/>
      <c r="JKN119" s="170"/>
      <c r="JKO119" s="170"/>
      <c r="JKP119" s="170"/>
      <c r="JKQ119" s="170"/>
      <c r="JKR119" s="170"/>
      <c r="JKS119" s="170"/>
      <c r="JKT119" s="170"/>
      <c r="JKU119" s="170"/>
      <c r="JKV119" s="170"/>
      <c r="JKW119" s="170"/>
      <c r="JKX119" s="170"/>
      <c r="JKY119" s="170"/>
      <c r="JKZ119" s="170"/>
      <c r="JLA119" s="170"/>
      <c r="JLB119" s="170"/>
      <c r="JLC119" s="170"/>
      <c r="JLD119" s="170"/>
      <c r="JLE119" s="170"/>
      <c r="JLF119" s="170"/>
      <c r="JLG119" s="170"/>
      <c r="JLH119" s="170"/>
      <c r="JLI119" s="170"/>
      <c r="JLJ119" s="170"/>
      <c r="JLK119" s="170"/>
      <c r="JLL119" s="170"/>
      <c r="JLM119" s="170"/>
      <c r="JLN119" s="170"/>
      <c r="JLO119" s="170"/>
      <c r="JLP119" s="170"/>
      <c r="JLQ119" s="170"/>
      <c r="JLR119" s="170"/>
      <c r="JLS119" s="170"/>
      <c r="JLT119" s="170"/>
      <c r="JLU119" s="170"/>
      <c r="JLV119" s="170"/>
      <c r="JLW119" s="170"/>
      <c r="JLX119" s="170"/>
      <c r="JLY119" s="170"/>
      <c r="JLZ119" s="170"/>
      <c r="JMA119" s="170"/>
      <c r="JMB119" s="170"/>
      <c r="JMC119" s="170"/>
      <c r="JMD119" s="170"/>
      <c r="JME119" s="170"/>
      <c r="JMF119" s="170"/>
      <c r="JMG119" s="170"/>
      <c r="JMH119" s="170"/>
      <c r="JMI119" s="170"/>
      <c r="JMJ119" s="170"/>
      <c r="JMK119" s="170"/>
      <c r="JML119" s="170"/>
      <c r="JMM119" s="170"/>
      <c r="JMN119" s="170"/>
      <c r="JMO119" s="170"/>
      <c r="JMP119" s="170"/>
      <c r="JMQ119" s="170"/>
      <c r="JMR119" s="170"/>
      <c r="JMS119" s="170"/>
      <c r="JMT119" s="170"/>
      <c r="JMU119" s="170"/>
      <c r="JMV119" s="170"/>
      <c r="JMW119" s="170"/>
      <c r="JMX119" s="170"/>
      <c r="JMY119" s="170"/>
      <c r="JMZ119" s="170"/>
      <c r="JNA119" s="170"/>
      <c r="JNB119" s="170"/>
      <c r="JNC119" s="170"/>
      <c r="JND119" s="170"/>
      <c r="JNE119" s="170"/>
      <c r="JNF119" s="170"/>
      <c r="JNG119" s="170"/>
      <c r="JNH119" s="170"/>
      <c r="JNI119" s="170"/>
      <c r="JNJ119" s="170"/>
      <c r="JNK119" s="170"/>
      <c r="JNL119" s="170"/>
      <c r="JNM119" s="170"/>
      <c r="JNN119" s="170"/>
      <c r="JNO119" s="170"/>
      <c r="JNP119" s="170"/>
      <c r="JNQ119" s="170"/>
      <c r="JNR119" s="170"/>
      <c r="JNS119" s="170"/>
      <c r="JNT119" s="170"/>
      <c r="JNU119" s="170"/>
      <c r="JNV119" s="170"/>
      <c r="JNW119" s="170"/>
      <c r="JNX119" s="170"/>
      <c r="JNY119" s="170"/>
      <c r="JNZ119" s="170"/>
      <c r="JOA119" s="170"/>
      <c r="JOB119" s="170"/>
      <c r="JOC119" s="170"/>
      <c r="JOD119" s="170"/>
      <c r="JOE119" s="170"/>
      <c r="JOF119" s="170"/>
      <c r="JOG119" s="170"/>
      <c r="JOH119" s="170"/>
      <c r="JOI119" s="170"/>
      <c r="JOJ119" s="170"/>
      <c r="JOK119" s="170"/>
      <c r="JOL119" s="170"/>
      <c r="JOM119" s="170"/>
      <c r="JON119" s="170"/>
      <c r="JOO119" s="170"/>
      <c r="JOP119" s="170"/>
      <c r="JOQ119" s="170"/>
      <c r="JOR119" s="170"/>
      <c r="JOS119" s="170"/>
      <c r="JOT119" s="170"/>
      <c r="JOU119" s="170"/>
      <c r="JOV119" s="170"/>
      <c r="JOW119" s="170"/>
      <c r="JOX119" s="170"/>
      <c r="JOY119" s="170"/>
      <c r="JOZ119" s="170"/>
      <c r="JPA119" s="170"/>
      <c r="JPB119" s="170"/>
      <c r="JPC119" s="170"/>
      <c r="JPD119" s="170"/>
      <c r="JPE119" s="170"/>
      <c r="JPF119" s="170"/>
      <c r="JPG119" s="170"/>
      <c r="JPH119" s="170"/>
      <c r="JPI119" s="170"/>
      <c r="JPJ119" s="170"/>
      <c r="JPK119" s="170"/>
      <c r="JPL119" s="170"/>
      <c r="JPM119" s="170"/>
      <c r="JPN119" s="170"/>
      <c r="JPO119" s="170"/>
      <c r="JPP119" s="170"/>
      <c r="JPQ119" s="170"/>
      <c r="JPR119" s="170"/>
      <c r="JPS119" s="170"/>
      <c r="JPT119" s="170"/>
      <c r="JPU119" s="170"/>
      <c r="JPV119" s="170"/>
      <c r="JPW119" s="170"/>
      <c r="JPX119" s="170"/>
      <c r="JPY119" s="170"/>
      <c r="JPZ119" s="170"/>
      <c r="JQA119" s="170"/>
      <c r="JQB119" s="170"/>
      <c r="JQC119" s="170"/>
      <c r="JQD119" s="170"/>
      <c r="JQE119" s="170"/>
      <c r="JQF119" s="170"/>
      <c r="JQG119" s="170"/>
      <c r="JQH119" s="170"/>
      <c r="JQI119" s="170"/>
      <c r="JQJ119" s="170"/>
      <c r="JQK119" s="170"/>
      <c r="JQL119" s="170"/>
      <c r="JQM119" s="170"/>
      <c r="JQN119" s="170"/>
      <c r="JQO119" s="170"/>
      <c r="JQP119" s="170"/>
      <c r="JQQ119" s="170"/>
      <c r="JQR119" s="170"/>
      <c r="JQS119" s="170"/>
      <c r="JQT119" s="170"/>
      <c r="JQU119" s="170"/>
      <c r="JQV119" s="170"/>
      <c r="JQW119" s="170"/>
      <c r="JQX119" s="170"/>
      <c r="JQY119" s="170"/>
      <c r="JQZ119" s="170"/>
      <c r="JRA119" s="170"/>
      <c r="JRB119" s="170"/>
      <c r="JRC119" s="170"/>
      <c r="JRD119" s="170"/>
      <c r="JRE119" s="170"/>
      <c r="JRF119" s="170"/>
      <c r="JRG119" s="170"/>
      <c r="JRH119" s="170"/>
      <c r="JRI119" s="170"/>
      <c r="JRJ119" s="170"/>
      <c r="JRK119" s="170"/>
      <c r="JRL119" s="170"/>
      <c r="JRM119" s="170"/>
      <c r="JRN119" s="170"/>
      <c r="JRO119" s="170"/>
      <c r="JRP119" s="170"/>
      <c r="JRQ119" s="170"/>
      <c r="JRR119" s="170"/>
      <c r="JRS119" s="170"/>
      <c r="JRT119" s="170"/>
      <c r="JRU119" s="170"/>
      <c r="JRV119" s="170"/>
      <c r="JRW119" s="170"/>
      <c r="JRX119" s="170"/>
      <c r="JRY119" s="170"/>
      <c r="JRZ119" s="170"/>
      <c r="JSA119" s="170"/>
      <c r="JSB119" s="170"/>
      <c r="JSC119" s="170"/>
      <c r="JSD119" s="170"/>
      <c r="JSE119" s="170"/>
      <c r="JSF119" s="170"/>
      <c r="JSG119" s="170"/>
      <c r="JSH119" s="170"/>
      <c r="JSI119" s="170"/>
      <c r="JSJ119" s="170"/>
      <c r="JSK119" s="170"/>
      <c r="JSL119" s="170"/>
      <c r="JSM119" s="170"/>
      <c r="JSN119" s="170"/>
      <c r="JSO119" s="170"/>
      <c r="JSP119" s="170"/>
      <c r="JSQ119" s="170"/>
      <c r="JSR119" s="170"/>
      <c r="JSS119" s="170"/>
      <c r="JST119" s="170"/>
      <c r="JSU119" s="170"/>
      <c r="JSV119" s="170"/>
      <c r="JSW119" s="170"/>
      <c r="JSX119" s="170"/>
      <c r="JSY119" s="170"/>
      <c r="JSZ119" s="170"/>
      <c r="JTA119" s="170"/>
      <c r="JTB119" s="170"/>
      <c r="JTC119" s="170"/>
      <c r="JTD119" s="170"/>
      <c r="JTE119" s="170"/>
      <c r="JTF119" s="170"/>
      <c r="JTG119" s="170"/>
      <c r="JTH119" s="170"/>
      <c r="JTI119" s="170"/>
      <c r="JTJ119" s="170"/>
      <c r="JTK119" s="170"/>
      <c r="JTL119" s="170"/>
      <c r="JTM119" s="170"/>
      <c r="JTN119" s="170"/>
      <c r="JTO119" s="170"/>
      <c r="JTP119" s="170"/>
      <c r="JTQ119" s="170"/>
      <c r="JTR119" s="170"/>
      <c r="JTS119" s="170"/>
      <c r="JTT119" s="170"/>
      <c r="JTU119" s="170"/>
      <c r="JTV119" s="170"/>
      <c r="JTW119" s="170"/>
      <c r="JTX119" s="170"/>
      <c r="JTY119" s="170"/>
      <c r="JTZ119" s="170"/>
      <c r="JUA119" s="170"/>
      <c r="JUB119" s="170"/>
      <c r="JUC119" s="170"/>
      <c r="JUD119" s="170"/>
      <c r="JUE119" s="170"/>
      <c r="JUF119" s="170"/>
      <c r="JUG119" s="170"/>
      <c r="JUH119" s="170"/>
      <c r="JUI119" s="170"/>
      <c r="JUJ119" s="170"/>
      <c r="JUK119" s="170"/>
      <c r="JUL119" s="170"/>
      <c r="JUM119" s="170"/>
      <c r="JUN119" s="170"/>
      <c r="JUO119" s="170"/>
      <c r="JUP119" s="170"/>
      <c r="JUQ119" s="170"/>
      <c r="JUR119" s="170"/>
      <c r="JUS119" s="170"/>
      <c r="JUT119" s="170"/>
      <c r="JUU119" s="170"/>
      <c r="JUV119" s="170"/>
      <c r="JUW119" s="170"/>
      <c r="JUX119" s="170"/>
      <c r="JUY119" s="170"/>
      <c r="JUZ119" s="170"/>
      <c r="JVA119" s="170"/>
      <c r="JVB119" s="170"/>
      <c r="JVC119" s="170"/>
      <c r="JVD119" s="170"/>
      <c r="JVE119" s="170"/>
      <c r="JVF119" s="170"/>
      <c r="JVG119" s="170"/>
      <c r="JVH119" s="170"/>
      <c r="JVI119" s="170"/>
      <c r="JVJ119" s="170"/>
      <c r="JVK119" s="170"/>
      <c r="JVL119" s="170"/>
      <c r="JVM119" s="170"/>
      <c r="JVN119" s="170"/>
      <c r="JVO119" s="170"/>
      <c r="JVP119" s="170"/>
      <c r="JVQ119" s="170"/>
      <c r="JVR119" s="170"/>
      <c r="JVS119" s="170"/>
      <c r="JVT119" s="170"/>
      <c r="JVU119" s="170"/>
      <c r="JVV119" s="170"/>
      <c r="JVW119" s="170"/>
      <c r="JVX119" s="170"/>
      <c r="JVY119" s="170"/>
      <c r="JVZ119" s="170"/>
      <c r="JWA119" s="170"/>
      <c r="JWB119" s="170"/>
      <c r="JWC119" s="170"/>
      <c r="JWD119" s="170"/>
      <c r="JWE119" s="170"/>
      <c r="JWF119" s="170"/>
      <c r="JWG119" s="170"/>
      <c r="JWH119" s="170"/>
      <c r="JWI119" s="170"/>
      <c r="JWJ119" s="170"/>
      <c r="JWK119" s="170"/>
      <c r="JWL119" s="170"/>
      <c r="JWM119" s="170"/>
      <c r="JWN119" s="170"/>
      <c r="JWO119" s="170"/>
      <c r="JWP119" s="170"/>
      <c r="JWQ119" s="170"/>
      <c r="JWR119" s="170"/>
      <c r="JWS119" s="170"/>
      <c r="JWT119" s="170"/>
      <c r="JWU119" s="170"/>
      <c r="JWV119" s="170"/>
      <c r="JWW119" s="170"/>
      <c r="JWX119" s="170"/>
      <c r="JWY119" s="170"/>
      <c r="JWZ119" s="170"/>
      <c r="JXA119" s="170"/>
      <c r="JXB119" s="170"/>
      <c r="JXC119" s="170"/>
      <c r="JXD119" s="170"/>
      <c r="JXE119" s="170"/>
      <c r="JXF119" s="170"/>
      <c r="JXG119" s="170"/>
      <c r="JXH119" s="170"/>
      <c r="JXI119" s="170"/>
      <c r="JXJ119" s="170"/>
      <c r="JXK119" s="170"/>
      <c r="JXL119" s="170"/>
      <c r="JXM119" s="170"/>
      <c r="JXN119" s="170"/>
      <c r="JXO119" s="170"/>
      <c r="JXP119" s="170"/>
      <c r="JXQ119" s="170"/>
      <c r="JXR119" s="170"/>
      <c r="JXS119" s="170"/>
      <c r="JXT119" s="170"/>
      <c r="JXU119" s="170"/>
      <c r="JXV119" s="170"/>
      <c r="JXW119" s="170"/>
      <c r="JXX119" s="170"/>
      <c r="JXY119" s="170"/>
      <c r="JXZ119" s="170"/>
      <c r="JYA119" s="170"/>
      <c r="JYB119" s="170"/>
      <c r="JYC119" s="170"/>
      <c r="JYD119" s="170"/>
      <c r="JYE119" s="170"/>
      <c r="JYF119" s="170"/>
      <c r="JYG119" s="170"/>
      <c r="JYH119" s="170"/>
      <c r="JYI119" s="170"/>
      <c r="JYJ119" s="170"/>
      <c r="JYK119" s="170"/>
      <c r="JYL119" s="170"/>
      <c r="JYM119" s="170"/>
      <c r="JYN119" s="170"/>
      <c r="JYO119" s="170"/>
      <c r="JYP119" s="170"/>
      <c r="JYQ119" s="170"/>
      <c r="JYR119" s="170"/>
      <c r="JYS119" s="170"/>
      <c r="JYT119" s="170"/>
      <c r="JYU119" s="170"/>
      <c r="JYV119" s="170"/>
      <c r="JYW119" s="170"/>
      <c r="JYX119" s="170"/>
      <c r="JYY119" s="170"/>
      <c r="JYZ119" s="170"/>
      <c r="JZA119" s="170"/>
      <c r="JZB119" s="170"/>
      <c r="JZC119" s="170"/>
      <c r="JZD119" s="170"/>
      <c r="JZE119" s="170"/>
      <c r="JZF119" s="170"/>
      <c r="JZG119" s="170"/>
      <c r="JZH119" s="170"/>
      <c r="JZI119" s="170"/>
      <c r="JZJ119" s="170"/>
      <c r="JZK119" s="170"/>
      <c r="JZL119" s="170"/>
      <c r="JZM119" s="170"/>
      <c r="JZN119" s="170"/>
      <c r="JZO119" s="170"/>
      <c r="JZP119" s="170"/>
      <c r="JZQ119" s="170"/>
      <c r="JZR119" s="170"/>
      <c r="JZS119" s="170"/>
      <c r="JZT119" s="170"/>
      <c r="JZU119" s="170"/>
      <c r="JZV119" s="170"/>
      <c r="JZW119" s="170"/>
      <c r="JZX119" s="170"/>
      <c r="JZY119" s="170"/>
      <c r="JZZ119" s="170"/>
      <c r="KAA119" s="170"/>
      <c r="KAB119" s="170"/>
      <c r="KAC119" s="170"/>
      <c r="KAD119" s="170"/>
      <c r="KAE119" s="170"/>
      <c r="KAF119" s="170"/>
      <c r="KAG119" s="170"/>
      <c r="KAH119" s="170"/>
      <c r="KAI119" s="170"/>
      <c r="KAJ119" s="170"/>
      <c r="KAK119" s="170"/>
      <c r="KAL119" s="170"/>
      <c r="KAM119" s="170"/>
      <c r="KAN119" s="170"/>
      <c r="KAO119" s="170"/>
      <c r="KAP119" s="170"/>
      <c r="KAQ119" s="170"/>
      <c r="KAR119" s="170"/>
      <c r="KAS119" s="170"/>
      <c r="KAT119" s="170"/>
      <c r="KAU119" s="170"/>
      <c r="KAV119" s="170"/>
      <c r="KAW119" s="170"/>
      <c r="KAX119" s="170"/>
      <c r="KAY119" s="170"/>
      <c r="KAZ119" s="170"/>
      <c r="KBA119" s="170"/>
      <c r="KBB119" s="170"/>
      <c r="KBC119" s="170"/>
      <c r="KBD119" s="170"/>
      <c r="KBE119" s="170"/>
      <c r="KBF119" s="170"/>
      <c r="KBG119" s="170"/>
      <c r="KBH119" s="170"/>
      <c r="KBI119" s="170"/>
      <c r="KBJ119" s="170"/>
      <c r="KBK119" s="170"/>
      <c r="KBL119" s="170"/>
      <c r="KBM119" s="170"/>
      <c r="KBN119" s="170"/>
      <c r="KBO119" s="170"/>
      <c r="KBP119" s="170"/>
      <c r="KBQ119" s="170"/>
      <c r="KBR119" s="170"/>
      <c r="KBS119" s="170"/>
      <c r="KBT119" s="170"/>
      <c r="KBU119" s="170"/>
      <c r="KBV119" s="170"/>
      <c r="KBW119" s="170"/>
      <c r="KBX119" s="170"/>
      <c r="KBY119" s="170"/>
      <c r="KBZ119" s="170"/>
      <c r="KCA119" s="170"/>
      <c r="KCB119" s="170"/>
      <c r="KCC119" s="170"/>
      <c r="KCD119" s="170"/>
      <c r="KCE119" s="170"/>
      <c r="KCF119" s="170"/>
      <c r="KCG119" s="170"/>
      <c r="KCH119" s="170"/>
      <c r="KCI119" s="170"/>
      <c r="KCJ119" s="170"/>
      <c r="KCK119" s="170"/>
      <c r="KCL119" s="170"/>
      <c r="KCM119" s="170"/>
      <c r="KCN119" s="170"/>
      <c r="KCO119" s="170"/>
      <c r="KCP119" s="170"/>
      <c r="KCQ119" s="170"/>
      <c r="KCR119" s="170"/>
      <c r="KCS119" s="170"/>
      <c r="KCT119" s="170"/>
      <c r="KCU119" s="170"/>
      <c r="KCV119" s="170"/>
      <c r="KCW119" s="170"/>
      <c r="KCX119" s="170"/>
      <c r="KCY119" s="170"/>
      <c r="KCZ119" s="170"/>
      <c r="KDA119" s="170"/>
      <c r="KDB119" s="170"/>
      <c r="KDC119" s="170"/>
      <c r="KDD119" s="170"/>
      <c r="KDE119" s="170"/>
      <c r="KDF119" s="170"/>
      <c r="KDG119" s="170"/>
      <c r="KDH119" s="170"/>
      <c r="KDI119" s="170"/>
      <c r="KDJ119" s="170"/>
      <c r="KDK119" s="170"/>
      <c r="KDL119" s="170"/>
      <c r="KDM119" s="170"/>
      <c r="KDN119" s="170"/>
      <c r="KDO119" s="170"/>
      <c r="KDP119" s="170"/>
      <c r="KDQ119" s="170"/>
      <c r="KDR119" s="170"/>
      <c r="KDS119" s="170"/>
      <c r="KDT119" s="170"/>
      <c r="KDU119" s="170"/>
      <c r="KDV119" s="170"/>
      <c r="KDW119" s="170"/>
      <c r="KDX119" s="170"/>
      <c r="KDY119" s="170"/>
      <c r="KDZ119" s="170"/>
      <c r="KEA119" s="170"/>
      <c r="KEB119" s="170"/>
      <c r="KEC119" s="170"/>
      <c r="KED119" s="170"/>
      <c r="KEE119" s="170"/>
      <c r="KEF119" s="170"/>
      <c r="KEG119" s="170"/>
      <c r="KEH119" s="170"/>
      <c r="KEI119" s="170"/>
      <c r="KEJ119" s="170"/>
      <c r="KEK119" s="170"/>
      <c r="KEL119" s="170"/>
      <c r="KEM119" s="170"/>
      <c r="KEN119" s="170"/>
      <c r="KEO119" s="170"/>
      <c r="KEP119" s="170"/>
      <c r="KEQ119" s="170"/>
      <c r="KER119" s="170"/>
      <c r="KES119" s="170"/>
      <c r="KET119" s="170"/>
      <c r="KEU119" s="170"/>
      <c r="KEV119" s="170"/>
      <c r="KEW119" s="170"/>
      <c r="KEX119" s="170"/>
      <c r="KEY119" s="170"/>
      <c r="KEZ119" s="170"/>
      <c r="KFA119" s="170"/>
      <c r="KFB119" s="170"/>
      <c r="KFC119" s="170"/>
      <c r="KFD119" s="170"/>
      <c r="KFE119" s="170"/>
      <c r="KFF119" s="170"/>
      <c r="KFG119" s="170"/>
      <c r="KFH119" s="170"/>
      <c r="KFI119" s="170"/>
      <c r="KFJ119" s="170"/>
      <c r="KFK119" s="170"/>
      <c r="KFL119" s="170"/>
      <c r="KFM119" s="170"/>
      <c r="KFN119" s="170"/>
      <c r="KFO119" s="170"/>
      <c r="KFP119" s="170"/>
      <c r="KFQ119" s="170"/>
      <c r="KFR119" s="170"/>
      <c r="KFS119" s="170"/>
      <c r="KFT119" s="170"/>
      <c r="KFU119" s="170"/>
      <c r="KFV119" s="170"/>
      <c r="KFW119" s="170"/>
      <c r="KFX119" s="170"/>
      <c r="KFY119" s="170"/>
      <c r="KFZ119" s="170"/>
      <c r="KGA119" s="170"/>
      <c r="KGB119" s="170"/>
      <c r="KGC119" s="170"/>
      <c r="KGD119" s="170"/>
      <c r="KGE119" s="170"/>
      <c r="KGF119" s="170"/>
      <c r="KGG119" s="170"/>
      <c r="KGH119" s="170"/>
      <c r="KGI119" s="170"/>
      <c r="KGJ119" s="170"/>
      <c r="KGK119" s="170"/>
      <c r="KGL119" s="170"/>
      <c r="KGM119" s="170"/>
      <c r="KGN119" s="170"/>
      <c r="KGO119" s="170"/>
      <c r="KGP119" s="170"/>
      <c r="KGQ119" s="170"/>
      <c r="KGR119" s="170"/>
      <c r="KGS119" s="170"/>
      <c r="KGT119" s="170"/>
      <c r="KGU119" s="170"/>
      <c r="KGV119" s="170"/>
      <c r="KGW119" s="170"/>
      <c r="KGX119" s="170"/>
      <c r="KGY119" s="170"/>
      <c r="KGZ119" s="170"/>
      <c r="KHA119" s="170"/>
      <c r="KHB119" s="170"/>
      <c r="KHC119" s="170"/>
      <c r="KHD119" s="170"/>
      <c r="KHE119" s="170"/>
      <c r="KHF119" s="170"/>
      <c r="KHG119" s="170"/>
      <c r="KHH119" s="170"/>
      <c r="KHI119" s="170"/>
      <c r="KHJ119" s="170"/>
      <c r="KHK119" s="170"/>
      <c r="KHL119" s="170"/>
      <c r="KHM119" s="170"/>
      <c r="KHN119" s="170"/>
      <c r="KHO119" s="170"/>
      <c r="KHP119" s="170"/>
      <c r="KHQ119" s="170"/>
      <c r="KHR119" s="170"/>
      <c r="KHS119" s="170"/>
      <c r="KHT119" s="170"/>
      <c r="KHU119" s="170"/>
      <c r="KHV119" s="170"/>
      <c r="KHW119" s="170"/>
      <c r="KHX119" s="170"/>
      <c r="KHY119" s="170"/>
      <c r="KHZ119" s="170"/>
      <c r="KIA119" s="170"/>
      <c r="KIB119" s="170"/>
      <c r="KIC119" s="170"/>
      <c r="KID119" s="170"/>
      <c r="KIE119" s="170"/>
      <c r="KIF119" s="170"/>
      <c r="KIG119" s="170"/>
      <c r="KIH119" s="170"/>
      <c r="KII119" s="170"/>
      <c r="KIJ119" s="170"/>
      <c r="KIK119" s="170"/>
      <c r="KIL119" s="170"/>
      <c r="KIM119" s="170"/>
      <c r="KIN119" s="170"/>
      <c r="KIO119" s="170"/>
      <c r="KIP119" s="170"/>
      <c r="KIQ119" s="170"/>
      <c r="KIR119" s="170"/>
      <c r="KIS119" s="170"/>
      <c r="KIT119" s="170"/>
      <c r="KIU119" s="170"/>
      <c r="KIV119" s="170"/>
      <c r="KIW119" s="170"/>
      <c r="KIX119" s="170"/>
      <c r="KIY119" s="170"/>
      <c r="KIZ119" s="170"/>
      <c r="KJA119" s="170"/>
      <c r="KJB119" s="170"/>
      <c r="KJC119" s="170"/>
      <c r="KJD119" s="170"/>
      <c r="KJE119" s="170"/>
      <c r="KJF119" s="170"/>
      <c r="KJG119" s="170"/>
      <c r="KJH119" s="170"/>
      <c r="KJI119" s="170"/>
      <c r="KJJ119" s="170"/>
      <c r="KJK119" s="170"/>
      <c r="KJL119" s="170"/>
      <c r="KJM119" s="170"/>
      <c r="KJN119" s="170"/>
      <c r="KJO119" s="170"/>
      <c r="KJP119" s="170"/>
      <c r="KJQ119" s="170"/>
      <c r="KJR119" s="170"/>
      <c r="KJS119" s="170"/>
      <c r="KJT119" s="170"/>
      <c r="KJU119" s="170"/>
      <c r="KJV119" s="170"/>
      <c r="KJW119" s="170"/>
      <c r="KJX119" s="170"/>
      <c r="KJY119" s="170"/>
      <c r="KJZ119" s="170"/>
      <c r="KKA119" s="170"/>
      <c r="KKB119" s="170"/>
      <c r="KKC119" s="170"/>
      <c r="KKD119" s="170"/>
      <c r="KKE119" s="170"/>
      <c r="KKF119" s="170"/>
      <c r="KKG119" s="170"/>
      <c r="KKH119" s="170"/>
      <c r="KKI119" s="170"/>
      <c r="KKJ119" s="170"/>
      <c r="KKK119" s="170"/>
      <c r="KKL119" s="170"/>
      <c r="KKM119" s="170"/>
      <c r="KKN119" s="170"/>
      <c r="KKO119" s="170"/>
      <c r="KKP119" s="170"/>
      <c r="KKQ119" s="170"/>
      <c r="KKR119" s="170"/>
      <c r="KKS119" s="170"/>
      <c r="KKT119" s="170"/>
      <c r="KKU119" s="170"/>
      <c r="KKV119" s="170"/>
      <c r="KKW119" s="170"/>
      <c r="KKX119" s="170"/>
      <c r="KKY119" s="170"/>
      <c r="KKZ119" s="170"/>
      <c r="KLA119" s="170"/>
      <c r="KLB119" s="170"/>
      <c r="KLC119" s="170"/>
      <c r="KLD119" s="170"/>
      <c r="KLE119" s="170"/>
      <c r="KLF119" s="170"/>
      <c r="KLG119" s="170"/>
      <c r="KLH119" s="170"/>
      <c r="KLI119" s="170"/>
      <c r="KLJ119" s="170"/>
      <c r="KLK119" s="170"/>
      <c r="KLL119" s="170"/>
      <c r="KLM119" s="170"/>
      <c r="KLN119" s="170"/>
      <c r="KLO119" s="170"/>
      <c r="KLP119" s="170"/>
      <c r="KLQ119" s="170"/>
      <c r="KLR119" s="170"/>
      <c r="KLS119" s="170"/>
      <c r="KLT119" s="170"/>
      <c r="KLU119" s="170"/>
      <c r="KLV119" s="170"/>
      <c r="KLW119" s="170"/>
      <c r="KLX119" s="170"/>
      <c r="KLY119" s="170"/>
      <c r="KLZ119" s="170"/>
      <c r="KMA119" s="170"/>
      <c r="KMB119" s="170"/>
      <c r="KMC119" s="170"/>
      <c r="KMD119" s="170"/>
      <c r="KME119" s="170"/>
      <c r="KMF119" s="170"/>
      <c r="KMG119" s="170"/>
      <c r="KMH119" s="170"/>
      <c r="KMI119" s="170"/>
      <c r="KMJ119" s="170"/>
      <c r="KMK119" s="170"/>
      <c r="KML119" s="170"/>
      <c r="KMM119" s="170"/>
      <c r="KMN119" s="170"/>
      <c r="KMO119" s="170"/>
      <c r="KMP119" s="170"/>
      <c r="KMQ119" s="170"/>
      <c r="KMR119" s="170"/>
      <c r="KMS119" s="170"/>
      <c r="KMT119" s="170"/>
      <c r="KMU119" s="170"/>
      <c r="KMV119" s="170"/>
      <c r="KMW119" s="170"/>
      <c r="KMX119" s="170"/>
      <c r="KMY119" s="170"/>
      <c r="KMZ119" s="170"/>
      <c r="KNA119" s="170"/>
      <c r="KNB119" s="170"/>
      <c r="KNC119" s="170"/>
      <c r="KND119" s="170"/>
      <c r="KNE119" s="170"/>
      <c r="KNF119" s="170"/>
      <c r="KNG119" s="170"/>
      <c r="KNH119" s="170"/>
      <c r="KNI119" s="170"/>
      <c r="KNJ119" s="170"/>
      <c r="KNK119" s="170"/>
      <c r="KNL119" s="170"/>
      <c r="KNM119" s="170"/>
      <c r="KNN119" s="170"/>
      <c r="KNO119" s="170"/>
      <c r="KNP119" s="170"/>
      <c r="KNQ119" s="170"/>
      <c r="KNR119" s="170"/>
      <c r="KNS119" s="170"/>
      <c r="KNT119" s="170"/>
      <c r="KNU119" s="170"/>
      <c r="KNV119" s="170"/>
      <c r="KNW119" s="170"/>
      <c r="KNX119" s="170"/>
      <c r="KNY119" s="170"/>
      <c r="KNZ119" s="170"/>
      <c r="KOA119" s="170"/>
      <c r="KOB119" s="170"/>
      <c r="KOC119" s="170"/>
      <c r="KOD119" s="170"/>
      <c r="KOE119" s="170"/>
      <c r="KOF119" s="170"/>
      <c r="KOG119" s="170"/>
      <c r="KOH119" s="170"/>
      <c r="KOI119" s="170"/>
      <c r="KOJ119" s="170"/>
      <c r="KOK119" s="170"/>
      <c r="KOL119" s="170"/>
      <c r="KOM119" s="170"/>
      <c r="KON119" s="170"/>
      <c r="KOO119" s="170"/>
      <c r="KOP119" s="170"/>
      <c r="KOQ119" s="170"/>
      <c r="KOR119" s="170"/>
      <c r="KOS119" s="170"/>
      <c r="KOT119" s="170"/>
      <c r="KOU119" s="170"/>
      <c r="KOV119" s="170"/>
      <c r="KOW119" s="170"/>
      <c r="KOX119" s="170"/>
      <c r="KOY119" s="170"/>
      <c r="KOZ119" s="170"/>
      <c r="KPA119" s="170"/>
      <c r="KPB119" s="170"/>
      <c r="KPC119" s="170"/>
      <c r="KPD119" s="170"/>
      <c r="KPE119" s="170"/>
      <c r="KPF119" s="170"/>
      <c r="KPG119" s="170"/>
      <c r="KPH119" s="170"/>
      <c r="KPI119" s="170"/>
      <c r="KPJ119" s="170"/>
      <c r="KPK119" s="170"/>
      <c r="KPL119" s="170"/>
      <c r="KPM119" s="170"/>
      <c r="KPN119" s="170"/>
      <c r="KPO119" s="170"/>
      <c r="KPP119" s="170"/>
      <c r="KPQ119" s="170"/>
      <c r="KPR119" s="170"/>
      <c r="KPS119" s="170"/>
      <c r="KPT119" s="170"/>
      <c r="KPU119" s="170"/>
      <c r="KPV119" s="170"/>
      <c r="KPW119" s="170"/>
      <c r="KPX119" s="170"/>
      <c r="KPY119" s="170"/>
      <c r="KPZ119" s="170"/>
      <c r="KQA119" s="170"/>
      <c r="KQB119" s="170"/>
      <c r="KQC119" s="170"/>
      <c r="KQD119" s="170"/>
      <c r="KQE119" s="170"/>
      <c r="KQF119" s="170"/>
      <c r="KQG119" s="170"/>
      <c r="KQH119" s="170"/>
      <c r="KQI119" s="170"/>
      <c r="KQJ119" s="170"/>
      <c r="KQK119" s="170"/>
      <c r="KQL119" s="170"/>
      <c r="KQM119" s="170"/>
      <c r="KQN119" s="170"/>
      <c r="KQO119" s="170"/>
      <c r="KQP119" s="170"/>
      <c r="KQQ119" s="170"/>
      <c r="KQR119" s="170"/>
      <c r="KQS119" s="170"/>
      <c r="KQT119" s="170"/>
      <c r="KQU119" s="170"/>
      <c r="KQV119" s="170"/>
      <c r="KQW119" s="170"/>
      <c r="KQX119" s="170"/>
      <c r="KQY119" s="170"/>
      <c r="KQZ119" s="170"/>
      <c r="KRA119" s="170"/>
      <c r="KRB119" s="170"/>
      <c r="KRC119" s="170"/>
      <c r="KRD119" s="170"/>
      <c r="KRE119" s="170"/>
      <c r="KRF119" s="170"/>
      <c r="KRG119" s="170"/>
      <c r="KRH119" s="170"/>
      <c r="KRI119" s="170"/>
      <c r="KRJ119" s="170"/>
      <c r="KRK119" s="170"/>
      <c r="KRL119" s="170"/>
      <c r="KRM119" s="170"/>
      <c r="KRN119" s="170"/>
      <c r="KRO119" s="170"/>
      <c r="KRP119" s="170"/>
      <c r="KRQ119" s="170"/>
      <c r="KRR119" s="170"/>
      <c r="KRS119" s="170"/>
      <c r="KRT119" s="170"/>
      <c r="KRU119" s="170"/>
      <c r="KRV119" s="170"/>
      <c r="KRW119" s="170"/>
      <c r="KRX119" s="170"/>
      <c r="KRY119" s="170"/>
      <c r="KRZ119" s="170"/>
      <c r="KSA119" s="170"/>
      <c r="KSB119" s="170"/>
      <c r="KSC119" s="170"/>
      <c r="KSD119" s="170"/>
      <c r="KSE119" s="170"/>
      <c r="KSF119" s="170"/>
      <c r="KSG119" s="170"/>
      <c r="KSH119" s="170"/>
      <c r="KSI119" s="170"/>
      <c r="KSJ119" s="170"/>
      <c r="KSK119" s="170"/>
      <c r="KSL119" s="170"/>
      <c r="KSM119" s="170"/>
      <c r="KSN119" s="170"/>
      <c r="KSO119" s="170"/>
      <c r="KSP119" s="170"/>
      <c r="KSQ119" s="170"/>
      <c r="KSR119" s="170"/>
      <c r="KSS119" s="170"/>
      <c r="KST119" s="170"/>
      <c r="KSU119" s="170"/>
      <c r="KSV119" s="170"/>
      <c r="KSW119" s="170"/>
      <c r="KSX119" s="170"/>
      <c r="KSY119" s="170"/>
      <c r="KSZ119" s="170"/>
      <c r="KTA119" s="170"/>
      <c r="KTB119" s="170"/>
      <c r="KTC119" s="170"/>
      <c r="KTD119" s="170"/>
      <c r="KTE119" s="170"/>
      <c r="KTF119" s="170"/>
      <c r="KTG119" s="170"/>
      <c r="KTH119" s="170"/>
      <c r="KTI119" s="170"/>
      <c r="KTJ119" s="170"/>
      <c r="KTK119" s="170"/>
      <c r="KTL119" s="170"/>
      <c r="KTM119" s="170"/>
      <c r="KTN119" s="170"/>
      <c r="KTO119" s="170"/>
      <c r="KTP119" s="170"/>
      <c r="KTQ119" s="170"/>
      <c r="KTR119" s="170"/>
      <c r="KTS119" s="170"/>
      <c r="KTT119" s="170"/>
      <c r="KTU119" s="170"/>
      <c r="KTV119" s="170"/>
      <c r="KTW119" s="170"/>
      <c r="KTX119" s="170"/>
      <c r="KTY119" s="170"/>
      <c r="KTZ119" s="170"/>
      <c r="KUA119" s="170"/>
      <c r="KUB119" s="170"/>
      <c r="KUC119" s="170"/>
      <c r="KUD119" s="170"/>
      <c r="KUE119" s="170"/>
      <c r="KUF119" s="170"/>
      <c r="KUG119" s="170"/>
      <c r="KUH119" s="170"/>
      <c r="KUI119" s="170"/>
      <c r="KUJ119" s="170"/>
      <c r="KUK119" s="170"/>
      <c r="KUL119" s="170"/>
      <c r="KUM119" s="170"/>
      <c r="KUN119" s="170"/>
      <c r="KUO119" s="170"/>
      <c r="KUP119" s="170"/>
      <c r="KUQ119" s="170"/>
      <c r="KUR119" s="170"/>
      <c r="KUS119" s="170"/>
      <c r="KUT119" s="170"/>
      <c r="KUU119" s="170"/>
      <c r="KUV119" s="170"/>
      <c r="KUW119" s="170"/>
      <c r="KUX119" s="170"/>
      <c r="KUY119" s="170"/>
      <c r="KUZ119" s="170"/>
      <c r="KVA119" s="170"/>
      <c r="KVB119" s="170"/>
      <c r="KVC119" s="170"/>
      <c r="KVD119" s="170"/>
      <c r="KVE119" s="170"/>
      <c r="KVF119" s="170"/>
      <c r="KVG119" s="170"/>
      <c r="KVH119" s="170"/>
      <c r="KVI119" s="170"/>
      <c r="KVJ119" s="170"/>
      <c r="KVK119" s="170"/>
      <c r="KVL119" s="170"/>
      <c r="KVM119" s="170"/>
      <c r="KVN119" s="170"/>
      <c r="KVO119" s="170"/>
      <c r="KVP119" s="170"/>
      <c r="KVQ119" s="170"/>
      <c r="KVR119" s="170"/>
      <c r="KVS119" s="170"/>
      <c r="KVT119" s="170"/>
      <c r="KVU119" s="170"/>
      <c r="KVV119" s="170"/>
      <c r="KVW119" s="170"/>
      <c r="KVX119" s="170"/>
      <c r="KVY119" s="170"/>
      <c r="KVZ119" s="170"/>
      <c r="KWA119" s="170"/>
      <c r="KWB119" s="170"/>
      <c r="KWC119" s="170"/>
      <c r="KWD119" s="170"/>
      <c r="KWE119" s="170"/>
      <c r="KWF119" s="170"/>
      <c r="KWG119" s="170"/>
      <c r="KWH119" s="170"/>
      <c r="KWI119" s="170"/>
      <c r="KWJ119" s="170"/>
      <c r="KWK119" s="170"/>
      <c r="KWL119" s="170"/>
      <c r="KWM119" s="170"/>
      <c r="KWN119" s="170"/>
      <c r="KWO119" s="170"/>
      <c r="KWP119" s="170"/>
      <c r="KWQ119" s="170"/>
      <c r="KWR119" s="170"/>
      <c r="KWS119" s="170"/>
      <c r="KWT119" s="170"/>
      <c r="KWU119" s="170"/>
      <c r="KWV119" s="170"/>
      <c r="KWW119" s="170"/>
      <c r="KWX119" s="170"/>
      <c r="KWY119" s="170"/>
      <c r="KWZ119" s="170"/>
      <c r="KXA119" s="170"/>
      <c r="KXB119" s="170"/>
      <c r="KXC119" s="170"/>
      <c r="KXD119" s="170"/>
      <c r="KXE119" s="170"/>
      <c r="KXF119" s="170"/>
      <c r="KXG119" s="170"/>
      <c r="KXH119" s="170"/>
      <c r="KXI119" s="170"/>
      <c r="KXJ119" s="170"/>
      <c r="KXK119" s="170"/>
      <c r="KXL119" s="170"/>
      <c r="KXM119" s="170"/>
      <c r="KXN119" s="170"/>
      <c r="KXO119" s="170"/>
      <c r="KXP119" s="170"/>
      <c r="KXQ119" s="170"/>
      <c r="KXR119" s="170"/>
      <c r="KXS119" s="170"/>
      <c r="KXT119" s="170"/>
      <c r="KXU119" s="170"/>
      <c r="KXV119" s="170"/>
      <c r="KXW119" s="170"/>
      <c r="KXX119" s="170"/>
      <c r="KXY119" s="170"/>
      <c r="KXZ119" s="170"/>
      <c r="KYA119" s="170"/>
      <c r="KYB119" s="170"/>
      <c r="KYC119" s="170"/>
      <c r="KYD119" s="170"/>
      <c r="KYE119" s="170"/>
      <c r="KYF119" s="170"/>
      <c r="KYG119" s="170"/>
      <c r="KYH119" s="170"/>
      <c r="KYI119" s="170"/>
      <c r="KYJ119" s="170"/>
      <c r="KYK119" s="170"/>
      <c r="KYL119" s="170"/>
      <c r="KYM119" s="170"/>
      <c r="KYN119" s="170"/>
      <c r="KYO119" s="170"/>
      <c r="KYP119" s="170"/>
      <c r="KYQ119" s="170"/>
      <c r="KYR119" s="170"/>
      <c r="KYS119" s="170"/>
      <c r="KYT119" s="170"/>
      <c r="KYU119" s="170"/>
      <c r="KYV119" s="170"/>
      <c r="KYW119" s="170"/>
      <c r="KYX119" s="170"/>
      <c r="KYY119" s="170"/>
      <c r="KYZ119" s="170"/>
      <c r="KZA119" s="170"/>
      <c r="KZB119" s="170"/>
      <c r="KZC119" s="170"/>
      <c r="KZD119" s="170"/>
      <c r="KZE119" s="170"/>
      <c r="KZF119" s="170"/>
      <c r="KZG119" s="170"/>
      <c r="KZH119" s="170"/>
      <c r="KZI119" s="170"/>
      <c r="KZJ119" s="170"/>
      <c r="KZK119" s="170"/>
      <c r="KZL119" s="170"/>
      <c r="KZM119" s="170"/>
      <c r="KZN119" s="170"/>
      <c r="KZO119" s="170"/>
      <c r="KZP119" s="170"/>
      <c r="KZQ119" s="170"/>
      <c r="KZR119" s="170"/>
      <c r="KZS119" s="170"/>
      <c r="KZT119" s="170"/>
      <c r="KZU119" s="170"/>
      <c r="KZV119" s="170"/>
      <c r="KZW119" s="170"/>
      <c r="KZX119" s="170"/>
      <c r="KZY119" s="170"/>
      <c r="KZZ119" s="170"/>
      <c r="LAA119" s="170"/>
      <c r="LAB119" s="170"/>
      <c r="LAC119" s="170"/>
      <c r="LAD119" s="170"/>
      <c r="LAE119" s="170"/>
      <c r="LAF119" s="170"/>
      <c r="LAG119" s="170"/>
      <c r="LAH119" s="170"/>
      <c r="LAI119" s="170"/>
      <c r="LAJ119" s="170"/>
      <c r="LAK119" s="170"/>
      <c r="LAL119" s="170"/>
      <c r="LAM119" s="170"/>
      <c r="LAN119" s="170"/>
      <c r="LAO119" s="170"/>
      <c r="LAP119" s="170"/>
      <c r="LAQ119" s="170"/>
      <c r="LAR119" s="170"/>
      <c r="LAS119" s="170"/>
      <c r="LAT119" s="170"/>
      <c r="LAU119" s="170"/>
      <c r="LAV119" s="170"/>
      <c r="LAW119" s="170"/>
      <c r="LAX119" s="170"/>
      <c r="LAY119" s="170"/>
      <c r="LAZ119" s="170"/>
      <c r="LBA119" s="170"/>
      <c r="LBB119" s="170"/>
      <c r="LBC119" s="170"/>
      <c r="LBD119" s="170"/>
      <c r="LBE119" s="170"/>
      <c r="LBF119" s="170"/>
      <c r="LBG119" s="170"/>
      <c r="LBH119" s="170"/>
      <c r="LBI119" s="170"/>
      <c r="LBJ119" s="170"/>
      <c r="LBK119" s="170"/>
      <c r="LBL119" s="170"/>
      <c r="LBM119" s="170"/>
      <c r="LBN119" s="170"/>
      <c r="LBO119" s="170"/>
      <c r="LBP119" s="170"/>
      <c r="LBQ119" s="170"/>
      <c r="LBR119" s="170"/>
      <c r="LBS119" s="170"/>
      <c r="LBT119" s="170"/>
      <c r="LBU119" s="170"/>
      <c r="LBV119" s="170"/>
      <c r="LBW119" s="170"/>
      <c r="LBX119" s="170"/>
      <c r="LBY119" s="170"/>
      <c r="LBZ119" s="170"/>
      <c r="LCA119" s="170"/>
      <c r="LCB119" s="170"/>
      <c r="LCC119" s="170"/>
      <c r="LCD119" s="170"/>
      <c r="LCE119" s="170"/>
      <c r="LCF119" s="170"/>
      <c r="LCG119" s="170"/>
      <c r="LCH119" s="170"/>
      <c r="LCI119" s="170"/>
      <c r="LCJ119" s="170"/>
      <c r="LCK119" s="170"/>
      <c r="LCL119" s="170"/>
      <c r="LCM119" s="170"/>
      <c r="LCN119" s="170"/>
      <c r="LCO119" s="170"/>
      <c r="LCP119" s="170"/>
      <c r="LCQ119" s="170"/>
      <c r="LCR119" s="170"/>
      <c r="LCS119" s="170"/>
      <c r="LCT119" s="170"/>
      <c r="LCU119" s="170"/>
      <c r="LCV119" s="170"/>
      <c r="LCW119" s="170"/>
      <c r="LCX119" s="170"/>
      <c r="LCY119" s="170"/>
      <c r="LCZ119" s="170"/>
      <c r="LDA119" s="170"/>
      <c r="LDB119" s="170"/>
      <c r="LDC119" s="170"/>
      <c r="LDD119" s="170"/>
      <c r="LDE119" s="170"/>
      <c r="LDF119" s="170"/>
      <c r="LDG119" s="170"/>
      <c r="LDH119" s="170"/>
      <c r="LDI119" s="170"/>
      <c r="LDJ119" s="170"/>
      <c r="LDK119" s="170"/>
      <c r="LDL119" s="170"/>
      <c r="LDM119" s="170"/>
      <c r="LDN119" s="170"/>
      <c r="LDO119" s="170"/>
      <c r="LDP119" s="170"/>
      <c r="LDQ119" s="170"/>
      <c r="LDR119" s="170"/>
      <c r="LDS119" s="170"/>
      <c r="LDT119" s="170"/>
      <c r="LDU119" s="170"/>
      <c r="LDV119" s="170"/>
      <c r="LDW119" s="170"/>
      <c r="LDX119" s="170"/>
      <c r="LDY119" s="170"/>
      <c r="LDZ119" s="170"/>
      <c r="LEA119" s="170"/>
      <c r="LEB119" s="170"/>
      <c r="LEC119" s="170"/>
      <c r="LED119" s="170"/>
      <c r="LEE119" s="170"/>
      <c r="LEF119" s="170"/>
      <c r="LEG119" s="170"/>
      <c r="LEH119" s="170"/>
      <c r="LEI119" s="170"/>
      <c r="LEJ119" s="170"/>
      <c r="LEK119" s="170"/>
      <c r="LEL119" s="170"/>
      <c r="LEM119" s="170"/>
      <c r="LEN119" s="170"/>
      <c r="LEO119" s="170"/>
      <c r="LEP119" s="170"/>
      <c r="LEQ119" s="170"/>
      <c r="LER119" s="170"/>
      <c r="LES119" s="170"/>
      <c r="LET119" s="170"/>
      <c r="LEU119" s="170"/>
      <c r="LEV119" s="170"/>
      <c r="LEW119" s="170"/>
      <c r="LEX119" s="170"/>
      <c r="LEY119" s="170"/>
      <c r="LEZ119" s="170"/>
      <c r="LFA119" s="170"/>
      <c r="LFB119" s="170"/>
      <c r="LFC119" s="170"/>
      <c r="LFD119" s="170"/>
      <c r="LFE119" s="170"/>
      <c r="LFF119" s="170"/>
      <c r="LFG119" s="170"/>
      <c r="LFH119" s="170"/>
      <c r="LFI119" s="170"/>
      <c r="LFJ119" s="170"/>
      <c r="LFK119" s="170"/>
      <c r="LFL119" s="170"/>
      <c r="LFM119" s="170"/>
      <c r="LFN119" s="170"/>
      <c r="LFO119" s="170"/>
      <c r="LFP119" s="170"/>
      <c r="LFQ119" s="170"/>
      <c r="LFR119" s="170"/>
      <c r="LFS119" s="170"/>
      <c r="LFT119" s="170"/>
      <c r="LFU119" s="170"/>
      <c r="LFV119" s="170"/>
      <c r="LFW119" s="170"/>
      <c r="LFX119" s="170"/>
      <c r="LFY119" s="170"/>
      <c r="LFZ119" s="170"/>
      <c r="LGA119" s="170"/>
      <c r="LGB119" s="170"/>
      <c r="LGC119" s="170"/>
      <c r="LGD119" s="170"/>
      <c r="LGE119" s="170"/>
      <c r="LGF119" s="170"/>
      <c r="LGG119" s="170"/>
      <c r="LGH119" s="170"/>
      <c r="LGI119" s="170"/>
      <c r="LGJ119" s="170"/>
      <c r="LGK119" s="170"/>
      <c r="LGL119" s="170"/>
      <c r="LGM119" s="170"/>
      <c r="LGN119" s="170"/>
      <c r="LGO119" s="170"/>
      <c r="LGP119" s="170"/>
      <c r="LGQ119" s="170"/>
      <c r="LGR119" s="170"/>
      <c r="LGS119" s="170"/>
      <c r="LGT119" s="170"/>
      <c r="LGU119" s="170"/>
      <c r="LGV119" s="170"/>
      <c r="LGW119" s="170"/>
      <c r="LGX119" s="170"/>
      <c r="LGY119" s="170"/>
      <c r="LGZ119" s="170"/>
      <c r="LHA119" s="170"/>
      <c r="LHB119" s="170"/>
      <c r="LHC119" s="170"/>
      <c r="LHD119" s="170"/>
      <c r="LHE119" s="170"/>
      <c r="LHF119" s="170"/>
      <c r="LHG119" s="170"/>
      <c r="LHH119" s="170"/>
      <c r="LHI119" s="170"/>
      <c r="LHJ119" s="170"/>
      <c r="LHK119" s="170"/>
      <c r="LHL119" s="170"/>
      <c r="LHM119" s="170"/>
      <c r="LHN119" s="170"/>
      <c r="LHO119" s="170"/>
      <c r="LHP119" s="170"/>
      <c r="LHQ119" s="170"/>
      <c r="LHR119" s="170"/>
      <c r="LHS119" s="170"/>
      <c r="LHT119" s="170"/>
      <c r="LHU119" s="170"/>
      <c r="LHV119" s="170"/>
      <c r="LHW119" s="170"/>
      <c r="LHX119" s="170"/>
      <c r="LHY119" s="170"/>
      <c r="LHZ119" s="170"/>
      <c r="LIA119" s="170"/>
      <c r="LIB119" s="170"/>
      <c r="LIC119" s="170"/>
      <c r="LID119" s="170"/>
      <c r="LIE119" s="170"/>
      <c r="LIF119" s="170"/>
      <c r="LIG119" s="170"/>
      <c r="LIH119" s="170"/>
      <c r="LII119" s="170"/>
      <c r="LIJ119" s="170"/>
      <c r="LIK119" s="170"/>
      <c r="LIL119" s="170"/>
      <c r="LIM119" s="170"/>
      <c r="LIN119" s="170"/>
      <c r="LIO119" s="170"/>
      <c r="LIP119" s="170"/>
      <c r="LIQ119" s="170"/>
      <c r="LIR119" s="170"/>
      <c r="LIS119" s="170"/>
      <c r="LIT119" s="170"/>
      <c r="LIU119" s="170"/>
      <c r="LIV119" s="170"/>
      <c r="LIW119" s="170"/>
      <c r="LIX119" s="170"/>
      <c r="LIY119" s="170"/>
      <c r="LIZ119" s="170"/>
      <c r="LJA119" s="170"/>
      <c r="LJB119" s="170"/>
      <c r="LJC119" s="170"/>
      <c r="LJD119" s="170"/>
      <c r="LJE119" s="170"/>
      <c r="LJF119" s="170"/>
      <c r="LJG119" s="170"/>
      <c r="LJH119" s="170"/>
      <c r="LJI119" s="170"/>
      <c r="LJJ119" s="170"/>
      <c r="LJK119" s="170"/>
      <c r="LJL119" s="170"/>
      <c r="LJM119" s="170"/>
      <c r="LJN119" s="170"/>
      <c r="LJO119" s="170"/>
      <c r="LJP119" s="170"/>
      <c r="LJQ119" s="170"/>
      <c r="LJR119" s="170"/>
      <c r="LJS119" s="170"/>
      <c r="LJT119" s="170"/>
      <c r="LJU119" s="170"/>
      <c r="LJV119" s="170"/>
      <c r="LJW119" s="170"/>
      <c r="LJX119" s="170"/>
      <c r="LJY119" s="170"/>
      <c r="LJZ119" s="170"/>
      <c r="LKA119" s="170"/>
      <c r="LKB119" s="170"/>
      <c r="LKC119" s="170"/>
      <c r="LKD119" s="170"/>
      <c r="LKE119" s="170"/>
      <c r="LKF119" s="170"/>
      <c r="LKG119" s="170"/>
      <c r="LKH119" s="170"/>
      <c r="LKI119" s="170"/>
      <c r="LKJ119" s="170"/>
      <c r="LKK119" s="170"/>
      <c r="LKL119" s="170"/>
      <c r="LKM119" s="170"/>
      <c r="LKN119" s="170"/>
      <c r="LKO119" s="170"/>
      <c r="LKP119" s="170"/>
      <c r="LKQ119" s="170"/>
      <c r="LKR119" s="170"/>
      <c r="LKS119" s="170"/>
      <c r="LKT119" s="170"/>
      <c r="LKU119" s="170"/>
      <c r="LKV119" s="170"/>
      <c r="LKW119" s="170"/>
      <c r="LKX119" s="170"/>
      <c r="LKY119" s="170"/>
      <c r="LKZ119" s="170"/>
      <c r="LLA119" s="170"/>
      <c r="LLB119" s="170"/>
      <c r="LLC119" s="170"/>
      <c r="LLD119" s="170"/>
      <c r="LLE119" s="170"/>
      <c r="LLF119" s="170"/>
      <c r="LLG119" s="170"/>
      <c r="LLH119" s="170"/>
      <c r="LLI119" s="170"/>
      <c r="LLJ119" s="170"/>
      <c r="LLK119" s="170"/>
      <c r="LLL119" s="170"/>
      <c r="LLM119" s="170"/>
      <c r="LLN119" s="170"/>
      <c r="LLO119" s="170"/>
      <c r="LLP119" s="170"/>
      <c r="LLQ119" s="170"/>
      <c r="LLR119" s="170"/>
      <c r="LLS119" s="170"/>
      <c r="LLT119" s="170"/>
      <c r="LLU119" s="170"/>
      <c r="LLV119" s="170"/>
      <c r="LLW119" s="170"/>
      <c r="LLX119" s="170"/>
      <c r="LLY119" s="170"/>
      <c r="LLZ119" s="170"/>
      <c r="LMA119" s="170"/>
      <c r="LMB119" s="170"/>
      <c r="LMC119" s="170"/>
      <c r="LMD119" s="170"/>
      <c r="LME119" s="170"/>
      <c r="LMF119" s="170"/>
      <c r="LMG119" s="170"/>
      <c r="LMH119" s="170"/>
      <c r="LMI119" s="170"/>
      <c r="LMJ119" s="170"/>
      <c r="LMK119" s="170"/>
      <c r="LML119" s="170"/>
      <c r="LMM119" s="170"/>
      <c r="LMN119" s="170"/>
      <c r="LMO119" s="170"/>
      <c r="LMP119" s="170"/>
      <c r="LMQ119" s="170"/>
      <c r="LMR119" s="170"/>
      <c r="LMS119" s="170"/>
      <c r="LMT119" s="170"/>
      <c r="LMU119" s="170"/>
      <c r="LMV119" s="170"/>
      <c r="LMW119" s="170"/>
      <c r="LMX119" s="170"/>
      <c r="LMY119" s="170"/>
      <c r="LMZ119" s="170"/>
      <c r="LNA119" s="170"/>
      <c r="LNB119" s="170"/>
      <c r="LNC119" s="170"/>
      <c r="LND119" s="170"/>
      <c r="LNE119" s="170"/>
      <c r="LNF119" s="170"/>
      <c r="LNG119" s="170"/>
      <c r="LNH119" s="170"/>
      <c r="LNI119" s="170"/>
      <c r="LNJ119" s="170"/>
      <c r="LNK119" s="170"/>
      <c r="LNL119" s="170"/>
      <c r="LNM119" s="170"/>
      <c r="LNN119" s="170"/>
      <c r="LNO119" s="170"/>
      <c r="LNP119" s="170"/>
      <c r="LNQ119" s="170"/>
      <c r="LNR119" s="170"/>
      <c r="LNS119" s="170"/>
      <c r="LNT119" s="170"/>
      <c r="LNU119" s="170"/>
      <c r="LNV119" s="170"/>
      <c r="LNW119" s="170"/>
      <c r="LNX119" s="170"/>
      <c r="LNY119" s="170"/>
      <c r="LNZ119" s="170"/>
      <c r="LOA119" s="170"/>
      <c r="LOB119" s="170"/>
      <c r="LOC119" s="170"/>
      <c r="LOD119" s="170"/>
      <c r="LOE119" s="170"/>
      <c r="LOF119" s="170"/>
      <c r="LOG119" s="170"/>
      <c r="LOH119" s="170"/>
      <c r="LOI119" s="170"/>
      <c r="LOJ119" s="170"/>
      <c r="LOK119" s="170"/>
      <c r="LOL119" s="170"/>
      <c r="LOM119" s="170"/>
      <c r="LON119" s="170"/>
      <c r="LOO119" s="170"/>
      <c r="LOP119" s="170"/>
      <c r="LOQ119" s="170"/>
      <c r="LOR119" s="170"/>
      <c r="LOS119" s="170"/>
      <c r="LOT119" s="170"/>
      <c r="LOU119" s="170"/>
      <c r="LOV119" s="170"/>
      <c r="LOW119" s="170"/>
      <c r="LOX119" s="170"/>
      <c r="LOY119" s="170"/>
      <c r="LOZ119" s="170"/>
      <c r="LPA119" s="170"/>
      <c r="LPB119" s="170"/>
      <c r="LPC119" s="170"/>
      <c r="LPD119" s="170"/>
      <c r="LPE119" s="170"/>
      <c r="LPF119" s="170"/>
      <c r="LPG119" s="170"/>
      <c r="LPH119" s="170"/>
      <c r="LPI119" s="170"/>
      <c r="LPJ119" s="170"/>
      <c r="LPK119" s="170"/>
      <c r="LPL119" s="170"/>
      <c r="LPM119" s="170"/>
      <c r="LPN119" s="170"/>
      <c r="LPO119" s="170"/>
      <c r="LPP119" s="170"/>
      <c r="LPQ119" s="170"/>
      <c r="LPR119" s="170"/>
      <c r="LPS119" s="170"/>
      <c r="LPT119" s="170"/>
      <c r="LPU119" s="170"/>
      <c r="LPV119" s="170"/>
      <c r="LPW119" s="170"/>
      <c r="LPX119" s="170"/>
      <c r="LPY119" s="170"/>
      <c r="LPZ119" s="170"/>
      <c r="LQA119" s="170"/>
      <c r="LQB119" s="170"/>
      <c r="LQC119" s="170"/>
      <c r="LQD119" s="170"/>
      <c r="LQE119" s="170"/>
      <c r="LQF119" s="170"/>
      <c r="LQG119" s="170"/>
      <c r="LQH119" s="170"/>
      <c r="LQI119" s="170"/>
      <c r="LQJ119" s="170"/>
      <c r="LQK119" s="170"/>
      <c r="LQL119" s="170"/>
      <c r="LQM119" s="170"/>
      <c r="LQN119" s="170"/>
      <c r="LQO119" s="170"/>
      <c r="LQP119" s="170"/>
      <c r="LQQ119" s="170"/>
      <c r="LQR119" s="170"/>
      <c r="LQS119" s="170"/>
      <c r="LQT119" s="170"/>
      <c r="LQU119" s="170"/>
      <c r="LQV119" s="170"/>
      <c r="LQW119" s="170"/>
      <c r="LQX119" s="170"/>
      <c r="LQY119" s="170"/>
      <c r="LQZ119" s="170"/>
      <c r="LRA119" s="170"/>
      <c r="LRB119" s="170"/>
      <c r="LRC119" s="170"/>
      <c r="LRD119" s="170"/>
      <c r="LRE119" s="170"/>
      <c r="LRF119" s="170"/>
      <c r="LRG119" s="170"/>
      <c r="LRH119" s="170"/>
      <c r="LRI119" s="170"/>
      <c r="LRJ119" s="170"/>
      <c r="LRK119" s="170"/>
      <c r="LRL119" s="170"/>
      <c r="LRM119" s="170"/>
      <c r="LRN119" s="170"/>
      <c r="LRO119" s="170"/>
      <c r="LRP119" s="170"/>
      <c r="LRQ119" s="170"/>
      <c r="LRR119" s="170"/>
      <c r="LRS119" s="170"/>
      <c r="LRT119" s="170"/>
      <c r="LRU119" s="170"/>
      <c r="LRV119" s="170"/>
      <c r="LRW119" s="170"/>
      <c r="LRX119" s="170"/>
      <c r="LRY119" s="170"/>
      <c r="LRZ119" s="170"/>
      <c r="LSA119" s="170"/>
      <c r="LSB119" s="170"/>
      <c r="LSC119" s="170"/>
      <c r="LSD119" s="170"/>
      <c r="LSE119" s="170"/>
      <c r="LSF119" s="170"/>
      <c r="LSG119" s="170"/>
      <c r="LSH119" s="170"/>
      <c r="LSI119" s="170"/>
      <c r="LSJ119" s="170"/>
      <c r="LSK119" s="170"/>
      <c r="LSL119" s="170"/>
      <c r="LSM119" s="170"/>
      <c r="LSN119" s="170"/>
      <c r="LSO119" s="170"/>
      <c r="LSP119" s="170"/>
      <c r="LSQ119" s="170"/>
      <c r="LSR119" s="170"/>
      <c r="LSS119" s="170"/>
      <c r="LST119" s="170"/>
      <c r="LSU119" s="170"/>
      <c r="LSV119" s="170"/>
      <c r="LSW119" s="170"/>
      <c r="LSX119" s="170"/>
      <c r="LSY119" s="170"/>
      <c r="LSZ119" s="170"/>
      <c r="LTA119" s="170"/>
      <c r="LTB119" s="170"/>
      <c r="LTC119" s="170"/>
      <c r="LTD119" s="170"/>
      <c r="LTE119" s="170"/>
      <c r="LTF119" s="170"/>
      <c r="LTG119" s="170"/>
      <c r="LTH119" s="170"/>
      <c r="LTI119" s="170"/>
      <c r="LTJ119" s="170"/>
      <c r="LTK119" s="170"/>
      <c r="LTL119" s="170"/>
      <c r="LTM119" s="170"/>
      <c r="LTN119" s="170"/>
      <c r="LTO119" s="170"/>
      <c r="LTP119" s="170"/>
      <c r="LTQ119" s="170"/>
      <c r="LTR119" s="170"/>
      <c r="LTS119" s="170"/>
      <c r="LTT119" s="170"/>
      <c r="LTU119" s="170"/>
      <c r="LTV119" s="170"/>
      <c r="LTW119" s="170"/>
      <c r="LTX119" s="170"/>
      <c r="LTY119" s="170"/>
      <c r="LTZ119" s="170"/>
      <c r="LUA119" s="170"/>
      <c r="LUB119" s="170"/>
      <c r="LUC119" s="170"/>
      <c r="LUD119" s="170"/>
      <c r="LUE119" s="170"/>
      <c r="LUF119" s="170"/>
      <c r="LUG119" s="170"/>
      <c r="LUH119" s="170"/>
      <c r="LUI119" s="170"/>
      <c r="LUJ119" s="170"/>
      <c r="LUK119" s="170"/>
      <c r="LUL119" s="170"/>
      <c r="LUM119" s="170"/>
      <c r="LUN119" s="170"/>
      <c r="LUO119" s="170"/>
      <c r="LUP119" s="170"/>
      <c r="LUQ119" s="170"/>
      <c r="LUR119" s="170"/>
      <c r="LUS119" s="170"/>
      <c r="LUT119" s="170"/>
      <c r="LUU119" s="170"/>
      <c r="LUV119" s="170"/>
      <c r="LUW119" s="170"/>
      <c r="LUX119" s="170"/>
      <c r="LUY119" s="170"/>
      <c r="LUZ119" s="170"/>
      <c r="LVA119" s="170"/>
      <c r="LVB119" s="170"/>
      <c r="LVC119" s="170"/>
      <c r="LVD119" s="170"/>
      <c r="LVE119" s="170"/>
      <c r="LVF119" s="170"/>
      <c r="LVG119" s="170"/>
      <c r="LVH119" s="170"/>
      <c r="LVI119" s="170"/>
      <c r="LVJ119" s="170"/>
      <c r="LVK119" s="170"/>
      <c r="LVL119" s="170"/>
      <c r="LVM119" s="170"/>
      <c r="LVN119" s="170"/>
      <c r="LVO119" s="170"/>
      <c r="LVP119" s="170"/>
      <c r="LVQ119" s="170"/>
      <c r="LVR119" s="170"/>
      <c r="LVS119" s="170"/>
      <c r="LVT119" s="170"/>
      <c r="LVU119" s="170"/>
      <c r="LVV119" s="170"/>
      <c r="LVW119" s="170"/>
      <c r="LVX119" s="170"/>
      <c r="LVY119" s="170"/>
      <c r="LVZ119" s="170"/>
      <c r="LWA119" s="170"/>
      <c r="LWB119" s="170"/>
      <c r="LWC119" s="170"/>
      <c r="LWD119" s="170"/>
      <c r="LWE119" s="170"/>
      <c r="LWF119" s="170"/>
      <c r="LWG119" s="170"/>
      <c r="LWH119" s="170"/>
      <c r="LWI119" s="170"/>
      <c r="LWJ119" s="170"/>
      <c r="LWK119" s="170"/>
      <c r="LWL119" s="170"/>
      <c r="LWM119" s="170"/>
      <c r="LWN119" s="170"/>
      <c r="LWO119" s="170"/>
      <c r="LWP119" s="170"/>
      <c r="LWQ119" s="170"/>
      <c r="LWR119" s="170"/>
      <c r="LWS119" s="170"/>
      <c r="LWT119" s="170"/>
      <c r="LWU119" s="170"/>
      <c r="LWV119" s="170"/>
      <c r="LWW119" s="170"/>
      <c r="LWX119" s="170"/>
      <c r="LWY119" s="170"/>
      <c r="LWZ119" s="170"/>
      <c r="LXA119" s="170"/>
      <c r="LXB119" s="170"/>
      <c r="LXC119" s="170"/>
      <c r="LXD119" s="170"/>
      <c r="LXE119" s="170"/>
      <c r="LXF119" s="170"/>
      <c r="LXG119" s="170"/>
      <c r="LXH119" s="170"/>
      <c r="LXI119" s="170"/>
      <c r="LXJ119" s="170"/>
      <c r="LXK119" s="170"/>
      <c r="LXL119" s="170"/>
      <c r="LXM119" s="170"/>
      <c r="LXN119" s="170"/>
      <c r="LXO119" s="170"/>
      <c r="LXP119" s="170"/>
      <c r="LXQ119" s="170"/>
      <c r="LXR119" s="170"/>
      <c r="LXS119" s="170"/>
      <c r="LXT119" s="170"/>
      <c r="LXU119" s="170"/>
      <c r="LXV119" s="170"/>
      <c r="LXW119" s="170"/>
      <c r="LXX119" s="170"/>
      <c r="LXY119" s="170"/>
      <c r="LXZ119" s="170"/>
      <c r="LYA119" s="170"/>
      <c r="LYB119" s="170"/>
      <c r="LYC119" s="170"/>
      <c r="LYD119" s="170"/>
      <c r="LYE119" s="170"/>
      <c r="LYF119" s="170"/>
      <c r="LYG119" s="170"/>
      <c r="LYH119" s="170"/>
      <c r="LYI119" s="170"/>
      <c r="LYJ119" s="170"/>
      <c r="LYK119" s="170"/>
      <c r="LYL119" s="170"/>
      <c r="LYM119" s="170"/>
      <c r="LYN119" s="170"/>
      <c r="LYO119" s="170"/>
      <c r="LYP119" s="170"/>
      <c r="LYQ119" s="170"/>
      <c r="LYR119" s="170"/>
      <c r="LYS119" s="170"/>
      <c r="LYT119" s="170"/>
      <c r="LYU119" s="170"/>
      <c r="LYV119" s="170"/>
      <c r="LYW119" s="170"/>
      <c r="LYX119" s="170"/>
      <c r="LYY119" s="170"/>
      <c r="LYZ119" s="170"/>
      <c r="LZA119" s="170"/>
      <c r="LZB119" s="170"/>
      <c r="LZC119" s="170"/>
      <c r="LZD119" s="170"/>
      <c r="LZE119" s="170"/>
      <c r="LZF119" s="170"/>
      <c r="LZG119" s="170"/>
      <c r="LZH119" s="170"/>
      <c r="LZI119" s="170"/>
      <c r="LZJ119" s="170"/>
      <c r="LZK119" s="170"/>
      <c r="LZL119" s="170"/>
      <c r="LZM119" s="170"/>
      <c r="LZN119" s="170"/>
      <c r="LZO119" s="170"/>
      <c r="LZP119" s="170"/>
      <c r="LZQ119" s="170"/>
      <c r="LZR119" s="170"/>
      <c r="LZS119" s="170"/>
      <c r="LZT119" s="170"/>
      <c r="LZU119" s="170"/>
      <c r="LZV119" s="170"/>
      <c r="LZW119" s="170"/>
      <c r="LZX119" s="170"/>
      <c r="LZY119" s="170"/>
      <c r="LZZ119" s="170"/>
      <c r="MAA119" s="170"/>
      <c r="MAB119" s="170"/>
      <c r="MAC119" s="170"/>
      <c r="MAD119" s="170"/>
      <c r="MAE119" s="170"/>
      <c r="MAF119" s="170"/>
      <c r="MAG119" s="170"/>
      <c r="MAH119" s="170"/>
      <c r="MAI119" s="170"/>
      <c r="MAJ119" s="170"/>
      <c r="MAK119" s="170"/>
      <c r="MAL119" s="170"/>
      <c r="MAM119" s="170"/>
      <c r="MAN119" s="170"/>
      <c r="MAO119" s="170"/>
      <c r="MAP119" s="170"/>
      <c r="MAQ119" s="170"/>
      <c r="MAR119" s="170"/>
      <c r="MAS119" s="170"/>
      <c r="MAT119" s="170"/>
      <c r="MAU119" s="170"/>
      <c r="MAV119" s="170"/>
      <c r="MAW119" s="170"/>
      <c r="MAX119" s="170"/>
      <c r="MAY119" s="170"/>
      <c r="MAZ119" s="170"/>
      <c r="MBA119" s="170"/>
      <c r="MBB119" s="170"/>
      <c r="MBC119" s="170"/>
      <c r="MBD119" s="170"/>
      <c r="MBE119" s="170"/>
      <c r="MBF119" s="170"/>
      <c r="MBG119" s="170"/>
      <c r="MBH119" s="170"/>
      <c r="MBI119" s="170"/>
      <c r="MBJ119" s="170"/>
      <c r="MBK119" s="170"/>
      <c r="MBL119" s="170"/>
      <c r="MBM119" s="170"/>
      <c r="MBN119" s="170"/>
      <c r="MBO119" s="170"/>
      <c r="MBP119" s="170"/>
      <c r="MBQ119" s="170"/>
      <c r="MBR119" s="170"/>
      <c r="MBS119" s="170"/>
      <c r="MBT119" s="170"/>
      <c r="MBU119" s="170"/>
      <c r="MBV119" s="170"/>
      <c r="MBW119" s="170"/>
      <c r="MBX119" s="170"/>
      <c r="MBY119" s="170"/>
      <c r="MBZ119" s="170"/>
      <c r="MCA119" s="170"/>
      <c r="MCB119" s="170"/>
      <c r="MCC119" s="170"/>
      <c r="MCD119" s="170"/>
      <c r="MCE119" s="170"/>
      <c r="MCF119" s="170"/>
      <c r="MCG119" s="170"/>
      <c r="MCH119" s="170"/>
      <c r="MCI119" s="170"/>
      <c r="MCJ119" s="170"/>
      <c r="MCK119" s="170"/>
      <c r="MCL119" s="170"/>
      <c r="MCM119" s="170"/>
      <c r="MCN119" s="170"/>
      <c r="MCO119" s="170"/>
      <c r="MCP119" s="170"/>
      <c r="MCQ119" s="170"/>
      <c r="MCR119" s="170"/>
      <c r="MCS119" s="170"/>
      <c r="MCT119" s="170"/>
      <c r="MCU119" s="170"/>
      <c r="MCV119" s="170"/>
      <c r="MCW119" s="170"/>
      <c r="MCX119" s="170"/>
      <c r="MCY119" s="170"/>
      <c r="MCZ119" s="170"/>
      <c r="MDA119" s="170"/>
      <c r="MDB119" s="170"/>
      <c r="MDC119" s="170"/>
      <c r="MDD119" s="170"/>
      <c r="MDE119" s="170"/>
      <c r="MDF119" s="170"/>
      <c r="MDG119" s="170"/>
      <c r="MDH119" s="170"/>
      <c r="MDI119" s="170"/>
      <c r="MDJ119" s="170"/>
      <c r="MDK119" s="170"/>
      <c r="MDL119" s="170"/>
      <c r="MDM119" s="170"/>
      <c r="MDN119" s="170"/>
      <c r="MDO119" s="170"/>
      <c r="MDP119" s="170"/>
      <c r="MDQ119" s="170"/>
      <c r="MDR119" s="170"/>
      <c r="MDS119" s="170"/>
      <c r="MDT119" s="170"/>
      <c r="MDU119" s="170"/>
      <c r="MDV119" s="170"/>
      <c r="MDW119" s="170"/>
      <c r="MDX119" s="170"/>
      <c r="MDY119" s="170"/>
      <c r="MDZ119" s="170"/>
      <c r="MEA119" s="170"/>
      <c r="MEB119" s="170"/>
      <c r="MEC119" s="170"/>
      <c r="MED119" s="170"/>
      <c r="MEE119" s="170"/>
      <c r="MEF119" s="170"/>
      <c r="MEG119" s="170"/>
      <c r="MEH119" s="170"/>
      <c r="MEI119" s="170"/>
      <c r="MEJ119" s="170"/>
      <c r="MEK119" s="170"/>
      <c r="MEL119" s="170"/>
      <c r="MEM119" s="170"/>
      <c r="MEN119" s="170"/>
      <c r="MEO119" s="170"/>
      <c r="MEP119" s="170"/>
      <c r="MEQ119" s="170"/>
      <c r="MER119" s="170"/>
      <c r="MES119" s="170"/>
      <c r="MET119" s="170"/>
      <c r="MEU119" s="170"/>
      <c r="MEV119" s="170"/>
      <c r="MEW119" s="170"/>
      <c r="MEX119" s="170"/>
      <c r="MEY119" s="170"/>
      <c r="MEZ119" s="170"/>
      <c r="MFA119" s="170"/>
      <c r="MFB119" s="170"/>
      <c r="MFC119" s="170"/>
      <c r="MFD119" s="170"/>
      <c r="MFE119" s="170"/>
      <c r="MFF119" s="170"/>
      <c r="MFG119" s="170"/>
      <c r="MFH119" s="170"/>
      <c r="MFI119" s="170"/>
      <c r="MFJ119" s="170"/>
      <c r="MFK119" s="170"/>
      <c r="MFL119" s="170"/>
      <c r="MFM119" s="170"/>
      <c r="MFN119" s="170"/>
      <c r="MFO119" s="170"/>
      <c r="MFP119" s="170"/>
      <c r="MFQ119" s="170"/>
      <c r="MFR119" s="170"/>
      <c r="MFS119" s="170"/>
      <c r="MFT119" s="170"/>
      <c r="MFU119" s="170"/>
      <c r="MFV119" s="170"/>
      <c r="MFW119" s="170"/>
      <c r="MFX119" s="170"/>
      <c r="MFY119" s="170"/>
      <c r="MFZ119" s="170"/>
      <c r="MGA119" s="170"/>
      <c r="MGB119" s="170"/>
      <c r="MGC119" s="170"/>
      <c r="MGD119" s="170"/>
      <c r="MGE119" s="170"/>
      <c r="MGF119" s="170"/>
      <c r="MGG119" s="170"/>
      <c r="MGH119" s="170"/>
      <c r="MGI119" s="170"/>
      <c r="MGJ119" s="170"/>
      <c r="MGK119" s="170"/>
      <c r="MGL119" s="170"/>
      <c r="MGM119" s="170"/>
      <c r="MGN119" s="170"/>
      <c r="MGO119" s="170"/>
      <c r="MGP119" s="170"/>
      <c r="MGQ119" s="170"/>
      <c r="MGR119" s="170"/>
      <c r="MGS119" s="170"/>
      <c r="MGT119" s="170"/>
      <c r="MGU119" s="170"/>
      <c r="MGV119" s="170"/>
      <c r="MGW119" s="170"/>
      <c r="MGX119" s="170"/>
      <c r="MGY119" s="170"/>
      <c r="MGZ119" s="170"/>
      <c r="MHA119" s="170"/>
      <c r="MHB119" s="170"/>
      <c r="MHC119" s="170"/>
      <c r="MHD119" s="170"/>
      <c r="MHE119" s="170"/>
      <c r="MHF119" s="170"/>
      <c r="MHG119" s="170"/>
      <c r="MHH119" s="170"/>
      <c r="MHI119" s="170"/>
      <c r="MHJ119" s="170"/>
      <c r="MHK119" s="170"/>
      <c r="MHL119" s="170"/>
      <c r="MHM119" s="170"/>
      <c r="MHN119" s="170"/>
      <c r="MHO119" s="170"/>
      <c r="MHP119" s="170"/>
      <c r="MHQ119" s="170"/>
      <c r="MHR119" s="170"/>
      <c r="MHS119" s="170"/>
      <c r="MHT119" s="170"/>
      <c r="MHU119" s="170"/>
      <c r="MHV119" s="170"/>
      <c r="MHW119" s="170"/>
      <c r="MHX119" s="170"/>
      <c r="MHY119" s="170"/>
      <c r="MHZ119" s="170"/>
      <c r="MIA119" s="170"/>
      <c r="MIB119" s="170"/>
      <c r="MIC119" s="170"/>
      <c r="MID119" s="170"/>
      <c r="MIE119" s="170"/>
      <c r="MIF119" s="170"/>
      <c r="MIG119" s="170"/>
      <c r="MIH119" s="170"/>
      <c r="MII119" s="170"/>
      <c r="MIJ119" s="170"/>
      <c r="MIK119" s="170"/>
      <c r="MIL119" s="170"/>
      <c r="MIM119" s="170"/>
      <c r="MIN119" s="170"/>
      <c r="MIO119" s="170"/>
      <c r="MIP119" s="170"/>
      <c r="MIQ119" s="170"/>
      <c r="MIR119" s="170"/>
      <c r="MIS119" s="170"/>
      <c r="MIT119" s="170"/>
      <c r="MIU119" s="170"/>
      <c r="MIV119" s="170"/>
      <c r="MIW119" s="170"/>
      <c r="MIX119" s="170"/>
      <c r="MIY119" s="170"/>
      <c r="MIZ119" s="170"/>
      <c r="MJA119" s="170"/>
      <c r="MJB119" s="170"/>
      <c r="MJC119" s="170"/>
      <c r="MJD119" s="170"/>
      <c r="MJE119" s="170"/>
      <c r="MJF119" s="170"/>
      <c r="MJG119" s="170"/>
      <c r="MJH119" s="170"/>
      <c r="MJI119" s="170"/>
      <c r="MJJ119" s="170"/>
      <c r="MJK119" s="170"/>
      <c r="MJL119" s="170"/>
      <c r="MJM119" s="170"/>
      <c r="MJN119" s="170"/>
      <c r="MJO119" s="170"/>
      <c r="MJP119" s="170"/>
      <c r="MJQ119" s="170"/>
      <c r="MJR119" s="170"/>
      <c r="MJS119" s="170"/>
      <c r="MJT119" s="170"/>
      <c r="MJU119" s="170"/>
      <c r="MJV119" s="170"/>
      <c r="MJW119" s="170"/>
      <c r="MJX119" s="170"/>
      <c r="MJY119" s="170"/>
      <c r="MJZ119" s="170"/>
      <c r="MKA119" s="170"/>
      <c r="MKB119" s="170"/>
      <c r="MKC119" s="170"/>
      <c r="MKD119" s="170"/>
      <c r="MKE119" s="170"/>
      <c r="MKF119" s="170"/>
      <c r="MKG119" s="170"/>
      <c r="MKH119" s="170"/>
      <c r="MKI119" s="170"/>
      <c r="MKJ119" s="170"/>
      <c r="MKK119" s="170"/>
      <c r="MKL119" s="170"/>
      <c r="MKM119" s="170"/>
      <c r="MKN119" s="170"/>
      <c r="MKO119" s="170"/>
      <c r="MKP119" s="170"/>
      <c r="MKQ119" s="170"/>
      <c r="MKR119" s="170"/>
      <c r="MKS119" s="170"/>
      <c r="MKT119" s="170"/>
      <c r="MKU119" s="170"/>
      <c r="MKV119" s="170"/>
      <c r="MKW119" s="170"/>
      <c r="MKX119" s="170"/>
      <c r="MKY119" s="170"/>
      <c r="MKZ119" s="170"/>
      <c r="MLA119" s="170"/>
      <c r="MLB119" s="170"/>
      <c r="MLC119" s="170"/>
      <c r="MLD119" s="170"/>
      <c r="MLE119" s="170"/>
      <c r="MLF119" s="170"/>
      <c r="MLG119" s="170"/>
      <c r="MLH119" s="170"/>
      <c r="MLI119" s="170"/>
      <c r="MLJ119" s="170"/>
      <c r="MLK119" s="170"/>
      <c r="MLL119" s="170"/>
      <c r="MLM119" s="170"/>
      <c r="MLN119" s="170"/>
      <c r="MLO119" s="170"/>
      <c r="MLP119" s="170"/>
      <c r="MLQ119" s="170"/>
      <c r="MLR119" s="170"/>
      <c r="MLS119" s="170"/>
      <c r="MLT119" s="170"/>
      <c r="MLU119" s="170"/>
      <c r="MLV119" s="170"/>
      <c r="MLW119" s="170"/>
      <c r="MLX119" s="170"/>
      <c r="MLY119" s="170"/>
      <c r="MLZ119" s="170"/>
      <c r="MMA119" s="170"/>
      <c r="MMB119" s="170"/>
      <c r="MMC119" s="170"/>
      <c r="MMD119" s="170"/>
      <c r="MME119" s="170"/>
      <c r="MMF119" s="170"/>
      <c r="MMG119" s="170"/>
      <c r="MMH119" s="170"/>
      <c r="MMI119" s="170"/>
      <c r="MMJ119" s="170"/>
      <c r="MMK119" s="170"/>
      <c r="MML119" s="170"/>
      <c r="MMM119" s="170"/>
      <c r="MMN119" s="170"/>
      <c r="MMO119" s="170"/>
      <c r="MMP119" s="170"/>
      <c r="MMQ119" s="170"/>
      <c r="MMR119" s="170"/>
      <c r="MMS119" s="170"/>
      <c r="MMT119" s="170"/>
      <c r="MMU119" s="170"/>
      <c r="MMV119" s="170"/>
      <c r="MMW119" s="170"/>
      <c r="MMX119" s="170"/>
      <c r="MMY119" s="170"/>
      <c r="MMZ119" s="170"/>
      <c r="MNA119" s="170"/>
      <c r="MNB119" s="170"/>
      <c r="MNC119" s="170"/>
      <c r="MND119" s="170"/>
      <c r="MNE119" s="170"/>
      <c r="MNF119" s="170"/>
      <c r="MNG119" s="170"/>
      <c r="MNH119" s="170"/>
      <c r="MNI119" s="170"/>
      <c r="MNJ119" s="170"/>
      <c r="MNK119" s="170"/>
      <c r="MNL119" s="170"/>
      <c r="MNM119" s="170"/>
      <c r="MNN119" s="170"/>
      <c r="MNO119" s="170"/>
      <c r="MNP119" s="170"/>
      <c r="MNQ119" s="170"/>
      <c r="MNR119" s="170"/>
      <c r="MNS119" s="170"/>
      <c r="MNT119" s="170"/>
      <c r="MNU119" s="170"/>
      <c r="MNV119" s="170"/>
      <c r="MNW119" s="170"/>
      <c r="MNX119" s="170"/>
      <c r="MNY119" s="170"/>
      <c r="MNZ119" s="170"/>
      <c r="MOA119" s="170"/>
      <c r="MOB119" s="170"/>
      <c r="MOC119" s="170"/>
      <c r="MOD119" s="170"/>
      <c r="MOE119" s="170"/>
      <c r="MOF119" s="170"/>
      <c r="MOG119" s="170"/>
      <c r="MOH119" s="170"/>
      <c r="MOI119" s="170"/>
      <c r="MOJ119" s="170"/>
      <c r="MOK119" s="170"/>
      <c r="MOL119" s="170"/>
      <c r="MOM119" s="170"/>
      <c r="MON119" s="170"/>
      <c r="MOO119" s="170"/>
      <c r="MOP119" s="170"/>
      <c r="MOQ119" s="170"/>
      <c r="MOR119" s="170"/>
      <c r="MOS119" s="170"/>
      <c r="MOT119" s="170"/>
      <c r="MOU119" s="170"/>
      <c r="MOV119" s="170"/>
      <c r="MOW119" s="170"/>
      <c r="MOX119" s="170"/>
      <c r="MOY119" s="170"/>
      <c r="MOZ119" s="170"/>
      <c r="MPA119" s="170"/>
      <c r="MPB119" s="170"/>
      <c r="MPC119" s="170"/>
      <c r="MPD119" s="170"/>
      <c r="MPE119" s="170"/>
      <c r="MPF119" s="170"/>
      <c r="MPG119" s="170"/>
      <c r="MPH119" s="170"/>
      <c r="MPI119" s="170"/>
      <c r="MPJ119" s="170"/>
      <c r="MPK119" s="170"/>
      <c r="MPL119" s="170"/>
      <c r="MPM119" s="170"/>
      <c r="MPN119" s="170"/>
      <c r="MPO119" s="170"/>
      <c r="MPP119" s="170"/>
      <c r="MPQ119" s="170"/>
      <c r="MPR119" s="170"/>
      <c r="MPS119" s="170"/>
      <c r="MPT119" s="170"/>
      <c r="MPU119" s="170"/>
      <c r="MPV119" s="170"/>
      <c r="MPW119" s="170"/>
      <c r="MPX119" s="170"/>
      <c r="MPY119" s="170"/>
      <c r="MPZ119" s="170"/>
      <c r="MQA119" s="170"/>
      <c r="MQB119" s="170"/>
      <c r="MQC119" s="170"/>
      <c r="MQD119" s="170"/>
      <c r="MQE119" s="170"/>
      <c r="MQF119" s="170"/>
      <c r="MQG119" s="170"/>
      <c r="MQH119" s="170"/>
      <c r="MQI119" s="170"/>
      <c r="MQJ119" s="170"/>
      <c r="MQK119" s="170"/>
      <c r="MQL119" s="170"/>
      <c r="MQM119" s="170"/>
      <c r="MQN119" s="170"/>
      <c r="MQO119" s="170"/>
      <c r="MQP119" s="170"/>
      <c r="MQQ119" s="170"/>
      <c r="MQR119" s="170"/>
      <c r="MQS119" s="170"/>
      <c r="MQT119" s="170"/>
      <c r="MQU119" s="170"/>
      <c r="MQV119" s="170"/>
      <c r="MQW119" s="170"/>
      <c r="MQX119" s="170"/>
      <c r="MQY119" s="170"/>
      <c r="MQZ119" s="170"/>
      <c r="MRA119" s="170"/>
      <c r="MRB119" s="170"/>
      <c r="MRC119" s="170"/>
      <c r="MRD119" s="170"/>
      <c r="MRE119" s="170"/>
      <c r="MRF119" s="170"/>
      <c r="MRG119" s="170"/>
      <c r="MRH119" s="170"/>
      <c r="MRI119" s="170"/>
      <c r="MRJ119" s="170"/>
      <c r="MRK119" s="170"/>
      <c r="MRL119" s="170"/>
      <c r="MRM119" s="170"/>
      <c r="MRN119" s="170"/>
      <c r="MRO119" s="170"/>
      <c r="MRP119" s="170"/>
      <c r="MRQ119" s="170"/>
      <c r="MRR119" s="170"/>
      <c r="MRS119" s="170"/>
      <c r="MRT119" s="170"/>
      <c r="MRU119" s="170"/>
      <c r="MRV119" s="170"/>
      <c r="MRW119" s="170"/>
      <c r="MRX119" s="170"/>
      <c r="MRY119" s="170"/>
      <c r="MRZ119" s="170"/>
      <c r="MSA119" s="170"/>
      <c r="MSB119" s="170"/>
      <c r="MSC119" s="170"/>
      <c r="MSD119" s="170"/>
      <c r="MSE119" s="170"/>
      <c r="MSF119" s="170"/>
      <c r="MSG119" s="170"/>
      <c r="MSH119" s="170"/>
      <c r="MSI119" s="170"/>
      <c r="MSJ119" s="170"/>
      <c r="MSK119" s="170"/>
      <c r="MSL119" s="170"/>
      <c r="MSM119" s="170"/>
      <c r="MSN119" s="170"/>
      <c r="MSO119" s="170"/>
      <c r="MSP119" s="170"/>
      <c r="MSQ119" s="170"/>
      <c r="MSR119" s="170"/>
      <c r="MSS119" s="170"/>
      <c r="MST119" s="170"/>
      <c r="MSU119" s="170"/>
      <c r="MSV119" s="170"/>
      <c r="MSW119" s="170"/>
      <c r="MSX119" s="170"/>
      <c r="MSY119" s="170"/>
      <c r="MSZ119" s="170"/>
      <c r="MTA119" s="170"/>
      <c r="MTB119" s="170"/>
      <c r="MTC119" s="170"/>
      <c r="MTD119" s="170"/>
      <c r="MTE119" s="170"/>
      <c r="MTF119" s="170"/>
      <c r="MTG119" s="170"/>
      <c r="MTH119" s="170"/>
      <c r="MTI119" s="170"/>
      <c r="MTJ119" s="170"/>
      <c r="MTK119" s="170"/>
      <c r="MTL119" s="170"/>
      <c r="MTM119" s="170"/>
      <c r="MTN119" s="170"/>
      <c r="MTO119" s="170"/>
      <c r="MTP119" s="170"/>
      <c r="MTQ119" s="170"/>
      <c r="MTR119" s="170"/>
      <c r="MTS119" s="170"/>
      <c r="MTT119" s="170"/>
      <c r="MTU119" s="170"/>
      <c r="MTV119" s="170"/>
      <c r="MTW119" s="170"/>
      <c r="MTX119" s="170"/>
      <c r="MTY119" s="170"/>
      <c r="MTZ119" s="170"/>
      <c r="MUA119" s="170"/>
      <c r="MUB119" s="170"/>
      <c r="MUC119" s="170"/>
      <c r="MUD119" s="170"/>
      <c r="MUE119" s="170"/>
      <c r="MUF119" s="170"/>
      <c r="MUG119" s="170"/>
      <c r="MUH119" s="170"/>
      <c r="MUI119" s="170"/>
      <c r="MUJ119" s="170"/>
      <c r="MUK119" s="170"/>
      <c r="MUL119" s="170"/>
      <c r="MUM119" s="170"/>
      <c r="MUN119" s="170"/>
      <c r="MUO119" s="170"/>
      <c r="MUP119" s="170"/>
      <c r="MUQ119" s="170"/>
      <c r="MUR119" s="170"/>
      <c r="MUS119" s="170"/>
      <c r="MUT119" s="170"/>
      <c r="MUU119" s="170"/>
      <c r="MUV119" s="170"/>
      <c r="MUW119" s="170"/>
      <c r="MUX119" s="170"/>
      <c r="MUY119" s="170"/>
      <c r="MUZ119" s="170"/>
      <c r="MVA119" s="170"/>
      <c r="MVB119" s="170"/>
      <c r="MVC119" s="170"/>
      <c r="MVD119" s="170"/>
      <c r="MVE119" s="170"/>
      <c r="MVF119" s="170"/>
      <c r="MVG119" s="170"/>
      <c r="MVH119" s="170"/>
      <c r="MVI119" s="170"/>
      <c r="MVJ119" s="170"/>
      <c r="MVK119" s="170"/>
      <c r="MVL119" s="170"/>
      <c r="MVM119" s="170"/>
      <c r="MVN119" s="170"/>
      <c r="MVO119" s="170"/>
      <c r="MVP119" s="170"/>
      <c r="MVQ119" s="170"/>
      <c r="MVR119" s="170"/>
      <c r="MVS119" s="170"/>
      <c r="MVT119" s="170"/>
      <c r="MVU119" s="170"/>
      <c r="MVV119" s="170"/>
      <c r="MVW119" s="170"/>
      <c r="MVX119" s="170"/>
      <c r="MVY119" s="170"/>
      <c r="MVZ119" s="170"/>
      <c r="MWA119" s="170"/>
      <c r="MWB119" s="170"/>
      <c r="MWC119" s="170"/>
      <c r="MWD119" s="170"/>
      <c r="MWE119" s="170"/>
      <c r="MWF119" s="170"/>
      <c r="MWG119" s="170"/>
      <c r="MWH119" s="170"/>
      <c r="MWI119" s="170"/>
      <c r="MWJ119" s="170"/>
      <c r="MWK119" s="170"/>
      <c r="MWL119" s="170"/>
      <c r="MWM119" s="170"/>
      <c r="MWN119" s="170"/>
      <c r="MWO119" s="170"/>
      <c r="MWP119" s="170"/>
      <c r="MWQ119" s="170"/>
      <c r="MWR119" s="170"/>
      <c r="MWS119" s="170"/>
      <c r="MWT119" s="170"/>
      <c r="MWU119" s="170"/>
      <c r="MWV119" s="170"/>
      <c r="MWW119" s="170"/>
      <c r="MWX119" s="170"/>
      <c r="MWY119" s="170"/>
      <c r="MWZ119" s="170"/>
      <c r="MXA119" s="170"/>
      <c r="MXB119" s="170"/>
      <c r="MXC119" s="170"/>
      <c r="MXD119" s="170"/>
      <c r="MXE119" s="170"/>
      <c r="MXF119" s="170"/>
      <c r="MXG119" s="170"/>
      <c r="MXH119" s="170"/>
      <c r="MXI119" s="170"/>
      <c r="MXJ119" s="170"/>
      <c r="MXK119" s="170"/>
      <c r="MXL119" s="170"/>
      <c r="MXM119" s="170"/>
      <c r="MXN119" s="170"/>
      <c r="MXO119" s="170"/>
      <c r="MXP119" s="170"/>
      <c r="MXQ119" s="170"/>
      <c r="MXR119" s="170"/>
      <c r="MXS119" s="170"/>
      <c r="MXT119" s="170"/>
      <c r="MXU119" s="170"/>
      <c r="MXV119" s="170"/>
      <c r="MXW119" s="170"/>
      <c r="MXX119" s="170"/>
      <c r="MXY119" s="170"/>
      <c r="MXZ119" s="170"/>
      <c r="MYA119" s="170"/>
      <c r="MYB119" s="170"/>
      <c r="MYC119" s="170"/>
      <c r="MYD119" s="170"/>
      <c r="MYE119" s="170"/>
      <c r="MYF119" s="170"/>
      <c r="MYG119" s="170"/>
      <c r="MYH119" s="170"/>
      <c r="MYI119" s="170"/>
      <c r="MYJ119" s="170"/>
      <c r="MYK119" s="170"/>
      <c r="MYL119" s="170"/>
      <c r="MYM119" s="170"/>
      <c r="MYN119" s="170"/>
      <c r="MYO119" s="170"/>
      <c r="MYP119" s="170"/>
      <c r="MYQ119" s="170"/>
      <c r="MYR119" s="170"/>
      <c r="MYS119" s="170"/>
      <c r="MYT119" s="170"/>
      <c r="MYU119" s="170"/>
      <c r="MYV119" s="170"/>
      <c r="MYW119" s="170"/>
      <c r="MYX119" s="170"/>
      <c r="MYY119" s="170"/>
      <c r="MYZ119" s="170"/>
      <c r="MZA119" s="170"/>
      <c r="MZB119" s="170"/>
      <c r="MZC119" s="170"/>
      <c r="MZD119" s="170"/>
      <c r="MZE119" s="170"/>
      <c r="MZF119" s="170"/>
      <c r="MZG119" s="170"/>
      <c r="MZH119" s="170"/>
      <c r="MZI119" s="170"/>
      <c r="MZJ119" s="170"/>
      <c r="MZK119" s="170"/>
      <c r="MZL119" s="170"/>
      <c r="MZM119" s="170"/>
      <c r="MZN119" s="170"/>
      <c r="MZO119" s="170"/>
      <c r="MZP119" s="170"/>
      <c r="MZQ119" s="170"/>
      <c r="MZR119" s="170"/>
      <c r="MZS119" s="170"/>
      <c r="MZT119" s="170"/>
      <c r="MZU119" s="170"/>
      <c r="MZV119" s="170"/>
      <c r="MZW119" s="170"/>
      <c r="MZX119" s="170"/>
      <c r="MZY119" s="170"/>
      <c r="MZZ119" s="170"/>
      <c r="NAA119" s="170"/>
      <c r="NAB119" s="170"/>
      <c r="NAC119" s="170"/>
      <c r="NAD119" s="170"/>
      <c r="NAE119" s="170"/>
      <c r="NAF119" s="170"/>
      <c r="NAG119" s="170"/>
      <c r="NAH119" s="170"/>
      <c r="NAI119" s="170"/>
      <c r="NAJ119" s="170"/>
      <c r="NAK119" s="170"/>
      <c r="NAL119" s="170"/>
      <c r="NAM119" s="170"/>
      <c r="NAN119" s="170"/>
      <c r="NAO119" s="170"/>
      <c r="NAP119" s="170"/>
      <c r="NAQ119" s="170"/>
      <c r="NAR119" s="170"/>
      <c r="NAS119" s="170"/>
      <c r="NAT119" s="170"/>
      <c r="NAU119" s="170"/>
      <c r="NAV119" s="170"/>
      <c r="NAW119" s="170"/>
      <c r="NAX119" s="170"/>
      <c r="NAY119" s="170"/>
      <c r="NAZ119" s="170"/>
      <c r="NBA119" s="170"/>
      <c r="NBB119" s="170"/>
      <c r="NBC119" s="170"/>
      <c r="NBD119" s="170"/>
      <c r="NBE119" s="170"/>
      <c r="NBF119" s="170"/>
      <c r="NBG119" s="170"/>
      <c r="NBH119" s="170"/>
      <c r="NBI119" s="170"/>
      <c r="NBJ119" s="170"/>
      <c r="NBK119" s="170"/>
      <c r="NBL119" s="170"/>
      <c r="NBM119" s="170"/>
      <c r="NBN119" s="170"/>
      <c r="NBO119" s="170"/>
      <c r="NBP119" s="170"/>
      <c r="NBQ119" s="170"/>
      <c r="NBR119" s="170"/>
      <c r="NBS119" s="170"/>
      <c r="NBT119" s="170"/>
      <c r="NBU119" s="170"/>
      <c r="NBV119" s="170"/>
      <c r="NBW119" s="170"/>
      <c r="NBX119" s="170"/>
      <c r="NBY119" s="170"/>
      <c r="NBZ119" s="170"/>
      <c r="NCA119" s="170"/>
      <c r="NCB119" s="170"/>
      <c r="NCC119" s="170"/>
      <c r="NCD119" s="170"/>
      <c r="NCE119" s="170"/>
      <c r="NCF119" s="170"/>
      <c r="NCG119" s="170"/>
      <c r="NCH119" s="170"/>
      <c r="NCI119" s="170"/>
      <c r="NCJ119" s="170"/>
      <c r="NCK119" s="170"/>
      <c r="NCL119" s="170"/>
      <c r="NCM119" s="170"/>
      <c r="NCN119" s="170"/>
      <c r="NCO119" s="170"/>
      <c r="NCP119" s="170"/>
      <c r="NCQ119" s="170"/>
      <c r="NCR119" s="170"/>
      <c r="NCS119" s="170"/>
      <c r="NCT119" s="170"/>
      <c r="NCU119" s="170"/>
      <c r="NCV119" s="170"/>
      <c r="NCW119" s="170"/>
      <c r="NCX119" s="170"/>
      <c r="NCY119" s="170"/>
      <c r="NCZ119" s="170"/>
      <c r="NDA119" s="170"/>
      <c r="NDB119" s="170"/>
      <c r="NDC119" s="170"/>
      <c r="NDD119" s="170"/>
      <c r="NDE119" s="170"/>
      <c r="NDF119" s="170"/>
      <c r="NDG119" s="170"/>
      <c r="NDH119" s="170"/>
      <c r="NDI119" s="170"/>
      <c r="NDJ119" s="170"/>
      <c r="NDK119" s="170"/>
      <c r="NDL119" s="170"/>
      <c r="NDM119" s="170"/>
      <c r="NDN119" s="170"/>
      <c r="NDO119" s="170"/>
      <c r="NDP119" s="170"/>
      <c r="NDQ119" s="170"/>
      <c r="NDR119" s="170"/>
      <c r="NDS119" s="170"/>
      <c r="NDT119" s="170"/>
      <c r="NDU119" s="170"/>
      <c r="NDV119" s="170"/>
      <c r="NDW119" s="170"/>
      <c r="NDX119" s="170"/>
      <c r="NDY119" s="170"/>
      <c r="NDZ119" s="170"/>
      <c r="NEA119" s="170"/>
      <c r="NEB119" s="170"/>
      <c r="NEC119" s="170"/>
      <c r="NED119" s="170"/>
      <c r="NEE119" s="170"/>
      <c r="NEF119" s="170"/>
      <c r="NEG119" s="170"/>
      <c r="NEH119" s="170"/>
      <c r="NEI119" s="170"/>
      <c r="NEJ119" s="170"/>
      <c r="NEK119" s="170"/>
      <c r="NEL119" s="170"/>
      <c r="NEM119" s="170"/>
      <c r="NEN119" s="170"/>
      <c r="NEO119" s="170"/>
      <c r="NEP119" s="170"/>
      <c r="NEQ119" s="170"/>
      <c r="NER119" s="170"/>
      <c r="NES119" s="170"/>
      <c r="NET119" s="170"/>
      <c r="NEU119" s="170"/>
      <c r="NEV119" s="170"/>
      <c r="NEW119" s="170"/>
      <c r="NEX119" s="170"/>
      <c r="NEY119" s="170"/>
      <c r="NEZ119" s="170"/>
      <c r="NFA119" s="170"/>
      <c r="NFB119" s="170"/>
      <c r="NFC119" s="170"/>
      <c r="NFD119" s="170"/>
      <c r="NFE119" s="170"/>
      <c r="NFF119" s="170"/>
      <c r="NFG119" s="170"/>
      <c r="NFH119" s="170"/>
      <c r="NFI119" s="170"/>
      <c r="NFJ119" s="170"/>
      <c r="NFK119" s="170"/>
      <c r="NFL119" s="170"/>
      <c r="NFM119" s="170"/>
      <c r="NFN119" s="170"/>
      <c r="NFO119" s="170"/>
      <c r="NFP119" s="170"/>
      <c r="NFQ119" s="170"/>
      <c r="NFR119" s="170"/>
      <c r="NFS119" s="170"/>
      <c r="NFT119" s="170"/>
      <c r="NFU119" s="170"/>
      <c r="NFV119" s="170"/>
      <c r="NFW119" s="170"/>
      <c r="NFX119" s="170"/>
      <c r="NFY119" s="170"/>
      <c r="NFZ119" s="170"/>
      <c r="NGA119" s="170"/>
      <c r="NGB119" s="170"/>
      <c r="NGC119" s="170"/>
      <c r="NGD119" s="170"/>
      <c r="NGE119" s="170"/>
      <c r="NGF119" s="170"/>
      <c r="NGG119" s="170"/>
      <c r="NGH119" s="170"/>
      <c r="NGI119" s="170"/>
      <c r="NGJ119" s="170"/>
      <c r="NGK119" s="170"/>
      <c r="NGL119" s="170"/>
      <c r="NGM119" s="170"/>
      <c r="NGN119" s="170"/>
      <c r="NGO119" s="170"/>
      <c r="NGP119" s="170"/>
      <c r="NGQ119" s="170"/>
      <c r="NGR119" s="170"/>
      <c r="NGS119" s="170"/>
      <c r="NGT119" s="170"/>
      <c r="NGU119" s="170"/>
      <c r="NGV119" s="170"/>
      <c r="NGW119" s="170"/>
      <c r="NGX119" s="170"/>
      <c r="NGY119" s="170"/>
      <c r="NGZ119" s="170"/>
      <c r="NHA119" s="170"/>
      <c r="NHB119" s="170"/>
      <c r="NHC119" s="170"/>
      <c r="NHD119" s="170"/>
      <c r="NHE119" s="170"/>
      <c r="NHF119" s="170"/>
      <c r="NHG119" s="170"/>
      <c r="NHH119" s="170"/>
      <c r="NHI119" s="170"/>
      <c r="NHJ119" s="170"/>
      <c r="NHK119" s="170"/>
      <c r="NHL119" s="170"/>
      <c r="NHM119" s="170"/>
      <c r="NHN119" s="170"/>
      <c r="NHO119" s="170"/>
      <c r="NHP119" s="170"/>
      <c r="NHQ119" s="170"/>
      <c r="NHR119" s="170"/>
      <c r="NHS119" s="170"/>
      <c r="NHT119" s="170"/>
      <c r="NHU119" s="170"/>
      <c r="NHV119" s="170"/>
      <c r="NHW119" s="170"/>
      <c r="NHX119" s="170"/>
      <c r="NHY119" s="170"/>
      <c r="NHZ119" s="170"/>
      <c r="NIA119" s="170"/>
      <c r="NIB119" s="170"/>
      <c r="NIC119" s="170"/>
      <c r="NID119" s="170"/>
      <c r="NIE119" s="170"/>
      <c r="NIF119" s="170"/>
      <c r="NIG119" s="170"/>
      <c r="NIH119" s="170"/>
      <c r="NII119" s="170"/>
      <c r="NIJ119" s="170"/>
      <c r="NIK119" s="170"/>
      <c r="NIL119" s="170"/>
      <c r="NIM119" s="170"/>
      <c r="NIN119" s="170"/>
      <c r="NIO119" s="170"/>
      <c r="NIP119" s="170"/>
      <c r="NIQ119" s="170"/>
      <c r="NIR119" s="170"/>
      <c r="NIS119" s="170"/>
      <c r="NIT119" s="170"/>
      <c r="NIU119" s="170"/>
      <c r="NIV119" s="170"/>
      <c r="NIW119" s="170"/>
      <c r="NIX119" s="170"/>
      <c r="NIY119" s="170"/>
      <c r="NIZ119" s="170"/>
      <c r="NJA119" s="170"/>
      <c r="NJB119" s="170"/>
      <c r="NJC119" s="170"/>
      <c r="NJD119" s="170"/>
      <c r="NJE119" s="170"/>
      <c r="NJF119" s="170"/>
      <c r="NJG119" s="170"/>
      <c r="NJH119" s="170"/>
      <c r="NJI119" s="170"/>
      <c r="NJJ119" s="170"/>
      <c r="NJK119" s="170"/>
      <c r="NJL119" s="170"/>
      <c r="NJM119" s="170"/>
      <c r="NJN119" s="170"/>
      <c r="NJO119" s="170"/>
      <c r="NJP119" s="170"/>
      <c r="NJQ119" s="170"/>
      <c r="NJR119" s="170"/>
      <c r="NJS119" s="170"/>
      <c r="NJT119" s="170"/>
      <c r="NJU119" s="170"/>
      <c r="NJV119" s="170"/>
      <c r="NJW119" s="170"/>
      <c r="NJX119" s="170"/>
      <c r="NJY119" s="170"/>
      <c r="NJZ119" s="170"/>
      <c r="NKA119" s="170"/>
      <c r="NKB119" s="170"/>
      <c r="NKC119" s="170"/>
      <c r="NKD119" s="170"/>
      <c r="NKE119" s="170"/>
      <c r="NKF119" s="170"/>
      <c r="NKG119" s="170"/>
      <c r="NKH119" s="170"/>
      <c r="NKI119" s="170"/>
      <c r="NKJ119" s="170"/>
      <c r="NKK119" s="170"/>
      <c r="NKL119" s="170"/>
      <c r="NKM119" s="170"/>
      <c r="NKN119" s="170"/>
      <c r="NKO119" s="170"/>
      <c r="NKP119" s="170"/>
      <c r="NKQ119" s="170"/>
      <c r="NKR119" s="170"/>
      <c r="NKS119" s="170"/>
      <c r="NKT119" s="170"/>
      <c r="NKU119" s="170"/>
      <c r="NKV119" s="170"/>
      <c r="NKW119" s="170"/>
      <c r="NKX119" s="170"/>
      <c r="NKY119" s="170"/>
      <c r="NKZ119" s="170"/>
      <c r="NLA119" s="170"/>
      <c r="NLB119" s="170"/>
      <c r="NLC119" s="170"/>
      <c r="NLD119" s="170"/>
      <c r="NLE119" s="170"/>
      <c r="NLF119" s="170"/>
      <c r="NLG119" s="170"/>
      <c r="NLH119" s="170"/>
      <c r="NLI119" s="170"/>
      <c r="NLJ119" s="170"/>
      <c r="NLK119" s="170"/>
      <c r="NLL119" s="170"/>
      <c r="NLM119" s="170"/>
      <c r="NLN119" s="170"/>
      <c r="NLO119" s="170"/>
      <c r="NLP119" s="170"/>
      <c r="NLQ119" s="170"/>
      <c r="NLR119" s="170"/>
      <c r="NLS119" s="170"/>
      <c r="NLT119" s="170"/>
      <c r="NLU119" s="170"/>
      <c r="NLV119" s="170"/>
      <c r="NLW119" s="170"/>
      <c r="NLX119" s="170"/>
      <c r="NLY119" s="170"/>
      <c r="NLZ119" s="170"/>
      <c r="NMA119" s="170"/>
      <c r="NMB119" s="170"/>
      <c r="NMC119" s="170"/>
      <c r="NMD119" s="170"/>
      <c r="NME119" s="170"/>
      <c r="NMF119" s="170"/>
      <c r="NMG119" s="170"/>
      <c r="NMH119" s="170"/>
      <c r="NMI119" s="170"/>
      <c r="NMJ119" s="170"/>
      <c r="NMK119" s="170"/>
      <c r="NML119" s="170"/>
      <c r="NMM119" s="170"/>
      <c r="NMN119" s="170"/>
      <c r="NMO119" s="170"/>
      <c r="NMP119" s="170"/>
      <c r="NMQ119" s="170"/>
      <c r="NMR119" s="170"/>
      <c r="NMS119" s="170"/>
      <c r="NMT119" s="170"/>
      <c r="NMU119" s="170"/>
      <c r="NMV119" s="170"/>
      <c r="NMW119" s="170"/>
      <c r="NMX119" s="170"/>
      <c r="NMY119" s="170"/>
      <c r="NMZ119" s="170"/>
      <c r="NNA119" s="170"/>
      <c r="NNB119" s="170"/>
      <c r="NNC119" s="170"/>
      <c r="NND119" s="170"/>
      <c r="NNE119" s="170"/>
      <c r="NNF119" s="170"/>
      <c r="NNG119" s="170"/>
      <c r="NNH119" s="170"/>
      <c r="NNI119" s="170"/>
      <c r="NNJ119" s="170"/>
      <c r="NNK119" s="170"/>
      <c r="NNL119" s="170"/>
      <c r="NNM119" s="170"/>
      <c r="NNN119" s="170"/>
      <c r="NNO119" s="170"/>
      <c r="NNP119" s="170"/>
      <c r="NNQ119" s="170"/>
      <c r="NNR119" s="170"/>
      <c r="NNS119" s="170"/>
      <c r="NNT119" s="170"/>
      <c r="NNU119" s="170"/>
      <c r="NNV119" s="170"/>
      <c r="NNW119" s="170"/>
      <c r="NNX119" s="170"/>
      <c r="NNY119" s="170"/>
      <c r="NNZ119" s="170"/>
      <c r="NOA119" s="170"/>
      <c r="NOB119" s="170"/>
      <c r="NOC119" s="170"/>
      <c r="NOD119" s="170"/>
      <c r="NOE119" s="170"/>
      <c r="NOF119" s="170"/>
      <c r="NOG119" s="170"/>
      <c r="NOH119" s="170"/>
      <c r="NOI119" s="170"/>
      <c r="NOJ119" s="170"/>
      <c r="NOK119" s="170"/>
      <c r="NOL119" s="170"/>
      <c r="NOM119" s="170"/>
      <c r="NON119" s="170"/>
      <c r="NOO119" s="170"/>
      <c r="NOP119" s="170"/>
      <c r="NOQ119" s="170"/>
      <c r="NOR119" s="170"/>
      <c r="NOS119" s="170"/>
      <c r="NOT119" s="170"/>
      <c r="NOU119" s="170"/>
      <c r="NOV119" s="170"/>
      <c r="NOW119" s="170"/>
      <c r="NOX119" s="170"/>
      <c r="NOY119" s="170"/>
      <c r="NOZ119" s="170"/>
      <c r="NPA119" s="170"/>
      <c r="NPB119" s="170"/>
      <c r="NPC119" s="170"/>
      <c r="NPD119" s="170"/>
      <c r="NPE119" s="170"/>
      <c r="NPF119" s="170"/>
      <c r="NPG119" s="170"/>
      <c r="NPH119" s="170"/>
      <c r="NPI119" s="170"/>
      <c r="NPJ119" s="170"/>
      <c r="NPK119" s="170"/>
      <c r="NPL119" s="170"/>
      <c r="NPM119" s="170"/>
      <c r="NPN119" s="170"/>
      <c r="NPO119" s="170"/>
      <c r="NPP119" s="170"/>
      <c r="NPQ119" s="170"/>
      <c r="NPR119" s="170"/>
      <c r="NPS119" s="170"/>
      <c r="NPT119" s="170"/>
      <c r="NPU119" s="170"/>
      <c r="NPV119" s="170"/>
      <c r="NPW119" s="170"/>
      <c r="NPX119" s="170"/>
      <c r="NPY119" s="170"/>
      <c r="NPZ119" s="170"/>
      <c r="NQA119" s="170"/>
      <c r="NQB119" s="170"/>
      <c r="NQC119" s="170"/>
      <c r="NQD119" s="170"/>
      <c r="NQE119" s="170"/>
      <c r="NQF119" s="170"/>
      <c r="NQG119" s="170"/>
      <c r="NQH119" s="170"/>
      <c r="NQI119" s="170"/>
      <c r="NQJ119" s="170"/>
      <c r="NQK119" s="170"/>
      <c r="NQL119" s="170"/>
      <c r="NQM119" s="170"/>
      <c r="NQN119" s="170"/>
      <c r="NQO119" s="170"/>
      <c r="NQP119" s="170"/>
      <c r="NQQ119" s="170"/>
      <c r="NQR119" s="170"/>
      <c r="NQS119" s="170"/>
      <c r="NQT119" s="170"/>
      <c r="NQU119" s="170"/>
      <c r="NQV119" s="170"/>
      <c r="NQW119" s="170"/>
      <c r="NQX119" s="170"/>
      <c r="NQY119" s="170"/>
      <c r="NQZ119" s="170"/>
      <c r="NRA119" s="170"/>
      <c r="NRB119" s="170"/>
      <c r="NRC119" s="170"/>
      <c r="NRD119" s="170"/>
      <c r="NRE119" s="170"/>
      <c r="NRF119" s="170"/>
      <c r="NRG119" s="170"/>
      <c r="NRH119" s="170"/>
      <c r="NRI119" s="170"/>
      <c r="NRJ119" s="170"/>
      <c r="NRK119" s="170"/>
      <c r="NRL119" s="170"/>
      <c r="NRM119" s="170"/>
      <c r="NRN119" s="170"/>
      <c r="NRO119" s="170"/>
      <c r="NRP119" s="170"/>
      <c r="NRQ119" s="170"/>
      <c r="NRR119" s="170"/>
      <c r="NRS119" s="170"/>
      <c r="NRT119" s="170"/>
      <c r="NRU119" s="170"/>
      <c r="NRV119" s="170"/>
      <c r="NRW119" s="170"/>
      <c r="NRX119" s="170"/>
      <c r="NRY119" s="170"/>
      <c r="NRZ119" s="170"/>
      <c r="NSA119" s="170"/>
      <c r="NSB119" s="170"/>
      <c r="NSC119" s="170"/>
      <c r="NSD119" s="170"/>
      <c r="NSE119" s="170"/>
      <c r="NSF119" s="170"/>
      <c r="NSG119" s="170"/>
      <c r="NSH119" s="170"/>
      <c r="NSI119" s="170"/>
      <c r="NSJ119" s="170"/>
      <c r="NSK119" s="170"/>
      <c r="NSL119" s="170"/>
      <c r="NSM119" s="170"/>
      <c r="NSN119" s="170"/>
      <c r="NSO119" s="170"/>
      <c r="NSP119" s="170"/>
      <c r="NSQ119" s="170"/>
      <c r="NSR119" s="170"/>
      <c r="NSS119" s="170"/>
      <c r="NST119" s="170"/>
      <c r="NSU119" s="170"/>
      <c r="NSV119" s="170"/>
      <c r="NSW119" s="170"/>
      <c r="NSX119" s="170"/>
      <c r="NSY119" s="170"/>
      <c r="NSZ119" s="170"/>
      <c r="NTA119" s="170"/>
      <c r="NTB119" s="170"/>
      <c r="NTC119" s="170"/>
      <c r="NTD119" s="170"/>
      <c r="NTE119" s="170"/>
      <c r="NTF119" s="170"/>
      <c r="NTG119" s="170"/>
      <c r="NTH119" s="170"/>
      <c r="NTI119" s="170"/>
      <c r="NTJ119" s="170"/>
      <c r="NTK119" s="170"/>
      <c r="NTL119" s="170"/>
      <c r="NTM119" s="170"/>
      <c r="NTN119" s="170"/>
      <c r="NTO119" s="170"/>
      <c r="NTP119" s="170"/>
      <c r="NTQ119" s="170"/>
      <c r="NTR119" s="170"/>
      <c r="NTS119" s="170"/>
      <c r="NTT119" s="170"/>
      <c r="NTU119" s="170"/>
      <c r="NTV119" s="170"/>
      <c r="NTW119" s="170"/>
      <c r="NTX119" s="170"/>
      <c r="NTY119" s="170"/>
      <c r="NTZ119" s="170"/>
      <c r="NUA119" s="170"/>
      <c r="NUB119" s="170"/>
      <c r="NUC119" s="170"/>
      <c r="NUD119" s="170"/>
      <c r="NUE119" s="170"/>
      <c r="NUF119" s="170"/>
      <c r="NUG119" s="170"/>
      <c r="NUH119" s="170"/>
      <c r="NUI119" s="170"/>
      <c r="NUJ119" s="170"/>
      <c r="NUK119" s="170"/>
      <c r="NUL119" s="170"/>
      <c r="NUM119" s="170"/>
      <c r="NUN119" s="170"/>
      <c r="NUO119" s="170"/>
      <c r="NUP119" s="170"/>
      <c r="NUQ119" s="170"/>
      <c r="NUR119" s="170"/>
      <c r="NUS119" s="170"/>
      <c r="NUT119" s="170"/>
      <c r="NUU119" s="170"/>
      <c r="NUV119" s="170"/>
      <c r="NUW119" s="170"/>
      <c r="NUX119" s="170"/>
      <c r="NUY119" s="170"/>
      <c r="NUZ119" s="170"/>
      <c r="NVA119" s="170"/>
      <c r="NVB119" s="170"/>
      <c r="NVC119" s="170"/>
      <c r="NVD119" s="170"/>
      <c r="NVE119" s="170"/>
      <c r="NVF119" s="170"/>
      <c r="NVG119" s="170"/>
      <c r="NVH119" s="170"/>
      <c r="NVI119" s="170"/>
      <c r="NVJ119" s="170"/>
      <c r="NVK119" s="170"/>
      <c r="NVL119" s="170"/>
      <c r="NVM119" s="170"/>
      <c r="NVN119" s="170"/>
      <c r="NVO119" s="170"/>
      <c r="NVP119" s="170"/>
      <c r="NVQ119" s="170"/>
      <c r="NVR119" s="170"/>
      <c r="NVS119" s="170"/>
      <c r="NVT119" s="170"/>
      <c r="NVU119" s="170"/>
      <c r="NVV119" s="170"/>
      <c r="NVW119" s="170"/>
      <c r="NVX119" s="170"/>
      <c r="NVY119" s="170"/>
      <c r="NVZ119" s="170"/>
      <c r="NWA119" s="170"/>
      <c r="NWB119" s="170"/>
      <c r="NWC119" s="170"/>
      <c r="NWD119" s="170"/>
      <c r="NWE119" s="170"/>
      <c r="NWF119" s="170"/>
      <c r="NWG119" s="170"/>
      <c r="NWH119" s="170"/>
      <c r="NWI119" s="170"/>
      <c r="NWJ119" s="170"/>
      <c r="NWK119" s="170"/>
      <c r="NWL119" s="170"/>
      <c r="NWM119" s="170"/>
      <c r="NWN119" s="170"/>
      <c r="NWO119" s="170"/>
      <c r="NWP119" s="170"/>
      <c r="NWQ119" s="170"/>
      <c r="NWR119" s="170"/>
      <c r="NWS119" s="170"/>
      <c r="NWT119" s="170"/>
      <c r="NWU119" s="170"/>
      <c r="NWV119" s="170"/>
      <c r="NWW119" s="170"/>
      <c r="NWX119" s="170"/>
      <c r="NWY119" s="170"/>
      <c r="NWZ119" s="170"/>
      <c r="NXA119" s="170"/>
      <c r="NXB119" s="170"/>
      <c r="NXC119" s="170"/>
      <c r="NXD119" s="170"/>
      <c r="NXE119" s="170"/>
      <c r="NXF119" s="170"/>
      <c r="NXG119" s="170"/>
      <c r="NXH119" s="170"/>
      <c r="NXI119" s="170"/>
      <c r="NXJ119" s="170"/>
      <c r="NXK119" s="170"/>
      <c r="NXL119" s="170"/>
      <c r="NXM119" s="170"/>
      <c r="NXN119" s="170"/>
      <c r="NXO119" s="170"/>
      <c r="NXP119" s="170"/>
      <c r="NXQ119" s="170"/>
      <c r="NXR119" s="170"/>
      <c r="NXS119" s="170"/>
      <c r="NXT119" s="170"/>
      <c r="NXU119" s="170"/>
      <c r="NXV119" s="170"/>
      <c r="NXW119" s="170"/>
      <c r="NXX119" s="170"/>
      <c r="NXY119" s="170"/>
      <c r="NXZ119" s="170"/>
      <c r="NYA119" s="170"/>
      <c r="NYB119" s="170"/>
      <c r="NYC119" s="170"/>
      <c r="NYD119" s="170"/>
      <c r="NYE119" s="170"/>
      <c r="NYF119" s="170"/>
      <c r="NYG119" s="170"/>
      <c r="NYH119" s="170"/>
      <c r="NYI119" s="170"/>
      <c r="NYJ119" s="170"/>
      <c r="NYK119" s="170"/>
      <c r="NYL119" s="170"/>
      <c r="NYM119" s="170"/>
      <c r="NYN119" s="170"/>
      <c r="NYO119" s="170"/>
      <c r="NYP119" s="170"/>
      <c r="NYQ119" s="170"/>
      <c r="NYR119" s="170"/>
      <c r="NYS119" s="170"/>
      <c r="NYT119" s="170"/>
      <c r="NYU119" s="170"/>
      <c r="NYV119" s="170"/>
      <c r="NYW119" s="170"/>
      <c r="NYX119" s="170"/>
      <c r="NYY119" s="170"/>
      <c r="NYZ119" s="170"/>
      <c r="NZA119" s="170"/>
      <c r="NZB119" s="170"/>
      <c r="NZC119" s="170"/>
      <c r="NZD119" s="170"/>
      <c r="NZE119" s="170"/>
      <c r="NZF119" s="170"/>
      <c r="NZG119" s="170"/>
      <c r="NZH119" s="170"/>
      <c r="NZI119" s="170"/>
      <c r="NZJ119" s="170"/>
      <c r="NZK119" s="170"/>
      <c r="NZL119" s="170"/>
      <c r="NZM119" s="170"/>
      <c r="NZN119" s="170"/>
      <c r="NZO119" s="170"/>
      <c r="NZP119" s="170"/>
      <c r="NZQ119" s="170"/>
      <c r="NZR119" s="170"/>
      <c r="NZS119" s="170"/>
      <c r="NZT119" s="170"/>
      <c r="NZU119" s="170"/>
      <c r="NZV119" s="170"/>
      <c r="NZW119" s="170"/>
      <c r="NZX119" s="170"/>
      <c r="NZY119" s="170"/>
      <c r="NZZ119" s="170"/>
      <c r="OAA119" s="170"/>
      <c r="OAB119" s="170"/>
      <c r="OAC119" s="170"/>
      <c r="OAD119" s="170"/>
      <c r="OAE119" s="170"/>
      <c r="OAF119" s="170"/>
      <c r="OAG119" s="170"/>
      <c r="OAH119" s="170"/>
      <c r="OAI119" s="170"/>
      <c r="OAJ119" s="170"/>
      <c r="OAK119" s="170"/>
      <c r="OAL119" s="170"/>
      <c r="OAM119" s="170"/>
      <c r="OAN119" s="170"/>
      <c r="OAO119" s="170"/>
      <c r="OAP119" s="170"/>
      <c r="OAQ119" s="170"/>
      <c r="OAR119" s="170"/>
      <c r="OAS119" s="170"/>
      <c r="OAT119" s="170"/>
      <c r="OAU119" s="170"/>
      <c r="OAV119" s="170"/>
      <c r="OAW119" s="170"/>
      <c r="OAX119" s="170"/>
      <c r="OAY119" s="170"/>
      <c r="OAZ119" s="170"/>
      <c r="OBA119" s="170"/>
      <c r="OBB119" s="170"/>
      <c r="OBC119" s="170"/>
      <c r="OBD119" s="170"/>
      <c r="OBE119" s="170"/>
      <c r="OBF119" s="170"/>
      <c r="OBG119" s="170"/>
      <c r="OBH119" s="170"/>
      <c r="OBI119" s="170"/>
      <c r="OBJ119" s="170"/>
      <c r="OBK119" s="170"/>
      <c r="OBL119" s="170"/>
      <c r="OBM119" s="170"/>
      <c r="OBN119" s="170"/>
      <c r="OBO119" s="170"/>
      <c r="OBP119" s="170"/>
      <c r="OBQ119" s="170"/>
      <c r="OBR119" s="170"/>
      <c r="OBS119" s="170"/>
      <c r="OBT119" s="170"/>
      <c r="OBU119" s="170"/>
      <c r="OBV119" s="170"/>
      <c r="OBW119" s="170"/>
      <c r="OBX119" s="170"/>
      <c r="OBY119" s="170"/>
      <c r="OBZ119" s="170"/>
      <c r="OCA119" s="170"/>
      <c r="OCB119" s="170"/>
      <c r="OCC119" s="170"/>
      <c r="OCD119" s="170"/>
      <c r="OCE119" s="170"/>
      <c r="OCF119" s="170"/>
      <c r="OCG119" s="170"/>
      <c r="OCH119" s="170"/>
      <c r="OCI119" s="170"/>
      <c r="OCJ119" s="170"/>
      <c r="OCK119" s="170"/>
      <c r="OCL119" s="170"/>
      <c r="OCM119" s="170"/>
      <c r="OCN119" s="170"/>
      <c r="OCO119" s="170"/>
      <c r="OCP119" s="170"/>
      <c r="OCQ119" s="170"/>
      <c r="OCR119" s="170"/>
      <c r="OCS119" s="170"/>
      <c r="OCT119" s="170"/>
      <c r="OCU119" s="170"/>
      <c r="OCV119" s="170"/>
      <c r="OCW119" s="170"/>
      <c r="OCX119" s="170"/>
      <c r="OCY119" s="170"/>
      <c r="OCZ119" s="170"/>
      <c r="ODA119" s="170"/>
      <c r="ODB119" s="170"/>
      <c r="ODC119" s="170"/>
      <c r="ODD119" s="170"/>
      <c r="ODE119" s="170"/>
      <c r="ODF119" s="170"/>
      <c r="ODG119" s="170"/>
      <c r="ODH119" s="170"/>
      <c r="ODI119" s="170"/>
      <c r="ODJ119" s="170"/>
      <c r="ODK119" s="170"/>
      <c r="ODL119" s="170"/>
      <c r="ODM119" s="170"/>
      <c r="ODN119" s="170"/>
      <c r="ODO119" s="170"/>
      <c r="ODP119" s="170"/>
      <c r="ODQ119" s="170"/>
      <c r="ODR119" s="170"/>
      <c r="ODS119" s="170"/>
      <c r="ODT119" s="170"/>
      <c r="ODU119" s="170"/>
      <c r="ODV119" s="170"/>
      <c r="ODW119" s="170"/>
      <c r="ODX119" s="170"/>
      <c r="ODY119" s="170"/>
      <c r="ODZ119" s="170"/>
      <c r="OEA119" s="170"/>
      <c r="OEB119" s="170"/>
      <c r="OEC119" s="170"/>
      <c r="OED119" s="170"/>
      <c r="OEE119" s="170"/>
      <c r="OEF119" s="170"/>
      <c r="OEG119" s="170"/>
      <c r="OEH119" s="170"/>
      <c r="OEI119" s="170"/>
      <c r="OEJ119" s="170"/>
      <c r="OEK119" s="170"/>
      <c r="OEL119" s="170"/>
      <c r="OEM119" s="170"/>
      <c r="OEN119" s="170"/>
      <c r="OEO119" s="170"/>
      <c r="OEP119" s="170"/>
      <c r="OEQ119" s="170"/>
      <c r="OER119" s="170"/>
      <c r="OES119" s="170"/>
      <c r="OET119" s="170"/>
      <c r="OEU119" s="170"/>
      <c r="OEV119" s="170"/>
      <c r="OEW119" s="170"/>
      <c r="OEX119" s="170"/>
      <c r="OEY119" s="170"/>
      <c r="OEZ119" s="170"/>
      <c r="OFA119" s="170"/>
      <c r="OFB119" s="170"/>
      <c r="OFC119" s="170"/>
      <c r="OFD119" s="170"/>
      <c r="OFE119" s="170"/>
      <c r="OFF119" s="170"/>
      <c r="OFG119" s="170"/>
      <c r="OFH119" s="170"/>
      <c r="OFI119" s="170"/>
      <c r="OFJ119" s="170"/>
      <c r="OFK119" s="170"/>
      <c r="OFL119" s="170"/>
      <c r="OFM119" s="170"/>
      <c r="OFN119" s="170"/>
      <c r="OFO119" s="170"/>
      <c r="OFP119" s="170"/>
      <c r="OFQ119" s="170"/>
      <c r="OFR119" s="170"/>
      <c r="OFS119" s="170"/>
      <c r="OFT119" s="170"/>
      <c r="OFU119" s="170"/>
      <c r="OFV119" s="170"/>
      <c r="OFW119" s="170"/>
      <c r="OFX119" s="170"/>
      <c r="OFY119" s="170"/>
      <c r="OFZ119" s="170"/>
      <c r="OGA119" s="170"/>
      <c r="OGB119" s="170"/>
      <c r="OGC119" s="170"/>
      <c r="OGD119" s="170"/>
      <c r="OGE119" s="170"/>
      <c r="OGF119" s="170"/>
      <c r="OGG119" s="170"/>
      <c r="OGH119" s="170"/>
      <c r="OGI119" s="170"/>
      <c r="OGJ119" s="170"/>
      <c r="OGK119" s="170"/>
      <c r="OGL119" s="170"/>
      <c r="OGM119" s="170"/>
      <c r="OGN119" s="170"/>
      <c r="OGO119" s="170"/>
      <c r="OGP119" s="170"/>
      <c r="OGQ119" s="170"/>
      <c r="OGR119" s="170"/>
      <c r="OGS119" s="170"/>
      <c r="OGT119" s="170"/>
      <c r="OGU119" s="170"/>
      <c r="OGV119" s="170"/>
      <c r="OGW119" s="170"/>
      <c r="OGX119" s="170"/>
      <c r="OGY119" s="170"/>
      <c r="OGZ119" s="170"/>
      <c r="OHA119" s="170"/>
      <c r="OHB119" s="170"/>
      <c r="OHC119" s="170"/>
      <c r="OHD119" s="170"/>
      <c r="OHE119" s="170"/>
      <c r="OHF119" s="170"/>
      <c r="OHG119" s="170"/>
      <c r="OHH119" s="170"/>
      <c r="OHI119" s="170"/>
      <c r="OHJ119" s="170"/>
      <c r="OHK119" s="170"/>
      <c r="OHL119" s="170"/>
      <c r="OHM119" s="170"/>
      <c r="OHN119" s="170"/>
      <c r="OHO119" s="170"/>
      <c r="OHP119" s="170"/>
      <c r="OHQ119" s="170"/>
      <c r="OHR119" s="170"/>
      <c r="OHS119" s="170"/>
      <c r="OHT119" s="170"/>
      <c r="OHU119" s="170"/>
      <c r="OHV119" s="170"/>
      <c r="OHW119" s="170"/>
      <c r="OHX119" s="170"/>
      <c r="OHY119" s="170"/>
      <c r="OHZ119" s="170"/>
      <c r="OIA119" s="170"/>
      <c r="OIB119" s="170"/>
      <c r="OIC119" s="170"/>
      <c r="OID119" s="170"/>
      <c r="OIE119" s="170"/>
      <c r="OIF119" s="170"/>
      <c r="OIG119" s="170"/>
      <c r="OIH119" s="170"/>
      <c r="OII119" s="170"/>
      <c r="OIJ119" s="170"/>
      <c r="OIK119" s="170"/>
      <c r="OIL119" s="170"/>
      <c r="OIM119" s="170"/>
      <c r="OIN119" s="170"/>
      <c r="OIO119" s="170"/>
      <c r="OIP119" s="170"/>
      <c r="OIQ119" s="170"/>
      <c r="OIR119" s="170"/>
      <c r="OIS119" s="170"/>
      <c r="OIT119" s="170"/>
      <c r="OIU119" s="170"/>
      <c r="OIV119" s="170"/>
      <c r="OIW119" s="170"/>
      <c r="OIX119" s="170"/>
      <c r="OIY119" s="170"/>
      <c r="OIZ119" s="170"/>
      <c r="OJA119" s="170"/>
      <c r="OJB119" s="170"/>
      <c r="OJC119" s="170"/>
      <c r="OJD119" s="170"/>
      <c r="OJE119" s="170"/>
      <c r="OJF119" s="170"/>
      <c r="OJG119" s="170"/>
      <c r="OJH119" s="170"/>
      <c r="OJI119" s="170"/>
      <c r="OJJ119" s="170"/>
      <c r="OJK119" s="170"/>
      <c r="OJL119" s="170"/>
      <c r="OJM119" s="170"/>
      <c r="OJN119" s="170"/>
      <c r="OJO119" s="170"/>
      <c r="OJP119" s="170"/>
      <c r="OJQ119" s="170"/>
      <c r="OJR119" s="170"/>
      <c r="OJS119" s="170"/>
      <c r="OJT119" s="170"/>
      <c r="OJU119" s="170"/>
      <c r="OJV119" s="170"/>
      <c r="OJW119" s="170"/>
      <c r="OJX119" s="170"/>
      <c r="OJY119" s="170"/>
      <c r="OJZ119" s="170"/>
      <c r="OKA119" s="170"/>
      <c r="OKB119" s="170"/>
      <c r="OKC119" s="170"/>
      <c r="OKD119" s="170"/>
      <c r="OKE119" s="170"/>
      <c r="OKF119" s="170"/>
      <c r="OKG119" s="170"/>
      <c r="OKH119" s="170"/>
      <c r="OKI119" s="170"/>
      <c r="OKJ119" s="170"/>
      <c r="OKK119" s="170"/>
      <c r="OKL119" s="170"/>
      <c r="OKM119" s="170"/>
      <c r="OKN119" s="170"/>
      <c r="OKO119" s="170"/>
      <c r="OKP119" s="170"/>
      <c r="OKQ119" s="170"/>
      <c r="OKR119" s="170"/>
      <c r="OKS119" s="170"/>
      <c r="OKT119" s="170"/>
      <c r="OKU119" s="170"/>
      <c r="OKV119" s="170"/>
      <c r="OKW119" s="170"/>
      <c r="OKX119" s="170"/>
      <c r="OKY119" s="170"/>
      <c r="OKZ119" s="170"/>
      <c r="OLA119" s="170"/>
      <c r="OLB119" s="170"/>
      <c r="OLC119" s="170"/>
      <c r="OLD119" s="170"/>
      <c r="OLE119" s="170"/>
      <c r="OLF119" s="170"/>
      <c r="OLG119" s="170"/>
      <c r="OLH119" s="170"/>
      <c r="OLI119" s="170"/>
      <c r="OLJ119" s="170"/>
      <c r="OLK119" s="170"/>
      <c r="OLL119" s="170"/>
      <c r="OLM119" s="170"/>
      <c r="OLN119" s="170"/>
      <c r="OLO119" s="170"/>
      <c r="OLP119" s="170"/>
      <c r="OLQ119" s="170"/>
      <c r="OLR119" s="170"/>
      <c r="OLS119" s="170"/>
      <c r="OLT119" s="170"/>
      <c r="OLU119" s="170"/>
      <c r="OLV119" s="170"/>
      <c r="OLW119" s="170"/>
      <c r="OLX119" s="170"/>
      <c r="OLY119" s="170"/>
      <c r="OLZ119" s="170"/>
      <c r="OMA119" s="170"/>
      <c r="OMB119" s="170"/>
      <c r="OMC119" s="170"/>
      <c r="OMD119" s="170"/>
      <c r="OME119" s="170"/>
      <c r="OMF119" s="170"/>
      <c r="OMG119" s="170"/>
      <c r="OMH119" s="170"/>
      <c r="OMI119" s="170"/>
      <c r="OMJ119" s="170"/>
      <c r="OMK119" s="170"/>
      <c r="OML119" s="170"/>
      <c r="OMM119" s="170"/>
      <c r="OMN119" s="170"/>
      <c r="OMO119" s="170"/>
      <c r="OMP119" s="170"/>
      <c r="OMQ119" s="170"/>
      <c r="OMR119" s="170"/>
      <c r="OMS119" s="170"/>
      <c r="OMT119" s="170"/>
      <c r="OMU119" s="170"/>
      <c r="OMV119" s="170"/>
      <c r="OMW119" s="170"/>
      <c r="OMX119" s="170"/>
      <c r="OMY119" s="170"/>
      <c r="OMZ119" s="170"/>
      <c r="ONA119" s="170"/>
      <c r="ONB119" s="170"/>
      <c r="ONC119" s="170"/>
      <c r="OND119" s="170"/>
      <c r="ONE119" s="170"/>
      <c r="ONF119" s="170"/>
      <c r="ONG119" s="170"/>
      <c r="ONH119" s="170"/>
      <c r="ONI119" s="170"/>
      <c r="ONJ119" s="170"/>
      <c r="ONK119" s="170"/>
      <c r="ONL119" s="170"/>
      <c r="ONM119" s="170"/>
      <c r="ONN119" s="170"/>
      <c r="ONO119" s="170"/>
      <c r="ONP119" s="170"/>
      <c r="ONQ119" s="170"/>
      <c r="ONR119" s="170"/>
      <c r="ONS119" s="170"/>
      <c r="ONT119" s="170"/>
      <c r="ONU119" s="170"/>
      <c r="ONV119" s="170"/>
      <c r="ONW119" s="170"/>
      <c r="ONX119" s="170"/>
      <c r="ONY119" s="170"/>
      <c r="ONZ119" s="170"/>
      <c r="OOA119" s="170"/>
      <c r="OOB119" s="170"/>
      <c r="OOC119" s="170"/>
      <c r="OOD119" s="170"/>
      <c r="OOE119" s="170"/>
      <c r="OOF119" s="170"/>
      <c r="OOG119" s="170"/>
      <c r="OOH119" s="170"/>
      <c r="OOI119" s="170"/>
      <c r="OOJ119" s="170"/>
      <c r="OOK119" s="170"/>
      <c r="OOL119" s="170"/>
      <c r="OOM119" s="170"/>
      <c r="OON119" s="170"/>
      <c r="OOO119" s="170"/>
      <c r="OOP119" s="170"/>
      <c r="OOQ119" s="170"/>
      <c r="OOR119" s="170"/>
      <c r="OOS119" s="170"/>
      <c r="OOT119" s="170"/>
      <c r="OOU119" s="170"/>
      <c r="OOV119" s="170"/>
      <c r="OOW119" s="170"/>
      <c r="OOX119" s="170"/>
      <c r="OOY119" s="170"/>
      <c r="OOZ119" s="170"/>
      <c r="OPA119" s="170"/>
      <c r="OPB119" s="170"/>
      <c r="OPC119" s="170"/>
      <c r="OPD119" s="170"/>
      <c r="OPE119" s="170"/>
      <c r="OPF119" s="170"/>
      <c r="OPG119" s="170"/>
      <c r="OPH119" s="170"/>
      <c r="OPI119" s="170"/>
      <c r="OPJ119" s="170"/>
      <c r="OPK119" s="170"/>
      <c r="OPL119" s="170"/>
      <c r="OPM119" s="170"/>
      <c r="OPN119" s="170"/>
      <c r="OPO119" s="170"/>
      <c r="OPP119" s="170"/>
      <c r="OPQ119" s="170"/>
      <c r="OPR119" s="170"/>
      <c r="OPS119" s="170"/>
      <c r="OPT119" s="170"/>
      <c r="OPU119" s="170"/>
      <c r="OPV119" s="170"/>
      <c r="OPW119" s="170"/>
      <c r="OPX119" s="170"/>
      <c r="OPY119" s="170"/>
      <c r="OPZ119" s="170"/>
      <c r="OQA119" s="170"/>
      <c r="OQB119" s="170"/>
      <c r="OQC119" s="170"/>
      <c r="OQD119" s="170"/>
      <c r="OQE119" s="170"/>
      <c r="OQF119" s="170"/>
      <c r="OQG119" s="170"/>
      <c r="OQH119" s="170"/>
      <c r="OQI119" s="170"/>
      <c r="OQJ119" s="170"/>
      <c r="OQK119" s="170"/>
      <c r="OQL119" s="170"/>
      <c r="OQM119" s="170"/>
      <c r="OQN119" s="170"/>
      <c r="OQO119" s="170"/>
      <c r="OQP119" s="170"/>
      <c r="OQQ119" s="170"/>
      <c r="OQR119" s="170"/>
      <c r="OQS119" s="170"/>
      <c r="OQT119" s="170"/>
      <c r="OQU119" s="170"/>
      <c r="OQV119" s="170"/>
      <c r="OQW119" s="170"/>
      <c r="OQX119" s="170"/>
      <c r="OQY119" s="170"/>
      <c r="OQZ119" s="170"/>
      <c r="ORA119" s="170"/>
      <c r="ORB119" s="170"/>
      <c r="ORC119" s="170"/>
      <c r="ORD119" s="170"/>
      <c r="ORE119" s="170"/>
      <c r="ORF119" s="170"/>
      <c r="ORG119" s="170"/>
      <c r="ORH119" s="170"/>
      <c r="ORI119" s="170"/>
      <c r="ORJ119" s="170"/>
      <c r="ORK119" s="170"/>
      <c r="ORL119" s="170"/>
      <c r="ORM119" s="170"/>
      <c r="ORN119" s="170"/>
      <c r="ORO119" s="170"/>
      <c r="ORP119" s="170"/>
      <c r="ORQ119" s="170"/>
      <c r="ORR119" s="170"/>
      <c r="ORS119" s="170"/>
      <c r="ORT119" s="170"/>
      <c r="ORU119" s="170"/>
      <c r="ORV119" s="170"/>
      <c r="ORW119" s="170"/>
      <c r="ORX119" s="170"/>
      <c r="ORY119" s="170"/>
      <c r="ORZ119" s="170"/>
      <c r="OSA119" s="170"/>
      <c r="OSB119" s="170"/>
      <c r="OSC119" s="170"/>
      <c r="OSD119" s="170"/>
      <c r="OSE119" s="170"/>
      <c r="OSF119" s="170"/>
      <c r="OSG119" s="170"/>
      <c r="OSH119" s="170"/>
      <c r="OSI119" s="170"/>
      <c r="OSJ119" s="170"/>
      <c r="OSK119" s="170"/>
      <c r="OSL119" s="170"/>
      <c r="OSM119" s="170"/>
      <c r="OSN119" s="170"/>
      <c r="OSO119" s="170"/>
      <c r="OSP119" s="170"/>
      <c r="OSQ119" s="170"/>
      <c r="OSR119" s="170"/>
      <c r="OSS119" s="170"/>
      <c r="OST119" s="170"/>
      <c r="OSU119" s="170"/>
      <c r="OSV119" s="170"/>
      <c r="OSW119" s="170"/>
      <c r="OSX119" s="170"/>
      <c r="OSY119" s="170"/>
      <c r="OSZ119" s="170"/>
      <c r="OTA119" s="170"/>
      <c r="OTB119" s="170"/>
      <c r="OTC119" s="170"/>
      <c r="OTD119" s="170"/>
      <c r="OTE119" s="170"/>
      <c r="OTF119" s="170"/>
      <c r="OTG119" s="170"/>
      <c r="OTH119" s="170"/>
      <c r="OTI119" s="170"/>
      <c r="OTJ119" s="170"/>
      <c r="OTK119" s="170"/>
      <c r="OTL119" s="170"/>
      <c r="OTM119" s="170"/>
      <c r="OTN119" s="170"/>
      <c r="OTO119" s="170"/>
      <c r="OTP119" s="170"/>
      <c r="OTQ119" s="170"/>
      <c r="OTR119" s="170"/>
      <c r="OTS119" s="170"/>
      <c r="OTT119" s="170"/>
      <c r="OTU119" s="170"/>
      <c r="OTV119" s="170"/>
      <c r="OTW119" s="170"/>
      <c r="OTX119" s="170"/>
      <c r="OTY119" s="170"/>
      <c r="OTZ119" s="170"/>
      <c r="OUA119" s="170"/>
      <c r="OUB119" s="170"/>
      <c r="OUC119" s="170"/>
      <c r="OUD119" s="170"/>
      <c r="OUE119" s="170"/>
      <c r="OUF119" s="170"/>
      <c r="OUG119" s="170"/>
      <c r="OUH119" s="170"/>
      <c r="OUI119" s="170"/>
      <c r="OUJ119" s="170"/>
      <c r="OUK119" s="170"/>
      <c r="OUL119" s="170"/>
      <c r="OUM119" s="170"/>
      <c r="OUN119" s="170"/>
      <c r="OUO119" s="170"/>
      <c r="OUP119" s="170"/>
      <c r="OUQ119" s="170"/>
      <c r="OUR119" s="170"/>
      <c r="OUS119" s="170"/>
      <c r="OUT119" s="170"/>
      <c r="OUU119" s="170"/>
      <c r="OUV119" s="170"/>
      <c r="OUW119" s="170"/>
      <c r="OUX119" s="170"/>
      <c r="OUY119" s="170"/>
      <c r="OUZ119" s="170"/>
      <c r="OVA119" s="170"/>
      <c r="OVB119" s="170"/>
      <c r="OVC119" s="170"/>
      <c r="OVD119" s="170"/>
      <c r="OVE119" s="170"/>
      <c r="OVF119" s="170"/>
      <c r="OVG119" s="170"/>
      <c r="OVH119" s="170"/>
      <c r="OVI119" s="170"/>
      <c r="OVJ119" s="170"/>
      <c r="OVK119" s="170"/>
      <c r="OVL119" s="170"/>
      <c r="OVM119" s="170"/>
      <c r="OVN119" s="170"/>
      <c r="OVO119" s="170"/>
      <c r="OVP119" s="170"/>
      <c r="OVQ119" s="170"/>
      <c r="OVR119" s="170"/>
      <c r="OVS119" s="170"/>
      <c r="OVT119" s="170"/>
      <c r="OVU119" s="170"/>
      <c r="OVV119" s="170"/>
      <c r="OVW119" s="170"/>
      <c r="OVX119" s="170"/>
      <c r="OVY119" s="170"/>
      <c r="OVZ119" s="170"/>
      <c r="OWA119" s="170"/>
      <c r="OWB119" s="170"/>
      <c r="OWC119" s="170"/>
      <c r="OWD119" s="170"/>
      <c r="OWE119" s="170"/>
      <c r="OWF119" s="170"/>
      <c r="OWG119" s="170"/>
      <c r="OWH119" s="170"/>
      <c r="OWI119" s="170"/>
      <c r="OWJ119" s="170"/>
      <c r="OWK119" s="170"/>
      <c r="OWL119" s="170"/>
      <c r="OWM119" s="170"/>
      <c r="OWN119" s="170"/>
      <c r="OWO119" s="170"/>
      <c r="OWP119" s="170"/>
      <c r="OWQ119" s="170"/>
      <c r="OWR119" s="170"/>
      <c r="OWS119" s="170"/>
      <c r="OWT119" s="170"/>
      <c r="OWU119" s="170"/>
      <c r="OWV119" s="170"/>
      <c r="OWW119" s="170"/>
      <c r="OWX119" s="170"/>
      <c r="OWY119" s="170"/>
      <c r="OWZ119" s="170"/>
      <c r="OXA119" s="170"/>
      <c r="OXB119" s="170"/>
      <c r="OXC119" s="170"/>
      <c r="OXD119" s="170"/>
      <c r="OXE119" s="170"/>
      <c r="OXF119" s="170"/>
      <c r="OXG119" s="170"/>
      <c r="OXH119" s="170"/>
      <c r="OXI119" s="170"/>
      <c r="OXJ119" s="170"/>
      <c r="OXK119" s="170"/>
      <c r="OXL119" s="170"/>
      <c r="OXM119" s="170"/>
      <c r="OXN119" s="170"/>
      <c r="OXO119" s="170"/>
      <c r="OXP119" s="170"/>
      <c r="OXQ119" s="170"/>
      <c r="OXR119" s="170"/>
      <c r="OXS119" s="170"/>
      <c r="OXT119" s="170"/>
      <c r="OXU119" s="170"/>
      <c r="OXV119" s="170"/>
      <c r="OXW119" s="170"/>
      <c r="OXX119" s="170"/>
      <c r="OXY119" s="170"/>
      <c r="OXZ119" s="170"/>
      <c r="OYA119" s="170"/>
      <c r="OYB119" s="170"/>
      <c r="OYC119" s="170"/>
      <c r="OYD119" s="170"/>
      <c r="OYE119" s="170"/>
      <c r="OYF119" s="170"/>
      <c r="OYG119" s="170"/>
      <c r="OYH119" s="170"/>
      <c r="OYI119" s="170"/>
      <c r="OYJ119" s="170"/>
      <c r="OYK119" s="170"/>
      <c r="OYL119" s="170"/>
      <c r="OYM119" s="170"/>
      <c r="OYN119" s="170"/>
      <c r="OYO119" s="170"/>
      <c r="OYP119" s="170"/>
      <c r="OYQ119" s="170"/>
      <c r="OYR119" s="170"/>
      <c r="OYS119" s="170"/>
      <c r="OYT119" s="170"/>
      <c r="OYU119" s="170"/>
      <c r="OYV119" s="170"/>
      <c r="OYW119" s="170"/>
      <c r="OYX119" s="170"/>
      <c r="OYY119" s="170"/>
      <c r="OYZ119" s="170"/>
      <c r="OZA119" s="170"/>
      <c r="OZB119" s="170"/>
      <c r="OZC119" s="170"/>
      <c r="OZD119" s="170"/>
      <c r="OZE119" s="170"/>
      <c r="OZF119" s="170"/>
      <c r="OZG119" s="170"/>
      <c r="OZH119" s="170"/>
      <c r="OZI119" s="170"/>
      <c r="OZJ119" s="170"/>
      <c r="OZK119" s="170"/>
      <c r="OZL119" s="170"/>
      <c r="OZM119" s="170"/>
      <c r="OZN119" s="170"/>
      <c r="OZO119" s="170"/>
      <c r="OZP119" s="170"/>
      <c r="OZQ119" s="170"/>
      <c r="OZR119" s="170"/>
      <c r="OZS119" s="170"/>
      <c r="OZT119" s="170"/>
      <c r="OZU119" s="170"/>
      <c r="OZV119" s="170"/>
      <c r="OZW119" s="170"/>
      <c r="OZX119" s="170"/>
      <c r="OZY119" s="170"/>
      <c r="OZZ119" s="170"/>
      <c r="PAA119" s="170"/>
      <c r="PAB119" s="170"/>
      <c r="PAC119" s="170"/>
      <c r="PAD119" s="170"/>
      <c r="PAE119" s="170"/>
      <c r="PAF119" s="170"/>
      <c r="PAG119" s="170"/>
      <c r="PAH119" s="170"/>
      <c r="PAI119" s="170"/>
      <c r="PAJ119" s="170"/>
      <c r="PAK119" s="170"/>
      <c r="PAL119" s="170"/>
      <c r="PAM119" s="170"/>
      <c r="PAN119" s="170"/>
      <c r="PAO119" s="170"/>
      <c r="PAP119" s="170"/>
      <c r="PAQ119" s="170"/>
      <c r="PAR119" s="170"/>
      <c r="PAS119" s="170"/>
      <c r="PAT119" s="170"/>
      <c r="PAU119" s="170"/>
      <c r="PAV119" s="170"/>
      <c r="PAW119" s="170"/>
      <c r="PAX119" s="170"/>
      <c r="PAY119" s="170"/>
      <c r="PAZ119" s="170"/>
      <c r="PBA119" s="170"/>
      <c r="PBB119" s="170"/>
      <c r="PBC119" s="170"/>
      <c r="PBD119" s="170"/>
      <c r="PBE119" s="170"/>
      <c r="PBF119" s="170"/>
      <c r="PBG119" s="170"/>
      <c r="PBH119" s="170"/>
      <c r="PBI119" s="170"/>
      <c r="PBJ119" s="170"/>
      <c r="PBK119" s="170"/>
      <c r="PBL119" s="170"/>
      <c r="PBM119" s="170"/>
      <c r="PBN119" s="170"/>
      <c r="PBO119" s="170"/>
      <c r="PBP119" s="170"/>
      <c r="PBQ119" s="170"/>
      <c r="PBR119" s="170"/>
      <c r="PBS119" s="170"/>
      <c r="PBT119" s="170"/>
      <c r="PBU119" s="170"/>
      <c r="PBV119" s="170"/>
      <c r="PBW119" s="170"/>
      <c r="PBX119" s="170"/>
      <c r="PBY119" s="170"/>
      <c r="PBZ119" s="170"/>
      <c r="PCA119" s="170"/>
      <c r="PCB119" s="170"/>
      <c r="PCC119" s="170"/>
      <c r="PCD119" s="170"/>
      <c r="PCE119" s="170"/>
      <c r="PCF119" s="170"/>
      <c r="PCG119" s="170"/>
      <c r="PCH119" s="170"/>
      <c r="PCI119" s="170"/>
      <c r="PCJ119" s="170"/>
      <c r="PCK119" s="170"/>
      <c r="PCL119" s="170"/>
      <c r="PCM119" s="170"/>
      <c r="PCN119" s="170"/>
      <c r="PCO119" s="170"/>
      <c r="PCP119" s="170"/>
      <c r="PCQ119" s="170"/>
      <c r="PCR119" s="170"/>
      <c r="PCS119" s="170"/>
      <c r="PCT119" s="170"/>
      <c r="PCU119" s="170"/>
      <c r="PCV119" s="170"/>
      <c r="PCW119" s="170"/>
      <c r="PCX119" s="170"/>
      <c r="PCY119" s="170"/>
      <c r="PCZ119" s="170"/>
      <c r="PDA119" s="170"/>
      <c r="PDB119" s="170"/>
      <c r="PDC119" s="170"/>
      <c r="PDD119" s="170"/>
      <c r="PDE119" s="170"/>
      <c r="PDF119" s="170"/>
      <c r="PDG119" s="170"/>
      <c r="PDH119" s="170"/>
      <c r="PDI119" s="170"/>
      <c r="PDJ119" s="170"/>
      <c r="PDK119" s="170"/>
      <c r="PDL119" s="170"/>
      <c r="PDM119" s="170"/>
      <c r="PDN119" s="170"/>
      <c r="PDO119" s="170"/>
      <c r="PDP119" s="170"/>
      <c r="PDQ119" s="170"/>
      <c r="PDR119" s="170"/>
      <c r="PDS119" s="170"/>
      <c r="PDT119" s="170"/>
      <c r="PDU119" s="170"/>
      <c r="PDV119" s="170"/>
      <c r="PDW119" s="170"/>
      <c r="PDX119" s="170"/>
      <c r="PDY119" s="170"/>
      <c r="PDZ119" s="170"/>
      <c r="PEA119" s="170"/>
      <c r="PEB119" s="170"/>
      <c r="PEC119" s="170"/>
      <c r="PED119" s="170"/>
      <c r="PEE119" s="170"/>
      <c r="PEF119" s="170"/>
      <c r="PEG119" s="170"/>
      <c r="PEH119" s="170"/>
      <c r="PEI119" s="170"/>
      <c r="PEJ119" s="170"/>
      <c r="PEK119" s="170"/>
      <c r="PEL119" s="170"/>
      <c r="PEM119" s="170"/>
      <c r="PEN119" s="170"/>
      <c r="PEO119" s="170"/>
      <c r="PEP119" s="170"/>
      <c r="PEQ119" s="170"/>
      <c r="PER119" s="170"/>
      <c r="PES119" s="170"/>
      <c r="PET119" s="170"/>
      <c r="PEU119" s="170"/>
      <c r="PEV119" s="170"/>
      <c r="PEW119" s="170"/>
      <c r="PEX119" s="170"/>
      <c r="PEY119" s="170"/>
      <c r="PEZ119" s="170"/>
      <c r="PFA119" s="170"/>
      <c r="PFB119" s="170"/>
      <c r="PFC119" s="170"/>
      <c r="PFD119" s="170"/>
      <c r="PFE119" s="170"/>
      <c r="PFF119" s="170"/>
      <c r="PFG119" s="170"/>
      <c r="PFH119" s="170"/>
      <c r="PFI119" s="170"/>
      <c r="PFJ119" s="170"/>
      <c r="PFK119" s="170"/>
      <c r="PFL119" s="170"/>
      <c r="PFM119" s="170"/>
      <c r="PFN119" s="170"/>
      <c r="PFO119" s="170"/>
      <c r="PFP119" s="170"/>
      <c r="PFQ119" s="170"/>
      <c r="PFR119" s="170"/>
      <c r="PFS119" s="170"/>
      <c r="PFT119" s="170"/>
      <c r="PFU119" s="170"/>
      <c r="PFV119" s="170"/>
      <c r="PFW119" s="170"/>
      <c r="PFX119" s="170"/>
      <c r="PFY119" s="170"/>
      <c r="PFZ119" s="170"/>
      <c r="PGA119" s="170"/>
      <c r="PGB119" s="170"/>
      <c r="PGC119" s="170"/>
      <c r="PGD119" s="170"/>
      <c r="PGE119" s="170"/>
      <c r="PGF119" s="170"/>
      <c r="PGG119" s="170"/>
      <c r="PGH119" s="170"/>
      <c r="PGI119" s="170"/>
      <c r="PGJ119" s="170"/>
      <c r="PGK119" s="170"/>
      <c r="PGL119" s="170"/>
      <c r="PGM119" s="170"/>
      <c r="PGN119" s="170"/>
      <c r="PGO119" s="170"/>
      <c r="PGP119" s="170"/>
      <c r="PGQ119" s="170"/>
      <c r="PGR119" s="170"/>
      <c r="PGS119" s="170"/>
      <c r="PGT119" s="170"/>
      <c r="PGU119" s="170"/>
      <c r="PGV119" s="170"/>
      <c r="PGW119" s="170"/>
      <c r="PGX119" s="170"/>
      <c r="PGY119" s="170"/>
      <c r="PGZ119" s="170"/>
      <c r="PHA119" s="170"/>
      <c r="PHB119" s="170"/>
      <c r="PHC119" s="170"/>
      <c r="PHD119" s="170"/>
      <c r="PHE119" s="170"/>
      <c r="PHF119" s="170"/>
      <c r="PHG119" s="170"/>
      <c r="PHH119" s="170"/>
      <c r="PHI119" s="170"/>
      <c r="PHJ119" s="170"/>
      <c r="PHK119" s="170"/>
      <c r="PHL119" s="170"/>
      <c r="PHM119" s="170"/>
      <c r="PHN119" s="170"/>
      <c r="PHO119" s="170"/>
      <c r="PHP119" s="170"/>
      <c r="PHQ119" s="170"/>
      <c r="PHR119" s="170"/>
      <c r="PHS119" s="170"/>
      <c r="PHT119" s="170"/>
      <c r="PHU119" s="170"/>
      <c r="PHV119" s="170"/>
      <c r="PHW119" s="170"/>
      <c r="PHX119" s="170"/>
      <c r="PHY119" s="170"/>
      <c r="PHZ119" s="170"/>
      <c r="PIA119" s="170"/>
      <c r="PIB119" s="170"/>
      <c r="PIC119" s="170"/>
      <c r="PID119" s="170"/>
      <c r="PIE119" s="170"/>
      <c r="PIF119" s="170"/>
      <c r="PIG119" s="170"/>
      <c r="PIH119" s="170"/>
      <c r="PII119" s="170"/>
      <c r="PIJ119" s="170"/>
      <c r="PIK119" s="170"/>
      <c r="PIL119" s="170"/>
      <c r="PIM119" s="170"/>
      <c r="PIN119" s="170"/>
      <c r="PIO119" s="170"/>
      <c r="PIP119" s="170"/>
      <c r="PIQ119" s="170"/>
      <c r="PIR119" s="170"/>
      <c r="PIS119" s="170"/>
      <c r="PIT119" s="170"/>
      <c r="PIU119" s="170"/>
      <c r="PIV119" s="170"/>
      <c r="PIW119" s="170"/>
      <c r="PIX119" s="170"/>
      <c r="PIY119" s="170"/>
      <c r="PIZ119" s="170"/>
      <c r="PJA119" s="170"/>
      <c r="PJB119" s="170"/>
      <c r="PJC119" s="170"/>
      <c r="PJD119" s="170"/>
      <c r="PJE119" s="170"/>
      <c r="PJF119" s="170"/>
      <c r="PJG119" s="170"/>
      <c r="PJH119" s="170"/>
      <c r="PJI119" s="170"/>
      <c r="PJJ119" s="170"/>
      <c r="PJK119" s="170"/>
      <c r="PJL119" s="170"/>
      <c r="PJM119" s="170"/>
      <c r="PJN119" s="170"/>
      <c r="PJO119" s="170"/>
      <c r="PJP119" s="170"/>
      <c r="PJQ119" s="170"/>
      <c r="PJR119" s="170"/>
      <c r="PJS119" s="170"/>
      <c r="PJT119" s="170"/>
      <c r="PJU119" s="170"/>
      <c r="PJV119" s="170"/>
      <c r="PJW119" s="170"/>
      <c r="PJX119" s="170"/>
      <c r="PJY119" s="170"/>
      <c r="PJZ119" s="170"/>
      <c r="PKA119" s="170"/>
      <c r="PKB119" s="170"/>
      <c r="PKC119" s="170"/>
      <c r="PKD119" s="170"/>
      <c r="PKE119" s="170"/>
      <c r="PKF119" s="170"/>
      <c r="PKG119" s="170"/>
      <c r="PKH119" s="170"/>
      <c r="PKI119" s="170"/>
      <c r="PKJ119" s="170"/>
      <c r="PKK119" s="170"/>
      <c r="PKL119" s="170"/>
      <c r="PKM119" s="170"/>
      <c r="PKN119" s="170"/>
      <c r="PKO119" s="170"/>
      <c r="PKP119" s="170"/>
      <c r="PKQ119" s="170"/>
      <c r="PKR119" s="170"/>
      <c r="PKS119" s="170"/>
      <c r="PKT119" s="170"/>
      <c r="PKU119" s="170"/>
      <c r="PKV119" s="170"/>
      <c r="PKW119" s="170"/>
      <c r="PKX119" s="170"/>
      <c r="PKY119" s="170"/>
      <c r="PKZ119" s="170"/>
      <c r="PLA119" s="170"/>
      <c r="PLB119" s="170"/>
      <c r="PLC119" s="170"/>
      <c r="PLD119" s="170"/>
      <c r="PLE119" s="170"/>
      <c r="PLF119" s="170"/>
      <c r="PLG119" s="170"/>
      <c r="PLH119" s="170"/>
      <c r="PLI119" s="170"/>
      <c r="PLJ119" s="170"/>
      <c r="PLK119" s="170"/>
      <c r="PLL119" s="170"/>
      <c r="PLM119" s="170"/>
      <c r="PLN119" s="170"/>
      <c r="PLO119" s="170"/>
      <c r="PLP119" s="170"/>
      <c r="PLQ119" s="170"/>
      <c r="PLR119" s="170"/>
      <c r="PLS119" s="170"/>
      <c r="PLT119" s="170"/>
      <c r="PLU119" s="170"/>
      <c r="PLV119" s="170"/>
      <c r="PLW119" s="170"/>
      <c r="PLX119" s="170"/>
      <c r="PLY119" s="170"/>
      <c r="PLZ119" s="170"/>
      <c r="PMA119" s="170"/>
      <c r="PMB119" s="170"/>
      <c r="PMC119" s="170"/>
      <c r="PMD119" s="170"/>
      <c r="PME119" s="170"/>
      <c r="PMF119" s="170"/>
      <c r="PMG119" s="170"/>
      <c r="PMH119" s="170"/>
      <c r="PMI119" s="170"/>
      <c r="PMJ119" s="170"/>
      <c r="PMK119" s="170"/>
      <c r="PML119" s="170"/>
      <c r="PMM119" s="170"/>
      <c r="PMN119" s="170"/>
      <c r="PMO119" s="170"/>
      <c r="PMP119" s="170"/>
      <c r="PMQ119" s="170"/>
      <c r="PMR119" s="170"/>
      <c r="PMS119" s="170"/>
      <c r="PMT119" s="170"/>
      <c r="PMU119" s="170"/>
      <c r="PMV119" s="170"/>
      <c r="PMW119" s="170"/>
      <c r="PMX119" s="170"/>
      <c r="PMY119" s="170"/>
      <c r="PMZ119" s="170"/>
      <c r="PNA119" s="170"/>
      <c r="PNB119" s="170"/>
      <c r="PNC119" s="170"/>
      <c r="PND119" s="170"/>
      <c r="PNE119" s="170"/>
      <c r="PNF119" s="170"/>
      <c r="PNG119" s="170"/>
      <c r="PNH119" s="170"/>
      <c r="PNI119" s="170"/>
      <c r="PNJ119" s="170"/>
      <c r="PNK119" s="170"/>
      <c r="PNL119" s="170"/>
      <c r="PNM119" s="170"/>
      <c r="PNN119" s="170"/>
      <c r="PNO119" s="170"/>
      <c r="PNP119" s="170"/>
      <c r="PNQ119" s="170"/>
      <c r="PNR119" s="170"/>
      <c r="PNS119" s="170"/>
      <c r="PNT119" s="170"/>
      <c r="PNU119" s="170"/>
      <c r="PNV119" s="170"/>
      <c r="PNW119" s="170"/>
      <c r="PNX119" s="170"/>
      <c r="PNY119" s="170"/>
      <c r="PNZ119" s="170"/>
      <c r="POA119" s="170"/>
      <c r="POB119" s="170"/>
      <c r="POC119" s="170"/>
      <c r="POD119" s="170"/>
      <c r="POE119" s="170"/>
      <c r="POF119" s="170"/>
      <c r="POG119" s="170"/>
      <c r="POH119" s="170"/>
      <c r="POI119" s="170"/>
      <c r="POJ119" s="170"/>
      <c r="POK119" s="170"/>
      <c r="POL119" s="170"/>
      <c r="POM119" s="170"/>
      <c r="PON119" s="170"/>
      <c r="POO119" s="170"/>
      <c r="POP119" s="170"/>
      <c r="POQ119" s="170"/>
      <c r="POR119" s="170"/>
      <c r="POS119" s="170"/>
      <c r="POT119" s="170"/>
      <c r="POU119" s="170"/>
      <c r="POV119" s="170"/>
      <c r="POW119" s="170"/>
      <c r="POX119" s="170"/>
      <c r="POY119" s="170"/>
      <c r="POZ119" s="170"/>
      <c r="PPA119" s="170"/>
      <c r="PPB119" s="170"/>
      <c r="PPC119" s="170"/>
      <c r="PPD119" s="170"/>
      <c r="PPE119" s="170"/>
      <c r="PPF119" s="170"/>
      <c r="PPG119" s="170"/>
      <c r="PPH119" s="170"/>
      <c r="PPI119" s="170"/>
      <c r="PPJ119" s="170"/>
      <c r="PPK119" s="170"/>
      <c r="PPL119" s="170"/>
      <c r="PPM119" s="170"/>
      <c r="PPN119" s="170"/>
      <c r="PPO119" s="170"/>
      <c r="PPP119" s="170"/>
      <c r="PPQ119" s="170"/>
      <c r="PPR119" s="170"/>
      <c r="PPS119" s="170"/>
      <c r="PPT119" s="170"/>
      <c r="PPU119" s="170"/>
      <c r="PPV119" s="170"/>
      <c r="PPW119" s="170"/>
      <c r="PPX119" s="170"/>
      <c r="PPY119" s="170"/>
      <c r="PPZ119" s="170"/>
      <c r="PQA119" s="170"/>
      <c r="PQB119" s="170"/>
      <c r="PQC119" s="170"/>
      <c r="PQD119" s="170"/>
      <c r="PQE119" s="170"/>
      <c r="PQF119" s="170"/>
      <c r="PQG119" s="170"/>
      <c r="PQH119" s="170"/>
      <c r="PQI119" s="170"/>
      <c r="PQJ119" s="170"/>
      <c r="PQK119" s="170"/>
      <c r="PQL119" s="170"/>
      <c r="PQM119" s="170"/>
      <c r="PQN119" s="170"/>
      <c r="PQO119" s="170"/>
      <c r="PQP119" s="170"/>
      <c r="PQQ119" s="170"/>
      <c r="PQR119" s="170"/>
      <c r="PQS119" s="170"/>
      <c r="PQT119" s="170"/>
      <c r="PQU119" s="170"/>
      <c r="PQV119" s="170"/>
      <c r="PQW119" s="170"/>
      <c r="PQX119" s="170"/>
      <c r="PQY119" s="170"/>
      <c r="PQZ119" s="170"/>
      <c r="PRA119" s="170"/>
      <c r="PRB119" s="170"/>
      <c r="PRC119" s="170"/>
      <c r="PRD119" s="170"/>
      <c r="PRE119" s="170"/>
      <c r="PRF119" s="170"/>
      <c r="PRG119" s="170"/>
      <c r="PRH119" s="170"/>
      <c r="PRI119" s="170"/>
      <c r="PRJ119" s="170"/>
      <c r="PRK119" s="170"/>
      <c r="PRL119" s="170"/>
      <c r="PRM119" s="170"/>
      <c r="PRN119" s="170"/>
      <c r="PRO119" s="170"/>
      <c r="PRP119" s="170"/>
      <c r="PRQ119" s="170"/>
      <c r="PRR119" s="170"/>
      <c r="PRS119" s="170"/>
      <c r="PRT119" s="170"/>
      <c r="PRU119" s="170"/>
      <c r="PRV119" s="170"/>
      <c r="PRW119" s="170"/>
      <c r="PRX119" s="170"/>
      <c r="PRY119" s="170"/>
      <c r="PRZ119" s="170"/>
      <c r="PSA119" s="170"/>
      <c r="PSB119" s="170"/>
      <c r="PSC119" s="170"/>
      <c r="PSD119" s="170"/>
      <c r="PSE119" s="170"/>
      <c r="PSF119" s="170"/>
      <c r="PSG119" s="170"/>
      <c r="PSH119" s="170"/>
      <c r="PSI119" s="170"/>
      <c r="PSJ119" s="170"/>
      <c r="PSK119" s="170"/>
      <c r="PSL119" s="170"/>
      <c r="PSM119" s="170"/>
      <c r="PSN119" s="170"/>
      <c r="PSO119" s="170"/>
      <c r="PSP119" s="170"/>
      <c r="PSQ119" s="170"/>
      <c r="PSR119" s="170"/>
      <c r="PSS119" s="170"/>
      <c r="PST119" s="170"/>
      <c r="PSU119" s="170"/>
      <c r="PSV119" s="170"/>
      <c r="PSW119" s="170"/>
      <c r="PSX119" s="170"/>
      <c r="PSY119" s="170"/>
      <c r="PSZ119" s="170"/>
      <c r="PTA119" s="170"/>
      <c r="PTB119" s="170"/>
      <c r="PTC119" s="170"/>
      <c r="PTD119" s="170"/>
      <c r="PTE119" s="170"/>
      <c r="PTF119" s="170"/>
      <c r="PTG119" s="170"/>
      <c r="PTH119" s="170"/>
      <c r="PTI119" s="170"/>
      <c r="PTJ119" s="170"/>
      <c r="PTK119" s="170"/>
      <c r="PTL119" s="170"/>
      <c r="PTM119" s="170"/>
      <c r="PTN119" s="170"/>
      <c r="PTO119" s="170"/>
      <c r="PTP119" s="170"/>
      <c r="PTQ119" s="170"/>
      <c r="PTR119" s="170"/>
      <c r="PTS119" s="170"/>
      <c r="PTT119" s="170"/>
      <c r="PTU119" s="170"/>
      <c r="PTV119" s="170"/>
      <c r="PTW119" s="170"/>
      <c r="PTX119" s="170"/>
      <c r="PTY119" s="170"/>
      <c r="PTZ119" s="170"/>
      <c r="PUA119" s="170"/>
      <c r="PUB119" s="170"/>
      <c r="PUC119" s="170"/>
      <c r="PUD119" s="170"/>
      <c r="PUE119" s="170"/>
      <c r="PUF119" s="170"/>
      <c r="PUG119" s="170"/>
      <c r="PUH119" s="170"/>
      <c r="PUI119" s="170"/>
      <c r="PUJ119" s="170"/>
      <c r="PUK119" s="170"/>
      <c r="PUL119" s="170"/>
      <c r="PUM119" s="170"/>
      <c r="PUN119" s="170"/>
      <c r="PUO119" s="170"/>
      <c r="PUP119" s="170"/>
      <c r="PUQ119" s="170"/>
      <c r="PUR119" s="170"/>
      <c r="PUS119" s="170"/>
      <c r="PUT119" s="170"/>
      <c r="PUU119" s="170"/>
      <c r="PUV119" s="170"/>
      <c r="PUW119" s="170"/>
      <c r="PUX119" s="170"/>
      <c r="PUY119" s="170"/>
      <c r="PUZ119" s="170"/>
      <c r="PVA119" s="170"/>
      <c r="PVB119" s="170"/>
      <c r="PVC119" s="170"/>
      <c r="PVD119" s="170"/>
      <c r="PVE119" s="170"/>
      <c r="PVF119" s="170"/>
      <c r="PVG119" s="170"/>
      <c r="PVH119" s="170"/>
      <c r="PVI119" s="170"/>
      <c r="PVJ119" s="170"/>
      <c r="PVK119" s="170"/>
      <c r="PVL119" s="170"/>
      <c r="PVM119" s="170"/>
      <c r="PVN119" s="170"/>
      <c r="PVO119" s="170"/>
      <c r="PVP119" s="170"/>
      <c r="PVQ119" s="170"/>
      <c r="PVR119" s="170"/>
      <c r="PVS119" s="170"/>
      <c r="PVT119" s="170"/>
      <c r="PVU119" s="170"/>
      <c r="PVV119" s="170"/>
      <c r="PVW119" s="170"/>
      <c r="PVX119" s="170"/>
      <c r="PVY119" s="170"/>
      <c r="PVZ119" s="170"/>
      <c r="PWA119" s="170"/>
      <c r="PWB119" s="170"/>
      <c r="PWC119" s="170"/>
      <c r="PWD119" s="170"/>
      <c r="PWE119" s="170"/>
      <c r="PWF119" s="170"/>
      <c r="PWG119" s="170"/>
      <c r="PWH119" s="170"/>
      <c r="PWI119" s="170"/>
      <c r="PWJ119" s="170"/>
      <c r="PWK119" s="170"/>
      <c r="PWL119" s="170"/>
      <c r="PWM119" s="170"/>
      <c r="PWN119" s="170"/>
      <c r="PWO119" s="170"/>
      <c r="PWP119" s="170"/>
      <c r="PWQ119" s="170"/>
      <c r="PWR119" s="170"/>
      <c r="PWS119" s="170"/>
      <c r="PWT119" s="170"/>
      <c r="PWU119" s="170"/>
      <c r="PWV119" s="170"/>
      <c r="PWW119" s="170"/>
      <c r="PWX119" s="170"/>
      <c r="PWY119" s="170"/>
      <c r="PWZ119" s="170"/>
      <c r="PXA119" s="170"/>
      <c r="PXB119" s="170"/>
      <c r="PXC119" s="170"/>
      <c r="PXD119" s="170"/>
      <c r="PXE119" s="170"/>
      <c r="PXF119" s="170"/>
      <c r="PXG119" s="170"/>
      <c r="PXH119" s="170"/>
      <c r="PXI119" s="170"/>
      <c r="PXJ119" s="170"/>
      <c r="PXK119" s="170"/>
      <c r="PXL119" s="170"/>
      <c r="PXM119" s="170"/>
      <c r="PXN119" s="170"/>
      <c r="PXO119" s="170"/>
      <c r="PXP119" s="170"/>
      <c r="PXQ119" s="170"/>
      <c r="PXR119" s="170"/>
      <c r="PXS119" s="170"/>
      <c r="PXT119" s="170"/>
      <c r="PXU119" s="170"/>
      <c r="PXV119" s="170"/>
      <c r="PXW119" s="170"/>
      <c r="PXX119" s="170"/>
      <c r="PXY119" s="170"/>
      <c r="PXZ119" s="170"/>
      <c r="PYA119" s="170"/>
      <c r="PYB119" s="170"/>
      <c r="PYC119" s="170"/>
      <c r="PYD119" s="170"/>
      <c r="PYE119" s="170"/>
      <c r="PYF119" s="170"/>
      <c r="PYG119" s="170"/>
      <c r="PYH119" s="170"/>
      <c r="PYI119" s="170"/>
      <c r="PYJ119" s="170"/>
      <c r="PYK119" s="170"/>
      <c r="PYL119" s="170"/>
      <c r="PYM119" s="170"/>
      <c r="PYN119" s="170"/>
      <c r="PYO119" s="170"/>
      <c r="PYP119" s="170"/>
      <c r="PYQ119" s="170"/>
      <c r="PYR119" s="170"/>
      <c r="PYS119" s="170"/>
      <c r="PYT119" s="170"/>
      <c r="PYU119" s="170"/>
      <c r="PYV119" s="170"/>
      <c r="PYW119" s="170"/>
      <c r="PYX119" s="170"/>
      <c r="PYY119" s="170"/>
      <c r="PYZ119" s="170"/>
      <c r="PZA119" s="170"/>
      <c r="PZB119" s="170"/>
      <c r="PZC119" s="170"/>
      <c r="PZD119" s="170"/>
      <c r="PZE119" s="170"/>
      <c r="PZF119" s="170"/>
      <c r="PZG119" s="170"/>
      <c r="PZH119" s="170"/>
      <c r="PZI119" s="170"/>
      <c r="PZJ119" s="170"/>
      <c r="PZK119" s="170"/>
      <c r="PZL119" s="170"/>
      <c r="PZM119" s="170"/>
      <c r="PZN119" s="170"/>
      <c r="PZO119" s="170"/>
      <c r="PZP119" s="170"/>
      <c r="PZQ119" s="170"/>
      <c r="PZR119" s="170"/>
      <c r="PZS119" s="170"/>
      <c r="PZT119" s="170"/>
      <c r="PZU119" s="170"/>
      <c r="PZV119" s="170"/>
      <c r="PZW119" s="170"/>
      <c r="PZX119" s="170"/>
      <c r="PZY119" s="170"/>
      <c r="PZZ119" s="170"/>
      <c r="QAA119" s="170"/>
      <c r="QAB119" s="170"/>
      <c r="QAC119" s="170"/>
      <c r="QAD119" s="170"/>
      <c r="QAE119" s="170"/>
      <c r="QAF119" s="170"/>
      <c r="QAG119" s="170"/>
      <c r="QAH119" s="170"/>
      <c r="QAI119" s="170"/>
      <c r="QAJ119" s="170"/>
      <c r="QAK119" s="170"/>
      <c r="QAL119" s="170"/>
      <c r="QAM119" s="170"/>
      <c r="QAN119" s="170"/>
      <c r="QAO119" s="170"/>
      <c r="QAP119" s="170"/>
      <c r="QAQ119" s="170"/>
      <c r="QAR119" s="170"/>
      <c r="QAS119" s="170"/>
      <c r="QAT119" s="170"/>
      <c r="QAU119" s="170"/>
      <c r="QAV119" s="170"/>
      <c r="QAW119" s="170"/>
      <c r="QAX119" s="170"/>
      <c r="QAY119" s="170"/>
      <c r="QAZ119" s="170"/>
      <c r="QBA119" s="170"/>
      <c r="QBB119" s="170"/>
      <c r="QBC119" s="170"/>
      <c r="QBD119" s="170"/>
      <c r="QBE119" s="170"/>
      <c r="QBF119" s="170"/>
      <c r="QBG119" s="170"/>
      <c r="QBH119" s="170"/>
      <c r="QBI119" s="170"/>
      <c r="QBJ119" s="170"/>
      <c r="QBK119" s="170"/>
      <c r="QBL119" s="170"/>
      <c r="QBM119" s="170"/>
      <c r="QBN119" s="170"/>
      <c r="QBO119" s="170"/>
      <c r="QBP119" s="170"/>
      <c r="QBQ119" s="170"/>
      <c r="QBR119" s="170"/>
      <c r="QBS119" s="170"/>
      <c r="QBT119" s="170"/>
      <c r="QBU119" s="170"/>
      <c r="QBV119" s="170"/>
      <c r="QBW119" s="170"/>
      <c r="QBX119" s="170"/>
      <c r="QBY119" s="170"/>
      <c r="QBZ119" s="170"/>
      <c r="QCA119" s="170"/>
      <c r="QCB119" s="170"/>
      <c r="QCC119" s="170"/>
      <c r="QCD119" s="170"/>
      <c r="QCE119" s="170"/>
      <c r="QCF119" s="170"/>
      <c r="QCG119" s="170"/>
      <c r="QCH119" s="170"/>
      <c r="QCI119" s="170"/>
      <c r="QCJ119" s="170"/>
      <c r="QCK119" s="170"/>
      <c r="QCL119" s="170"/>
      <c r="QCM119" s="170"/>
      <c r="QCN119" s="170"/>
      <c r="QCO119" s="170"/>
      <c r="QCP119" s="170"/>
      <c r="QCQ119" s="170"/>
      <c r="QCR119" s="170"/>
      <c r="QCS119" s="170"/>
      <c r="QCT119" s="170"/>
      <c r="QCU119" s="170"/>
      <c r="QCV119" s="170"/>
      <c r="QCW119" s="170"/>
      <c r="QCX119" s="170"/>
      <c r="QCY119" s="170"/>
      <c r="QCZ119" s="170"/>
      <c r="QDA119" s="170"/>
      <c r="QDB119" s="170"/>
      <c r="QDC119" s="170"/>
      <c r="QDD119" s="170"/>
      <c r="QDE119" s="170"/>
      <c r="QDF119" s="170"/>
      <c r="QDG119" s="170"/>
      <c r="QDH119" s="170"/>
      <c r="QDI119" s="170"/>
      <c r="QDJ119" s="170"/>
      <c r="QDK119" s="170"/>
      <c r="QDL119" s="170"/>
      <c r="QDM119" s="170"/>
      <c r="QDN119" s="170"/>
      <c r="QDO119" s="170"/>
      <c r="QDP119" s="170"/>
      <c r="QDQ119" s="170"/>
      <c r="QDR119" s="170"/>
      <c r="QDS119" s="170"/>
      <c r="QDT119" s="170"/>
      <c r="QDU119" s="170"/>
      <c r="QDV119" s="170"/>
      <c r="QDW119" s="170"/>
      <c r="QDX119" s="170"/>
      <c r="QDY119" s="170"/>
      <c r="QDZ119" s="170"/>
      <c r="QEA119" s="170"/>
      <c r="QEB119" s="170"/>
      <c r="QEC119" s="170"/>
      <c r="QED119" s="170"/>
      <c r="QEE119" s="170"/>
      <c r="QEF119" s="170"/>
      <c r="QEG119" s="170"/>
      <c r="QEH119" s="170"/>
      <c r="QEI119" s="170"/>
      <c r="QEJ119" s="170"/>
      <c r="QEK119" s="170"/>
      <c r="QEL119" s="170"/>
      <c r="QEM119" s="170"/>
      <c r="QEN119" s="170"/>
      <c r="QEO119" s="170"/>
      <c r="QEP119" s="170"/>
      <c r="QEQ119" s="170"/>
      <c r="QER119" s="170"/>
      <c r="QES119" s="170"/>
      <c r="QET119" s="170"/>
      <c r="QEU119" s="170"/>
      <c r="QEV119" s="170"/>
      <c r="QEW119" s="170"/>
      <c r="QEX119" s="170"/>
      <c r="QEY119" s="170"/>
      <c r="QEZ119" s="170"/>
      <c r="QFA119" s="170"/>
      <c r="QFB119" s="170"/>
      <c r="QFC119" s="170"/>
      <c r="QFD119" s="170"/>
      <c r="QFE119" s="170"/>
      <c r="QFF119" s="170"/>
      <c r="QFG119" s="170"/>
      <c r="QFH119" s="170"/>
      <c r="QFI119" s="170"/>
      <c r="QFJ119" s="170"/>
      <c r="QFK119" s="170"/>
      <c r="QFL119" s="170"/>
      <c r="QFM119" s="170"/>
      <c r="QFN119" s="170"/>
      <c r="QFO119" s="170"/>
      <c r="QFP119" s="170"/>
      <c r="QFQ119" s="170"/>
      <c r="QFR119" s="170"/>
      <c r="QFS119" s="170"/>
      <c r="QFT119" s="170"/>
      <c r="QFU119" s="170"/>
      <c r="QFV119" s="170"/>
      <c r="QFW119" s="170"/>
      <c r="QFX119" s="170"/>
      <c r="QFY119" s="170"/>
      <c r="QFZ119" s="170"/>
      <c r="QGA119" s="170"/>
      <c r="QGB119" s="170"/>
      <c r="QGC119" s="170"/>
      <c r="QGD119" s="170"/>
      <c r="QGE119" s="170"/>
      <c r="QGF119" s="170"/>
      <c r="QGG119" s="170"/>
      <c r="QGH119" s="170"/>
      <c r="QGI119" s="170"/>
      <c r="QGJ119" s="170"/>
      <c r="QGK119" s="170"/>
      <c r="QGL119" s="170"/>
      <c r="QGM119" s="170"/>
      <c r="QGN119" s="170"/>
      <c r="QGO119" s="170"/>
      <c r="QGP119" s="170"/>
      <c r="QGQ119" s="170"/>
      <c r="QGR119" s="170"/>
      <c r="QGS119" s="170"/>
      <c r="QGT119" s="170"/>
      <c r="QGU119" s="170"/>
      <c r="QGV119" s="170"/>
      <c r="QGW119" s="170"/>
      <c r="QGX119" s="170"/>
      <c r="QGY119" s="170"/>
      <c r="QGZ119" s="170"/>
      <c r="QHA119" s="170"/>
      <c r="QHB119" s="170"/>
      <c r="QHC119" s="170"/>
      <c r="QHD119" s="170"/>
      <c r="QHE119" s="170"/>
      <c r="QHF119" s="170"/>
      <c r="QHG119" s="170"/>
      <c r="QHH119" s="170"/>
      <c r="QHI119" s="170"/>
      <c r="QHJ119" s="170"/>
      <c r="QHK119" s="170"/>
      <c r="QHL119" s="170"/>
      <c r="QHM119" s="170"/>
      <c r="QHN119" s="170"/>
      <c r="QHO119" s="170"/>
      <c r="QHP119" s="170"/>
      <c r="QHQ119" s="170"/>
      <c r="QHR119" s="170"/>
      <c r="QHS119" s="170"/>
      <c r="QHT119" s="170"/>
      <c r="QHU119" s="170"/>
      <c r="QHV119" s="170"/>
      <c r="QHW119" s="170"/>
      <c r="QHX119" s="170"/>
      <c r="QHY119" s="170"/>
      <c r="QHZ119" s="170"/>
      <c r="QIA119" s="170"/>
      <c r="QIB119" s="170"/>
      <c r="QIC119" s="170"/>
      <c r="QID119" s="170"/>
      <c r="QIE119" s="170"/>
      <c r="QIF119" s="170"/>
      <c r="QIG119" s="170"/>
      <c r="QIH119" s="170"/>
      <c r="QII119" s="170"/>
      <c r="QIJ119" s="170"/>
      <c r="QIK119" s="170"/>
      <c r="QIL119" s="170"/>
      <c r="QIM119" s="170"/>
      <c r="QIN119" s="170"/>
      <c r="QIO119" s="170"/>
      <c r="QIP119" s="170"/>
      <c r="QIQ119" s="170"/>
      <c r="QIR119" s="170"/>
      <c r="QIS119" s="170"/>
      <c r="QIT119" s="170"/>
      <c r="QIU119" s="170"/>
      <c r="QIV119" s="170"/>
      <c r="QIW119" s="170"/>
      <c r="QIX119" s="170"/>
      <c r="QIY119" s="170"/>
      <c r="QIZ119" s="170"/>
      <c r="QJA119" s="170"/>
      <c r="QJB119" s="170"/>
      <c r="QJC119" s="170"/>
      <c r="QJD119" s="170"/>
      <c r="QJE119" s="170"/>
      <c r="QJF119" s="170"/>
      <c r="QJG119" s="170"/>
      <c r="QJH119" s="170"/>
      <c r="QJI119" s="170"/>
      <c r="QJJ119" s="170"/>
      <c r="QJK119" s="170"/>
      <c r="QJL119" s="170"/>
      <c r="QJM119" s="170"/>
      <c r="QJN119" s="170"/>
      <c r="QJO119" s="170"/>
      <c r="QJP119" s="170"/>
      <c r="QJQ119" s="170"/>
      <c r="QJR119" s="170"/>
      <c r="QJS119" s="170"/>
      <c r="QJT119" s="170"/>
      <c r="QJU119" s="170"/>
      <c r="QJV119" s="170"/>
      <c r="QJW119" s="170"/>
      <c r="QJX119" s="170"/>
      <c r="QJY119" s="170"/>
      <c r="QJZ119" s="170"/>
      <c r="QKA119" s="170"/>
      <c r="QKB119" s="170"/>
      <c r="QKC119" s="170"/>
      <c r="QKD119" s="170"/>
      <c r="QKE119" s="170"/>
      <c r="QKF119" s="170"/>
      <c r="QKG119" s="170"/>
      <c r="QKH119" s="170"/>
      <c r="QKI119" s="170"/>
      <c r="QKJ119" s="170"/>
      <c r="QKK119" s="170"/>
      <c r="QKL119" s="170"/>
      <c r="QKM119" s="170"/>
      <c r="QKN119" s="170"/>
      <c r="QKO119" s="170"/>
      <c r="QKP119" s="170"/>
      <c r="QKQ119" s="170"/>
      <c r="QKR119" s="170"/>
      <c r="QKS119" s="170"/>
      <c r="QKT119" s="170"/>
      <c r="QKU119" s="170"/>
      <c r="QKV119" s="170"/>
      <c r="QKW119" s="170"/>
      <c r="QKX119" s="170"/>
      <c r="QKY119" s="170"/>
      <c r="QKZ119" s="170"/>
      <c r="QLA119" s="170"/>
      <c r="QLB119" s="170"/>
      <c r="QLC119" s="170"/>
      <c r="QLD119" s="170"/>
      <c r="QLE119" s="170"/>
      <c r="QLF119" s="170"/>
      <c r="QLG119" s="170"/>
      <c r="QLH119" s="170"/>
      <c r="QLI119" s="170"/>
      <c r="QLJ119" s="170"/>
      <c r="QLK119" s="170"/>
      <c r="QLL119" s="170"/>
      <c r="QLM119" s="170"/>
      <c r="QLN119" s="170"/>
      <c r="QLO119" s="170"/>
      <c r="QLP119" s="170"/>
      <c r="QLQ119" s="170"/>
      <c r="QLR119" s="170"/>
      <c r="QLS119" s="170"/>
      <c r="QLT119" s="170"/>
      <c r="QLU119" s="170"/>
      <c r="QLV119" s="170"/>
      <c r="QLW119" s="170"/>
      <c r="QLX119" s="170"/>
      <c r="QLY119" s="170"/>
      <c r="QLZ119" s="170"/>
      <c r="QMA119" s="170"/>
      <c r="QMB119" s="170"/>
      <c r="QMC119" s="170"/>
      <c r="QMD119" s="170"/>
      <c r="QME119" s="170"/>
      <c r="QMF119" s="170"/>
      <c r="QMG119" s="170"/>
      <c r="QMH119" s="170"/>
      <c r="QMI119" s="170"/>
      <c r="QMJ119" s="170"/>
      <c r="QMK119" s="170"/>
      <c r="QML119" s="170"/>
      <c r="QMM119" s="170"/>
      <c r="QMN119" s="170"/>
      <c r="QMO119" s="170"/>
      <c r="QMP119" s="170"/>
      <c r="QMQ119" s="170"/>
      <c r="QMR119" s="170"/>
      <c r="QMS119" s="170"/>
      <c r="QMT119" s="170"/>
      <c r="QMU119" s="170"/>
      <c r="QMV119" s="170"/>
      <c r="QMW119" s="170"/>
      <c r="QMX119" s="170"/>
      <c r="QMY119" s="170"/>
      <c r="QMZ119" s="170"/>
      <c r="QNA119" s="170"/>
      <c r="QNB119" s="170"/>
      <c r="QNC119" s="170"/>
      <c r="QND119" s="170"/>
      <c r="QNE119" s="170"/>
      <c r="QNF119" s="170"/>
      <c r="QNG119" s="170"/>
      <c r="QNH119" s="170"/>
      <c r="QNI119" s="170"/>
      <c r="QNJ119" s="170"/>
      <c r="QNK119" s="170"/>
      <c r="QNL119" s="170"/>
      <c r="QNM119" s="170"/>
      <c r="QNN119" s="170"/>
      <c r="QNO119" s="170"/>
      <c r="QNP119" s="170"/>
      <c r="QNQ119" s="170"/>
      <c r="QNR119" s="170"/>
      <c r="QNS119" s="170"/>
      <c r="QNT119" s="170"/>
      <c r="QNU119" s="170"/>
      <c r="QNV119" s="170"/>
      <c r="QNW119" s="170"/>
      <c r="QNX119" s="170"/>
      <c r="QNY119" s="170"/>
      <c r="QNZ119" s="170"/>
      <c r="QOA119" s="170"/>
      <c r="QOB119" s="170"/>
      <c r="QOC119" s="170"/>
      <c r="QOD119" s="170"/>
      <c r="QOE119" s="170"/>
      <c r="QOF119" s="170"/>
      <c r="QOG119" s="170"/>
      <c r="QOH119" s="170"/>
      <c r="QOI119" s="170"/>
      <c r="QOJ119" s="170"/>
      <c r="QOK119" s="170"/>
      <c r="QOL119" s="170"/>
      <c r="QOM119" s="170"/>
      <c r="QON119" s="170"/>
      <c r="QOO119" s="170"/>
      <c r="QOP119" s="170"/>
      <c r="QOQ119" s="170"/>
      <c r="QOR119" s="170"/>
      <c r="QOS119" s="170"/>
      <c r="QOT119" s="170"/>
      <c r="QOU119" s="170"/>
      <c r="QOV119" s="170"/>
      <c r="QOW119" s="170"/>
      <c r="QOX119" s="170"/>
      <c r="QOY119" s="170"/>
      <c r="QOZ119" s="170"/>
      <c r="QPA119" s="170"/>
      <c r="QPB119" s="170"/>
      <c r="QPC119" s="170"/>
      <c r="QPD119" s="170"/>
      <c r="QPE119" s="170"/>
      <c r="QPF119" s="170"/>
      <c r="QPG119" s="170"/>
      <c r="QPH119" s="170"/>
      <c r="QPI119" s="170"/>
      <c r="QPJ119" s="170"/>
      <c r="QPK119" s="170"/>
      <c r="QPL119" s="170"/>
      <c r="QPM119" s="170"/>
      <c r="QPN119" s="170"/>
      <c r="QPO119" s="170"/>
      <c r="QPP119" s="170"/>
      <c r="QPQ119" s="170"/>
      <c r="QPR119" s="170"/>
      <c r="QPS119" s="170"/>
      <c r="QPT119" s="170"/>
      <c r="QPU119" s="170"/>
      <c r="QPV119" s="170"/>
      <c r="QPW119" s="170"/>
      <c r="QPX119" s="170"/>
      <c r="QPY119" s="170"/>
      <c r="QPZ119" s="170"/>
      <c r="QQA119" s="170"/>
      <c r="QQB119" s="170"/>
      <c r="QQC119" s="170"/>
      <c r="QQD119" s="170"/>
      <c r="QQE119" s="170"/>
      <c r="QQF119" s="170"/>
      <c r="QQG119" s="170"/>
      <c r="QQH119" s="170"/>
      <c r="QQI119" s="170"/>
      <c r="QQJ119" s="170"/>
      <c r="QQK119" s="170"/>
      <c r="QQL119" s="170"/>
      <c r="QQM119" s="170"/>
      <c r="QQN119" s="170"/>
      <c r="QQO119" s="170"/>
      <c r="QQP119" s="170"/>
      <c r="QQQ119" s="170"/>
      <c r="QQR119" s="170"/>
      <c r="QQS119" s="170"/>
      <c r="QQT119" s="170"/>
      <c r="QQU119" s="170"/>
      <c r="QQV119" s="170"/>
      <c r="QQW119" s="170"/>
      <c r="QQX119" s="170"/>
      <c r="QQY119" s="170"/>
      <c r="QQZ119" s="170"/>
      <c r="QRA119" s="170"/>
      <c r="QRB119" s="170"/>
      <c r="QRC119" s="170"/>
      <c r="QRD119" s="170"/>
      <c r="QRE119" s="170"/>
      <c r="QRF119" s="170"/>
      <c r="QRG119" s="170"/>
      <c r="QRH119" s="170"/>
      <c r="QRI119" s="170"/>
      <c r="QRJ119" s="170"/>
      <c r="QRK119" s="170"/>
      <c r="QRL119" s="170"/>
      <c r="QRM119" s="170"/>
      <c r="QRN119" s="170"/>
      <c r="QRO119" s="170"/>
      <c r="QRP119" s="170"/>
      <c r="QRQ119" s="170"/>
      <c r="QRR119" s="170"/>
      <c r="QRS119" s="170"/>
      <c r="QRT119" s="170"/>
      <c r="QRU119" s="170"/>
      <c r="QRV119" s="170"/>
      <c r="QRW119" s="170"/>
      <c r="QRX119" s="170"/>
      <c r="QRY119" s="170"/>
      <c r="QRZ119" s="170"/>
      <c r="QSA119" s="170"/>
      <c r="QSB119" s="170"/>
      <c r="QSC119" s="170"/>
      <c r="QSD119" s="170"/>
      <c r="QSE119" s="170"/>
      <c r="QSF119" s="170"/>
      <c r="QSG119" s="170"/>
      <c r="QSH119" s="170"/>
      <c r="QSI119" s="170"/>
      <c r="QSJ119" s="170"/>
      <c r="QSK119" s="170"/>
      <c r="QSL119" s="170"/>
      <c r="QSM119" s="170"/>
      <c r="QSN119" s="170"/>
      <c r="QSO119" s="170"/>
      <c r="QSP119" s="170"/>
      <c r="QSQ119" s="170"/>
      <c r="QSR119" s="170"/>
      <c r="QSS119" s="170"/>
      <c r="QST119" s="170"/>
      <c r="QSU119" s="170"/>
      <c r="QSV119" s="170"/>
      <c r="QSW119" s="170"/>
      <c r="QSX119" s="170"/>
      <c r="QSY119" s="170"/>
      <c r="QSZ119" s="170"/>
      <c r="QTA119" s="170"/>
      <c r="QTB119" s="170"/>
      <c r="QTC119" s="170"/>
      <c r="QTD119" s="170"/>
      <c r="QTE119" s="170"/>
      <c r="QTF119" s="170"/>
      <c r="QTG119" s="170"/>
      <c r="QTH119" s="170"/>
      <c r="QTI119" s="170"/>
      <c r="QTJ119" s="170"/>
      <c r="QTK119" s="170"/>
      <c r="QTL119" s="170"/>
      <c r="QTM119" s="170"/>
      <c r="QTN119" s="170"/>
      <c r="QTO119" s="170"/>
      <c r="QTP119" s="170"/>
      <c r="QTQ119" s="170"/>
      <c r="QTR119" s="170"/>
      <c r="QTS119" s="170"/>
      <c r="QTT119" s="170"/>
      <c r="QTU119" s="170"/>
      <c r="QTV119" s="170"/>
      <c r="QTW119" s="170"/>
      <c r="QTX119" s="170"/>
      <c r="QTY119" s="170"/>
      <c r="QTZ119" s="170"/>
      <c r="QUA119" s="170"/>
      <c r="QUB119" s="170"/>
      <c r="QUC119" s="170"/>
      <c r="QUD119" s="170"/>
      <c r="QUE119" s="170"/>
      <c r="QUF119" s="170"/>
      <c r="QUG119" s="170"/>
      <c r="QUH119" s="170"/>
      <c r="QUI119" s="170"/>
      <c r="QUJ119" s="170"/>
      <c r="QUK119" s="170"/>
      <c r="QUL119" s="170"/>
      <c r="QUM119" s="170"/>
      <c r="QUN119" s="170"/>
      <c r="QUO119" s="170"/>
      <c r="QUP119" s="170"/>
      <c r="QUQ119" s="170"/>
      <c r="QUR119" s="170"/>
      <c r="QUS119" s="170"/>
      <c r="QUT119" s="170"/>
      <c r="QUU119" s="170"/>
      <c r="QUV119" s="170"/>
      <c r="QUW119" s="170"/>
      <c r="QUX119" s="170"/>
      <c r="QUY119" s="170"/>
      <c r="QUZ119" s="170"/>
      <c r="QVA119" s="170"/>
      <c r="QVB119" s="170"/>
      <c r="QVC119" s="170"/>
      <c r="QVD119" s="170"/>
      <c r="QVE119" s="170"/>
      <c r="QVF119" s="170"/>
      <c r="QVG119" s="170"/>
      <c r="QVH119" s="170"/>
      <c r="QVI119" s="170"/>
      <c r="QVJ119" s="170"/>
      <c r="QVK119" s="170"/>
      <c r="QVL119" s="170"/>
      <c r="QVM119" s="170"/>
      <c r="QVN119" s="170"/>
      <c r="QVO119" s="170"/>
      <c r="QVP119" s="170"/>
      <c r="QVQ119" s="170"/>
      <c r="QVR119" s="170"/>
      <c r="QVS119" s="170"/>
      <c r="QVT119" s="170"/>
      <c r="QVU119" s="170"/>
      <c r="QVV119" s="170"/>
      <c r="QVW119" s="170"/>
      <c r="QVX119" s="170"/>
      <c r="QVY119" s="170"/>
      <c r="QVZ119" s="170"/>
      <c r="QWA119" s="170"/>
      <c r="QWB119" s="170"/>
      <c r="QWC119" s="170"/>
      <c r="QWD119" s="170"/>
      <c r="QWE119" s="170"/>
      <c r="QWF119" s="170"/>
      <c r="QWG119" s="170"/>
      <c r="QWH119" s="170"/>
      <c r="QWI119" s="170"/>
      <c r="QWJ119" s="170"/>
      <c r="QWK119" s="170"/>
      <c r="QWL119" s="170"/>
      <c r="QWM119" s="170"/>
      <c r="QWN119" s="170"/>
      <c r="QWO119" s="170"/>
      <c r="QWP119" s="170"/>
      <c r="QWQ119" s="170"/>
      <c r="QWR119" s="170"/>
      <c r="QWS119" s="170"/>
      <c r="QWT119" s="170"/>
      <c r="QWU119" s="170"/>
      <c r="QWV119" s="170"/>
      <c r="QWW119" s="170"/>
      <c r="QWX119" s="170"/>
      <c r="QWY119" s="170"/>
      <c r="QWZ119" s="170"/>
      <c r="QXA119" s="170"/>
      <c r="QXB119" s="170"/>
      <c r="QXC119" s="170"/>
      <c r="QXD119" s="170"/>
      <c r="QXE119" s="170"/>
      <c r="QXF119" s="170"/>
      <c r="QXG119" s="170"/>
      <c r="QXH119" s="170"/>
      <c r="QXI119" s="170"/>
      <c r="QXJ119" s="170"/>
      <c r="QXK119" s="170"/>
      <c r="QXL119" s="170"/>
      <c r="QXM119" s="170"/>
      <c r="QXN119" s="170"/>
      <c r="QXO119" s="170"/>
      <c r="QXP119" s="170"/>
      <c r="QXQ119" s="170"/>
      <c r="QXR119" s="170"/>
      <c r="QXS119" s="170"/>
      <c r="QXT119" s="170"/>
      <c r="QXU119" s="170"/>
      <c r="QXV119" s="170"/>
      <c r="QXW119" s="170"/>
      <c r="QXX119" s="170"/>
      <c r="QXY119" s="170"/>
      <c r="QXZ119" s="170"/>
      <c r="QYA119" s="170"/>
      <c r="QYB119" s="170"/>
      <c r="QYC119" s="170"/>
      <c r="QYD119" s="170"/>
      <c r="QYE119" s="170"/>
      <c r="QYF119" s="170"/>
      <c r="QYG119" s="170"/>
      <c r="QYH119" s="170"/>
      <c r="QYI119" s="170"/>
      <c r="QYJ119" s="170"/>
      <c r="QYK119" s="170"/>
      <c r="QYL119" s="170"/>
      <c r="QYM119" s="170"/>
      <c r="QYN119" s="170"/>
      <c r="QYO119" s="170"/>
      <c r="QYP119" s="170"/>
      <c r="QYQ119" s="170"/>
      <c r="QYR119" s="170"/>
      <c r="QYS119" s="170"/>
      <c r="QYT119" s="170"/>
      <c r="QYU119" s="170"/>
      <c r="QYV119" s="170"/>
      <c r="QYW119" s="170"/>
      <c r="QYX119" s="170"/>
      <c r="QYY119" s="170"/>
      <c r="QYZ119" s="170"/>
      <c r="QZA119" s="170"/>
      <c r="QZB119" s="170"/>
      <c r="QZC119" s="170"/>
      <c r="QZD119" s="170"/>
      <c r="QZE119" s="170"/>
      <c r="QZF119" s="170"/>
      <c r="QZG119" s="170"/>
      <c r="QZH119" s="170"/>
      <c r="QZI119" s="170"/>
      <c r="QZJ119" s="170"/>
      <c r="QZK119" s="170"/>
      <c r="QZL119" s="170"/>
      <c r="QZM119" s="170"/>
      <c r="QZN119" s="170"/>
      <c r="QZO119" s="170"/>
      <c r="QZP119" s="170"/>
      <c r="QZQ119" s="170"/>
      <c r="QZR119" s="170"/>
      <c r="QZS119" s="170"/>
      <c r="QZT119" s="170"/>
      <c r="QZU119" s="170"/>
      <c r="QZV119" s="170"/>
      <c r="QZW119" s="170"/>
      <c r="QZX119" s="170"/>
      <c r="QZY119" s="170"/>
      <c r="QZZ119" s="170"/>
      <c r="RAA119" s="170"/>
      <c r="RAB119" s="170"/>
      <c r="RAC119" s="170"/>
      <c r="RAD119" s="170"/>
      <c r="RAE119" s="170"/>
      <c r="RAF119" s="170"/>
      <c r="RAG119" s="170"/>
      <c r="RAH119" s="170"/>
      <c r="RAI119" s="170"/>
      <c r="RAJ119" s="170"/>
      <c r="RAK119" s="170"/>
      <c r="RAL119" s="170"/>
      <c r="RAM119" s="170"/>
      <c r="RAN119" s="170"/>
      <c r="RAO119" s="170"/>
      <c r="RAP119" s="170"/>
      <c r="RAQ119" s="170"/>
      <c r="RAR119" s="170"/>
      <c r="RAS119" s="170"/>
      <c r="RAT119" s="170"/>
      <c r="RAU119" s="170"/>
      <c r="RAV119" s="170"/>
      <c r="RAW119" s="170"/>
      <c r="RAX119" s="170"/>
      <c r="RAY119" s="170"/>
      <c r="RAZ119" s="170"/>
      <c r="RBA119" s="170"/>
      <c r="RBB119" s="170"/>
      <c r="RBC119" s="170"/>
      <c r="RBD119" s="170"/>
      <c r="RBE119" s="170"/>
      <c r="RBF119" s="170"/>
      <c r="RBG119" s="170"/>
      <c r="RBH119" s="170"/>
      <c r="RBI119" s="170"/>
      <c r="RBJ119" s="170"/>
      <c r="RBK119" s="170"/>
      <c r="RBL119" s="170"/>
      <c r="RBM119" s="170"/>
      <c r="RBN119" s="170"/>
      <c r="RBO119" s="170"/>
      <c r="RBP119" s="170"/>
      <c r="RBQ119" s="170"/>
      <c r="RBR119" s="170"/>
      <c r="RBS119" s="170"/>
      <c r="RBT119" s="170"/>
      <c r="RBU119" s="170"/>
      <c r="RBV119" s="170"/>
      <c r="RBW119" s="170"/>
      <c r="RBX119" s="170"/>
      <c r="RBY119" s="170"/>
      <c r="RBZ119" s="170"/>
      <c r="RCA119" s="170"/>
      <c r="RCB119" s="170"/>
      <c r="RCC119" s="170"/>
      <c r="RCD119" s="170"/>
      <c r="RCE119" s="170"/>
      <c r="RCF119" s="170"/>
      <c r="RCG119" s="170"/>
      <c r="RCH119" s="170"/>
      <c r="RCI119" s="170"/>
      <c r="RCJ119" s="170"/>
      <c r="RCK119" s="170"/>
      <c r="RCL119" s="170"/>
      <c r="RCM119" s="170"/>
      <c r="RCN119" s="170"/>
      <c r="RCO119" s="170"/>
      <c r="RCP119" s="170"/>
      <c r="RCQ119" s="170"/>
      <c r="RCR119" s="170"/>
      <c r="RCS119" s="170"/>
      <c r="RCT119" s="170"/>
      <c r="RCU119" s="170"/>
      <c r="RCV119" s="170"/>
      <c r="RCW119" s="170"/>
      <c r="RCX119" s="170"/>
      <c r="RCY119" s="170"/>
      <c r="RCZ119" s="170"/>
      <c r="RDA119" s="170"/>
      <c r="RDB119" s="170"/>
      <c r="RDC119" s="170"/>
      <c r="RDD119" s="170"/>
      <c r="RDE119" s="170"/>
      <c r="RDF119" s="170"/>
      <c r="RDG119" s="170"/>
      <c r="RDH119" s="170"/>
      <c r="RDI119" s="170"/>
      <c r="RDJ119" s="170"/>
      <c r="RDK119" s="170"/>
      <c r="RDL119" s="170"/>
      <c r="RDM119" s="170"/>
      <c r="RDN119" s="170"/>
      <c r="RDO119" s="170"/>
      <c r="RDP119" s="170"/>
      <c r="RDQ119" s="170"/>
      <c r="RDR119" s="170"/>
      <c r="RDS119" s="170"/>
      <c r="RDT119" s="170"/>
      <c r="RDU119" s="170"/>
      <c r="RDV119" s="170"/>
      <c r="RDW119" s="170"/>
      <c r="RDX119" s="170"/>
      <c r="RDY119" s="170"/>
      <c r="RDZ119" s="170"/>
      <c r="REA119" s="170"/>
      <c r="REB119" s="170"/>
      <c r="REC119" s="170"/>
      <c r="RED119" s="170"/>
      <c r="REE119" s="170"/>
      <c r="REF119" s="170"/>
      <c r="REG119" s="170"/>
      <c r="REH119" s="170"/>
      <c r="REI119" s="170"/>
      <c r="REJ119" s="170"/>
      <c r="REK119" s="170"/>
      <c r="REL119" s="170"/>
      <c r="REM119" s="170"/>
      <c r="REN119" s="170"/>
      <c r="REO119" s="170"/>
      <c r="REP119" s="170"/>
      <c r="REQ119" s="170"/>
      <c r="RER119" s="170"/>
      <c r="RES119" s="170"/>
      <c r="RET119" s="170"/>
      <c r="REU119" s="170"/>
      <c r="REV119" s="170"/>
      <c r="REW119" s="170"/>
      <c r="REX119" s="170"/>
      <c r="REY119" s="170"/>
      <c r="REZ119" s="170"/>
      <c r="RFA119" s="170"/>
      <c r="RFB119" s="170"/>
      <c r="RFC119" s="170"/>
      <c r="RFD119" s="170"/>
      <c r="RFE119" s="170"/>
      <c r="RFF119" s="170"/>
      <c r="RFG119" s="170"/>
      <c r="RFH119" s="170"/>
      <c r="RFI119" s="170"/>
      <c r="RFJ119" s="170"/>
      <c r="RFK119" s="170"/>
      <c r="RFL119" s="170"/>
      <c r="RFM119" s="170"/>
      <c r="RFN119" s="170"/>
      <c r="RFO119" s="170"/>
      <c r="RFP119" s="170"/>
      <c r="RFQ119" s="170"/>
      <c r="RFR119" s="170"/>
      <c r="RFS119" s="170"/>
      <c r="RFT119" s="170"/>
      <c r="RFU119" s="170"/>
      <c r="RFV119" s="170"/>
      <c r="RFW119" s="170"/>
      <c r="RFX119" s="170"/>
      <c r="RFY119" s="170"/>
      <c r="RFZ119" s="170"/>
      <c r="RGA119" s="170"/>
      <c r="RGB119" s="170"/>
      <c r="RGC119" s="170"/>
      <c r="RGD119" s="170"/>
      <c r="RGE119" s="170"/>
      <c r="RGF119" s="170"/>
      <c r="RGG119" s="170"/>
      <c r="RGH119" s="170"/>
      <c r="RGI119" s="170"/>
      <c r="RGJ119" s="170"/>
      <c r="RGK119" s="170"/>
      <c r="RGL119" s="170"/>
      <c r="RGM119" s="170"/>
      <c r="RGN119" s="170"/>
      <c r="RGO119" s="170"/>
      <c r="RGP119" s="170"/>
      <c r="RGQ119" s="170"/>
      <c r="RGR119" s="170"/>
      <c r="RGS119" s="170"/>
      <c r="RGT119" s="170"/>
      <c r="RGU119" s="170"/>
      <c r="RGV119" s="170"/>
      <c r="RGW119" s="170"/>
      <c r="RGX119" s="170"/>
      <c r="RGY119" s="170"/>
      <c r="RGZ119" s="170"/>
      <c r="RHA119" s="170"/>
      <c r="RHB119" s="170"/>
      <c r="RHC119" s="170"/>
      <c r="RHD119" s="170"/>
      <c r="RHE119" s="170"/>
      <c r="RHF119" s="170"/>
      <c r="RHG119" s="170"/>
      <c r="RHH119" s="170"/>
      <c r="RHI119" s="170"/>
      <c r="RHJ119" s="170"/>
      <c r="RHK119" s="170"/>
      <c r="RHL119" s="170"/>
      <c r="RHM119" s="170"/>
      <c r="RHN119" s="170"/>
      <c r="RHO119" s="170"/>
      <c r="RHP119" s="170"/>
      <c r="RHQ119" s="170"/>
      <c r="RHR119" s="170"/>
      <c r="RHS119" s="170"/>
      <c r="RHT119" s="170"/>
      <c r="RHU119" s="170"/>
      <c r="RHV119" s="170"/>
      <c r="RHW119" s="170"/>
      <c r="RHX119" s="170"/>
      <c r="RHY119" s="170"/>
      <c r="RHZ119" s="170"/>
      <c r="RIA119" s="170"/>
      <c r="RIB119" s="170"/>
      <c r="RIC119" s="170"/>
      <c r="RID119" s="170"/>
      <c r="RIE119" s="170"/>
      <c r="RIF119" s="170"/>
      <c r="RIG119" s="170"/>
      <c r="RIH119" s="170"/>
      <c r="RII119" s="170"/>
      <c r="RIJ119" s="170"/>
      <c r="RIK119" s="170"/>
      <c r="RIL119" s="170"/>
      <c r="RIM119" s="170"/>
      <c r="RIN119" s="170"/>
      <c r="RIO119" s="170"/>
      <c r="RIP119" s="170"/>
      <c r="RIQ119" s="170"/>
      <c r="RIR119" s="170"/>
      <c r="RIS119" s="170"/>
      <c r="RIT119" s="170"/>
      <c r="RIU119" s="170"/>
      <c r="RIV119" s="170"/>
      <c r="RIW119" s="170"/>
      <c r="RIX119" s="170"/>
      <c r="RIY119" s="170"/>
      <c r="RIZ119" s="170"/>
      <c r="RJA119" s="170"/>
      <c r="RJB119" s="170"/>
      <c r="RJC119" s="170"/>
      <c r="RJD119" s="170"/>
      <c r="RJE119" s="170"/>
      <c r="RJF119" s="170"/>
      <c r="RJG119" s="170"/>
      <c r="RJH119" s="170"/>
      <c r="RJI119" s="170"/>
      <c r="RJJ119" s="170"/>
      <c r="RJK119" s="170"/>
      <c r="RJL119" s="170"/>
      <c r="RJM119" s="170"/>
      <c r="RJN119" s="170"/>
      <c r="RJO119" s="170"/>
      <c r="RJP119" s="170"/>
      <c r="RJQ119" s="170"/>
      <c r="RJR119" s="170"/>
      <c r="RJS119" s="170"/>
      <c r="RJT119" s="170"/>
      <c r="RJU119" s="170"/>
      <c r="RJV119" s="170"/>
      <c r="RJW119" s="170"/>
      <c r="RJX119" s="170"/>
      <c r="RJY119" s="170"/>
      <c r="RJZ119" s="170"/>
      <c r="RKA119" s="170"/>
      <c r="RKB119" s="170"/>
      <c r="RKC119" s="170"/>
      <c r="RKD119" s="170"/>
      <c r="RKE119" s="170"/>
      <c r="RKF119" s="170"/>
      <c r="RKG119" s="170"/>
      <c r="RKH119" s="170"/>
      <c r="RKI119" s="170"/>
      <c r="RKJ119" s="170"/>
      <c r="RKK119" s="170"/>
      <c r="RKL119" s="170"/>
      <c r="RKM119" s="170"/>
      <c r="RKN119" s="170"/>
      <c r="RKO119" s="170"/>
      <c r="RKP119" s="170"/>
      <c r="RKQ119" s="170"/>
      <c r="RKR119" s="170"/>
      <c r="RKS119" s="170"/>
      <c r="RKT119" s="170"/>
      <c r="RKU119" s="170"/>
      <c r="RKV119" s="170"/>
      <c r="RKW119" s="170"/>
      <c r="RKX119" s="170"/>
      <c r="RKY119" s="170"/>
      <c r="RKZ119" s="170"/>
      <c r="RLA119" s="170"/>
      <c r="RLB119" s="170"/>
      <c r="RLC119" s="170"/>
      <c r="RLD119" s="170"/>
      <c r="RLE119" s="170"/>
      <c r="RLF119" s="170"/>
      <c r="RLG119" s="170"/>
      <c r="RLH119" s="170"/>
      <c r="RLI119" s="170"/>
      <c r="RLJ119" s="170"/>
      <c r="RLK119" s="170"/>
      <c r="RLL119" s="170"/>
      <c r="RLM119" s="170"/>
      <c r="RLN119" s="170"/>
      <c r="RLO119" s="170"/>
      <c r="RLP119" s="170"/>
      <c r="RLQ119" s="170"/>
      <c r="RLR119" s="170"/>
      <c r="RLS119" s="170"/>
      <c r="RLT119" s="170"/>
      <c r="RLU119" s="170"/>
      <c r="RLV119" s="170"/>
      <c r="RLW119" s="170"/>
      <c r="RLX119" s="170"/>
      <c r="RLY119" s="170"/>
      <c r="RLZ119" s="170"/>
      <c r="RMA119" s="170"/>
      <c r="RMB119" s="170"/>
      <c r="RMC119" s="170"/>
      <c r="RMD119" s="170"/>
      <c r="RME119" s="170"/>
      <c r="RMF119" s="170"/>
      <c r="RMG119" s="170"/>
      <c r="RMH119" s="170"/>
      <c r="RMI119" s="170"/>
      <c r="RMJ119" s="170"/>
      <c r="RMK119" s="170"/>
      <c r="RML119" s="170"/>
      <c r="RMM119" s="170"/>
      <c r="RMN119" s="170"/>
      <c r="RMO119" s="170"/>
      <c r="RMP119" s="170"/>
      <c r="RMQ119" s="170"/>
      <c r="RMR119" s="170"/>
      <c r="RMS119" s="170"/>
      <c r="RMT119" s="170"/>
      <c r="RMU119" s="170"/>
      <c r="RMV119" s="170"/>
      <c r="RMW119" s="170"/>
      <c r="RMX119" s="170"/>
      <c r="RMY119" s="170"/>
      <c r="RMZ119" s="170"/>
      <c r="RNA119" s="170"/>
      <c r="RNB119" s="170"/>
      <c r="RNC119" s="170"/>
      <c r="RND119" s="170"/>
      <c r="RNE119" s="170"/>
      <c r="RNF119" s="170"/>
      <c r="RNG119" s="170"/>
      <c r="RNH119" s="170"/>
      <c r="RNI119" s="170"/>
      <c r="RNJ119" s="170"/>
      <c r="RNK119" s="170"/>
      <c r="RNL119" s="170"/>
      <c r="RNM119" s="170"/>
      <c r="RNN119" s="170"/>
      <c r="RNO119" s="170"/>
      <c r="RNP119" s="170"/>
      <c r="RNQ119" s="170"/>
      <c r="RNR119" s="170"/>
      <c r="RNS119" s="170"/>
      <c r="RNT119" s="170"/>
      <c r="RNU119" s="170"/>
      <c r="RNV119" s="170"/>
      <c r="RNW119" s="170"/>
      <c r="RNX119" s="170"/>
      <c r="RNY119" s="170"/>
      <c r="RNZ119" s="170"/>
      <c r="ROA119" s="170"/>
      <c r="ROB119" s="170"/>
      <c r="ROC119" s="170"/>
      <c r="ROD119" s="170"/>
      <c r="ROE119" s="170"/>
      <c r="ROF119" s="170"/>
      <c r="ROG119" s="170"/>
      <c r="ROH119" s="170"/>
      <c r="ROI119" s="170"/>
      <c r="ROJ119" s="170"/>
      <c r="ROK119" s="170"/>
      <c r="ROL119" s="170"/>
      <c r="ROM119" s="170"/>
      <c r="RON119" s="170"/>
      <c r="ROO119" s="170"/>
      <c r="ROP119" s="170"/>
      <c r="ROQ119" s="170"/>
      <c r="ROR119" s="170"/>
      <c r="ROS119" s="170"/>
      <c r="ROT119" s="170"/>
      <c r="ROU119" s="170"/>
      <c r="ROV119" s="170"/>
      <c r="ROW119" s="170"/>
      <c r="ROX119" s="170"/>
      <c r="ROY119" s="170"/>
      <c r="ROZ119" s="170"/>
      <c r="RPA119" s="170"/>
      <c r="RPB119" s="170"/>
      <c r="RPC119" s="170"/>
      <c r="RPD119" s="170"/>
      <c r="RPE119" s="170"/>
      <c r="RPF119" s="170"/>
      <c r="RPG119" s="170"/>
      <c r="RPH119" s="170"/>
      <c r="RPI119" s="170"/>
      <c r="RPJ119" s="170"/>
      <c r="RPK119" s="170"/>
      <c r="RPL119" s="170"/>
      <c r="RPM119" s="170"/>
      <c r="RPN119" s="170"/>
      <c r="RPO119" s="170"/>
      <c r="RPP119" s="170"/>
      <c r="RPQ119" s="170"/>
      <c r="RPR119" s="170"/>
      <c r="RPS119" s="170"/>
      <c r="RPT119" s="170"/>
      <c r="RPU119" s="170"/>
      <c r="RPV119" s="170"/>
      <c r="RPW119" s="170"/>
      <c r="RPX119" s="170"/>
      <c r="RPY119" s="170"/>
      <c r="RPZ119" s="170"/>
      <c r="RQA119" s="170"/>
      <c r="RQB119" s="170"/>
      <c r="RQC119" s="170"/>
      <c r="RQD119" s="170"/>
      <c r="RQE119" s="170"/>
      <c r="RQF119" s="170"/>
      <c r="RQG119" s="170"/>
      <c r="RQH119" s="170"/>
      <c r="RQI119" s="170"/>
      <c r="RQJ119" s="170"/>
      <c r="RQK119" s="170"/>
      <c r="RQL119" s="170"/>
      <c r="RQM119" s="170"/>
      <c r="RQN119" s="170"/>
      <c r="RQO119" s="170"/>
      <c r="RQP119" s="170"/>
      <c r="RQQ119" s="170"/>
      <c r="RQR119" s="170"/>
      <c r="RQS119" s="170"/>
      <c r="RQT119" s="170"/>
      <c r="RQU119" s="170"/>
      <c r="RQV119" s="170"/>
      <c r="RQW119" s="170"/>
      <c r="RQX119" s="170"/>
      <c r="RQY119" s="170"/>
      <c r="RQZ119" s="170"/>
      <c r="RRA119" s="170"/>
      <c r="RRB119" s="170"/>
      <c r="RRC119" s="170"/>
      <c r="RRD119" s="170"/>
      <c r="RRE119" s="170"/>
      <c r="RRF119" s="170"/>
      <c r="RRG119" s="170"/>
      <c r="RRH119" s="170"/>
      <c r="RRI119" s="170"/>
      <c r="RRJ119" s="170"/>
      <c r="RRK119" s="170"/>
      <c r="RRL119" s="170"/>
      <c r="RRM119" s="170"/>
      <c r="RRN119" s="170"/>
      <c r="RRO119" s="170"/>
      <c r="RRP119" s="170"/>
      <c r="RRQ119" s="170"/>
      <c r="RRR119" s="170"/>
      <c r="RRS119" s="170"/>
      <c r="RRT119" s="170"/>
      <c r="RRU119" s="170"/>
      <c r="RRV119" s="170"/>
      <c r="RRW119" s="170"/>
      <c r="RRX119" s="170"/>
      <c r="RRY119" s="170"/>
      <c r="RRZ119" s="170"/>
      <c r="RSA119" s="170"/>
      <c r="RSB119" s="170"/>
      <c r="RSC119" s="170"/>
      <c r="RSD119" s="170"/>
      <c r="RSE119" s="170"/>
      <c r="RSF119" s="170"/>
      <c r="RSG119" s="170"/>
      <c r="RSH119" s="170"/>
      <c r="RSI119" s="170"/>
      <c r="RSJ119" s="170"/>
      <c r="RSK119" s="170"/>
      <c r="RSL119" s="170"/>
      <c r="RSM119" s="170"/>
      <c r="RSN119" s="170"/>
      <c r="RSO119" s="170"/>
      <c r="RSP119" s="170"/>
      <c r="RSQ119" s="170"/>
      <c r="RSR119" s="170"/>
      <c r="RSS119" s="170"/>
      <c r="RST119" s="170"/>
      <c r="RSU119" s="170"/>
      <c r="RSV119" s="170"/>
      <c r="RSW119" s="170"/>
      <c r="RSX119" s="170"/>
      <c r="RSY119" s="170"/>
      <c r="RSZ119" s="170"/>
      <c r="RTA119" s="170"/>
      <c r="RTB119" s="170"/>
      <c r="RTC119" s="170"/>
      <c r="RTD119" s="170"/>
      <c r="RTE119" s="170"/>
      <c r="RTF119" s="170"/>
      <c r="RTG119" s="170"/>
      <c r="RTH119" s="170"/>
      <c r="RTI119" s="170"/>
      <c r="RTJ119" s="170"/>
      <c r="RTK119" s="170"/>
      <c r="RTL119" s="170"/>
      <c r="RTM119" s="170"/>
      <c r="RTN119" s="170"/>
      <c r="RTO119" s="170"/>
      <c r="RTP119" s="170"/>
      <c r="RTQ119" s="170"/>
      <c r="RTR119" s="170"/>
      <c r="RTS119" s="170"/>
      <c r="RTT119" s="170"/>
      <c r="RTU119" s="170"/>
      <c r="RTV119" s="170"/>
      <c r="RTW119" s="170"/>
      <c r="RTX119" s="170"/>
      <c r="RTY119" s="170"/>
      <c r="RTZ119" s="170"/>
      <c r="RUA119" s="170"/>
      <c r="RUB119" s="170"/>
      <c r="RUC119" s="170"/>
      <c r="RUD119" s="170"/>
      <c r="RUE119" s="170"/>
      <c r="RUF119" s="170"/>
      <c r="RUG119" s="170"/>
      <c r="RUH119" s="170"/>
      <c r="RUI119" s="170"/>
      <c r="RUJ119" s="170"/>
      <c r="RUK119" s="170"/>
      <c r="RUL119" s="170"/>
      <c r="RUM119" s="170"/>
      <c r="RUN119" s="170"/>
      <c r="RUO119" s="170"/>
      <c r="RUP119" s="170"/>
      <c r="RUQ119" s="170"/>
      <c r="RUR119" s="170"/>
      <c r="RUS119" s="170"/>
      <c r="RUT119" s="170"/>
      <c r="RUU119" s="170"/>
      <c r="RUV119" s="170"/>
      <c r="RUW119" s="170"/>
      <c r="RUX119" s="170"/>
      <c r="RUY119" s="170"/>
      <c r="RUZ119" s="170"/>
      <c r="RVA119" s="170"/>
      <c r="RVB119" s="170"/>
      <c r="RVC119" s="170"/>
      <c r="RVD119" s="170"/>
      <c r="RVE119" s="170"/>
      <c r="RVF119" s="170"/>
      <c r="RVG119" s="170"/>
      <c r="RVH119" s="170"/>
      <c r="RVI119" s="170"/>
      <c r="RVJ119" s="170"/>
      <c r="RVK119" s="170"/>
      <c r="RVL119" s="170"/>
      <c r="RVM119" s="170"/>
      <c r="RVN119" s="170"/>
      <c r="RVO119" s="170"/>
      <c r="RVP119" s="170"/>
      <c r="RVQ119" s="170"/>
      <c r="RVR119" s="170"/>
      <c r="RVS119" s="170"/>
      <c r="RVT119" s="170"/>
      <c r="RVU119" s="170"/>
      <c r="RVV119" s="170"/>
      <c r="RVW119" s="170"/>
      <c r="RVX119" s="170"/>
      <c r="RVY119" s="170"/>
      <c r="RVZ119" s="170"/>
      <c r="RWA119" s="170"/>
      <c r="RWB119" s="170"/>
      <c r="RWC119" s="170"/>
      <c r="RWD119" s="170"/>
      <c r="RWE119" s="170"/>
      <c r="RWF119" s="170"/>
      <c r="RWG119" s="170"/>
      <c r="RWH119" s="170"/>
      <c r="RWI119" s="170"/>
      <c r="RWJ119" s="170"/>
      <c r="RWK119" s="170"/>
      <c r="RWL119" s="170"/>
      <c r="RWM119" s="170"/>
      <c r="RWN119" s="170"/>
      <c r="RWO119" s="170"/>
      <c r="RWP119" s="170"/>
      <c r="RWQ119" s="170"/>
      <c r="RWR119" s="170"/>
      <c r="RWS119" s="170"/>
      <c r="RWT119" s="170"/>
      <c r="RWU119" s="170"/>
      <c r="RWV119" s="170"/>
      <c r="RWW119" s="170"/>
      <c r="RWX119" s="170"/>
      <c r="RWY119" s="170"/>
      <c r="RWZ119" s="170"/>
      <c r="RXA119" s="170"/>
      <c r="RXB119" s="170"/>
      <c r="RXC119" s="170"/>
      <c r="RXD119" s="170"/>
      <c r="RXE119" s="170"/>
      <c r="RXF119" s="170"/>
      <c r="RXG119" s="170"/>
      <c r="RXH119" s="170"/>
      <c r="RXI119" s="170"/>
      <c r="RXJ119" s="170"/>
      <c r="RXK119" s="170"/>
      <c r="RXL119" s="170"/>
      <c r="RXM119" s="170"/>
      <c r="RXN119" s="170"/>
      <c r="RXO119" s="170"/>
      <c r="RXP119" s="170"/>
      <c r="RXQ119" s="170"/>
      <c r="RXR119" s="170"/>
      <c r="RXS119" s="170"/>
      <c r="RXT119" s="170"/>
      <c r="RXU119" s="170"/>
      <c r="RXV119" s="170"/>
      <c r="RXW119" s="170"/>
      <c r="RXX119" s="170"/>
      <c r="RXY119" s="170"/>
      <c r="RXZ119" s="170"/>
      <c r="RYA119" s="170"/>
      <c r="RYB119" s="170"/>
      <c r="RYC119" s="170"/>
      <c r="RYD119" s="170"/>
      <c r="RYE119" s="170"/>
      <c r="RYF119" s="170"/>
      <c r="RYG119" s="170"/>
      <c r="RYH119" s="170"/>
      <c r="RYI119" s="170"/>
      <c r="RYJ119" s="170"/>
      <c r="RYK119" s="170"/>
      <c r="RYL119" s="170"/>
      <c r="RYM119" s="170"/>
      <c r="RYN119" s="170"/>
      <c r="RYO119" s="170"/>
      <c r="RYP119" s="170"/>
      <c r="RYQ119" s="170"/>
      <c r="RYR119" s="170"/>
      <c r="RYS119" s="170"/>
      <c r="RYT119" s="170"/>
      <c r="RYU119" s="170"/>
      <c r="RYV119" s="170"/>
      <c r="RYW119" s="170"/>
      <c r="RYX119" s="170"/>
      <c r="RYY119" s="170"/>
      <c r="RYZ119" s="170"/>
      <c r="RZA119" s="170"/>
      <c r="RZB119" s="170"/>
      <c r="RZC119" s="170"/>
      <c r="RZD119" s="170"/>
      <c r="RZE119" s="170"/>
      <c r="RZF119" s="170"/>
      <c r="RZG119" s="170"/>
      <c r="RZH119" s="170"/>
      <c r="RZI119" s="170"/>
      <c r="RZJ119" s="170"/>
      <c r="RZK119" s="170"/>
      <c r="RZL119" s="170"/>
      <c r="RZM119" s="170"/>
      <c r="RZN119" s="170"/>
      <c r="RZO119" s="170"/>
      <c r="RZP119" s="170"/>
      <c r="RZQ119" s="170"/>
      <c r="RZR119" s="170"/>
      <c r="RZS119" s="170"/>
      <c r="RZT119" s="170"/>
      <c r="RZU119" s="170"/>
      <c r="RZV119" s="170"/>
      <c r="RZW119" s="170"/>
      <c r="RZX119" s="170"/>
      <c r="RZY119" s="170"/>
      <c r="RZZ119" s="170"/>
      <c r="SAA119" s="170"/>
      <c r="SAB119" s="170"/>
      <c r="SAC119" s="170"/>
      <c r="SAD119" s="170"/>
      <c r="SAE119" s="170"/>
      <c r="SAF119" s="170"/>
      <c r="SAG119" s="170"/>
      <c r="SAH119" s="170"/>
      <c r="SAI119" s="170"/>
      <c r="SAJ119" s="170"/>
      <c r="SAK119" s="170"/>
      <c r="SAL119" s="170"/>
      <c r="SAM119" s="170"/>
      <c r="SAN119" s="170"/>
      <c r="SAO119" s="170"/>
      <c r="SAP119" s="170"/>
      <c r="SAQ119" s="170"/>
      <c r="SAR119" s="170"/>
      <c r="SAS119" s="170"/>
      <c r="SAT119" s="170"/>
      <c r="SAU119" s="170"/>
      <c r="SAV119" s="170"/>
      <c r="SAW119" s="170"/>
      <c r="SAX119" s="170"/>
      <c r="SAY119" s="170"/>
      <c r="SAZ119" s="170"/>
      <c r="SBA119" s="170"/>
      <c r="SBB119" s="170"/>
      <c r="SBC119" s="170"/>
      <c r="SBD119" s="170"/>
      <c r="SBE119" s="170"/>
      <c r="SBF119" s="170"/>
      <c r="SBG119" s="170"/>
      <c r="SBH119" s="170"/>
      <c r="SBI119" s="170"/>
      <c r="SBJ119" s="170"/>
      <c r="SBK119" s="170"/>
      <c r="SBL119" s="170"/>
      <c r="SBM119" s="170"/>
      <c r="SBN119" s="170"/>
      <c r="SBO119" s="170"/>
      <c r="SBP119" s="170"/>
      <c r="SBQ119" s="170"/>
      <c r="SBR119" s="170"/>
      <c r="SBS119" s="170"/>
      <c r="SBT119" s="170"/>
      <c r="SBU119" s="170"/>
      <c r="SBV119" s="170"/>
      <c r="SBW119" s="170"/>
      <c r="SBX119" s="170"/>
      <c r="SBY119" s="170"/>
      <c r="SBZ119" s="170"/>
      <c r="SCA119" s="170"/>
      <c r="SCB119" s="170"/>
      <c r="SCC119" s="170"/>
      <c r="SCD119" s="170"/>
      <c r="SCE119" s="170"/>
      <c r="SCF119" s="170"/>
      <c r="SCG119" s="170"/>
      <c r="SCH119" s="170"/>
      <c r="SCI119" s="170"/>
      <c r="SCJ119" s="170"/>
      <c r="SCK119" s="170"/>
      <c r="SCL119" s="170"/>
      <c r="SCM119" s="170"/>
      <c r="SCN119" s="170"/>
      <c r="SCO119" s="170"/>
      <c r="SCP119" s="170"/>
      <c r="SCQ119" s="170"/>
      <c r="SCR119" s="170"/>
      <c r="SCS119" s="170"/>
      <c r="SCT119" s="170"/>
      <c r="SCU119" s="170"/>
      <c r="SCV119" s="170"/>
      <c r="SCW119" s="170"/>
      <c r="SCX119" s="170"/>
      <c r="SCY119" s="170"/>
      <c r="SCZ119" s="170"/>
      <c r="SDA119" s="170"/>
      <c r="SDB119" s="170"/>
      <c r="SDC119" s="170"/>
      <c r="SDD119" s="170"/>
      <c r="SDE119" s="170"/>
      <c r="SDF119" s="170"/>
      <c r="SDG119" s="170"/>
      <c r="SDH119" s="170"/>
      <c r="SDI119" s="170"/>
      <c r="SDJ119" s="170"/>
      <c r="SDK119" s="170"/>
      <c r="SDL119" s="170"/>
      <c r="SDM119" s="170"/>
      <c r="SDN119" s="170"/>
      <c r="SDO119" s="170"/>
      <c r="SDP119" s="170"/>
      <c r="SDQ119" s="170"/>
      <c r="SDR119" s="170"/>
      <c r="SDS119" s="170"/>
      <c r="SDT119" s="170"/>
      <c r="SDU119" s="170"/>
      <c r="SDV119" s="170"/>
      <c r="SDW119" s="170"/>
      <c r="SDX119" s="170"/>
      <c r="SDY119" s="170"/>
      <c r="SDZ119" s="170"/>
      <c r="SEA119" s="170"/>
      <c r="SEB119" s="170"/>
      <c r="SEC119" s="170"/>
      <c r="SED119" s="170"/>
      <c r="SEE119" s="170"/>
      <c r="SEF119" s="170"/>
      <c r="SEG119" s="170"/>
      <c r="SEH119" s="170"/>
      <c r="SEI119" s="170"/>
      <c r="SEJ119" s="170"/>
      <c r="SEK119" s="170"/>
      <c r="SEL119" s="170"/>
      <c r="SEM119" s="170"/>
      <c r="SEN119" s="170"/>
      <c r="SEO119" s="170"/>
      <c r="SEP119" s="170"/>
      <c r="SEQ119" s="170"/>
      <c r="SER119" s="170"/>
      <c r="SES119" s="170"/>
      <c r="SET119" s="170"/>
      <c r="SEU119" s="170"/>
      <c r="SEV119" s="170"/>
      <c r="SEW119" s="170"/>
      <c r="SEX119" s="170"/>
      <c r="SEY119" s="170"/>
      <c r="SEZ119" s="170"/>
      <c r="SFA119" s="170"/>
      <c r="SFB119" s="170"/>
      <c r="SFC119" s="170"/>
      <c r="SFD119" s="170"/>
      <c r="SFE119" s="170"/>
      <c r="SFF119" s="170"/>
      <c r="SFG119" s="170"/>
      <c r="SFH119" s="170"/>
      <c r="SFI119" s="170"/>
      <c r="SFJ119" s="170"/>
      <c r="SFK119" s="170"/>
      <c r="SFL119" s="170"/>
      <c r="SFM119" s="170"/>
      <c r="SFN119" s="170"/>
      <c r="SFO119" s="170"/>
      <c r="SFP119" s="170"/>
      <c r="SFQ119" s="170"/>
      <c r="SFR119" s="170"/>
      <c r="SFS119" s="170"/>
      <c r="SFT119" s="170"/>
      <c r="SFU119" s="170"/>
      <c r="SFV119" s="170"/>
      <c r="SFW119" s="170"/>
      <c r="SFX119" s="170"/>
      <c r="SFY119" s="170"/>
      <c r="SFZ119" s="170"/>
      <c r="SGA119" s="170"/>
      <c r="SGB119" s="170"/>
      <c r="SGC119" s="170"/>
      <c r="SGD119" s="170"/>
      <c r="SGE119" s="170"/>
      <c r="SGF119" s="170"/>
      <c r="SGG119" s="170"/>
      <c r="SGH119" s="170"/>
      <c r="SGI119" s="170"/>
      <c r="SGJ119" s="170"/>
      <c r="SGK119" s="170"/>
      <c r="SGL119" s="170"/>
      <c r="SGM119" s="170"/>
      <c r="SGN119" s="170"/>
      <c r="SGO119" s="170"/>
      <c r="SGP119" s="170"/>
      <c r="SGQ119" s="170"/>
      <c r="SGR119" s="170"/>
      <c r="SGS119" s="170"/>
      <c r="SGT119" s="170"/>
      <c r="SGU119" s="170"/>
      <c r="SGV119" s="170"/>
      <c r="SGW119" s="170"/>
      <c r="SGX119" s="170"/>
      <c r="SGY119" s="170"/>
      <c r="SGZ119" s="170"/>
      <c r="SHA119" s="170"/>
      <c r="SHB119" s="170"/>
      <c r="SHC119" s="170"/>
      <c r="SHD119" s="170"/>
      <c r="SHE119" s="170"/>
      <c r="SHF119" s="170"/>
      <c r="SHG119" s="170"/>
      <c r="SHH119" s="170"/>
      <c r="SHI119" s="170"/>
      <c r="SHJ119" s="170"/>
      <c r="SHK119" s="170"/>
      <c r="SHL119" s="170"/>
      <c r="SHM119" s="170"/>
      <c r="SHN119" s="170"/>
      <c r="SHO119" s="170"/>
      <c r="SHP119" s="170"/>
      <c r="SHQ119" s="170"/>
      <c r="SHR119" s="170"/>
      <c r="SHS119" s="170"/>
      <c r="SHT119" s="170"/>
      <c r="SHU119" s="170"/>
      <c r="SHV119" s="170"/>
      <c r="SHW119" s="170"/>
      <c r="SHX119" s="170"/>
      <c r="SHY119" s="170"/>
      <c r="SHZ119" s="170"/>
      <c r="SIA119" s="170"/>
      <c r="SIB119" s="170"/>
      <c r="SIC119" s="170"/>
      <c r="SID119" s="170"/>
      <c r="SIE119" s="170"/>
      <c r="SIF119" s="170"/>
      <c r="SIG119" s="170"/>
      <c r="SIH119" s="170"/>
      <c r="SII119" s="170"/>
      <c r="SIJ119" s="170"/>
      <c r="SIK119" s="170"/>
      <c r="SIL119" s="170"/>
      <c r="SIM119" s="170"/>
      <c r="SIN119" s="170"/>
      <c r="SIO119" s="170"/>
      <c r="SIP119" s="170"/>
      <c r="SIQ119" s="170"/>
      <c r="SIR119" s="170"/>
      <c r="SIS119" s="170"/>
      <c r="SIT119" s="170"/>
      <c r="SIU119" s="170"/>
      <c r="SIV119" s="170"/>
      <c r="SIW119" s="170"/>
      <c r="SIX119" s="170"/>
      <c r="SIY119" s="170"/>
      <c r="SIZ119" s="170"/>
      <c r="SJA119" s="170"/>
      <c r="SJB119" s="170"/>
      <c r="SJC119" s="170"/>
      <c r="SJD119" s="170"/>
      <c r="SJE119" s="170"/>
      <c r="SJF119" s="170"/>
      <c r="SJG119" s="170"/>
      <c r="SJH119" s="170"/>
      <c r="SJI119" s="170"/>
      <c r="SJJ119" s="170"/>
      <c r="SJK119" s="170"/>
      <c r="SJL119" s="170"/>
      <c r="SJM119" s="170"/>
      <c r="SJN119" s="170"/>
      <c r="SJO119" s="170"/>
      <c r="SJP119" s="170"/>
      <c r="SJQ119" s="170"/>
      <c r="SJR119" s="170"/>
      <c r="SJS119" s="170"/>
      <c r="SJT119" s="170"/>
      <c r="SJU119" s="170"/>
      <c r="SJV119" s="170"/>
      <c r="SJW119" s="170"/>
      <c r="SJX119" s="170"/>
      <c r="SJY119" s="170"/>
      <c r="SJZ119" s="170"/>
      <c r="SKA119" s="170"/>
      <c r="SKB119" s="170"/>
      <c r="SKC119" s="170"/>
      <c r="SKD119" s="170"/>
      <c r="SKE119" s="170"/>
      <c r="SKF119" s="170"/>
      <c r="SKG119" s="170"/>
      <c r="SKH119" s="170"/>
      <c r="SKI119" s="170"/>
      <c r="SKJ119" s="170"/>
      <c r="SKK119" s="170"/>
      <c r="SKL119" s="170"/>
      <c r="SKM119" s="170"/>
      <c r="SKN119" s="170"/>
      <c r="SKO119" s="170"/>
      <c r="SKP119" s="170"/>
      <c r="SKQ119" s="170"/>
      <c r="SKR119" s="170"/>
      <c r="SKS119" s="170"/>
      <c r="SKT119" s="170"/>
      <c r="SKU119" s="170"/>
      <c r="SKV119" s="170"/>
      <c r="SKW119" s="170"/>
      <c r="SKX119" s="170"/>
      <c r="SKY119" s="170"/>
      <c r="SKZ119" s="170"/>
      <c r="SLA119" s="170"/>
      <c r="SLB119" s="170"/>
      <c r="SLC119" s="170"/>
      <c r="SLD119" s="170"/>
      <c r="SLE119" s="170"/>
      <c r="SLF119" s="170"/>
      <c r="SLG119" s="170"/>
      <c r="SLH119" s="170"/>
      <c r="SLI119" s="170"/>
      <c r="SLJ119" s="170"/>
      <c r="SLK119" s="170"/>
      <c r="SLL119" s="170"/>
      <c r="SLM119" s="170"/>
      <c r="SLN119" s="170"/>
      <c r="SLO119" s="170"/>
      <c r="SLP119" s="170"/>
      <c r="SLQ119" s="170"/>
      <c r="SLR119" s="170"/>
      <c r="SLS119" s="170"/>
      <c r="SLT119" s="170"/>
      <c r="SLU119" s="170"/>
      <c r="SLV119" s="170"/>
      <c r="SLW119" s="170"/>
      <c r="SLX119" s="170"/>
      <c r="SLY119" s="170"/>
      <c r="SLZ119" s="170"/>
      <c r="SMA119" s="170"/>
      <c r="SMB119" s="170"/>
      <c r="SMC119" s="170"/>
      <c r="SMD119" s="170"/>
      <c r="SME119" s="170"/>
      <c r="SMF119" s="170"/>
      <c r="SMG119" s="170"/>
      <c r="SMH119" s="170"/>
      <c r="SMI119" s="170"/>
      <c r="SMJ119" s="170"/>
      <c r="SMK119" s="170"/>
      <c r="SML119" s="170"/>
      <c r="SMM119" s="170"/>
      <c r="SMN119" s="170"/>
      <c r="SMO119" s="170"/>
      <c r="SMP119" s="170"/>
      <c r="SMQ119" s="170"/>
      <c r="SMR119" s="170"/>
      <c r="SMS119" s="170"/>
      <c r="SMT119" s="170"/>
      <c r="SMU119" s="170"/>
      <c r="SMV119" s="170"/>
      <c r="SMW119" s="170"/>
      <c r="SMX119" s="170"/>
      <c r="SMY119" s="170"/>
      <c r="SMZ119" s="170"/>
      <c r="SNA119" s="170"/>
      <c r="SNB119" s="170"/>
      <c r="SNC119" s="170"/>
      <c r="SND119" s="170"/>
      <c r="SNE119" s="170"/>
      <c r="SNF119" s="170"/>
      <c r="SNG119" s="170"/>
      <c r="SNH119" s="170"/>
      <c r="SNI119" s="170"/>
      <c r="SNJ119" s="170"/>
      <c r="SNK119" s="170"/>
      <c r="SNL119" s="170"/>
      <c r="SNM119" s="170"/>
      <c r="SNN119" s="170"/>
      <c r="SNO119" s="170"/>
      <c r="SNP119" s="170"/>
      <c r="SNQ119" s="170"/>
      <c r="SNR119" s="170"/>
      <c r="SNS119" s="170"/>
      <c r="SNT119" s="170"/>
      <c r="SNU119" s="170"/>
      <c r="SNV119" s="170"/>
      <c r="SNW119" s="170"/>
      <c r="SNX119" s="170"/>
      <c r="SNY119" s="170"/>
      <c r="SNZ119" s="170"/>
      <c r="SOA119" s="170"/>
      <c r="SOB119" s="170"/>
      <c r="SOC119" s="170"/>
      <c r="SOD119" s="170"/>
      <c r="SOE119" s="170"/>
      <c r="SOF119" s="170"/>
      <c r="SOG119" s="170"/>
      <c r="SOH119" s="170"/>
      <c r="SOI119" s="170"/>
      <c r="SOJ119" s="170"/>
      <c r="SOK119" s="170"/>
      <c r="SOL119" s="170"/>
      <c r="SOM119" s="170"/>
      <c r="SON119" s="170"/>
      <c r="SOO119" s="170"/>
      <c r="SOP119" s="170"/>
      <c r="SOQ119" s="170"/>
      <c r="SOR119" s="170"/>
      <c r="SOS119" s="170"/>
      <c r="SOT119" s="170"/>
      <c r="SOU119" s="170"/>
      <c r="SOV119" s="170"/>
      <c r="SOW119" s="170"/>
      <c r="SOX119" s="170"/>
      <c r="SOY119" s="170"/>
      <c r="SOZ119" s="170"/>
      <c r="SPA119" s="170"/>
      <c r="SPB119" s="170"/>
      <c r="SPC119" s="170"/>
      <c r="SPD119" s="170"/>
      <c r="SPE119" s="170"/>
      <c r="SPF119" s="170"/>
      <c r="SPG119" s="170"/>
      <c r="SPH119" s="170"/>
      <c r="SPI119" s="170"/>
      <c r="SPJ119" s="170"/>
      <c r="SPK119" s="170"/>
      <c r="SPL119" s="170"/>
      <c r="SPM119" s="170"/>
      <c r="SPN119" s="170"/>
      <c r="SPO119" s="170"/>
      <c r="SPP119" s="170"/>
      <c r="SPQ119" s="170"/>
      <c r="SPR119" s="170"/>
      <c r="SPS119" s="170"/>
      <c r="SPT119" s="170"/>
      <c r="SPU119" s="170"/>
      <c r="SPV119" s="170"/>
      <c r="SPW119" s="170"/>
      <c r="SPX119" s="170"/>
      <c r="SPY119" s="170"/>
      <c r="SPZ119" s="170"/>
      <c r="SQA119" s="170"/>
      <c r="SQB119" s="170"/>
      <c r="SQC119" s="170"/>
      <c r="SQD119" s="170"/>
      <c r="SQE119" s="170"/>
      <c r="SQF119" s="170"/>
      <c r="SQG119" s="170"/>
      <c r="SQH119" s="170"/>
      <c r="SQI119" s="170"/>
      <c r="SQJ119" s="170"/>
      <c r="SQK119" s="170"/>
      <c r="SQL119" s="170"/>
      <c r="SQM119" s="170"/>
      <c r="SQN119" s="170"/>
      <c r="SQO119" s="170"/>
      <c r="SQP119" s="170"/>
      <c r="SQQ119" s="170"/>
      <c r="SQR119" s="170"/>
      <c r="SQS119" s="170"/>
      <c r="SQT119" s="170"/>
      <c r="SQU119" s="170"/>
      <c r="SQV119" s="170"/>
      <c r="SQW119" s="170"/>
      <c r="SQX119" s="170"/>
      <c r="SQY119" s="170"/>
      <c r="SQZ119" s="170"/>
      <c r="SRA119" s="170"/>
      <c r="SRB119" s="170"/>
      <c r="SRC119" s="170"/>
      <c r="SRD119" s="170"/>
      <c r="SRE119" s="170"/>
      <c r="SRF119" s="170"/>
      <c r="SRG119" s="170"/>
      <c r="SRH119" s="170"/>
      <c r="SRI119" s="170"/>
      <c r="SRJ119" s="170"/>
      <c r="SRK119" s="170"/>
      <c r="SRL119" s="170"/>
      <c r="SRM119" s="170"/>
      <c r="SRN119" s="170"/>
      <c r="SRO119" s="170"/>
      <c r="SRP119" s="170"/>
      <c r="SRQ119" s="170"/>
      <c r="SRR119" s="170"/>
      <c r="SRS119" s="170"/>
      <c r="SRT119" s="170"/>
      <c r="SRU119" s="170"/>
      <c r="SRV119" s="170"/>
      <c r="SRW119" s="170"/>
      <c r="SRX119" s="170"/>
      <c r="SRY119" s="170"/>
      <c r="SRZ119" s="170"/>
      <c r="SSA119" s="170"/>
      <c r="SSB119" s="170"/>
      <c r="SSC119" s="170"/>
      <c r="SSD119" s="170"/>
      <c r="SSE119" s="170"/>
      <c r="SSF119" s="170"/>
      <c r="SSG119" s="170"/>
      <c r="SSH119" s="170"/>
      <c r="SSI119" s="170"/>
      <c r="SSJ119" s="170"/>
      <c r="SSK119" s="170"/>
      <c r="SSL119" s="170"/>
      <c r="SSM119" s="170"/>
      <c r="SSN119" s="170"/>
      <c r="SSO119" s="170"/>
      <c r="SSP119" s="170"/>
      <c r="SSQ119" s="170"/>
      <c r="SSR119" s="170"/>
      <c r="SSS119" s="170"/>
      <c r="SST119" s="170"/>
      <c r="SSU119" s="170"/>
      <c r="SSV119" s="170"/>
      <c r="SSW119" s="170"/>
      <c r="SSX119" s="170"/>
      <c r="SSY119" s="170"/>
      <c r="SSZ119" s="170"/>
      <c r="STA119" s="170"/>
      <c r="STB119" s="170"/>
      <c r="STC119" s="170"/>
      <c r="STD119" s="170"/>
      <c r="STE119" s="170"/>
      <c r="STF119" s="170"/>
      <c r="STG119" s="170"/>
      <c r="STH119" s="170"/>
      <c r="STI119" s="170"/>
      <c r="STJ119" s="170"/>
      <c r="STK119" s="170"/>
      <c r="STL119" s="170"/>
      <c r="STM119" s="170"/>
      <c r="STN119" s="170"/>
      <c r="STO119" s="170"/>
      <c r="STP119" s="170"/>
      <c r="STQ119" s="170"/>
      <c r="STR119" s="170"/>
      <c r="STS119" s="170"/>
      <c r="STT119" s="170"/>
      <c r="STU119" s="170"/>
      <c r="STV119" s="170"/>
      <c r="STW119" s="170"/>
      <c r="STX119" s="170"/>
      <c r="STY119" s="170"/>
      <c r="STZ119" s="170"/>
      <c r="SUA119" s="170"/>
      <c r="SUB119" s="170"/>
      <c r="SUC119" s="170"/>
      <c r="SUD119" s="170"/>
      <c r="SUE119" s="170"/>
      <c r="SUF119" s="170"/>
      <c r="SUG119" s="170"/>
      <c r="SUH119" s="170"/>
      <c r="SUI119" s="170"/>
      <c r="SUJ119" s="170"/>
      <c r="SUK119" s="170"/>
      <c r="SUL119" s="170"/>
      <c r="SUM119" s="170"/>
      <c r="SUN119" s="170"/>
      <c r="SUO119" s="170"/>
      <c r="SUP119" s="170"/>
      <c r="SUQ119" s="170"/>
      <c r="SUR119" s="170"/>
      <c r="SUS119" s="170"/>
      <c r="SUT119" s="170"/>
      <c r="SUU119" s="170"/>
      <c r="SUV119" s="170"/>
      <c r="SUW119" s="170"/>
      <c r="SUX119" s="170"/>
      <c r="SUY119" s="170"/>
      <c r="SUZ119" s="170"/>
      <c r="SVA119" s="170"/>
      <c r="SVB119" s="170"/>
      <c r="SVC119" s="170"/>
      <c r="SVD119" s="170"/>
      <c r="SVE119" s="170"/>
      <c r="SVF119" s="170"/>
      <c r="SVG119" s="170"/>
      <c r="SVH119" s="170"/>
      <c r="SVI119" s="170"/>
      <c r="SVJ119" s="170"/>
      <c r="SVK119" s="170"/>
      <c r="SVL119" s="170"/>
      <c r="SVM119" s="170"/>
      <c r="SVN119" s="170"/>
      <c r="SVO119" s="170"/>
      <c r="SVP119" s="170"/>
      <c r="SVQ119" s="170"/>
      <c r="SVR119" s="170"/>
      <c r="SVS119" s="170"/>
      <c r="SVT119" s="170"/>
      <c r="SVU119" s="170"/>
      <c r="SVV119" s="170"/>
      <c r="SVW119" s="170"/>
      <c r="SVX119" s="170"/>
      <c r="SVY119" s="170"/>
      <c r="SVZ119" s="170"/>
      <c r="SWA119" s="170"/>
      <c r="SWB119" s="170"/>
      <c r="SWC119" s="170"/>
      <c r="SWD119" s="170"/>
      <c r="SWE119" s="170"/>
      <c r="SWF119" s="170"/>
      <c r="SWG119" s="170"/>
      <c r="SWH119" s="170"/>
      <c r="SWI119" s="170"/>
      <c r="SWJ119" s="170"/>
      <c r="SWK119" s="170"/>
      <c r="SWL119" s="170"/>
      <c r="SWM119" s="170"/>
      <c r="SWN119" s="170"/>
      <c r="SWO119" s="170"/>
      <c r="SWP119" s="170"/>
      <c r="SWQ119" s="170"/>
      <c r="SWR119" s="170"/>
      <c r="SWS119" s="170"/>
      <c r="SWT119" s="170"/>
      <c r="SWU119" s="170"/>
      <c r="SWV119" s="170"/>
      <c r="SWW119" s="170"/>
      <c r="SWX119" s="170"/>
      <c r="SWY119" s="170"/>
      <c r="SWZ119" s="170"/>
      <c r="SXA119" s="170"/>
      <c r="SXB119" s="170"/>
      <c r="SXC119" s="170"/>
      <c r="SXD119" s="170"/>
      <c r="SXE119" s="170"/>
      <c r="SXF119" s="170"/>
      <c r="SXG119" s="170"/>
      <c r="SXH119" s="170"/>
      <c r="SXI119" s="170"/>
      <c r="SXJ119" s="170"/>
      <c r="SXK119" s="170"/>
      <c r="SXL119" s="170"/>
      <c r="SXM119" s="170"/>
      <c r="SXN119" s="170"/>
      <c r="SXO119" s="170"/>
      <c r="SXP119" s="170"/>
      <c r="SXQ119" s="170"/>
      <c r="SXR119" s="170"/>
      <c r="SXS119" s="170"/>
      <c r="SXT119" s="170"/>
      <c r="SXU119" s="170"/>
      <c r="SXV119" s="170"/>
      <c r="SXW119" s="170"/>
      <c r="SXX119" s="170"/>
      <c r="SXY119" s="170"/>
      <c r="SXZ119" s="170"/>
      <c r="SYA119" s="170"/>
      <c r="SYB119" s="170"/>
      <c r="SYC119" s="170"/>
      <c r="SYD119" s="170"/>
      <c r="SYE119" s="170"/>
      <c r="SYF119" s="170"/>
      <c r="SYG119" s="170"/>
      <c r="SYH119" s="170"/>
      <c r="SYI119" s="170"/>
      <c r="SYJ119" s="170"/>
      <c r="SYK119" s="170"/>
      <c r="SYL119" s="170"/>
      <c r="SYM119" s="170"/>
      <c r="SYN119" s="170"/>
      <c r="SYO119" s="170"/>
      <c r="SYP119" s="170"/>
      <c r="SYQ119" s="170"/>
      <c r="SYR119" s="170"/>
      <c r="SYS119" s="170"/>
      <c r="SYT119" s="170"/>
      <c r="SYU119" s="170"/>
      <c r="SYV119" s="170"/>
      <c r="SYW119" s="170"/>
      <c r="SYX119" s="170"/>
      <c r="SYY119" s="170"/>
      <c r="SYZ119" s="170"/>
      <c r="SZA119" s="170"/>
      <c r="SZB119" s="170"/>
      <c r="SZC119" s="170"/>
      <c r="SZD119" s="170"/>
      <c r="SZE119" s="170"/>
      <c r="SZF119" s="170"/>
      <c r="SZG119" s="170"/>
      <c r="SZH119" s="170"/>
      <c r="SZI119" s="170"/>
      <c r="SZJ119" s="170"/>
      <c r="SZK119" s="170"/>
      <c r="SZL119" s="170"/>
      <c r="SZM119" s="170"/>
      <c r="SZN119" s="170"/>
      <c r="SZO119" s="170"/>
      <c r="SZP119" s="170"/>
      <c r="SZQ119" s="170"/>
      <c r="SZR119" s="170"/>
      <c r="SZS119" s="170"/>
      <c r="SZT119" s="170"/>
      <c r="SZU119" s="170"/>
      <c r="SZV119" s="170"/>
      <c r="SZW119" s="170"/>
      <c r="SZX119" s="170"/>
      <c r="SZY119" s="170"/>
      <c r="SZZ119" s="170"/>
      <c r="TAA119" s="170"/>
      <c r="TAB119" s="170"/>
      <c r="TAC119" s="170"/>
      <c r="TAD119" s="170"/>
      <c r="TAE119" s="170"/>
      <c r="TAF119" s="170"/>
      <c r="TAG119" s="170"/>
      <c r="TAH119" s="170"/>
      <c r="TAI119" s="170"/>
      <c r="TAJ119" s="170"/>
      <c r="TAK119" s="170"/>
      <c r="TAL119" s="170"/>
      <c r="TAM119" s="170"/>
      <c r="TAN119" s="170"/>
      <c r="TAO119" s="170"/>
      <c r="TAP119" s="170"/>
      <c r="TAQ119" s="170"/>
      <c r="TAR119" s="170"/>
      <c r="TAS119" s="170"/>
      <c r="TAT119" s="170"/>
      <c r="TAU119" s="170"/>
      <c r="TAV119" s="170"/>
      <c r="TAW119" s="170"/>
      <c r="TAX119" s="170"/>
      <c r="TAY119" s="170"/>
      <c r="TAZ119" s="170"/>
      <c r="TBA119" s="170"/>
      <c r="TBB119" s="170"/>
      <c r="TBC119" s="170"/>
      <c r="TBD119" s="170"/>
      <c r="TBE119" s="170"/>
      <c r="TBF119" s="170"/>
      <c r="TBG119" s="170"/>
      <c r="TBH119" s="170"/>
      <c r="TBI119" s="170"/>
      <c r="TBJ119" s="170"/>
      <c r="TBK119" s="170"/>
      <c r="TBL119" s="170"/>
      <c r="TBM119" s="170"/>
      <c r="TBN119" s="170"/>
      <c r="TBO119" s="170"/>
      <c r="TBP119" s="170"/>
      <c r="TBQ119" s="170"/>
      <c r="TBR119" s="170"/>
      <c r="TBS119" s="170"/>
      <c r="TBT119" s="170"/>
      <c r="TBU119" s="170"/>
      <c r="TBV119" s="170"/>
      <c r="TBW119" s="170"/>
      <c r="TBX119" s="170"/>
      <c r="TBY119" s="170"/>
      <c r="TBZ119" s="170"/>
      <c r="TCA119" s="170"/>
      <c r="TCB119" s="170"/>
      <c r="TCC119" s="170"/>
      <c r="TCD119" s="170"/>
      <c r="TCE119" s="170"/>
      <c r="TCF119" s="170"/>
      <c r="TCG119" s="170"/>
      <c r="TCH119" s="170"/>
      <c r="TCI119" s="170"/>
      <c r="TCJ119" s="170"/>
      <c r="TCK119" s="170"/>
      <c r="TCL119" s="170"/>
      <c r="TCM119" s="170"/>
      <c r="TCN119" s="170"/>
      <c r="TCO119" s="170"/>
      <c r="TCP119" s="170"/>
      <c r="TCQ119" s="170"/>
      <c r="TCR119" s="170"/>
      <c r="TCS119" s="170"/>
      <c r="TCT119" s="170"/>
      <c r="TCU119" s="170"/>
      <c r="TCV119" s="170"/>
      <c r="TCW119" s="170"/>
      <c r="TCX119" s="170"/>
      <c r="TCY119" s="170"/>
      <c r="TCZ119" s="170"/>
      <c r="TDA119" s="170"/>
      <c r="TDB119" s="170"/>
      <c r="TDC119" s="170"/>
      <c r="TDD119" s="170"/>
      <c r="TDE119" s="170"/>
      <c r="TDF119" s="170"/>
      <c r="TDG119" s="170"/>
      <c r="TDH119" s="170"/>
      <c r="TDI119" s="170"/>
      <c r="TDJ119" s="170"/>
      <c r="TDK119" s="170"/>
      <c r="TDL119" s="170"/>
      <c r="TDM119" s="170"/>
      <c r="TDN119" s="170"/>
      <c r="TDO119" s="170"/>
      <c r="TDP119" s="170"/>
      <c r="TDQ119" s="170"/>
      <c r="TDR119" s="170"/>
      <c r="TDS119" s="170"/>
      <c r="TDT119" s="170"/>
      <c r="TDU119" s="170"/>
      <c r="TDV119" s="170"/>
      <c r="TDW119" s="170"/>
      <c r="TDX119" s="170"/>
      <c r="TDY119" s="170"/>
      <c r="TDZ119" s="170"/>
      <c r="TEA119" s="170"/>
      <c r="TEB119" s="170"/>
      <c r="TEC119" s="170"/>
      <c r="TED119" s="170"/>
      <c r="TEE119" s="170"/>
      <c r="TEF119" s="170"/>
      <c r="TEG119" s="170"/>
      <c r="TEH119" s="170"/>
      <c r="TEI119" s="170"/>
      <c r="TEJ119" s="170"/>
      <c r="TEK119" s="170"/>
      <c r="TEL119" s="170"/>
      <c r="TEM119" s="170"/>
      <c r="TEN119" s="170"/>
      <c r="TEO119" s="170"/>
      <c r="TEP119" s="170"/>
      <c r="TEQ119" s="170"/>
      <c r="TER119" s="170"/>
      <c r="TES119" s="170"/>
      <c r="TET119" s="170"/>
      <c r="TEU119" s="170"/>
      <c r="TEV119" s="170"/>
      <c r="TEW119" s="170"/>
      <c r="TEX119" s="170"/>
      <c r="TEY119" s="170"/>
      <c r="TEZ119" s="170"/>
      <c r="TFA119" s="170"/>
      <c r="TFB119" s="170"/>
      <c r="TFC119" s="170"/>
      <c r="TFD119" s="170"/>
      <c r="TFE119" s="170"/>
      <c r="TFF119" s="170"/>
      <c r="TFG119" s="170"/>
      <c r="TFH119" s="170"/>
      <c r="TFI119" s="170"/>
      <c r="TFJ119" s="170"/>
      <c r="TFK119" s="170"/>
      <c r="TFL119" s="170"/>
      <c r="TFM119" s="170"/>
      <c r="TFN119" s="170"/>
      <c r="TFO119" s="170"/>
      <c r="TFP119" s="170"/>
      <c r="TFQ119" s="170"/>
      <c r="TFR119" s="170"/>
      <c r="TFS119" s="170"/>
      <c r="TFT119" s="170"/>
      <c r="TFU119" s="170"/>
      <c r="TFV119" s="170"/>
      <c r="TFW119" s="170"/>
      <c r="TFX119" s="170"/>
      <c r="TFY119" s="170"/>
      <c r="TFZ119" s="170"/>
      <c r="TGA119" s="170"/>
      <c r="TGB119" s="170"/>
      <c r="TGC119" s="170"/>
      <c r="TGD119" s="170"/>
      <c r="TGE119" s="170"/>
      <c r="TGF119" s="170"/>
      <c r="TGG119" s="170"/>
      <c r="TGH119" s="170"/>
      <c r="TGI119" s="170"/>
      <c r="TGJ119" s="170"/>
      <c r="TGK119" s="170"/>
      <c r="TGL119" s="170"/>
      <c r="TGM119" s="170"/>
      <c r="TGN119" s="170"/>
      <c r="TGO119" s="170"/>
      <c r="TGP119" s="170"/>
      <c r="TGQ119" s="170"/>
      <c r="TGR119" s="170"/>
      <c r="TGS119" s="170"/>
      <c r="TGT119" s="170"/>
      <c r="TGU119" s="170"/>
      <c r="TGV119" s="170"/>
      <c r="TGW119" s="170"/>
      <c r="TGX119" s="170"/>
      <c r="TGY119" s="170"/>
      <c r="TGZ119" s="170"/>
      <c r="THA119" s="170"/>
      <c r="THB119" s="170"/>
      <c r="THC119" s="170"/>
      <c r="THD119" s="170"/>
      <c r="THE119" s="170"/>
      <c r="THF119" s="170"/>
      <c r="THG119" s="170"/>
      <c r="THH119" s="170"/>
      <c r="THI119" s="170"/>
      <c r="THJ119" s="170"/>
      <c r="THK119" s="170"/>
      <c r="THL119" s="170"/>
      <c r="THM119" s="170"/>
      <c r="THN119" s="170"/>
      <c r="THO119" s="170"/>
      <c r="THP119" s="170"/>
      <c r="THQ119" s="170"/>
      <c r="THR119" s="170"/>
      <c r="THS119" s="170"/>
      <c r="THT119" s="170"/>
      <c r="THU119" s="170"/>
      <c r="THV119" s="170"/>
      <c r="THW119" s="170"/>
      <c r="THX119" s="170"/>
      <c r="THY119" s="170"/>
      <c r="THZ119" s="170"/>
      <c r="TIA119" s="170"/>
      <c r="TIB119" s="170"/>
      <c r="TIC119" s="170"/>
      <c r="TID119" s="170"/>
      <c r="TIE119" s="170"/>
      <c r="TIF119" s="170"/>
      <c r="TIG119" s="170"/>
      <c r="TIH119" s="170"/>
      <c r="TII119" s="170"/>
      <c r="TIJ119" s="170"/>
      <c r="TIK119" s="170"/>
      <c r="TIL119" s="170"/>
      <c r="TIM119" s="170"/>
      <c r="TIN119" s="170"/>
      <c r="TIO119" s="170"/>
      <c r="TIP119" s="170"/>
      <c r="TIQ119" s="170"/>
      <c r="TIR119" s="170"/>
      <c r="TIS119" s="170"/>
      <c r="TIT119" s="170"/>
      <c r="TIU119" s="170"/>
      <c r="TIV119" s="170"/>
      <c r="TIW119" s="170"/>
      <c r="TIX119" s="170"/>
      <c r="TIY119" s="170"/>
      <c r="TIZ119" s="170"/>
      <c r="TJA119" s="170"/>
      <c r="TJB119" s="170"/>
      <c r="TJC119" s="170"/>
      <c r="TJD119" s="170"/>
      <c r="TJE119" s="170"/>
      <c r="TJF119" s="170"/>
      <c r="TJG119" s="170"/>
      <c r="TJH119" s="170"/>
      <c r="TJI119" s="170"/>
      <c r="TJJ119" s="170"/>
      <c r="TJK119" s="170"/>
      <c r="TJL119" s="170"/>
      <c r="TJM119" s="170"/>
      <c r="TJN119" s="170"/>
      <c r="TJO119" s="170"/>
      <c r="TJP119" s="170"/>
      <c r="TJQ119" s="170"/>
      <c r="TJR119" s="170"/>
      <c r="TJS119" s="170"/>
      <c r="TJT119" s="170"/>
      <c r="TJU119" s="170"/>
      <c r="TJV119" s="170"/>
      <c r="TJW119" s="170"/>
      <c r="TJX119" s="170"/>
      <c r="TJY119" s="170"/>
      <c r="TJZ119" s="170"/>
      <c r="TKA119" s="170"/>
      <c r="TKB119" s="170"/>
      <c r="TKC119" s="170"/>
      <c r="TKD119" s="170"/>
      <c r="TKE119" s="170"/>
      <c r="TKF119" s="170"/>
      <c r="TKG119" s="170"/>
      <c r="TKH119" s="170"/>
      <c r="TKI119" s="170"/>
      <c r="TKJ119" s="170"/>
      <c r="TKK119" s="170"/>
      <c r="TKL119" s="170"/>
      <c r="TKM119" s="170"/>
      <c r="TKN119" s="170"/>
      <c r="TKO119" s="170"/>
      <c r="TKP119" s="170"/>
      <c r="TKQ119" s="170"/>
      <c r="TKR119" s="170"/>
      <c r="TKS119" s="170"/>
      <c r="TKT119" s="170"/>
      <c r="TKU119" s="170"/>
      <c r="TKV119" s="170"/>
      <c r="TKW119" s="170"/>
      <c r="TKX119" s="170"/>
      <c r="TKY119" s="170"/>
      <c r="TKZ119" s="170"/>
      <c r="TLA119" s="170"/>
      <c r="TLB119" s="170"/>
      <c r="TLC119" s="170"/>
      <c r="TLD119" s="170"/>
      <c r="TLE119" s="170"/>
      <c r="TLF119" s="170"/>
      <c r="TLG119" s="170"/>
      <c r="TLH119" s="170"/>
      <c r="TLI119" s="170"/>
      <c r="TLJ119" s="170"/>
      <c r="TLK119" s="170"/>
      <c r="TLL119" s="170"/>
      <c r="TLM119" s="170"/>
      <c r="TLN119" s="170"/>
      <c r="TLO119" s="170"/>
      <c r="TLP119" s="170"/>
      <c r="TLQ119" s="170"/>
      <c r="TLR119" s="170"/>
      <c r="TLS119" s="170"/>
      <c r="TLT119" s="170"/>
      <c r="TLU119" s="170"/>
      <c r="TLV119" s="170"/>
      <c r="TLW119" s="170"/>
      <c r="TLX119" s="170"/>
      <c r="TLY119" s="170"/>
      <c r="TLZ119" s="170"/>
      <c r="TMA119" s="170"/>
      <c r="TMB119" s="170"/>
      <c r="TMC119" s="170"/>
      <c r="TMD119" s="170"/>
      <c r="TME119" s="170"/>
      <c r="TMF119" s="170"/>
      <c r="TMG119" s="170"/>
      <c r="TMH119" s="170"/>
      <c r="TMI119" s="170"/>
      <c r="TMJ119" s="170"/>
      <c r="TMK119" s="170"/>
      <c r="TML119" s="170"/>
      <c r="TMM119" s="170"/>
      <c r="TMN119" s="170"/>
      <c r="TMO119" s="170"/>
      <c r="TMP119" s="170"/>
      <c r="TMQ119" s="170"/>
      <c r="TMR119" s="170"/>
      <c r="TMS119" s="170"/>
      <c r="TMT119" s="170"/>
      <c r="TMU119" s="170"/>
      <c r="TMV119" s="170"/>
      <c r="TMW119" s="170"/>
      <c r="TMX119" s="170"/>
      <c r="TMY119" s="170"/>
      <c r="TMZ119" s="170"/>
      <c r="TNA119" s="170"/>
      <c r="TNB119" s="170"/>
      <c r="TNC119" s="170"/>
      <c r="TND119" s="170"/>
      <c r="TNE119" s="170"/>
      <c r="TNF119" s="170"/>
      <c r="TNG119" s="170"/>
      <c r="TNH119" s="170"/>
      <c r="TNI119" s="170"/>
      <c r="TNJ119" s="170"/>
      <c r="TNK119" s="170"/>
      <c r="TNL119" s="170"/>
      <c r="TNM119" s="170"/>
      <c r="TNN119" s="170"/>
      <c r="TNO119" s="170"/>
      <c r="TNP119" s="170"/>
      <c r="TNQ119" s="170"/>
      <c r="TNR119" s="170"/>
      <c r="TNS119" s="170"/>
      <c r="TNT119" s="170"/>
      <c r="TNU119" s="170"/>
      <c r="TNV119" s="170"/>
      <c r="TNW119" s="170"/>
      <c r="TNX119" s="170"/>
      <c r="TNY119" s="170"/>
      <c r="TNZ119" s="170"/>
      <c r="TOA119" s="170"/>
      <c r="TOB119" s="170"/>
      <c r="TOC119" s="170"/>
      <c r="TOD119" s="170"/>
      <c r="TOE119" s="170"/>
      <c r="TOF119" s="170"/>
      <c r="TOG119" s="170"/>
      <c r="TOH119" s="170"/>
      <c r="TOI119" s="170"/>
      <c r="TOJ119" s="170"/>
      <c r="TOK119" s="170"/>
      <c r="TOL119" s="170"/>
      <c r="TOM119" s="170"/>
      <c r="TON119" s="170"/>
      <c r="TOO119" s="170"/>
      <c r="TOP119" s="170"/>
      <c r="TOQ119" s="170"/>
      <c r="TOR119" s="170"/>
      <c r="TOS119" s="170"/>
      <c r="TOT119" s="170"/>
      <c r="TOU119" s="170"/>
      <c r="TOV119" s="170"/>
      <c r="TOW119" s="170"/>
      <c r="TOX119" s="170"/>
      <c r="TOY119" s="170"/>
      <c r="TOZ119" s="170"/>
      <c r="TPA119" s="170"/>
      <c r="TPB119" s="170"/>
      <c r="TPC119" s="170"/>
      <c r="TPD119" s="170"/>
      <c r="TPE119" s="170"/>
      <c r="TPF119" s="170"/>
      <c r="TPG119" s="170"/>
      <c r="TPH119" s="170"/>
      <c r="TPI119" s="170"/>
      <c r="TPJ119" s="170"/>
      <c r="TPK119" s="170"/>
      <c r="TPL119" s="170"/>
      <c r="TPM119" s="170"/>
      <c r="TPN119" s="170"/>
      <c r="TPO119" s="170"/>
      <c r="TPP119" s="170"/>
      <c r="TPQ119" s="170"/>
      <c r="TPR119" s="170"/>
      <c r="TPS119" s="170"/>
      <c r="TPT119" s="170"/>
      <c r="TPU119" s="170"/>
      <c r="TPV119" s="170"/>
      <c r="TPW119" s="170"/>
      <c r="TPX119" s="170"/>
      <c r="TPY119" s="170"/>
      <c r="TPZ119" s="170"/>
      <c r="TQA119" s="170"/>
      <c r="TQB119" s="170"/>
      <c r="TQC119" s="170"/>
      <c r="TQD119" s="170"/>
      <c r="TQE119" s="170"/>
      <c r="TQF119" s="170"/>
      <c r="TQG119" s="170"/>
      <c r="TQH119" s="170"/>
      <c r="TQI119" s="170"/>
      <c r="TQJ119" s="170"/>
      <c r="TQK119" s="170"/>
      <c r="TQL119" s="170"/>
      <c r="TQM119" s="170"/>
      <c r="TQN119" s="170"/>
      <c r="TQO119" s="170"/>
      <c r="TQP119" s="170"/>
      <c r="TQQ119" s="170"/>
      <c r="TQR119" s="170"/>
      <c r="TQS119" s="170"/>
      <c r="TQT119" s="170"/>
      <c r="TQU119" s="170"/>
      <c r="TQV119" s="170"/>
      <c r="TQW119" s="170"/>
      <c r="TQX119" s="170"/>
      <c r="TQY119" s="170"/>
      <c r="TQZ119" s="170"/>
      <c r="TRA119" s="170"/>
      <c r="TRB119" s="170"/>
      <c r="TRC119" s="170"/>
      <c r="TRD119" s="170"/>
      <c r="TRE119" s="170"/>
      <c r="TRF119" s="170"/>
      <c r="TRG119" s="170"/>
      <c r="TRH119" s="170"/>
      <c r="TRI119" s="170"/>
      <c r="TRJ119" s="170"/>
      <c r="TRK119" s="170"/>
      <c r="TRL119" s="170"/>
      <c r="TRM119" s="170"/>
      <c r="TRN119" s="170"/>
      <c r="TRO119" s="170"/>
      <c r="TRP119" s="170"/>
      <c r="TRQ119" s="170"/>
      <c r="TRR119" s="170"/>
      <c r="TRS119" s="170"/>
      <c r="TRT119" s="170"/>
      <c r="TRU119" s="170"/>
      <c r="TRV119" s="170"/>
      <c r="TRW119" s="170"/>
      <c r="TRX119" s="170"/>
      <c r="TRY119" s="170"/>
      <c r="TRZ119" s="170"/>
      <c r="TSA119" s="170"/>
      <c r="TSB119" s="170"/>
      <c r="TSC119" s="170"/>
      <c r="TSD119" s="170"/>
      <c r="TSE119" s="170"/>
      <c r="TSF119" s="170"/>
      <c r="TSG119" s="170"/>
      <c r="TSH119" s="170"/>
      <c r="TSI119" s="170"/>
      <c r="TSJ119" s="170"/>
      <c r="TSK119" s="170"/>
      <c r="TSL119" s="170"/>
      <c r="TSM119" s="170"/>
      <c r="TSN119" s="170"/>
      <c r="TSO119" s="170"/>
      <c r="TSP119" s="170"/>
      <c r="TSQ119" s="170"/>
      <c r="TSR119" s="170"/>
      <c r="TSS119" s="170"/>
      <c r="TST119" s="170"/>
      <c r="TSU119" s="170"/>
      <c r="TSV119" s="170"/>
      <c r="TSW119" s="170"/>
      <c r="TSX119" s="170"/>
      <c r="TSY119" s="170"/>
      <c r="TSZ119" s="170"/>
      <c r="TTA119" s="170"/>
      <c r="TTB119" s="170"/>
      <c r="TTC119" s="170"/>
      <c r="TTD119" s="170"/>
      <c r="TTE119" s="170"/>
      <c r="TTF119" s="170"/>
      <c r="TTG119" s="170"/>
      <c r="TTH119" s="170"/>
      <c r="TTI119" s="170"/>
      <c r="TTJ119" s="170"/>
      <c r="TTK119" s="170"/>
      <c r="TTL119" s="170"/>
      <c r="TTM119" s="170"/>
      <c r="TTN119" s="170"/>
      <c r="TTO119" s="170"/>
      <c r="TTP119" s="170"/>
      <c r="TTQ119" s="170"/>
      <c r="TTR119" s="170"/>
      <c r="TTS119" s="170"/>
      <c r="TTT119" s="170"/>
      <c r="TTU119" s="170"/>
      <c r="TTV119" s="170"/>
      <c r="TTW119" s="170"/>
      <c r="TTX119" s="170"/>
      <c r="TTY119" s="170"/>
      <c r="TTZ119" s="170"/>
      <c r="TUA119" s="170"/>
      <c r="TUB119" s="170"/>
      <c r="TUC119" s="170"/>
      <c r="TUD119" s="170"/>
      <c r="TUE119" s="170"/>
      <c r="TUF119" s="170"/>
      <c r="TUG119" s="170"/>
      <c r="TUH119" s="170"/>
      <c r="TUI119" s="170"/>
      <c r="TUJ119" s="170"/>
      <c r="TUK119" s="170"/>
      <c r="TUL119" s="170"/>
      <c r="TUM119" s="170"/>
      <c r="TUN119" s="170"/>
      <c r="TUO119" s="170"/>
      <c r="TUP119" s="170"/>
      <c r="TUQ119" s="170"/>
      <c r="TUR119" s="170"/>
      <c r="TUS119" s="170"/>
      <c r="TUT119" s="170"/>
      <c r="TUU119" s="170"/>
      <c r="TUV119" s="170"/>
      <c r="TUW119" s="170"/>
      <c r="TUX119" s="170"/>
      <c r="TUY119" s="170"/>
      <c r="TUZ119" s="170"/>
      <c r="TVA119" s="170"/>
      <c r="TVB119" s="170"/>
      <c r="TVC119" s="170"/>
      <c r="TVD119" s="170"/>
      <c r="TVE119" s="170"/>
      <c r="TVF119" s="170"/>
      <c r="TVG119" s="170"/>
      <c r="TVH119" s="170"/>
      <c r="TVI119" s="170"/>
      <c r="TVJ119" s="170"/>
      <c r="TVK119" s="170"/>
      <c r="TVL119" s="170"/>
      <c r="TVM119" s="170"/>
      <c r="TVN119" s="170"/>
      <c r="TVO119" s="170"/>
      <c r="TVP119" s="170"/>
      <c r="TVQ119" s="170"/>
      <c r="TVR119" s="170"/>
      <c r="TVS119" s="170"/>
      <c r="TVT119" s="170"/>
      <c r="TVU119" s="170"/>
      <c r="TVV119" s="170"/>
      <c r="TVW119" s="170"/>
      <c r="TVX119" s="170"/>
      <c r="TVY119" s="170"/>
      <c r="TVZ119" s="170"/>
      <c r="TWA119" s="170"/>
      <c r="TWB119" s="170"/>
      <c r="TWC119" s="170"/>
      <c r="TWD119" s="170"/>
      <c r="TWE119" s="170"/>
      <c r="TWF119" s="170"/>
      <c r="TWG119" s="170"/>
      <c r="TWH119" s="170"/>
      <c r="TWI119" s="170"/>
      <c r="TWJ119" s="170"/>
      <c r="TWK119" s="170"/>
      <c r="TWL119" s="170"/>
      <c r="TWM119" s="170"/>
      <c r="TWN119" s="170"/>
      <c r="TWO119" s="170"/>
      <c r="TWP119" s="170"/>
      <c r="TWQ119" s="170"/>
      <c r="TWR119" s="170"/>
      <c r="TWS119" s="170"/>
      <c r="TWT119" s="170"/>
      <c r="TWU119" s="170"/>
      <c r="TWV119" s="170"/>
      <c r="TWW119" s="170"/>
      <c r="TWX119" s="170"/>
      <c r="TWY119" s="170"/>
      <c r="TWZ119" s="170"/>
      <c r="TXA119" s="170"/>
      <c r="TXB119" s="170"/>
      <c r="TXC119" s="170"/>
      <c r="TXD119" s="170"/>
      <c r="TXE119" s="170"/>
      <c r="TXF119" s="170"/>
      <c r="TXG119" s="170"/>
      <c r="TXH119" s="170"/>
      <c r="TXI119" s="170"/>
      <c r="TXJ119" s="170"/>
      <c r="TXK119" s="170"/>
      <c r="TXL119" s="170"/>
      <c r="TXM119" s="170"/>
      <c r="TXN119" s="170"/>
      <c r="TXO119" s="170"/>
      <c r="TXP119" s="170"/>
      <c r="TXQ119" s="170"/>
      <c r="TXR119" s="170"/>
      <c r="TXS119" s="170"/>
      <c r="TXT119" s="170"/>
      <c r="TXU119" s="170"/>
      <c r="TXV119" s="170"/>
      <c r="TXW119" s="170"/>
      <c r="TXX119" s="170"/>
      <c r="TXY119" s="170"/>
      <c r="TXZ119" s="170"/>
      <c r="TYA119" s="170"/>
      <c r="TYB119" s="170"/>
      <c r="TYC119" s="170"/>
      <c r="TYD119" s="170"/>
      <c r="TYE119" s="170"/>
      <c r="TYF119" s="170"/>
      <c r="TYG119" s="170"/>
      <c r="TYH119" s="170"/>
      <c r="TYI119" s="170"/>
      <c r="TYJ119" s="170"/>
      <c r="TYK119" s="170"/>
      <c r="TYL119" s="170"/>
      <c r="TYM119" s="170"/>
      <c r="TYN119" s="170"/>
      <c r="TYO119" s="170"/>
      <c r="TYP119" s="170"/>
      <c r="TYQ119" s="170"/>
      <c r="TYR119" s="170"/>
      <c r="TYS119" s="170"/>
      <c r="TYT119" s="170"/>
      <c r="TYU119" s="170"/>
      <c r="TYV119" s="170"/>
      <c r="TYW119" s="170"/>
      <c r="TYX119" s="170"/>
      <c r="TYY119" s="170"/>
      <c r="TYZ119" s="170"/>
      <c r="TZA119" s="170"/>
      <c r="TZB119" s="170"/>
      <c r="TZC119" s="170"/>
      <c r="TZD119" s="170"/>
      <c r="TZE119" s="170"/>
      <c r="TZF119" s="170"/>
      <c r="TZG119" s="170"/>
      <c r="TZH119" s="170"/>
      <c r="TZI119" s="170"/>
      <c r="TZJ119" s="170"/>
      <c r="TZK119" s="170"/>
      <c r="TZL119" s="170"/>
      <c r="TZM119" s="170"/>
      <c r="TZN119" s="170"/>
      <c r="TZO119" s="170"/>
      <c r="TZP119" s="170"/>
      <c r="TZQ119" s="170"/>
      <c r="TZR119" s="170"/>
      <c r="TZS119" s="170"/>
      <c r="TZT119" s="170"/>
      <c r="TZU119" s="170"/>
      <c r="TZV119" s="170"/>
      <c r="TZW119" s="170"/>
      <c r="TZX119" s="170"/>
      <c r="TZY119" s="170"/>
      <c r="TZZ119" s="170"/>
      <c r="UAA119" s="170"/>
      <c r="UAB119" s="170"/>
      <c r="UAC119" s="170"/>
      <c r="UAD119" s="170"/>
      <c r="UAE119" s="170"/>
      <c r="UAF119" s="170"/>
      <c r="UAG119" s="170"/>
      <c r="UAH119" s="170"/>
      <c r="UAI119" s="170"/>
      <c r="UAJ119" s="170"/>
      <c r="UAK119" s="170"/>
      <c r="UAL119" s="170"/>
      <c r="UAM119" s="170"/>
      <c r="UAN119" s="170"/>
      <c r="UAO119" s="170"/>
      <c r="UAP119" s="170"/>
      <c r="UAQ119" s="170"/>
      <c r="UAR119" s="170"/>
      <c r="UAS119" s="170"/>
      <c r="UAT119" s="170"/>
      <c r="UAU119" s="170"/>
      <c r="UAV119" s="170"/>
      <c r="UAW119" s="170"/>
      <c r="UAX119" s="170"/>
      <c r="UAY119" s="170"/>
      <c r="UAZ119" s="170"/>
      <c r="UBA119" s="170"/>
      <c r="UBB119" s="170"/>
      <c r="UBC119" s="170"/>
      <c r="UBD119" s="170"/>
      <c r="UBE119" s="170"/>
      <c r="UBF119" s="170"/>
      <c r="UBG119" s="170"/>
      <c r="UBH119" s="170"/>
      <c r="UBI119" s="170"/>
      <c r="UBJ119" s="170"/>
      <c r="UBK119" s="170"/>
      <c r="UBL119" s="170"/>
      <c r="UBM119" s="170"/>
      <c r="UBN119" s="170"/>
      <c r="UBO119" s="170"/>
      <c r="UBP119" s="170"/>
      <c r="UBQ119" s="170"/>
      <c r="UBR119" s="170"/>
      <c r="UBS119" s="170"/>
      <c r="UBT119" s="170"/>
      <c r="UBU119" s="170"/>
      <c r="UBV119" s="170"/>
      <c r="UBW119" s="170"/>
      <c r="UBX119" s="170"/>
      <c r="UBY119" s="170"/>
      <c r="UBZ119" s="170"/>
      <c r="UCA119" s="170"/>
      <c r="UCB119" s="170"/>
      <c r="UCC119" s="170"/>
      <c r="UCD119" s="170"/>
      <c r="UCE119" s="170"/>
      <c r="UCF119" s="170"/>
      <c r="UCG119" s="170"/>
      <c r="UCH119" s="170"/>
      <c r="UCI119" s="170"/>
      <c r="UCJ119" s="170"/>
      <c r="UCK119" s="170"/>
      <c r="UCL119" s="170"/>
      <c r="UCM119" s="170"/>
      <c r="UCN119" s="170"/>
      <c r="UCO119" s="170"/>
      <c r="UCP119" s="170"/>
      <c r="UCQ119" s="170"/>
      <c r="UCR119" s="170"/>
      <c r="UCS119" s="170"/>
      <c r="UCT119" s="170"/>
      <c r="UCU119" s="170"/>
      <c r="UCV119" s="170"/>
      <c r="UCW119" s="170"/>
      <c r="UCX119" s="170"/>
      <c r="UCY119" s="170"/>
      <c r="UCZ119" s="170"/>
      <c r="UDA119" s="170"/>
      <c r="UDB119" s="170"/>
      <c r="UDC119" s="170"/>
      <c r="UDD119" s="170"/>
      <c r="UDE119" s="170"/>
      <c r="UDF119" s="170"/>
      <c r="UDG119" s="170"/>
      <c r="UDH119" s="170"/>
      <c r="UDI119" s="170"/>
      <c r="UDJ119" s="170"/>
      <c r="UDK119" s="170"/>
      <c r="UDL119" s="170"/>
      <c r="UDM119" s="170"/>
      <c r="UDN119" s="170"/>
      <c r="UDO119" s="170"/>
      <c r="UDP119" s="170"/>
      <c r="UDQ119" s="170"/>
      <c r="UDR119" s="170"/>
      <c r="UDS119" s="170"/>
      <c r="UDT119" s="170"/>
      <c r="UDU119" s="170"/>
      <c r="UDV119" s="170"/>
      <c r="UDW119" s="170"/>
      <c r="UDX119" s="170"/>
      <c r="UDY119" s="170"/>
      <c r="UDZ119" s="170"/>
      <c r="UEA119" s="170"/>
      <c r="UEB119" s="170"/>
      <c r="UEC119" s="170"/>
      <c r="UED119" s="170"/>
      <c r="UEE119" s="170"/>
      <c r="UEF119" s="170"/>
      <c r="UEG119" s="170"/>
      <c r="UEH119" s="170"/>
      <c r="UEI119" s="170"/>
      <c r="UEJ119" s="170"/>
      <c r="UEK119" s="170"/>
      <c r="UEL119" s="170"/>
      <c r="UEM119" s="170"/>
      <c r="UEN119" s="170"/>
      <c r="UEO119" s="170"/>
      <c r="UEP119" s="170"/>
      <c r="UEQ119" s="170"/>
      <c r="UER119" s="170"/>
      <c r="UES119" s="170"/>
      <c r="UET119" s="170"/>
      <c r="UEU119" s="170"/>
      <c r="UEV119" s="170"/>
      <c r="UEW119" s="170"/>
      <c r="UEX119" s="170"/>
      <c r="UEY119" s="170"/>
      <c r="UEZ119" s="170"/>
      <c r="UFA119" s="170"/>
      <c r="UFB119" s="170"/>
      <c r="UFC119" s="170"/>
      <c r="UFD119" s="170"/>
      <c r="UFE119" s="170"/>
      <c r="UFF119" s="170"/>
      <c r="UFG119" s="170"/>
      <c r="UFH119" s="170"/>
      <c r="UFI119" s="170"/>
      <c r="UFJ119" s="170"/>
      <c r="UFK119" s="170"/>
      <c r="UFL119" s="170"/>
      <c r="UFM119" s="170"/>
      <c r="UFN119" s="170"/>
      <c r="UFO119" s="170"/>
      <c r="UFP119" s="170"/>
      <c r="UFQ119" s="170"/>
      <c r="UFR119" s="170"/>
      <c r="UFS119" s="170"/>
      <c r="UFT119" s="170"/>
      <c r="UFU119" s="170"/>
      <c r="UFV119" s="170"/>
      <c r="UFW119" s="170"/>
      <c r="UFX119" s="170"/>
      <c r="UFY119" s="170"/>
      <c r="UFZ119" s="170"/>
      <c r="UGA119" s="170"/>
      <c r="UGB119" s="170"/>
      <c r="UGC119" s="170"/>
      <c r="UGD119" s="170"/>
      <c r="UGE119" s="170"/>
      <c r="UGF119" s="170"/>
      <c r="UGG119" s="170"/>
      <c r="UGH119" s="170"/>
      <c r="UGI119" s="170"/>
      <c r="UGJ119" s="170"/>
      <c r="UGK119" s="170"/>
      <c r="UGL119" s="170"/>
      <c r="UGM119" s="170"/>
      <c r="UGN119" s="170"/>
      <c r="UGO119" s="170"/>
      <c r="UGP119" s="170"/>
      <c r="UGQ119" s="170"/>
      <c r="UGR119" s="170"/>
      <c r="UGS119" s="170"/>
      <c r="UGT119" s="170"/>
      <c r="UGU119" s="170"/>
      <c r="UGV119" s="170"/>
      <c r="UGW119" s="170"/>
      <c r="UGX119" s="170"/>
      <c r="UGY119" s="170"/>
      <c r="UGZ119" s="170"/>
      <c r="UHA119" s="170"/>
      <c r="UHB119" s="170"/>
      <c r="UHC119" s="170"/>
      <c r="UHD119" s="170"/>
      <c r="UHE119" s="170"/>
      <c r="UHF119" s="170"/>
      <c r="UHG119" s="170"/>
      <c r="UHH119" s="170"/>
      <c r="UHI119" s="170"/>
      <c r="UHJ119" s="170"/>
      <c r="UHK119" s="170"/>
      <c r="UHL119" s="170"/>
      <c r="UHM119" s="170"/>
      <c r="UHN119" s="170"/>
      <c r="UHO119" s="170"/>
      <c r="UHP119" s="170"/>
      <c r="UHQ119" s="170"/>
      <c r="UHR119" s="170"/>
      <c r="UHS119" s="170"/>
      <c r="UHT119" s="170"/>
      <c r="UHU119" s="170"/>
      <c r="UHV119" s="170"/>
      <c r="UHW119" s="170"/>
      <c r="UHX119" s="170"/>
      <c r="UHY119" s="170"/>
      <c r="UHZ119" s="170"/>
      <c r="UIA119" s="170"/>
      <c r="UIB119" s="170"/>
      <c r="UIC119" s="170"/>
      <c r="UID119" s="170"/>
      <c r="UIE119" s="170"/>
      <c r="UIF119" s="170"/>
      <c r="UIG119" s="170"/>
      <c r="UIH119" s="170"/>
      <c r="UII119" s="170"/>
      <c r="UIJ119" s="170"/>
      <c r="UIK119" s="170"/>
      <c r="UIL119" s="170"/>
      <c r="UIM119" s="170"/>
      <c r="UIN119" s="170"/>
      <c r="UIO119" s="170"/>
      <c r="UIP119" s="170"/>
      <c r="UIQ119" s="170"/>
      <c r="UIR119" s="170"/>
      <c r="UIS119" s="170"/>
      <c r="UIT119" s="170"/>
      <c r="UIU119" s="170"/>
      <c r="UIV119" s="170"/>
      <c r="UIW119" s="170"/>
      <c r="UIX119" s="170"/>
      <c r="UIY119" s="170"/>
      <c r="UIZ119" s="170"/>
      <c r="UJA119" s="170"/>
      <c r="UJB119" s="170"/>
      <c r="UJC119" s="170"/>
      <c r="UJD119" s="170"/>
      <c r="UJE119" s="170"/>
      <c r="UJF119" s="170"/>
      <c r="UJG119" s="170"/>
      <c r="UJH119" s="170"/>
      <c r="UJI119" s="170"/>
      <c r="UJJ119" s="170"/>
      <c r="UJK119" s="170"/>
      <c r="UJL119" s="170"/>
      <c r="UJM119" s="170"/>
      <c r="UJN119" s="170"/>
      <c r="UJO119" s="170"/>
      <c r="UJP119" s="170"/>
      <c r="UJQ119" s="170"/>
      <c r="UJR119" s="170"/>
      <c r="UJS119" s="170"/>
      <c r="UJT119" s="170"/>
      <c r="UJU119" s="170"/>
      <c r="UJV119" s="170"/>
      <c r="UJW119" s="170"/>
      <c r="UJX119" s="170"/>
      <c r="UJY119" s="170"/>
      <c r="UJZ119" s="170"/>
      <c r="UKA119" s="170"/>
      <c r="UKB119" s="170"/>
      <c r="UKC119" s="170"/>
      <c r="UKD119" s="170"/>
      <c r="UKE119" s="170"/>
      <c r="UKF119" s="170"/>
      <c r="UKG119" s="170"/>
      <c r="UKH119" s="170"/>
      <c r="UKI119" s="170"/>
      <c r="UKJ119" s="170"/>
      <c r="UKK119" s="170"/>
      <c r="UKL119" s="170"/>
      <c r="UKM119" s="170"/>
      <c r="UKN119" s="170"/>
      <c r="UKO119" s="170"/>
      <c r="UKP119" s="170"/>
      <c r="UKQ119" s="170"/>
      <c r="UKR119" s="170"/>
      <c r="UKS119" s="170"/>
      <c r="UKT119" s="170"/>
      <c r="UKU119" s="170"/>
      <c r="UKV119" s="170"/>
      <c r="UKW119" s="170"/>
      <c r="UKX119" s="170"/>
      <c r="UKY119" s="170"/>
      <c r="UKZ119" s="170"/>
      <c r="ULA119" s="170"/>
      <c r="ULB119" s="170"/>
      <c r="ULC119" s="170"/>
      <c r="ULD119" s="170"/>
      <c r="ULE119" s="170"/>
      <c r="ULF119" s="170"/>
      <c r="ULG119" s="170"/>
      <c r="ULH119" s="170"/>
      <c r="ULI119" s="170"/>
      <c r="ULJ119" s="170"/>
      <c r="ULK119" s="170"/>
      <c r="ULL119" s="170"/>
      <c r="ULM119" s="170"/>
      <c r="ULN119" s="170"/>
      <c r="ULO119" s="170"/>
      <c r="ULP119" s="170"/>
      <c r="ULQ119" s="170"/>
      <c r="ULR119" s="170"/>
      <c r="ULS119" s="170"/>
      <c r="ULT119" s="170"/>
      <c r="ULU119" s="170"/>
      <c r="ULV119" s="170"/>
      <c r="ULW119" s="170"/>
      <c r="ULX119" s="170"/>
      <c r="ULY119" s="170"/>
      <c r="ULZ119" s="170"/>
      <c r="UMA119" s="170"/>
      <c r="UMB119" s="170"/>
      <c r="UMC119" s="170"/>
      <c r="UMD119" s="170"/>
      <c r="UME119" s="170"/>
      <c r="UMF119" s="170"/>
      <c r="UMG119" s="170"/>
      <c r="UMH119" s="170"/>
      <c r="UMI119" s="170"/>
      <c r="UMJ119" s="170"/>
      <c r="UMK119" s="170"/>
      <c r="UML119" s="170"/>
      <c r="UMM119" s="170"/>
      <c r="UMN119" s="170"/>
      <c r="UMO119" s="170"/>
      <c r="UMP119" s="170"/>
      <c r="UMQ119" s="170"/>
      <c r="UMR119" s="170"/>
      <c r="UMS119" s="170"/>
      <c r="UMT119" s="170"/>
      <c r="UMU119" s="170"/>
      <c r="UMV119" s="170"/>
      <c r="UMW119" s="170"/>
      <c r="UMX119" s="170"/>
      <c r="UMY119" s="170"/>
      <c r="UMZ119" s="170"/>
      <c r="UNA119" s="170"/>
      <c r="UNB119" s="170"/>
      <c r="UNC119" s="170"/>
      <c r="UND119" s="170"/>
      <c r="UNE119" s="170"/>
      <c r="UNF119" s="170"/>
      <c r="UNG119" s="170"/>
      <c r="UNH119" s="170"/>
      <c r="UNI119" s="170"/>
      <c r="UNJ119" s="170"/>
      <c r="UNK119" s="170"/>
      <c r="UNL119" s="170"/>
      <c r="UNM119" s="170"/>
      <c r="UNN119" s="170"/>
      <c r="UNO119" s="170"/>
      <c r="UNP119" s="170"/>
      <c r="UNQ119" s="170"/>
      <c r="UNR119" s="170"/>
      <c r="UNS119" s="170"/>
      <c r="UNT119" s="170"/>
      <c r="UNU119" s="170"/>
      <c r="UNV119" s="170"/>
      <c r="UNW119" s="170"/>
      <c r="UNX119" s="170"/>
      <c r="UNY119" s="170"/>
      <c r="UNZ119" s="170"/>
      <c r="UOA119" s="170"/>
      <c r="UOB119" s="170"/>
      <c r="UOC119" s="170"/>
      <c r="UOD119" s="170"/>
      <c r="UOE119" s="170"/>
      <c r="UOF119" s="170"/>
      <c r="UOG119" s="170"/>
      <c r="UOH119" s="170"/>
      <c r="UOI119" s="170"/>
      <c r="UOJ119" s="170"/>
      <c r="UOK119" s="170"/>
      <c r="UOL119" s="170"/>
      <c r="UOM119" s="170"/>
      <c r="UON119" s="170"/>
      <c r="UOO119" s="170"/>
      <c r="UOP119" s="170"/>
      <c r="UOQ119" s="170"/>
      <c r="UOR119" s="170"/>
      <c r="UOS119" s="170"/>
      <c r="UOT119" s="170"/>
      <c r="UOU119" s="170"/>
      <c r="UOV119" s="170"/>
      <c r="UOW119" s="170"/>
      <c r="UOX119" s="170"/>
      <c r="UOY119" s="170"/>
      <c r="UOZ119" s="170"/>
      <c r="UPA119" s="170"/>
      <c r="UPB119" s="170"/>
      <c r="UPC119" s="170"/>
      <c r="UPD119" s="170"/>
      <c r="UPE119" s="170"/>
      <c r="UPF119" s="170"/>
      <c r="UPG119" s="170"/>
      <c r="UPH119" s="170"/>
      <c r="UPI119" s="170"/>
      <c r="UPJ119" s="170"/>
      <c r="UPK119" s="170"/>
      <c r="UPL119" s="170"/>
      <c r="UPM119" s="170"/>
      <c r="UPN119" s="170"/>
      <c r="UPO119" s="170"/>
      <c r="UPP119" s="170"/>
      <c r="UPQ119" s="170"/>
      <c r="UPR119" s="170"/>
      <c r="UPS119" s="170"/>
      <c r="UPT119" s="170"/>
      <c r="UPU119" s="170"/>
      <c r="UPV119" s="170"/>
      <c r="UPW119" s="170"/>
      <c r="UPX119" s="170"/>
      <c r="UPY119" s="170"/>
      <c r="UPZ119" s="170"/>
      <c r="UQA119" s="170"/>
      <c r="UQB119" s="170"/>
      <c r="UQC119" s="170"/>
      <c r="UQD119" s="170"/>
      <c r="UQE119" s="170"/>
      <c r="UQF119" s="170"/>
      <c r="UQG119" s="170"/>
      <c r="UQH119" s="170"/>
      <c r="UQI119" s="170"/>
      <c r="UQJ119" s="170"/>
      <c r="UQK119" s="170"/>
      <c r="UQL119" s="170"/>
      <c r="UQM119" s="170"/>
      <c r="UQN119" s="170"/>
      <c r="UQO119" s="170"/>
      <c r="UQP119" s="170"/>
      <c r="UQQ119" s="170"/>
      <c r="UQR119" s="170"/>
      <c r="UQS119" s="170"/>
      <c r="UQT119" s="170"/>
      <c r="UQU119" s="170"/>
      <c r="UQV119" s="170"/>
      <c r="UQW119" s="170"/>
      <c r="UQX119" s="170"/>
      <c r="UQY119" s="170"/>
      <c r="UQZ119" s="170"/>
      <c r="URA119" s="170"/>
      <c r="URB119" s="170"/>
      <c r="URC119" s="170"/>
      <c r="URD119" s="170"/>
      <c r="URE119" s="170"/>
      <c r="URF119" s="170"/>
      <c r="URG119" s="170"/>
      <c r="URH119" s="170"/>
      <c r="URI119" s="170"/>
      <c r="URJ119" s="170"/>
      <c r="URK119" s="170"/>
      <c r="URL119" s="170"/>
      <c r="URM119" s="170"/>
      <c r="URN119" s="170"/>
      <c r="URO119" s="170"/>
      <c r="URP119" s="170"/>
      <c r="URQ119" s="170"/>
      <c r="URR119" s="170"/>
      <c r="URS119" s="170"/>
      <c r="URT119" s="170"/>
      <c r="URU119" s="170"/>
      <c r="URV119" s="170"/>
      <c r="URW119" s="170"/>
      <c r="URX119" s="170"/>
      <c r="URY119" s="170"/>
      <c r="URZ119" s="170"/>
      <c r="USA119" s="170"/>
      <c r="USB119" s="170"/>
      <c r="USC119" s="170"/>
      <c r="USD119" s="170"/>
      <c r="USE119" s="170"/>
      <c r="USF119" s="170"/>
      <c r="USG119" s="170"/>
      <c r="USH119" s="170"/>
      <c r="USI119" s="170"/>
      <c r="USJ119" s="170"/>
      <c r="USK119" s="170"/>
      <c r="USL119" s="170"/>
      <c r="USM119" s="170"/>
      <c r="USN119" s="170"/>
      <c r="USO119" s="170"/>
      <c r="USP119" s="170"/>
      <c r="USQ119" s="170"/>
      <c r="USR119" s="170"/>
      <c r="USS119" s="170"/>
      <c r="UST119" s="170"/>
      <c r="USU119" s="170"/>
      <c r="USV119" s="170"/>
      <c r="USW119" s="170"/>
      <c r="USX119" s="170"/>
      <c r="USY119" s="170"/>
      <c r="USZ119" s="170"/>
      <c r="UTA119" s="170"/>
      <c r="UTB119" s="170"/>
      <c r="UTC119" s="170"/>
      <c r="UTD119" s="170"/>
      <c r="UTE119" s="170"/>
      <c r="UTF119" s="170"/>
      <c r="UTG119" s="170"/>
      <c r="UTH119" s="170"/>
      <c r="UTI119" s="170"/>
      <c r="UTJ119" s="170"/>
      <c r="UTK119" s="170"/>
      <c r="UTL119" s="170"/>
      <c r="UTM119" s="170"/>
      <c r="UTN119" s="170"/>
      <c r="UTO119" s="170"/>
      <c r="UTP119" s="170"/>
      <c r="UTQ119" s="170"/>
      <c r="UTR119" s="170"/>
      <c r="UTS119" s="170"/>
      <c r="UTT119" s="170"/>
      <c r="UTU119" s="170"/>
      <c r="UTV119" s="170"/>
      <c r="UTW119" s="170"/>
      <c r="UTX119" s="170"/>
      <c r="UTY119" s="170"/>
      <c r="UTZ119" s="170"/>
      <c r="UUA119" s="170"/>
      <c r="UUB119" s="170"/>
      <c r="UUC119" s="170"/>
      <c r="UUD119" s="170"/>
      <c r="UUE119" s="170"/>
      <c r="UUF119" s="170"/>
      <c r="UUG119" s="170"/>
      <c r="UUH119" s="170"/>
      <c r="UUI119" s="170"/>
      <c r="UUJ119" s="170"/>
      <c r="UUK119" s="170"/>
      <c r="UUL119" s="170"/>
      <c r="UUM119" s="170"/>
      <c r="UUN119" s="170"/>
      <c r="UUO119" s="170"/>
      <c r="UUP119" s="170"/>
      <c r="UUQ119" s="170"/>
      <c r="UUR119" s="170"/>
      <c r="UUS119" s="170"/>
      <c r="UUT119" s="170"/>
      <c r="UUU119" s="170"/>
      <c r="UUV119" s="170"/>
      <c r="UUW119" s="170"/>
      <c r="UUX119" s="170"/>
      <c r="UUY119" s="170"/>
      <c r="UUZ119" s="170"/>
      <c r="UVA119" s="170"/>
      <c r="UVB119" s="170"/>
      <c r="UVC119" s="170"/>
      <c r="UVD119" s="170"/>
      <c r="UVE119" s="170"/>
      <c r="UVF119" s="170"/>
      <c r="UVG119" s="170"/>
      <c r="UVH119" s="170"/>
      <c r="UVI119" s="170"/>
      <c r="UVJ119" s="170"/>
      <c r="UVK119" s="170"/>
      <c r="UVL119" s="170"/>
      <c r="UVM119" s="170"/>
      <c r="UVN119" s="170"/>
      <c r="UVO119" s="170"/>
      <c r="UVP119" s="170"/>
      <c r="UVQ119" s="170"/>
      <c r="UVR119" s="170"/>
      <c r="UVS119" s="170"/>
      <c r="UVT119" s="170"/>
      <c r="UVU119" s="170"/>
      <c r="UVV119" s="170"/>
      <c r="UVW119" s="170"/>
      <c r="UVX119" s="170"/>
      <c r="UVY119" s="170"/>
      <c r="UVZ119" s="170"/>
      <c r="UWA119" s="170"/>
      <c r="UWB119" s="170"/>
      <c r="UWC119" s="170"/>
      <c r="UWD119" s="170"/>
      <c r="UWE119" s="170"/>
      <c r="UWF119" s="170"/>
      <c r="UWG119" s="170"/>
      <c r="UWH119" s="170"/>
      <c r="UWI119" s="170"/>
      <c r="UWJ119" s="170"/>
      <c r="UWK119" s="170"/>
      <c r="UWL119" s="170"/>
      <c r="UWM119" s="170"/>
      <c r="UWN119" s="170"/>
      <c r="UWO119" s="170"/>
      <c r="UWP119" s="170"/>
      <c r="UWQ119" s="170"/>
      <c r="UWR119" s="170"/>
      <c r="UWS119" s="170"/>
      <c r="UWT119" s="170"/>
      <c r="UWU119" s="170"/>
      <c r="UWV119" s="170"/>
      <c r="UWW119" s="170"/>
      <c r="UWX119" s="170"/>
      <c r="UWY119" s="170"/>
      <c r="UWZ119" s="170"/>
      <c r="UXA119" s="170"/>
      <c r="UXB119" s="170"/>
      <c r="UXC119" s="170"/>
      <c r="UXD119" s="170"/>
      <c r="UXE119" s="170"/>
      <c r="UXF119" s="170"/>
      <c r="UXG119" s="170"/>
      <c r="UXH119" s="170"/>
      <c r="UXI119" s="170"/>
      <c r="UXJ119" s="170"/>
      <c r="UXK119" s="170"/>
      <c r="UXL119" s="170"/>
      <c r="UXM119" s="170"/>
      <c r="UXN119" s="170"/>
      <c r="UXO119" s="170"/>
      <c r="UXP119" s="170"/>
      <c r="UXQ119" s="170"/>
      <c r="UXR119" s="170"/>
      <c r="UXS119" s="170"/>
      <c r="UXT119" s="170"/>
      <c r="UXU119" s="170"/>
      <c r="UXV119" s="170"/>
      <c r="UXW119" s="170"/>
      <c r="UXX119" s="170"/>
      <c r="UXY119" s="170"/>
      <c r="UXZ119" s="170"/>
      <c r="UYA119" s="170"/>
      <c r="UYB119" s="170"/>
      <c r="UYC119" s="170"/>
      <c r="UYD119" s="170"/>
      <c r="UYE119" s="170"/>
      <c r="UYF119" s="170"/>
      <c r="UYG119" s="170"/>
      <c r="UYH119" s="170"/>
      <c r="UYI119" s="170"/>
      <c r="UYJ119" s="170"/>
      <c r="UYK119" s="170"/>
      <c r="UYL119" s="170"/>
      <c r="UYM119" s="170"/>
      <c r="UYN119" s="170"/>
      <c r="UYO119" s="170"/>
      <c r="UYP119" s="170"/>
      <c r="UYQ119" s="170"/>
      <c r="UYR119" s="170"/>
      <c r="UYS119" s="170"/>
      <c r="UYT119" s="170"/>
      <c r="UYU119" s="170"/>
      <c r="UYV119" s="170"/>
      <c r="UYW119" s="170"/>
      <c r="UYX119" s="170"/>
      <c r="UYY119" s="170"/>
      <c r="UYZ119" s="170"/>
      <c r="UZA119" s="170"/>
      <c r="UZB119" s="170"/>
      <c r="UZC119" s="170"/>
      <c r="UZD119" s="170"/>
      <c r="UZE119" s="170"/>
      <c r="UZF119" s="170"/>
      <c r="UZG119" s="170"/>
      <c r="UZH119" s="170"/>
      <c r="UZI119" s="170"/>
      <c r="UZJ119" s="170"/>
      <c r="UZK119" s="170"/>
      <c r="UZL119" s="170"/>
      <c r="UZM119" s="170"/>
      <c r="UZN119" s="170"/>
      <c r="UZO119" s="170"/>
      <c r="UZP119" s="170"/>
      <c r="UZQ119" s="170"/>
      <c r="UZR119" s="170"/>
      <c r="UZS119" s="170"/>
      <c r="UZT119" s="170"/>
      <c r="UZU119" s="170"/>
      <c r="UZV119" s="170"/>
      <c r="UZW119" s="170"/>
      <c r="UZX119" s="170"/>
      <c r="UZY119" s="170"/>
      <c r="UZZ119" s="170"/>
      <c r="VAA119" s="170"/>
      <c r="VAB119" s="170"/>
      <c r="VAC119" s="170"/>
      <c r="VAD119" s="170"/>
      <c r="VAE119" s="170"/>
      <c r="VAF119" s="170"/>
      <c r="VAG119" s="170"/>
      <c r="VAH119" s="170"/>
      <c r="VAI119" s="170"/>
      <c r="VAJ119" s="170"/>
      <c r="VAK119" s="170"/>
      <c r="VAL119" s="170"/>
      <c r="VAM119" s="170"/>
      <c r="VAN119" s="170"/>
      <c r="VAO119" s="170"/>
      <c r="VAP119" s="170"/>
      <c r="VAQ119" s="170"/>
      <c r="VAR119" s="170"/>
      <c r="VAS119" s="170"/>
      <c r="VAT119" s="170"/>
      <c r="VAU119" s="170"/>
      <c r="VAV119" s="170"/>
      <c r="VAW119" s="170"/>
      <c r="VAX119" s="170"/>
      <c r="VAY119" s="170"/>
      <c r="VAZ119" s="170"/>
      <c r="VBA119" s="170"/>
      <c r="VBB119" s="170"/>
      <c r="VBC119" s="170"/>
      <c r="VBD119" s="170"/>
      <c r="VBE119" s="170"/>
      <c r="VBF119" s="170"/>
      <c r="VBG119" s="170"/>
      <c r="VBH119" s="170"/>
      <c r="VBI119" s="170"/>
      <c r="VBJ119" s="170"/>
      <c r="VBK119" s="170"/>
      <c r="VBL119" s="170"/>
      <c r="VBM119" s="170"/>
      <c r="VBN119" s="170"/>
      <c r="VBO119" s="170"/>
      <c r="VBP119" s="170"/>
      <c r="VBQ119" s="170"/>
      <c r="VBR119" s="170"/>
      <c r="VBS119" s="170"/>
      <c r="VBT119" s="170"/>
      <c r="VBU119" s="170"/>
      <c r="VBV119" s="170"/>
      <c r="VBW119" s="170"/>
      <c r="VBX119" s="170"/>
      <c r="VBY119" s="170"/>
      <c r="VBZ119" s="170"/>
      <c r="VCA119" s="170"/>
      <c r="VCB119" s="170"/>
      <c r="VCC119" s="170"/>
      <c r="VCD119" s="170"/>
      <c r="VCE119" s="170"/>
      <c r="VCF119" s="170"/>
      <c r="VCG119" s="170"/>
      <c r="VCH119" s="170"/>
      <c r="VCI119" s="170"/>
      <c r="VCJ119" s="170"/>
      <c r="VCK119" s="170"/>
      <c r="VCL119" s="170"/>
      <c r="VCM119" s="170"/>
      <c r="VCN119" s="170"/>
      <c r="VCO119" s="170"/>
      <c r="VCP119" s="170"/>
      <c r="VCQ119" s="170"/>
      <c r="VCR119" s="170"/>
      <c r="VCS119" s="170"/>
      <c r="VCT119" s="170"/>
      <c r="VCU119" s="170"/>
      <c r="VCV119" s="170"/>
      <c r="VCW119" s="170"/>
      <c r="VCX119" s="170"/>
      <c r="VCY119" s="170"/>
      <c r="VCZ119" s="170"/>
      <c r="VDA119" s="170"/>
      <c r="VDB119" s="170"/>
      <c r="VDC119" s="170"/>
      <c r="VDD119" s="170"/>
      <c r="VDE119" s="170"/>
      <c r="VDF119" s="170"/>
      <c r="VDG119" s="170"/>
      <c r="VDH119" s="170"/>
      <c r="VDI119" s="170"/>
      <c r="VDJ119" s="170"/>
      <c r="VDK119" s="170"/>
      <c r="VDL119" s="170"/>
      <c r="VDM119" s="170"/>
      <c r="VDN119" s="170"/>
      <c r="VDO119" s="170"/>
      <c r="VDP119" s="170"/>
      <c r="VDQ119" s="170"/>
      <c r="VDR119" s="170"/>
      <c r="VDS119" s="170"/>
      <c r="VDT119" s="170"/>
      <c r="VDU119" s="170"/>
      <c r="VDV119" s="170"/>
      <c r="VDW119" s="170"/>
      <c r="VDX119" s="170"/>
      <c r="VDY119" s="170"/>
      <c r="VDZ119" s="170"/>
      <c r="VEA119" s="170"/>
      <c r="VEB119" s="170"/>
      <c r="VEC119" s="170"/>
      <c r="VED119" s="170"/>
      <c r="VEE119" s="170"/>
      <c r="VEF119" s="170"/>
      <c r="VEG119" s="170"/>
      <c r="VEH119" s="170"/>
      <c r="VEI119" s="170"/>
      <c r="VEJ119" s="170"/>
      <c r="VEK119" s="170"/>
      <c r="VEL119" s="170"/>
      <c r="VEM119" s="170"/>
      <c r="VEN119" s="170"/>
      <c r="VEO119" s="170"/>
      <c r="VEP119" s="170"/>
      <c r="VEQ119" s="170"/>
      <c r="VER119" s="170"/>
      <c r="VES119" s="170"/>
      <c r="VET119" s="170"/>
      <c r="VEU119" s="170"/>
      <c r="VEV119" s="170"/>
      <c r="VEW119" s="170"/>
      <c r="VEX119" s="170"/>
      <c r="VEY119" s="170"/>
      <c r="VEZ119" s="170"/>
      <c r="VFA119" s="170"/>
      <c r="VFB119" s="170"/>
      <c r="VFC119" s="170"/>
      <c r="VFD119" s="170"/>
      <c r="VFE119" s="170"/>
      <c r="VFF119" s="170"/>
      <c r="VFG119" s="170"/>
      <c r="VFH119" s="170"/>
      <c r="VFI119" s="170"/>
      <c r="VFJ119" s="170"/>
      <c r="VFK119" s="170"/>
      <c r="VFL119" s="170"/>
      <c r="VFM119" s="170"/>
      <c r="VFN119" s="170"/>
      <c r="VFO119" s="170"/>
      <c r="VFP119" s="170"/>
      <c r="VFQ119" s="170"/>
      <c r="VFR119" s="170"/>
      <c r="VFS119" s="170"/>
      <c r="VFT119" s="170"/>
      <c r="VFU119" s="170"/>
      <c r="VFV119" s="170"/>
      <c r="VFW119" s="170"/>
      <c r="VFX119" s="170"/>
      <c r="VFY119" s="170"/>
      <c r="VFZ119" s="170"/>
      <c r="VGA119" s="170"/>
      <c r="VGB119" s="170"/>
      <c r="VGC119" s="170"/>
      <c r="VGD119" s="170"/>
      <c r="VGE119" s="170"/>
      <c r="VGF119" s="170"/>
      <c r="VGG119" s="170"/>
      <c r="VGH119" s="170"/>
      <c r="VGI119" s="170"/>
      <c r="VGJ119" s="170"/>
      <c r="VGK119" s="170"/>
      <c r="VGL119" s="170"/>
      <c r="VGM119" s="170"/>
      <c r="VGN119" s="170"/>
      <c r="VGO119" s="170"/>
      <c r="VGP119" s="170"/>
      <c r="VGQ119" s="170"/>
      <c r="VGR119" s="170"/>
      <c r="VGS119" s="170"/>
      <c r="VGT119" s="170"/>
      <c r="VGU119" s="170"/>
      <c r="VGV119" s="170"/>
      <c r="VGW119" s="170"/>
      <c r="VGX119" s="170"/>
      <c r="VGY119" s="170"/>
      <c r="VGZ119" s="170"/>
      <c r="VHA119" s="170"/>
      <c r="VHB119" s="170"/>
      <c r="VHC119" s="170"/>
      <c r="VHD119" s="170"/>
      <c r="VHE119" s="170"/>
      <c r="VHF119" s="170"/>
      <c r="VHG119" s="170"/>
      <c r="VHH119" s="170"/>
      <c r="VHI119" s="170"/>
      <c r="VHJ119" s="170"/>
      <c r="VHK119" s="170"/>
      <c r="VHL119" s="170"/>
      <c r="VHM119" s="170"/>
      <c r="VHN119" s="170"/>
      <c r="VHO119" s="170"/>
      <c r="VHP119" s="170"/>
      <c r="VHQ119" s="170"/>
      <c r="VHR119" s="170"/>
      <c r="VHS119" s="170"/>
      <c r="VHT119" s="170"/>
      <c r="VHU119" s="170"/>
      <c r="VHV119" s="170"/>
      <c r="VHW119" s="170"/>
      <c r="VHX119" s="170"/>
      <c r="VHY119" s="170"/>
      <c r="VHZ119" s="170"/>
      <c r="VIA119" s="170"/>
      <c r="VIB119" s="170"/>
      <c r="VIC119" s="170"/>
      <c r="VID119" s="170"/>
      <c r="VIE119" s="170"/>
      <c r="VIF119" s="170"/>
      <c r="VIG119" s="170"/>
      <c r="VIH119" s="170"/>
      <c r="VII119" s="170"/>
      <c r="VIJ119" s="170"/>
      <c r="VIK119" s="170"/>
      <c r="VIL119" s="170"/>
      <c r="VIM119" s="170"/>
      <c r="VIN119" s="170"/>
      <c r="VIO119" s="170"/>
      <c r="VIP119" s="170"/>
      <c r="VIQ119" s="170"/>
      <c r="VIR119" s="170"/>
      <c r="VIS119" s="170"/>
      <c r="VIT119" s="170"/>
      <c r="VIU119" s="170"/>
      <c r="VIV119" s="170"/>
      <c r="VIW119" s="170"/>
      <c r="VIX119" s="170"/>
      <c r="VIY119" s="170"/>
      <c r="VIZ119" s="170"/>
      <c r="VJA119" s="170"/>
      <c r="VJB119" s="170"/>
      <c r="VJC119" s="170"/>
      <c r="VJD119" s="170"/>
      <c r="VJE119" s="170"/>
      <c r="VJF119" s="170"/>
      <c r="VJG119" s="170"/>
      <c r="VJH119" s="170"/>
      <c r="VJI119" s="170"/>
      <c r="VJJ119" s="170"/>
      <c r="VJK119" s="170"/>
      <c r="VJL119" s="170"/>
      <c r="VJM119" s="170"/>
      <c r="VJN119" s="170"/>
      <c r="VJO119" s="170"/>
      <c r="VJP119" s="170"/>
      <c r="VJQ119" s="170"/>
      <c r="VJR119" s="170"/>
      <c r="VJS119" s="170"/>
      <c r="VJT119" s="170"/>
      <c r="VJU119" s="170"/>
      <c r="VJV119" s="170"/>
      <c r="VJW119" s="170"/>
      <c r="VJX119" s="170"/>
      <c r="VJY119" s="170"/>
      <c r="VJZ119" s="170"/>
      <c r="VKA119" s="170"/>
      <c r="VKB119" s="170"/>
      <c r="VKC119" s="170"/>
      <c r="VKD119" s="170"/>
      <c r="VKE119" s="170"/>
      <c r="VKF119" s="170"/>
      <c r="VKG119" s="170"/>
      <c r="VKH119" s="170"/>
      <c r="VKI119" s="170"/>
      <c r="VKJ119" s="170"/>
      <c r="VKK119" s="170"/>
      <c r="VKL119" s="170"/>
      <c r="VKM119" s="170"/>
      <c r="VKN119" s="170"/>
      <c r="VKO119" s="170"/>
      <c r="VKP119" s="170"/>
      <c r="VKQ119" s="170"/>
      <c r="VKR119" s="170"/>
      <c r="VKS119" s="170"/>
      <c r="VKT119" s="170"/>
      <c r="VKU119" s="170"/>
      <c r="VKV119" s="170"/>
      <c r="VKW119" s="170"/>
      <c r="VKX119" s="170"/>
      <c r="VKY119" s="170"/>
      <c r="VKZ119" s="170"/>
      <c r="VLA119" s="170"/>
      <c r="VLB119" s="170"/>
      <c r="VLC119" s="170"/>
      <c r="VLD119" s="170"/>
      <c r="VLE119" s="170"/>
      <c r="VLF119" s="170"/>
      <c r="VLG119" s="170"/>
      <c r="VLH119" s="170"/>
      <c r="VLI119" s="170"/>
      <c r="VLJ119" s="170"/>
      <c r="VLK119" s="170"/>
      <c r="VLL119" s="170"/>
      <c r="VLM119" s="170"/>
      <c r="VLN119" s="170"/>
      <c r="VLO119" s="170"/>
      <c r="VLP119" s="170"/>
      <c r="VLQ119" s="170"/>
      <c r="VLR119" s="170"/>
      <c r="VLS119" s="170"/>
      <c r="VLT119" s="170"/>
      <c r="VLU119" s="170"/>
      <c r="VLV119" s="170"/>
      <c r="VLW119" s="170"/>
      <c r="VLX119" s="170"/>
      <c r="VLY119" s="170"/>
      <c r="VLZ119" s="170"/>
      <c r="VMA119" s="170"/>
      <c r="VMB119" s="170"/>
      <c r="VMC119" s="170"/>
      <c r="VMD119" s="170"/>
      <c r="VME119" s="170"/>
      <c r="VMF119" s="170"/>
      <c r="VMG119" s="170"/>
      <c r="VMH119" s="170"/>
      <c r="VMI119" s="170"/>
      <c r="VMJ119" s="170"/>
      <c r="VMK119" s="170"/>
      <c r="VML119" s="170"/>
      <c r="VMM119" s="170"/>
      <c r="VMN119" s="170"/>
      <c r="VMO119" s="170"/>
      <c r="VMP119" s="170"/>
      <c r="VMQ119" s="170"/>
      <c r="VMR119" s="170"/>
      <c r="VMS119" s="170"/>
      <c r="VMT119" s="170"/>
      <c r="VMU119" s="170"/>
      <c r="VMV119" s="170"/>
      <c r="VMW119" s="170"/>
      <c r="VMX119" s="170"/>
      <c r="VMY119" s="170"/>
      <c r="VMZ119" s="170"/>
      <c r="VNA119" s="170"/>
      <c r="VNB119" s="170"/>
      <c r="VNC119" s="170"/>
      <c r="VND119" s="170"/>
      <c r="VNE119" s="170"/>
      <c r="VNF119" s="170"/>
      <c r="VNG119" s="170"/>
      <c r="VNH119" s="170"/>
      <c r="VNI119" s="170"/>
      <c r="VNJ119" s="170"/>
      <c r="VNK119" s="170"/>
      <c r="VNL119" s="170"/>
      <c r="VNM119" s="170"/>
      <c r="VNN119" s="170"/>
      <c r="VNO119" s="170"/>
      <c r="VNP119" s="170"/>
      <c r="VNQ119" s="170"/>
      <c r="VNR119" s="170"/>
      <c r="VNS119" s="170"/>
      <c r="VNT119" s="170"/>
      <c r="VNU119" s="170"/>
      <c r="VNV119" s="170"/>
      <c r="VNW119" s="170"/>
      <c r="VNX119" s="170"/>
      <c r="VNY119" s="170"/>
      <c r="VNZ119" s="170"/>
      <c r="VOA119" s="170"/>
      <c r="VOB119" s="170"/>
      <c r="VOC119" s="170"/>
      <c r="VOD119" s="170"/>
      <c r="VOE119" s="170"/>
      <c r="VOF119" s="170"/>
      <c r="VOG119" s="170"/>
      <c r="VOH119" s="170"/>
      <c r="VOI119" s="170"/>
      <c r="VOJ119" s="170"/>
      <c r="VOK119" s="170"/>
      <c r="VOL119" s="170"/>
      <c r="VOM119" s="170"/>
      <c r="VON119" s="170"/>
      <c r="VOO119" s="170"/>
      <c r="VOP119" s="170"/>
      <c r="VOQ119" s="170"/>
      <c r="VOR119" s="170"/>
      <c r="VOS119" s="170"/>
      <c r="VOT119" s="170"/>
      <c r="VOU119" s="170"/>
      <c r="VOV119" s="170"/>
      <c r="VOW119" s="170"/>
      <c r="VOX119" s="170"/>
      <c r="VOY119" s="170"/>
      <c r="VOZ119" s="170"/>
      <c r="VPA119" s="170"/>
      <c r="VPB119" s="170"/>
      <c r="VPC119" s="170"/>
      <c r="VPD119" s="170"/>
      <c r="VPE119" s="170"/>
      <c r="VPF119" s="170"/>
      <c r="VPG119" s="170"/>
      <c r="VPH119" s="170"/>
      <c r="VPI119" s="170"/>
      <c r="VPJ119" s="170"/>
      <c r="VPK119" s="170"/>
      <c r="VPL119" s="170"/>
      <c r="VPM119" s="170"/>
      <c r="VPN119" s="170"/>
      <c r="VPO119" s="170"/>
      <c r="VPP119" s="170"/>
      <c r="VPQ119" s="170"/>
      <c r="VPR119" s="170"/>
      <c r="VPS119" s="170"/>
      <c r="VPT119" s="170"/>
      <c r="VPU119" s="170"/>
      <c r="VPV119" s="170"/>
      <c r="VPW119" s="170"/>
      <c r="VPX119" s="170"/>
      <c r="VPY119" s="170"/>
      <c r="VPZ119" s="170"/>
      <c r="VQA119" s="170"/>
      <c r="VQB119" s="170"/>
      <c r="VQC119" s="170"/>
      <c r="VQD119" s="170"/>
      <c r="VQE119" s="170"/>
      <c r="VQF119" s="170"/>
      <c r="VQG119" s="170"/>
      <c r="VQH119" s="170"/>
      <c r="VQI119" s="170"/>
      <c r="VQJ119" s="170"/>
      <c r="VQK119" s="170"/>
      <c r="VQL119" s="170"/>
      <c r="VQM119" s="170"/>
      <c r="VQN119" s="170"/>
      <c r="VQO119" s="170"/>
      <c r="VQP119" s="170"/>
      <c r="VQQ119" s="170"/>
      <c r="VQR119" s="170"/>
      <c r="VQS119" s="170"/>
      <c r="VQT119" s="170"/>
      <c r="VQU119" s="170"/>
      <c r="VQV119" s="170"/>
      <c r="VQW119" s="170"/>
      <c r="VQX119" s="170"/>
      <c r="VQY119" s="170"/>
      <c r="VQZ119" s="170"/>
      <c r="VRA119" s="170"/>
      <c r="VRB119" s="170"/>
      <c r="VRC119" s="170"/>
      <c r="VRD119" s="170"/>
      <c r="VRE119" s="170"/>
      <c r="VRF119" s="170"/>
      <c r="VRG119" s="170"/>
      <c r="VRH119" s="170"/>
      <c r="VRI119" s="170"/>
      <c r="VRJ119" s="170"/>
      <c r="VRK119" s="170"/>
      <c r="VRL119" s="170"/>
      <c r="VRM119" s="170"/>
      <c r="VRN119" s="170"/>
      <c r="VRO119" s="170"/>
      <c r="VRP119" s="170"/>
      <c r="VRQ119" s="170"/>
      <c r="VRR119" s="170"/>
      <c r="VRS119" s="170"/>
      <c r="VRT119" s="170"/>
      <c r="VRU119" s="170"/>
      <c r="VRV119" s="170"/>
      <c r="VRW119" s="170"/>
      <c r="VRX119" s="170"/>
      <c r="VRY119" s="170"/>
      <c r="VRZ119" s="170"/>
      <c r="VSA119" s="170"/>
      <c r="VSB119" s="170"/>
      <c r="VSC119" s="170"/>
      <c r="VSD119" s="170"/>
      <c r="VSE119" s="170"/>
      <c r="VSF119" s="170"/>
      <c r="VSG119" s="170"/>
      <c r="VSH119" s="170"/>
      <c r="VSI119" s="170"/>
      <c r="VSJ119" s="170"/>
      <c r="VSK119" s="170"/>
      <c r="VSL119" s="170"/>
      <c r="VSM119" s="170"/>
      <c r="VSN119" s="170"/>
      <c r="VSO119" s="170"/>
      <c r="VSP119" s="170"/>
      <c r="VSQ119" s="170"/>
      <c r="VSR119" s="170"/>
      <c r="VSS119" s="170"/>
      <c r="VST119" s="170"/>
      <c r="VSU119" s="170"/>
      <c r="VSV119" s="170"/>
      <c r="VSW119" s="170"/>
      <c r="VSX119" s="170"/>
      <c r="VSY119" s="170"/>
      <c r="VSZ119" s="170"/>
      <c r="VTA119" s="170"/>
      <c r="VTB119" s="170"/>
      <c r="VTC119" s="170"/>
      <c r="VTD119" s="170"/>
      <c r="VTE119" s="170"/>
      <c r="VTF119" s="170"/>
      <c r="VTG119" s="170"/>
      <c r="VTH119" s="170"/>
      <c r="VTI119" s="170"/>
      <c r="VTJ119" s="170"/>
      <c r="VTK119" s="170"/>
      <c r="VTL119" s="170"/>
      <c r="VTM119" s="170"/>
      <c r="VTN119" s="170"/>
      <c r="VTO119" s="170"/>
      <c r="VTP119" s="170"/>
      <c r="VTQ119" s="170"/>
      <c r="VTR119" s="170"/>
      <c r="VTS119" s="170"/>
      <c r="VTT119" s="170"/>
      <c r="VTU119" s="170"/>
      <c r="VTV119" s="170"/>
      <c r="VTW119" s="170"/>
      <c r="VTX119" s="170"/>
      <c r="VTY119" s="170"/>
      <c r="VTZ119" s="170"/>
      <c r="VUA119" s="170"/>
      <c r="VUB119" s="170"/>
      <c r="VUC119" s="170"/>
      <c r="VUD119" s="170"/>
      <c r="VUE119" s="170"/>
      <c r="VUF119" s="170"/>
      <c r="VUG119" s="170"/>
      <c r="VUH119" s="170"/>
      <c r="VUI119" s="170"/>
      <c r="VUJ119" s="170"/>
      <c r="VUK119" s="170"/>
      <c r="VUL119" s="170"/>
      <c r="VUM119" s="170"/>
      <c r="VUN119" s="170"/>
      <c r="VUO119" s="170"/>
      <c r="VUP119" s="170"/>
      <c r="VUQ119" s="170"/>
      <c r="VUR119" s="170"/>
      <c r="VUS119" s="170"/>
      <c r="VUT119" s="170"/>
      <c r="VUU119" s="170"/>
      <c r="VUV119" s="170"/>
      <c r="VUW119" s="170"/>
      <c r="VUX119" s="170"/>
      <c r="VUY119" s="170"/>
      <c r="VUZ119" s="170"/>
      <c r="VVA119" s="170"/>
      <c r="VVB119" s="170"/>
      <c r="VVC119" s="170"/>
      <c r="VVD119" s="170"/>
      <c r="VVE119" s="170"/>
      <c r="VVF119" s="170"/>
      <c r="VVG119" s="170"/>
      <c r="VVH119" s="170"/>
      <c r="VVI119" s="170"/>
      <c r="VVJ119" s="170"/>
      <c r="VVK119" s="170"/>
      <c r="VVL119" s="170"/>
      <c r="VVM119" s="170"/>
      <c r="VVN119" s="170"/>
      <c r="VVO119" s="170"/>
      <c r="VVP119" s="170"/>
      <c r="VVQ119" s="170"/>
      <c r="VVR119" s="170"/>
      <c r="VVS119" s="170"/>
      <c r="VVT119" s="170"/>
      <c r="VVU119" s="170"/>
      <c r="VVV119" s="170"/>
      <c r="VVW119" s="170"/>
      <c r="VVX119" s="170"/>
      <c r="VVY119" s="170"/>
      <c r="VVZ119" s="170"/>
      <c r="VWA119" s="170"/>
      <c r="VWB119" s="170"/>
      <c r="VWC119" s="170"/>
      <c r="VWD119" s="170"/>
      <c r="VWE119" s="170"/>
      <c r="VWF119" s="170"/>
      <c r="VWG119" s="170"/>
      <c r="VWH119" s="170"/>
      <c r="VWI119" s="170"/>
      <c r="VWJ119" s="170"/>
      <c r="VWK119" s="170"/>
      <c r="VWL119" s="170"/>
      <c r="VWM119" s="170"/>
      <c r="VWN119" s="170"/>
      <c r="VWO119" s="170"/>
      <c r="VWP119" s="170"/>
      <c r="VWQ119" s="170"/>
      <c r="VWR119" s="170"/>
      <c r="VWS119" s="170"/>
      <c r="VWT119" s="170"/>
      <c r="VWU119" s="170"/>
      <c r="VWV119" s="170"/>
      <c r="VWW119" s="170"/>
      <c r="VWX119" s="170"/>
      <c r="VWY119" s="170"/>
      <c r="VWZ119" s="170"/>
      <c r="VXA119" s="170"/>
      <c r="VXB119" s="170"/>
      <c r="VXC119" s="170"/>
      <c r="VXD119" s="170"/>
      <c r="VXE119" s="170"/>
      <c r="VXF119" s="170"/>
      <c r="VXG119" s="170"/>
      <c r="VXH119" s="170"/>
      <c r="VXI119" s="170"/>
      <c r="VXJ119" s="170"/>
      <c r="VXK119" s="170"/>
      <c r="VXL119" s="170"/>
      <c r="VXM119" s="170"/>
      <c r="VXN119" s="170"/>
      <c r="VXO119" s="170"/>
      <c r="VXP119" s="170"/>
      <c r="VXQ119" s="170"/>
      <c r="VXR119" s="170"/>
      <c r="VXS119" s="170"/>
      <c r="VXT119" s="170"/>
      <c r="VXU119" s="170"/>
      <c r="VXV119" s="170"/>
      <c r="VXW119" s="170"/>
      <c r="VXX119" s="170"/>
      <c r="VXY119" s="170"/>
      <c r="VXZ119" s="170"/>
      <c r="VYA119" s="170"/>
      <c r="VYB119" s="170"/>
      <c r="VYC119" s="170"/>
      <c r="VYD119" s="170"/>
      <c r="VYE119" s="170"/>
      <c r="VYF119" s="170"/>
      <c r="VYG119" s="170"/>
      <c r="VYH119" s="170"/>
      <c r="VYI119" s="170"/>
      <c r="VYJ119" s="170"/>
      <c r="VYK119" s="170"/>
      <c r="VYL119" s="170"/>
      <c r="VYM119" s="170"/>
      <c r="VYN119" s="170"/>
      <c r="VYO119" s="170"/>
      <c r="VYP119" s="170"/>
      <c r="VYQ119" s="170"/>
      <c r="VYR119" s="170"/>
      <c r="VYS119" s="170"/>
      <c r="VYT119" s="170"/>
      <c r="VYU119" s="170"/>
      <c r="VYV119" s="170"/>
      <c r="VYW119" s="170"/>
      <c r="VYX119" s="170"/>
      <c r="VYY119" s="170"/>
      <c r="VYZ119" s="170"/>
      <c r="VZA119" s="170"/>
      <c r="VZB119" s="170"/>
      <c r="VZC119" s="170"/>
      <c r="VZD119" s="170"/>
      <c r="VZE119" s="170"/>
      <c r="VZF119" s="170"/>
      <c r="VZG119" s="170"/>
      <c r="VZH119" s="170"/>
      <c r="VZI119" s="170"/>
      <c r="VZJ119" s="170"/>
      <c r="VZK119" s="170"/>
      <c r="VZL119" s="170"/>
      <c r="VZM119" s="170"/>
      <c r="VZN119" s="170"/>
      <c r="VZO119" s="170"/>
      <c r="VZP119" s="170"/>
      <c r="VZQ119" s="170"/>
      <c r="VZR119" s="170"/>
      <c r="VZS119" s="170"/>
      <c r="VZT119" s="170"/>
      <c r="VZU119" s="170"/>
      <c r="VZV119" s="170"/>
      <c r="VZW119" s="170"/>
      <c r="VZX119" s="170"/>
      <c r="VZY119" s="170"/>
      <c r="VZZ119" s="170"/>
      <c r="WAA119" s="170"/>
      <c r="WAB119" s="170"/>
      <c r="WAC119" s="170"/>
      <c r="WAD119" s="170"/>
      <c r="WAE119" s="170"/>
      <c r="WAF119" s="170"/>
      <c r="WAG119" s="170"/>
      <c r="WAH119" s="170"/>
      <c r="WAI119" s="170"/>
      <c r="WAJ119" s="170"/>
      <c r="WAK119" s="170"/>
      <c r="WAL119" s="170"/>
      <c r="WAM119" s="170"/>
      <c r="WAN119" s="170"/>
      <c r="WAO119" s="170"/>
      <c r="WAP119" s="170"/>
      <c r="WAQ119" s="170"/>
      <c r="WAR119" s="170"/>
      <c r="WAS119" s="170"/>
      <c r="WAT119" s="170"/>
      <c r="WAU119" s="170"/>
      <c r="WAV119" s="170"/>
      <c r="WAW119" s="170"/>
      <c r="WAX119" s="170"/>
      <c r="WAY119" s="170"/>
      <c r="WAZ119" s="170"/>
      <c r="WBA119" s="170"/>
      <c r="WBB119" s="170"/>
      <c r="WBC119" s="170"/>
      <c r="WBD119" s="170"/>
      <c r="WBE119" s="170"/>
      <c r="WBF119" s="170"/>
      <c r="WBG119" s="170"/>
      <c r="WBH119" s="170"/>
      <c r="WBI119" s="170"/>
      <c r="WBJ119" s="170"/>
      <c r="WBK119" s="170"/>
      <c r="WBL119" s="170"/>
      <c r="WBM119" s="170"/>
      <c r="WBN119" s="170"/>
      <c r="WBO119" s="170"/>
      <c r="WBP119" s="170"/>
      <c r="WBQ119" s="170"/>
      <c r="WBR119" s="170"/>
      <c r="WBS119" s="170"/>
      <c r="WBT119" s="170"/>
      <c r="WBU119" s="170"/>
      <c r="WBV119" s="170"/>
      <c r="WBW119" s="170"/>
      <c r="WBX119" s="170"/>
      <c r="WBY119" s="170"/>
      <c r="WBZ119" s="170"/>
      <c r="WCA119" s="170"/>
      <c r="WCB119" s="170"/>
      <c r="WCC119" s="170"/>
      <c r="WCD119" s="170"/>
      <c r="WCE119" s="170"/>
      <c r="WCF119" s="170"/>
      <c r="WCG119" s="170"/>
      <c r="WCH119" s="170"/>
      <c r="WCI119" s="170"/>
      <c r="WCJ119" s="170"/>
      <c r="WCK119" s="170"/>
      <c r="WCL119" s="170"/>
      <c r="WCM119" s="170"/>
      <c r="WCN119" s="170"/>
      <c r="WCO119" s="170"/>
      <c r="WCP119" s="170"/>
      <c r="WCQ119" s="170"/>
      <c r="WCR119" s="170"/>
      <c r="WCS119" s="170"/>
      <c r="WCT119" s="170"/>
      <c r="WCU119" s="170"/>
      <c r="WCV119" s="170"/>
      <c r="WCW119" s="170"/>
      <c r="WCX119" s="170"/>
      <c r="WCY119" s="170"/>
      <c r="WCZ119" s="170"/>
      <c r="WDA119" s="170"/>
      <c r="WDB119" s="170"/>
      <c r="WDC119" s="170"/>
      <c r="WDD119" s="170"/>
      <c r="WDE119" s="170"/>
      <c r="WDF119" s="170"/>
      <c r="WDG119" s="170"/>
      <c r="WDH119" s="170"/>
      <c r="WDI119" s="170"/>
      <c r="WDJ119" s="170"/>
      <c r="WDK119" s="170"/>
      <c r="WDL119" s="170"/>
      <c r="WDM119" s="170"/>
      <c r="WDN119" s="170"/>
      <c r="WDO119" s="170"/>
      <c r="WDP119" s="170"/>
      <c r="WDQ119" s="170"/>
      <c r="WDR119" s="170"/>
      <c r="WDS119" s="170"/>
      <c r="WDT119" s="170"/>
      <c r="WDU119" s="170"/>
      <c r="WDV119" s="170"/>
      <c r="WDW119" s="170"/>
      <c r="WDX119" s="170"/>
      <c r="WDY119" s="170"/>
      <c r="WDZ119" s="170"/>
      <c r="WEA119" s="170"/>
      <c r="WEB119" s="170"/>
      <c r="WEC119" s="170"/>
      <c r="WED119" s="170"/>
      <c r="WEE119" s="170"/>
      <c r="WEF119" s="170"/>
      <c r="WEG119" s="170"/>
      <c r="WEH119" s="170"/>
      <c r="WEI119" s="170"/>
      <c r="WEJ119" s="170"/>
      <c r="WEK119" s="170"/>
      <c r="WEL119" s="170"/>
      <c r="WEM119" s="170"/>
      <c r="WEN119" s="170"/>
      <c r="WEO119" s="170"/>
      <c r="WEP119" s="170"/>
      <c r="WEQ119" s="170"/>
      <c r="WER119" s="170"/>
      <c r="WES119" s="170"/>
      <c r="WET119" s="170"/>
      <c r="WEU119" s="170"/>
      <c r="WEV119" s="170"/>
      <c r="WEW119" s="170"/>
      <c r="WEX119" s="170"/>
      <c r="WEY119" s="170"/>
      <c r="WEZ119" s="170"/>
      <c r="WFA119" s="170"/>
      <c r="WFB119" s="170"/>
      <c r="WFC119" s="170"/>
      <c r="WFD119" s="170"/>
      <c r="WFE119" s="170"/>
      <c r="WFF119" s="170"/>
      <c r="WFG119" s="170"/>
      <c r="WFH119" s="170"/>
      <c r="WFI119" s="170"/>
      <c r="WFJ119" s="170"/>
      <c r="WFK119" s="170"/>
      <c r="WFL119" s="170"/>
      <c r="WFM119" s="170"/>
      <c r="WFN119" s="170"/>
      <c r="WFO119" s="170"/>
      <c r="WFP119" s="170"/>
      <c r="WFQ119" s="170"/>
      <c r="WFR119" s="170"/>
      <c r="WFS119" s="170"/>
      <c r="WFT119" s="170"/>
      <c r="WFU119" s="170"/>
      <c r="WFV119" s="170"/>
      <c r="WFW119" s="170"/>
      <c r="WFX119" s="170"/>
      <c r="WFY119" s="170"/>
      <c r="WFZ119" s="170"/>
      <c r="WGA119" s="170"/>
      <c r="WGB119" s="170"/>
      <c r="WGC119" s="170"/>
      <c r="WGD119" s="170"/>
      <c r="WGE119" s="170"/>
      <c r="WGF119" s="170"/>
      <c r="WGG119" s="170"/>
      <c r="WGH119" s="170"/>
      <c r="WGI119" s="170"/>
      <c r="WGJ119" s="170"/>
      <c r="WGK119" s="170"/>
      <c r="WGL119" s="170"/>
      <c r="WGM119" s="170"/>
      <c r="WGN119" s="170"/>
      <c r="WGO119" s="170"/>
      <c r="WGP119" s="170"/>
      <c r="WGQ119" s="170"/>
      <c r="WGR119" s="170"/>
      <c r="WGS119" s="170"/>
      <c r="WGT119" s="170"/>
      <c r="WGU119" s="170"/>
      <c r="WGV119" s="170"/>
      <c r="WGW119" s="170"/>
      <c r="WGX119" s="170"/>
      <c r="WGY119" s="170"/>
      <c r="WGZ119" s="170"/>
      <c r="WHA119" s="170"/>
      <c r="WHB119" s="170"/>
      <c r="WHC119" s="170"/>
      <c r="WHD119" s="170"/>
      <c r="WHE119" s="170"/>
      <c r="WHF119" s="170"/>
      <c r="WHG119" s="170"/>
      <c r="WHH119" s="170"/>
      <c r="WHI119" s="170"/>
      <c r="WHJ119" s="170"/>
      <c r="WHK119" s="170"/>
      <c r="WHL119" s="170"/>
      <c r="WHM119" s="170"/>
      <c r="WHN119" s="170"/>
      <c r="WHO119" s="170"/>
      <c r="WHP119" s="170"/>
      <c r="WHQ119" s="170"/>
      <c r="WHR119" s="170"/>
      <c r="WHS119" s="170"/>
      <c r="WHT119" s="170"/>
      <c r="WHU119" s="170"/>
      <c r="WHV119" s="170"/>
      <c r="WHW119" s="170"/>
      <c r="WHX119" s="170"/>
      <c r="WHY119" s="170"/>
      <c r="WHZ119" s="170"/>
      <c r="WIA119" s="170"/>
      <c r="WIB119" s="170"/>
      <c r="WIC119" s="170"/>
      <c r="WID119" s="170"/>
      <c r="WIE119" s="170"/>
      <c r="WIF119" s="170"/>
      <c r="WIG119" s="170"/>
      <c r="WIH119" s="170"/>
      <c r="WII119" s="170"/>
      <c r="WIJ119" s="170"/>
      <c r="WIK119" s="170"/>
      <c r="WIL119" s="170"/>
      <c r="WIM119" s="170"/>
      <c r="WIN119" s="170"/>
      <c r="WIO119" s="170"/>
      <c r="WIP119" s="170"/>
      <c r="WIQ119" s="170"/>
      <c r="WIR119" s="170"/>
      <c r="WIS119" s="170"/>
      <c r="WIT119" s="170"/>
      <c r="WIU119" s="170"/>
      <c r="WIV119" s="170"/>
      <c r="WIW119" s="170"/>
      <c r="WIX119" s="170"/>
      <c r="WIY119" s="170"/>
      <c r="WIZ119" s="170"/>
      <c r="WJA119" s="170"/>
      <c r="WJB119" s="170"/>
      <c r="WJC119" s="170"/>
      <c r="WJD119" s="170"/>
      <c r="WJE119" s="170"/>
      <c r="WJF119" s="170"/>
      <c r="WJG119" s="170"/>
      <c r="WJH119" s="170"/>
      <c r="WJI119" s="170"/>
      <c r="WJJ119" s="170"/>
      <c r="WJK119" s="170"/>
      <c r="WJL119" s="170"/>
      <c r="WJM119" s="170"/>
      <c r="WJN119" s="170"/>
      <c r="WJO119" s="170"/>
      <c r="WJP119" s="170"/>
      <c r="WJQ119" s="170"/>
      <c r="WJR119" s="170"/>
      <c r="WJS119" s="170"/>
      <c r="WJT119" s="170"/>
      <c r="WJU119" s="170"/>
      <c r="WJV119" s="170"/>
      <c r="WJW119" s="170"/>
      <c r="WJX119" s="170"/>
      <c r="WJY119" s="170"/>
      <c r="WJZ119" s="170"/>
      <c r="WKA119" s="170"/>
      <c r="WKB119" s="170"/>
      <c r="WKC119" s="170"/>
      <c r="WKD119" s="170"/>
      <c r="WKE119" s="170"/>
      <c r="WKF119" s="170"/>
      <c r="WKG119" s="170"/>
      <c r="WKH119" s="170"/>
      <c r="WKI119" s="170"/>
      <c r="WKJ119" s="170"/>
      <c r="WKK119" s="170"/>
      <c r="WKL119" s="170"/>
      <c r="WKM119" s="170"/>
      <c r="WKN119" s="170"/>
      <c r="WKO119" s="170"/>
      <c r="WKP119" s="170"/>
      <c r="WKQ119" s="170"/>
      <c r="WKR119" s="170"/>
      <c r="WKS119" s="170"/>
      <c r="WKT119" s="170"/>
      <c r="WKU119" s="170"/>
      <c r="WKV119" s="170"/>
      <c r="WKW119" s="170"/>
      <c r="WKX119" s="170"/>
      <c r="WKY119" s="170"/>
      <c r="WKZ119" s="170"/>
      <c r="WLA119" s="170"/>
      <c r="WLB119" s="170"/>
      <c r="WLC119" s="170"/>
      <c r="WLD119" s="170"/>
      <c r="WLE119" s="170"/>
      <c r="WLF119" s="170"/>
      <c r="WLG119" s="170"/>
      <c r="WLH119" s="170"/>
      <c r="WLI119" s="170"/>
      <c r="WLJ119" s="170"/>
      <c r="WLK119" s="170"/>
      <c r="WLL119" s="170"/>
      <c r="WLM119" s="170"/>
      <c r="WLN119" s="170"/>
      <c r="WLO119" s="170"/>
      <c r="WLP119" s="170"/>
      <c r="WLQ119" s="170"/>
      <c r="WLR119" s="170"/>
      <c r="WLS119" s="170"/>
      <c r="WLT119" s="170"/>
      <c r="WLU119" s="170"/>
      <c r="WLV119" s="170"/>
      <c r="WLW119" s="170"/>
      <c r="WLX119" s="170"/>
      <c r="WLY119" s="170"/>
      <c r="WLZ119" s="170"/>
      <c r="WMA119" s="170"/>
      <c r="WMB119" s="170"/>
      <c r="WMC119" s="170"/>
      <c r="WMD119" s="170"/>
      <c r="WME119" s="170"/>
      <c r="WMF119" s="170"/>
      <c r="WMG119" s="170"/>
      <c r="WMH119" s="170"/>
      <c r="WMI119" s="170"/>
      <c r="WMJ119" s="170"/>
      <c r="WMK119" s="170"/>
      <c r="WML119" s="170"/>
      <c r="WMM119" s="170"/>
      <c r="WMN119" s="170"/>
      <c r="WMO119" s="170"/>
      <c r="WMP119" s="170"/>
      <c r="WMQ119" s="170"/>
      <c r="WMR119" s="170"/>
      <c r="WMS119" s="170"/>
      <c r="WMT119" s="170"/>
      <c r="WMU119" s="170"/>
      <c r="WMV119" s="170"/>
      <c r="WMW119" s="170"/>
      <c r="WMX119" s="170"/>
      <c r="WMY119" s="170"/>
      <c r="WMZ119" s="170"/>
      <c r="WNA119" s="170"/>
      <c r="WNB119" s="170"/>
      <c r="WNC119" s="170"/>
      <c r="WND119" s="170"/>
      <c r="WNE119" s="170"/>
      <c r="WNF119" s="170"/>
      <c r="WNG119" s="170"/>
      <c r="WNH119" s="170"/>
      <c r="WNI119" s="170"/>
      <c r="WNJ119" s="170"/>
      <c r="WNK119" s="170"/>
      <c r="WNL119" s="170"/>
      <c r="WNM119" s="170"/>
      <c r="WNN119" s="170"/>
      <c r="WNO119" s="170"/>
      <c r="WNP119" s="170"/>
      <c r="WNQ119" s="170"/>
      <c r="WNR119" s="170"/>
      <c r="WNS119" s="170"/>
      <c r="WNT119" s="170"/>
      <c r="WNU119" s="170"/>
      <c r="WNV119" s="170"/>
      <c r="WNW119" s="170"/>
      <c r="WNX119" s="170"/>
      <c r="WNY119" s="170"/>
      <c r="WNZ119" s="170"/>
      <c r="WOA119" s="170"/>
      <c r="WOB119" s="170"/>
      <c r="WOC119" s="170"/>
      <c r="WOD119" s="170"/>
      <c r="WOE119" s="170"/>
      <c r="WOF119" s="170"/>
      <c r="WOG119" s="170"/>
      <c r="WOH119" s="170"/>
      <c r="WOI119" s="170"/>
      <c r="WOJ119" s="170"/>
      <c r="WOK119" s="170"/>
      <c r="WOL119" s="170"/>
      <c r="WOM119" s="170"/>
      <c r="WON119" s="170"/>
      <c r="WOO119" s="170"/>
      <c r="WOP119" s="170"/>
      <c r="WOQ119" s="170"/>
      <c r="WOR119" s="170"/>
      <c r="WOS119" s="170"/>
      <c r="WOT119" s="170"/>
      <c r="WOU119" s="170"/>
      <c r="WOV119" s="170"/>
      <c r="WOW119" s="170"/>
      <c r="WOX119" s="170"/>
      <c r="WOY119" s="170"/>
      <c r="WOZ119" s="170"/>
      <c r="WPA119" s="170"/>
      <c r="WPB119" s="170"/>
      <c r="WPC119" s="170"/>
      <c r="WPD119" s="170"/>
      <c r="WPE119" s="170"/>
      <c r="WPF119" s="170"/>
      <c r="WPG119" s="170"/>
      <c r="WPH119" s="170"/>
      <c r="WPI119" s="170"/>
      <c r="WPJ119" s="170"/>
      <c r="WPK119" s="170"/>
      <c r="WPL119" s="170"/>
      <c r="WPM119" s="170"/>
      <c r="WPN119" s="170"/>
      <c r="WPO119" s="170"/>
      <c r="WPP119" s="170"/>
      <c r="WPQ119" s="170"/>
      <c r="WPR119" s="170"/>
      <c r="WPS119" s="170"/>
      <c r="WPT119" s="170"/>
      <c r="WPU119" s="170"/>
      <c r="WPV119" s="170"/>
      <c r="WPW119" s="170"/>
      <c r="WPX119" s="170"/>
      <c r="WPY119" s="170"/>
      <c r="WPZ119" s="170"/>
      <c r="WQA119" s="170"/>
      <c r="WQB119" s="170"/>
      <c r="WQC119" s="170"/>
      <c r="WQD119" s="170"/>
      <c r="WQE119" s="170"/>
      <c r="WQF119" s="170"/>
      <c r="WQG119" s="170"/>
      <c r="WQH119" s="170"/>
      <c r="WQI119" s="170"/>
      <c r="WQJ119" s="170"/>
      <c r="WQK119" s="170"/>
      <c r="WQL119" s="170"/>
      <c r="WQM119" s="170"/>
      <c r="WQN119" s="170"/>
      <c r="WQO119" s="170"/>
      <c r="WQP119" s="170"/>
      <c r="WQQ119" s="170"/>
      <c r="WQR119" s="170"/>
      <c r="WQS119" s="170"/>
      <c r="WQT119" s="170"/>
      <c r="WQU119" s="170"/>
      <c r="WQV119" s="170"/>
      <c r="WQW119" s="170"/>
      <c r="WQX119" s="170"/>
      <c r="WQY119" s="170"/>
      <c r="WQZ119" s="170"/>
      <c r="WRA119" s="170"/>
      <c r="WRB119" s="170"/>
      <c r="WRC119" s="170"/>
      <c r="WRD119" s="170"/>
      <c r="WRE119" s="170"/>
      <c r="WRF119" s="170"/>
      <c r="WRG119" s="170"/>
      <c r="WRH119" s="170"/>
      <c r="WRI119" s="170"/>
      <c r="WRJ119" s="170"/>
      <c r="WRK119" s="170"/>
      <c r="WRL119" s="170"/>
      <c r="WRM119" s="170"/>
      <c r="WRN119" s="170"/>
      <c r="WRO119" s="170"/>
      <c r="WRP119" s="170"/>
      <c r="WRQ119" s="170"/>
      <c r="WRR119" s="170"/>
      <c r="WRS119" s="170"/>
      <c r="WRT119" s="170"/>
      <c r="WRU119" s="170"/>
      <c r="WRV119" s="170"/>
      <c r="WRW119" s="170"/>
      <c r="WRX119" s="170"/>
      <c r="WRY119" s="170"/>
      <c r="WRZ119" s="170"/>
      <c r="WSA119" s="170"/>
      <c r="WSB119" s="170"/>
      <c r="WSC119" s="170"/>
      <c r="WSD119" s="170"/>
      <c r="WSE119" s="170"/>
      <c r="WSF119" s="170"/>
      <c r="WSG119" s="170"/>
      <c r="WSH119" s="170"/>
      <c r="WSI119" s="170"/>
      <c r="WSJ119" s="170"/>
      <c r="WSK119" s="170"/>
      <c r="WSL119" s="170"/>
      <c r="WSM119" s="170"/>
      <c r="WSN119" s="170"/>
      <c r="WSO119" s="170"/>
      <c r="WSP119" s="170"/>
      <c r="WSQ119" s="170"/>
      <c r="WSR119" s="170"/>
      <c r="WSS119" s="170"/>
      <c r="WST119" s="170"/>
      <c r="WSU119" s="170"/>
      <c r="WSV119" s="170"/>
      <c r="WSW119" s="170"/>
      <c r="WSX119" s="170"/>
      <c r="WSY119" s="170"/>
      <c r="WSZ119" s="170"/>
      <c r="WTA119" s="170"/>
      <c r="WTB119" s="170"/>
      <c r="WTC119" s="170"/>
      <c r="WTD119" s="170"/>
      <c r="WTE119" s="170"/>
      <c r="WTF119" s="170"/>
      <c r="WTG119" s="170"/>
      <c r="WTH119" s="170"/>
      <c r="WTI119" s="170"/>
      <c r="WTJ119" s="170"/>
      <c r="WTK119" s="170"/>
      <c r="WTL119" s="170"/>
      <c r="WTM119" s="170"/>
      <c r="WTN119" s="170"/>
      <c r="WTO119" s="170"/>
      <c r="WTP119" s="170"/>
      <c r="WTQ119" s="170"/>
      <c r="WTR119" s="170"/>
      <c r="WTS119" s="170"/>
      <c r="WTT119" s="170"/>
      <c r="WTU119" s="170"/>
      <c r="WTV119" s="170"/>
      <c r="WTW119" s="170"/>
      <c r="WTX119" s="170"/>
      <c r="WTY119" s="170"/>
      <c r="WTZ119" s="170"/>
      <c r="WUA119" s="170"/>
      <c r="WUB119" s="170"/>
      <c r="WUC119" s="170"/>
      <c r="WUD119" s="170"/>
      <c r="WUE119" s="170"/>
      <c r="WUF119" s="170"/>
      <c r="WUG119" s="170"/>
      <c r="WUH119" s="170"/>
      <c r="WUI119" s="170"/>
      <c r="WUJ119" s="170"/>
      <c r="WUK119" s="170"/>
      <c r="WUL119" s="170"/>
      <c r="WUM119" s="170"/>
      <c r="WUN119" s="170"/>
      <c r="WUO119" s="170"/>
      <c r="WUP119" s="170"/>
      <c r="WUQ119" s="170"/>
      <c r="WUR119" s="170"/>
      <c r="WUS119" s="170"/>
      <c r="WUT119" s="170"/>
      <c r="WUU119" s="170"/>
      <c r="WUV119" s="170"/>
      <c r="WUW119" s="170"/>
      <c r="WUX119" s="170"/>
      <c r="WUY119" s="170"/>
      <c r="WUZ119" s="170"/>
      <c r="WVA119" s="170"/>
      <c r="WVB119" s="170"/>
      <c r="WVC119" s="170"/>
      <c r="WVD119" s="170"/>
      <c r="WVE119" s="170"/>
      <c r="WVF119" s="170"/>
      <c r="WVG119" s="170"/>
      <c r="WVH119" s="170"/>
      <c r="WVI119" s="170"/>
      <c r="WVJ119" s="170"/>
      <c r="WVK119" s="170"/>
      <c r="WVL119" s="170"/>
      <c r="WVM119" s="170"/>
      <c r="WVN119" s="170"/>
      <c r="WVO119" s="170"/>
      <c r="WVP119" s="170"/>
      <c r="WVQ119" s="170"/>
      <c r="WVR119" s="170"/>
      <c r="WVS119" s="170"/>
      <c r="WVT119" s="170"/>
      <c r="WVU119" s="170"/>
      <c r="WVV119" s="170"/>
      <c r="WVW119" s="170"/>
      <c r="WVX119" s="170"/>
      <c r="WVY119" s="170"/>
      <c r="WVZ119" s="170"/>
      <c r="WWA119" s="170"/>
      <c r="WWB119" s="170"/>
      <c r="WWC119" s="170"/>
      <c r="WWD119" s="170"/>
      <c r="WWE119" s="170"/>
      <c r="WWF119" s="170"/>
      <c r="WWG119" s="170"/>
      <c r="WWH119" s="170"/>
      <c r="WWI119" s="170"/>
      <c r="WWJ119" s="170"/>
      <c r="WWK119" s="170"/>
      <c r="WWL119" s="170"/>
      <c r="WWM119" s="170"/>
      <c r="WWN119" s="170"/>
      <c r="WWO119" s="170"/>
      <c r="WWP119" s="170"/>
      <c r="WWQ119" s="170"/>
      <c r="WWR119" s="170"/>
      <c r="WWS119" s="170"/>
      <c r="WWT119" s="170"/>
      <c r="WWU119" s="170"/>
      <c r="WWV119" s="170"/>
      <c r="WWW119" s="170"/>
      <c r="WWX119" s="170"/>
      <c r="WWY119" s="170"/>
      <c r="WWZ119" s="170"/>
      <c r="WXA119" s="170"/>
      <c r="WXB119" s="170"/>
      <c r="WXC119" s="170"/>
      <c r="WXD119" s="170"/>
      <c r="WXE119" s="170"/>
      <c r="WXF119" s="170"/>
      <c r="WXG119" s="170"/>
      <c r="WXH119" s="170"/>
      <c r="WXI119" s="170"/>
      <c r="WXJ119" s="170"/>
      <c r="WXK119" s="170"/>
      <c r="WXL119" s="170"/>
      <c r="WXM119" s="170"/>
      <c r="WXN119" s="170"/>
      <c r="WXO119" s="170"/>
      <c r="WXP119" s="170"/>
      <c r="WXQ119" s="170"/>
      <c r="WXR119" s="170"/>
      <c r="WXS119" s="170"/>
      <c r="WXT119" s="170"/>
      <c r="WXU119" s="170"/>
      <c r="WXV119" s="170"/>
      <c r="WXW119" s="170"/>
      <c r="WXX119" s="170"/>
      <c r="WXY119" s="170"/>
      <c r="WXZ119" s="170"/>
      <c r="WYA119" s="170"/>
      <c r="WYB119" s="170"/>
      <c r="WYC119" s="170"/>
      <c r="WYD119" s="170"/>
      <c r="WYE119" s="170"/>
      <c r="WYF119" s="170"/>
      <c r="WYG119" s="170"/>
      <c r="WYH119" s="170"/>
      <c r="WYI119" s="170"/>
      <c r="WYJ119" s="170"/>
      <c r="WYK119" s="170"/>
      <c r="WYL119" s="170"/>
      <c r="WYM119" s="170"/>
      <c r="WYN119" s="170"/>
      <c r="WYO119" s="170"/>
      <c r="WYP119" s="170"/>
      <c r="WYQ119" s="170"/>
      <c r="WYR119" s="170"/>
      <c r="WYS119" s="170"/>
      <c r="WYT119" s="170"/>
      <c r="WYU119" s="170"/>
      <c r="WYV119" s="170"/>
      <c r="WYW119" s="170"/>
      <c r="WYX119" s="170"/>
      <c r="WYY119" s="170"/>
      <c r="WYZ119" s="170"/>
      <c r="WZA119" s="170"/>
      <c r="WZB119" s="170"/>
      <c r="WZC119" s="170"/>
      <c r="WZD119" s="170"/>
      <c r="WZE119" s="170"/>
      <c r="WZF119" s="170"/>
      <c r="WZG119" s="170"/>
      <c r="WZH119" s="170"/>
      <c r="WZI119" s="170"/>
      <c r="WZJ119" s="170"/>
      <c r="WZK119" s="170"/>
      <c r="WZL119" s="170"/>
      <c r="WZM119" s="170"/>
      <c r="WZN119" s="170"/>
      <c r="WZO119" s="170"/>
      <c r="WZP119" s="170"/>
      <c r="WZQ119" s="170"/>
      <c r="WZR119" s="170"/>
      <c r="WZS119" s="170"/>
      <c r="WZT119" s="170"/>
      <c r="WZU119" s="170"/>
      <c r="WZV119" s="170"/>
      <c r="WZW119" s="170"/>
      <c r="WZX119" s="170"/>
      <c r="WZY119" s="170"/>
      <c r="WZZ119" s="170"/>
      <c r="XAA119" s="170"/>
      <c r="XAB119" s="170"/>
      <c r="XAC119" s="170"/>
      <c r="XAD119" s="170"/>
      <c r="XAE119" s="170"/>
      <c r="XAF119" s="170"/>
      <c r="XAG119" s="170"/>
      <c r="XAH119" s="170"/>
      <c r="XAI119" s="170"/>
      <c r="XAJ119" s="170"/>
      <c r="XAK119" s="170"/>
      <c r="XAL119" s="170"/>
      <c r="XAM119" s="170"/>
      <c r="XAN119" s="170"/>
      <c r="XAO119" s="170"/>
      <c r="XAP119" s="170"/>
      <c r="XAQ119" s="170"/>
      <c r="XAR119" s="170"/>
      <c r="XAS119" s="170"/>
      <c r="XAT119" s="170"/>
      <c r="XAU119" s="170"/>
      <c r="XAV119" s="170"/>
      <c r="XAW119" s="170"/>
      <c r="XAX119" s="170"/>
      <c r="XAY119" s="170"/>
      <c r="XAZ119" s="170"/>
      <c r="XBA119" s="170"/>
      <c r="XBB119" s="170"/>
      <c r="XBC119" s="170"/>
      <c r="XBD119" s="170"/>
      <c r="XBE119" s="170"/>
      <c r="XBF119" s="170"/>
      <c r="XBG119" s="170"/>
      <c r="XBH119" s="170"/>
      <c r="XBI119" s="170"/>
      <c r="XBJ119" s="170"/>
      <c r="XBK119" s="170"/>
      <c r="XBL119" s="170"/>
      <c r="XBM119" s="170"/>
      <c r="XBN119" s="170"/>
      <c r="XBO119" s="170"/>
      <c r="XBP119" s="170"/>
      <c r="XBQ119" s="170"/>
      <c r="XBR119" s="170"/>
      <c r="XBS119" s="170"/>
      <c r="XBT119" s="170"/>
      <c r="XBU119" s="170"/>
      <c r="XBV119" s="170"/>
      <c r="XBW119" s="170"/>
      <c r="XBX119" s="170"/>
      <c r="XBY119" s="170"/>
      <c r="XBZ119" s="170"/>
      <c r="XCA119" s="170"/>
      <c r="XCB119" s="170"/>
      <c r="XCC119" s="170"/>
      <c r="XCD119" s="170"/>
      <c r="XCE119" s="170"/>
      <c r="XCF119" s="170"/>
      <c r="XCG119" s="170"/>
      <c r="XCH119" s="170"/>
      <c r="XCI119" s="170"/>
      <c r="XCJ119" s="170"/>
      <c r="XCK119" s="170"/>
      <c r="XCL119" s="170"/>
      <c r="XCM119" s="170"/>
      <c r="XCN119" s="170"/>
      <c r="XCO119" s="170"/>
      <c r="XCP119" s="170"/>
      <c r="XCQ119" s="170"/>
      <c r="XCR119" s="170"/>
      <c r="XCS119" s="170"/>
      <c r="XCT119" s="170"/>
      <c r="XCU119" s="170"/>
      <c r="XCV119" s="170"/>
      <c r="XCW119" s="170"/>
      <c r="XCX119" s="170"/>
      <c r="XCY119" s="170"/>
      <c r="XCZ119" s="170"/>
      <c r="XDA119" s="170"/>
      <c r="XDB119" s="170"/>
      <c r="XDC119" s="170"/>
      <c r="XDD119" s="170"/>
      <c r="XDE119" s="170"/>
      <c r="XDF119" s="170"/>
      <c r="XDG119" s="170"/>
      <c r="XDH119" s="170"/>
      <c r="XDI119" s="170"/>
      <c r="XDJ119" s="170"/>
      <c r="XDK119" s="170"/>
      <c r="XDL119" s="170"/>
      <c r="XDM119" s="170"/>
      <c r="XDN119" s="170"/>
      <c r="XDO119" s="170"/>
      <c r="XDP119" s="170"/>
      <c r="XDQ119" s="170"/>
      <c r="XDR119" s="170"/>
      <c r="XDS119" s="170"/>
      <c r="XDT119" s="170"/>
      <c r="XDU119" s="170"/>
      <c r="XDV119" s="170"/>
      <c r="XDW119" s="170"/>
      <c r="XDX119" s="170"/>
      <c r="XDY119" s="170"/>
      <c r="XDZ119" s="170"/>
      <c r="XEA119" s="170"/>
      <c r="XEB119" s="170"/>
      <c r="XEC119" s="170"/>
      <c r="XED119" s="170"/>
      <c r="XEE119" s="170"/>
      <c r="XEF119" s="170"/>
      <c r="XEG119" s="170"/>
      <c r="XEH119" s="170"/>
      <c r="XEI119" s="170"/>
      <c r="XEJ119" s="170"/>
      <c r="XEK119" s="170"/>
      <c r="XEL119" s="170"/>
      <c r="XEM119" s="170"/>
      <c r="XEN119" s="170"/>
      <c r="XEO119" s="170"/>
      <c r="XEP119" s="170"/>
      <c r="XEQ119" s="170"/>
      <c r="XER119" s="170"/>
      <c r="XES119" s="170"/>
      <c r="XET119" s="170"/>
      <c r="XEU119" s="170"/>
      <c r="XEV119" s="170"/>
      <c r="XEW119" s="170"/>
      <c r="XEX119" s="170"/>
      <c r="XEY119" s="170"/>
      <c r="XEZ119" s="170"/>
      <c r="XFA119" s="170"/>
      <c r="XFB119" s="170"/>
      <c r="XFC119" s="170"/>
    </row>
    <row r="120" spans="1:16383" x14ac:dyDescent="0.35">
      <c r="N120" s="170"/>
      <c r="O120" s="170"/>
      <c r="P120" s="170"/>
      <c r="Q120" s="170"/>
      <c r="R120" s="170"/>
      <c r="S120" s="170"/>
      <c r="T120" s="170"/>
    </row>
    <row r="121" spans="1:16383" x14ac:dyDescent="0.35">
      <c r="N121" s="170"/>
      <c r="O121" s="170"/>
      <c r="P121" s="170"/>
      <c r="Q121" s="170"/>
      <c r="R121" s="170"/>
      <c r="S121" s="170"/>
      <c r="T121" s="170"/>
    </row>
    <row r="122" spans="1:16383" x14ac:dyDescent="0.35">
      <c r="N122" s="170"/>
      <c r="O122" s="170"/>
      <c r="P122" s="170"/>
      <c r="Q122" s="170"/>
      <c r="R122" s="170"/>
      <c r="S122" s="170"/>
      <c r="T122" s="170"/>
    </row>
    <row r="123" spans="1:16383" x14ac:dyDescent="0.35">
      <c r="N123" s="170"/>
      <c r="O123" s="170"/>
      <c r="P123" s="170"/>
      <c r="Q123" s="170"/>
      <c r="R123" s="170"/>
      <c r="S123" s="170"/>
      <c r="T123" s="170"/>
    </row>
    <row r="124" spans="1:16383" x14ac:dyDescent="0.35">
      <c r="N124" s="170"/>
      <c r="O124" s="170"/>
      <c r="P124" s="170"/>
      <c r="Q124" s="170"/>
      <c r="R124" s="170"/>
      <c r="S124" s="170"/>
      <c r="T124" s="170"/>
    </row>
    <row r="125" spans="1:16383" x14ac:dyDescent="0.35">
      <c r="N125" s="170"/>
      <c r="O125" s="170"/>
      <c r="P125" s="170"/>
      <c r="Q125" s="170"/>
      <c r="R125" s="170"/>
      <c r="S125" s="170"/>
      <c r="T125" s="170"/>
    </row>
    <row r="126" spans="1:16383" x14ac:dyDescent="0.35">
      <c r="N126" s="170"/>
      <c r="O126" s="170"/>
      <c r="P126" s="170"/>
      <c r="Q126" s="170"/>
      <c r="R126" s="170"/>
      <c r="S126" s="170"/>
      <c r="T126" s="170"/>
    </row>
    <row r="127" spans="1:16383" x14ac:dyDescent="0.35">
      <c r="N127" s="170"/>
      <c r="O127" s="170"/>
      <c r="P127" s="170"/>
      <c r="Q127" s="170"/>
      <c r="R127" s="170"/>
      <c r="S127" s="170"/>
      <c r="T127" s="170"/>
    </row>
    <row r="128" spans="1:16383" x14ac:dyDescent="0.35">
      <c r="N128" s="170"/>
      <c r="O128" s="170"/>
      <c r="P128" s="170"/>
      <c r="Q128" s="170"/>
      <c r="R128" s="170"/>
      <c r="S128" s="170"/>
      <c r="T128" s="170"/>
    </row>
    <row r="129" spans="1:20" x14ac:dyDescent="0.35">
      <c r="N129" s="170"/>
      <c r="O129" s="170"/>
      <c r="P129" s="170"/>
      <c r="Q129" s="170"/>
      <c r="R129" s="170"/>
      <c r="S129" s="170"/>
      <c r="T129" s="170"/>
    </row>
    <row r="130" spans="1:20" x14ac:dyDescent="0.35">
      <c r="N130" s="170"/>
      <c r="O130" s="170"/>
      <c r="P130" s="170"/>
      <c r="Q130" s="170"/>
      <c r="R130" s="170"/>
      <c r="S130" s="170"/>
      <c r="T130" s="170"/>
    </row>
    <row r="131" spans="1:20" x14ac:dyDescent="0.35">
      <c r="N131" s="170"/>
      <c r="O131" s="170"/>
      <c r="P131" s="170"/>
      <c r="Q131" s="170"/>
      <c r="R131" s="170"/>
      <c r="S131" s="170"/>
      <c r="T131" s="170"/>
    </row>
    <row r="132" spans="1:20" x14ac:dyDescent="0.35">
      <c r="N132" s="170"/>
      <c r="O132" s="170"/>
      <c r="P132" s="170"/>
      <c r="Q132" s="170"/>
      <c r="R132" s="170"/>
      <c r="S132" s="170"/>
      <c r="T132" s="170"/>
    </row>
    <row r="133" spans="1:20" x14ac:dyDescent="0.35">
      <c r="N133" s="170"/>
      <c r="O133" s="170"/>
      <c r="P133" s="170"/>
      <c r="Q133" s="170"/>
      <c r="R133" s="170"/>
      <c r="S133" s="170"/>
      <c r="T133" s="170"/>
    </row>
    <row r="134" spans="1:20" x14ac:dyDescent="0.35">
      <c r="A134" s="164"/>
      <c r="B134" s="164"/>
      <c r="C134" s="164"/>
      <c r="D134" s="164"/>
      <c r="E134" s="164"/>
      <c r="F134" s="164"/>
      <c r="G134" s="164"/>
      <c r="H134" s="164"/>
      <c r="I134" s="164"/>
      <c r="J134" s="164"/>
      <c r="K134" s="164"/>
      <c r="L134" s="164"/>
      <c r="M134" s="164"/>
    </row>
    <row r="135" spans="1:20" x14ac:dyDescent="0.35">
      <c r="A135" s="164"/>
      <c r="B135" s="164"/>
      <c r="C135" s="164"/>
      <c r="D135" s="164"/>
      <c r="E135" s="164"/>
      <c r="F135" s="164"/>
      <c r="G135" s="164"/>
      <c r="H135" s="164"/>
      <c r="I135" s="164"/>
      <c r="J135" s="164"/>
      <c r="K135" s="164"/>
      <c r="L135" s="164"/>
      <c r="M135" s="164"/>
    </row>
    <row r="136" spans="1:20" x14ac:dyDescent="0.35">
      <c r="A136" s="164"/>
      <c r="B136" s="164"/>
      <c r="C136" s="164"/>
      <c r="D136" s="164"/>
      <c r="E136" s="164"/>
      <c r="F136" s="164"/>
      <c r="G136" s="164"/>
      <c r="H136" s="164"/>
      <c r="I136" s="164"/>
      <c r="J136" s="164"/>
      <c r="K136" s="164"/>
      <c r="L136" s="164"/>
      <c r="M136" s="164"/>
    </row>
    <row r="137" spans="1:20" x14ac:dyDescent="0.35">
      <c r="A137" s="164"/>
      <c r="B137" s="164"/>
      <c r="C137" s="164"/>
      <c r="D137" s="164"/>
      <c r="E137" s="164"/>
      <c r="F137" s="164"/>
      <c r="G137" s="164"/>
      <c r="H137" s="164"/>
      <c r="I137" s="164"/>
      <c r="J137" s="164"/>
      <c r="K137" s="164"/>
      <c r="L137" s="164"/>
      <c r="M137" s="164"/>
    </row>
    <row r="138" spans="1:20" x14ac:dyDescent="0.35">
      <c r="A138" s="164"/>
      <c r="B138" s="164"/>
      <c r="C138" s="164"/>
      <c r="D138" s="164"/>
      <c r="E138" s="164"/>
      <c r="F138" s="164"/>
      <c r="G138" s="164"/>
      <c r="H138" s="164"/>
      <c r="I138" s="164"/>
      <c r="J138" s="164"/>
      <c r="K138" s="164"/>
      <c r="L138" s="164"/>
      <c r="M138" s="164"/>
    </row>
    <row r="139" spans="1:20" x14ac:dyDescent="0.35">
      <c r="A139" s="164"/>
      <c r="B139" s="164"/>
      <c r="C139" s="164"/>
      <c r="D139" s="164"/>
      <c r="E139" s="164"/>
      <c r="F139" s="164"/>
      <c r="G139" s="164"/>
      <c r="H139" s="164"/>
      <c r="I139" s="164"/>
      <c r="J139" s="164"/>
      <c r="K139" s="164"/>
      <c r="L139" s="164"/>
      <c r="M139" s="164"/>
    </row>
    <row r="140" spans="1:20" x14ac:dyDescent="0.35">
      <c r="A140" s="164"/>
      <c r="B140" s="164"/>
      <c r="C140" s="164"/>
      <c r="D140" s="164"/>
      <c r="E140" s="164"/>
      <c r="F140" s="164"/>
      <c r="G140" s="164"/>
      <c r="H140" s="164"/>
      <c r="I140" s="164"/>
      <c r="J140" s="164"/>
      <c r="K140" s="164"/>
      <c r="L140" s="164"/>
      <c r="M140" s="164"/>
    </row>
  </sheetData>
  <sheetProtection algorithmName="SHA-512" hashValue="SYcZOtmw3gn0BKzPiQx5hJF3u4t+qR+6iHLWTbcvZic/4f8dHy3QxZl09m+C+MZKhDvEdfuXJOZPCFgk+kUSlA==" saltValue="WJol5dKUxU7rI/G74DFmAg==" spinCount="100000" sheet="1" objects="1" scenarios="1"/>
  <sortState xmlns:xlrd2="http://schemas.microsoft.com/office/spreadsheetml/2017/richdata2" ref="A66:Q98">
    <sortCondition ref="A66:A98"/>
  </sortState>
  <pageMargins left="0.7" right="0.7" top="0.75" bottom="0.75" header="0.3" footer="0.3"/>
  <pageSetup paperSize="9" orientation="portrait" r:id="rId1"/>
  <ignoredErrors>
    <ignoredError sqref="E13 R39:R40 R60:R61 R81:R82 R18:R19 R62:R65 R20:R23 R41:R44 R83:R86 G13:H13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47"/>
  <sheetViews>
    <sheetView showGridLines="0" tabSelected="1" zoomScale="90" zoomScaleNormal="90" workbookViewId="0">
      <selection activeCell="E7" sqref="E7"/>
    </sheetView>
  </sheetViews>
  <sheetFormatPr defaultColWidth="11.453125" defaultRowHeight="14.5" x14ac:dyDescent="0.35"/>
  <cols>
    <col min="1" max="1" width="16.54296875" customWidth="1"/>
    <col min="2" max="2" width="32.7265625" bestFit="1" customWidth="1"/>
    <col min="3" max="3" width="51.1796875" customWidth="1"/>
    <col min="4" max="4" width="15.453125" customWidth="1"/>
    <col min="5" max="5" width="13.26953125" customWidth="1"/>
    <col min="6" max="6" width="16.1796875" bestFit="1" customWidth="1"/>
    <col min="7" max="7" width="15.26953125" bestFit="1" customWidth="1"/>
    <col min="8" max="8" width="13.453125" customWidth="1"/>
    <col min="9" max="9" width="22.453125" customWidth="1"/>
    <col min="10" max="10" width="30.54296875" bestFit="1" customWidth="1"/>
  </cols>
  <sheetData>
    <row r="1" spans="2:10" ht="15" thickBot="1" x14ac:dyDescent="0.4"/>
    <row r="2" spans="2:10" ht="58" x14ac:dyDescent="0.35">
      <c r="C2" s="84"/>
      <c r="D2" s="85" t="s">
        <v>166</v>
      </c>
      <c r="E2" s="85" t="s">
        <v>167</v>
      </c>
      <c r="F2" s="147" t="s">
        <v>260</v>
      </c>
      <c r="G2" s="147" t="s">
        <v>261</v>
      </c>
      <c r="H2" s="147" t="s">
        <v>262</v>
      </c>
      <c r="I2" s="147" t="s">
        <v>263</v>
      </c>
      <c r="J2" s="147" t="s">
        <v>264</v>
      </c>
    </row>
    <row r="3" spans="2:10" x14ac:dyDescent="0.35">
      <c r="C3" s="133" t="s">
        <v>201</v>
      </c>
      <c r="D3" s="86">
        <f>+ROUND(E3*1.21,2)</f>
        <v>106</v>
      </c>
      <c r="E3" s="254">
        <v>87.6</v>
      </c>
      <c r="F3" s="137">
        <v>51.3</v>
      </c>
      <c r="G3" s="148">
        <v>17.95</v>
      </c>
      <c r="H3" s="148">
        <v>10.39</v>
      </c>
      <c r="I3" s="148">
        <v>7.96</v>
      </c>
      <c r="J3" s="137">
        <f t="shared" ref="J3" si="0">F3*1800</f>
        <v>92340</v>
      </c>
    </row>
    <row r="4" spans="2:10" ht="29" x14ac:dyDescent="0.35">
      <c r="C4" s="136" t="s">
        <v>265</v>
      </c>
      <c r="D4" s="137">
        <f t="shared" ref="D4:D6" si="1">+ROUND(E4*1.21,2)</f>
        <v>76.86</v>
      </c>
      <c r="E4" s="255">
        <v>63.52</v>
      </c>
      <c r="F4" s="137">
        <v>37.200000000000003</v>
      </c>
      <c r="G4" s="148">
        <v>13.02</v>
      </c>
      <c r="H4" s="148">
        <v>7.53</v>
      </c>
      <c r="I4" s="148">
        <v>5.77</v>
      </c>
      <c r="J4" s="137">
        <f t="shared" ref="J4" si="2">F4*1800</f>
        <v>66960</v>
      </c>
    </row>
    <row r="5" spans="2:10" x14ac:dyDescent="0.35">
      <c r="C5" s="136" t="s">
        <v>266</v>
      </c>
      <c r="D5" s="137">
        <f t="shared" si="1"/>
        <v>64.430000000000007</v>
      </c>
      <c r="E5" s="255">
        <v>53.25</v>
      </c>
      <c r="F5" s="137">
        <v>31.189999999999994</v>
      </c>
      <c r="G5" s="148">
        <v>10.91</v>
      </c>
      <c r="H5" s="148">
        <v>6.31</v>
      </c>
      <c r="I5" s="148">
        <v>4.84</v>
      </c>
      <c r="J5" s="137">
        <f t="shared" ref="J5:J6" si="3">F5*1800</f>
        <v>56141.999999999993</v>
      </c>
    </row>
    <row r="6" spans="2:10" ht="29" x14ac:dyDescent="0.35">
      <c r="C6" s="136" t="s">
        <v>267</v>
      </c>
      <c r="D6" s="137">
        <f t="shared" si="1"/>
        <v>57.81</v>
      </c>
      <c r="E6" s="255">
        <v>47.78</v>
      </c>
      <c r="F6" s="137">
        <v>27.979999999999997</v>
      </c>
      <c r="G6" s="148">
        <v>9.7899999999999991</v>
      </c>
      <c r="H6" s="148">
        <v>5.67</v>
      </c>
      <c r="I6" s="148">
        <v>4.34</v>
      </c>
      <c r="J6" s="137">
        <f t="shared" si="3"/>
        <v>50363.999999999993</v>
      </c>
    </row>
    <row r="8" spans="2:10" ht="12" customHeight="1" x14ac:dyDescent="0.35">
      <c r="B8" s="58"/>
    </row>
    <row r="9" spans="2:10" ht="35.25" customHeight="1" x14ac:dyDescent="0.35">
      <c r="B9" s="59" t="s">
        <v>4</v>
      </c>
      <c r="C9" s="59" t="s">
        <v>5</v>
      </c>
      <c r="D9" s="59" t="s">
        <v>6</v>
      </c>
      <c r="E9" s="59" t="s">
        <v>117</v>
      </c>
      <c r="F9" s="59" t="s">
        <v>118</v>
      </c>
      <c r="G9" s="56"/>
    </row>
    <row r="10" spans="2:10" ht="15" customHeight="1" x14ac:dyDescent="0.35">
      <c r="B10" s="256" t="s">
        <v>7</v>
      </c>
      <c r="C10" s="60" t="str">
        <f>$C$3</f>
        <v>Coordinador/a del contracte/Cap de projecte</v>
      </c>
      <c r="D10" s="62">
        <v>0.15</v>
      </c>
      <c r="E10" s="61">
        <f>$D$3</f>
        <v>106</v>
      </c>
      <c r="F10" s="61">
        <f>E10*D10</f>
        <v>15.899999999999999</v>
      </c>
    </row>
    <row r="11" spans="2:10" x14ac:dyDescent="0.35">
      <c r="B11" s="256"/>
      <c r="C11" s="138" t="str">
        <f>$C$4</f>
        <v>Consultor sènior SAP / Arquitecte / Responsable tècnic de seguretat</v>
      </c>
      <c r="D11" s="139">
        <v>0.45</v>
      </c>
      <c r="E11" s="140">
        <f>$D$4</f>
        <v>76.86</v>
      </c>
      <c r="F11" s="140">
        <f t="shared" ref="F11:F13" si="4">E11*D11</f>
        <v>34.587000000000003</v>
      </c>
      <c r="G11" s="56"/>
    </row>
    <row r="12" spans="2:10" x14ac:dyDescent="0.35">
      <c r="B12" s="256"/>
      <c r="C12" s="138" t="str">
        <f>$C$5</f>
        <v>Consultor SAP/Consultor RRHH NATURAL/ADABAS</v>
      </c>
      <c r="D12" s="139">
        <v>0.25</v>
      </c>
      <c r="E12" s="140">
        <f>$D$5</f>
        <v>64.430000000000007</v>
      </c>
      <c r="F12" s="140">
        <f t="shared" si="4"/>
        <v>16.107500000000002</v>
      </c>
      <c r="G12" s="56"/>
    </row>
    <row r="13" spans="2:10" x14ac:dyDescent="0.35">
      <c r="B13" s="256"/>
      <c r="C13" s="138" t="str">
        <f>$C$6</f>
        <v>Analista programador SAP/ Analista programador HTML5 / Angular 16</v>
      </c>
      <c r="D13" s="139">
        <v>0.15</v>
      </c>
      <c r="E13" s="140">
        <f>$D$6</f>
        <v>57.81</v>
      </c>
      <c r="F13" s="140">
        <f t="shared" si="4"/>
        <v>8.6715</v>
      </c>
      <c r="G13" s="56"/>
    </row>
    <row r="14" spans="2:10" x14ac:dyDescent="0.35">
      <c r="B14" s="256"/>
      <c r="C14" s="257" t="s">
        <v>119</v>
      </c>
      <c r="D14" s="257"/>
      <c r="E14" s="257"/>
      <c r="F14" s="141">
        <f>SUM(F10:F13)</f>
        <v>75.266000000000005</v>
      </c>
      <c r="G14" s="87">
        <f>SUM(D10:D13)</f>
        <v>1</v>
      </c>
    </row>
    <row r="15" spans="2:10" x14ac:dyDescent="0.35">
      <c r="B15" s="256" t="s">
        <v>13</v>
      </c>
      <c r="C15" s="138" t="str">
        <f>$C$3</f>
        <v>Coordinador/a del contracte/Cap de projecte</v>
      </c>
      <c r="D15" s="139">
        <v>0.15</v>
      </c>
      <c r="E15" s="140">
        <f>$D$3</f>
        <v>106</v>
      </c>
      <c r="F15" s="140">
        <f>E15*D15</f>
        <v>15.899999999999999</v>
      </c>
    </row>
    <row r="16" spans="2:10" x14ac:dyDescent="0.35">
      <c r="B16" s="256"/>
      <c r="C16" s="138" t="str">
        <f>$C$4</f>
        <v>Consultor sènior SAP / Arquitecte / Responsable tècnic de seguretat</v>
      </c>
      <c r="D16" s="139">
        <v>0.45</v>
      </c>
      <c r="E16" s="140">
        <f>$D$4</f>
        <v>76.86</v>
      </c>
      <c r="F16" s="140">
        <f t="shared" ref="F16:F18" si="5">E16*D16</f>
        <v>34.587000000000003</v>
      </c>
    </row>
    <row r="17" spans="2:7" x14ac:dyDescent="0.35">
      <c r="B17" s="256"/>
      <c r="C17" s="138" t="str">
        <f>$C$5</f>
        <v>Consultor SAP/Consultor RRHH NATURAL/ADABAS</v>
      </c>
      <c r="D17" s="139">
        <v>0.25</v>
      </c>
      <c r="E17" s="140">
        <f>$D$5</f>
        <v>64.430000000000007</v>
      </c>
      <c r="F17" s="140">
        <f t="shared" si="5"/>
        <v>16.107500000000002</v>
      </c>
    </row>
    <row r="18" spans="2:7" x14ac:dyDescent="0.35">
      <c r="B18" s="256"/>
      <c r="C18" s="138" t="str">
        <f>$C$6</f>
        <v>Analista programador SAP/ Analista programador HTML5 / Angular 16</v>
      </c>
      <c r="D18" s="139">
        <v>0.15</v>
      </c>
      <c r="E18" s="140">
        <f>$D$6</f>
        <v>57.81</v>
      </c>
      <c r="F18" s="140">
        <f t="shared" si="5"/>
        <v>8.6715</v>
      </c>
    </row>
    <row r="19" spans="2:7" x14ac:dyDescent="0.35">
      <c r="B19" s="256"/>
      <c r="C19" s="257" t="s">
        <v>119</v>
      </c>
      <c r="D19" s="257"/>
      <c r="E19" s="257"/>
      <c r="F19" s="141">
        <f>SUM(F15:F18)</f>
        <v>75.266000000000005</v>
      </c>
      <c r="G19" s="87">
        <f>SUM(D15:D18)</f>
        <v>1</v>
      </c>
    </row>
    <row r="20" spans="2:7" x14ac:dyDescent="0.35">
      <c r="B20" s="256" t="s">
        <v>156</v>
      </c>
      <c r="C20" s="138" t="str">
        <f>$C$3</f>
        <v>Coordinador/a del contracte/Cap de projecte</v>
      </c>
      <c r="D20" s="139">
        <v>0.15</v>
      </c>
      <c r="E20" s="140">
        <f>$D$3</f>
        <v>106</v>
      </c>
      <c r="F20" s="140">
        <f>E20*D20</f>
        <v>15.899999999999999</v>
      </c>
    </row>
    <row r="21" spans="2:7" x14ac:dyDescent="0.35">
      <c r="B21" s="256"/>
      <c r="C21" s="138" t="str">
        <f>$C$4</f>
        <v>Consultor sènior SAP / Arquitecte / Responsable tècnic de seguretat</v>
      </c>
      <c r="D21" s="139">
        <v>0.45</v>
      </c>
      <c r="E21" s="140">
        <f>$D$4</f>
        <v>76.86</v>
      </c>
      <c r="F21" s="140">
        <f t="shared" ref="F21:F23" si="6">E21*D21</f>
        <v>34.587000000000003</v>
      </c>
    </row>
    <row r="22" spans="2:7" x14ac:dyDescent="0.35">
      <c r="B22" s="256"/>
      <c r="C22" s="138" t="str">
        <f>$C$5</f>
        <v>Consultor SAP/Consultor RRHH NATURAL/ADABAS</v>
      </c>
      <c r="D22" s="139">
        <v>0.25</v>
      </c>
      <c r="E22" s="140">
        <f>$D$5</f>
        <v>64.430000000000007</v>
      </c>
      <c r="F22" s="140">
        <f t="shared" si="6"/>
        <v>16.107500000000002</v>
      </c>
    </row>
    <row r="23" spans="2:7" x14ac:dyDescent="0.35">
      <c r="B23" s="256"/>
      <c r="C23" s="138" t="str">
        <f>$C$6</f>
        <v>Analista programador SAP/ Analista programador HTML5 / Angular 16</v>
      </c>
      <c r="D23" s="139">
        <v>0.15</v>
      </c>
      <c r="E23" s="140">
        <f>$D$6</f>
        <v>57.81</v>
      </c>
      <c r="F23" s="140">
        <f t="shared" si="6"/>
        <v>8.6715</v>
      </c>
    </row>
    <row r="24" spans="2:7" x14ac:dyDescent="0.35">
      <c r="B24" s="256"/>
      <c r="C24" s="257" t="s">
        <v>119</v>
      </c>
      <c r="D24" s="257"/>
      <c r="E24" s="257"/>
      <c r="F24" s="141">
        <f>SUM(F20:F23)</f>
        <v>75.266000000000005</v>
      </c>
      <c r="G24" s="87">
        <f>SUM(D20:D23)</f>
        <v>1</v>
      </c>
    </row>
    <row r="25" spans="2:7" x14ac:dyDescent="0.35">
      <c r="B25" s="256" t="s">
        <v>155</v>
      </c>
      <c r="C25" s="138" t="str">
        <f>$C$3</f>
        <v>Coordinador/a del contracte/Cap de projecte</v>
      </c>
      <c r="D25" s="139">
        <v>0.15</v>
      </c>
      <c r="E25" s="140">
        <f>$D$3</f>
        <v>106</v>
      </c>
      <c r="F25" s="140">
        <f>E25*D25</f>
        <v>15.899999999999999</v>
      </c>
    </row>
    <row r="26" spans="2:7" x14ac:dyDescent="0.35">
      <c r="B26" s="256"/>
      <c r="C26" s="138" t="str">
        <f>$C$4</f>
        <v>Consultor sènior SAP / Arquitecte / Responsable tècnic de seguretat</v>
      </c>
      <c r="D26" s="139">
        <v>0.45</v>
      </c>
      <c r="E26" s="140">
        <f>$D$4</f>
        <v>76.86</v>
      </c>
      <c r="F26" s="140">
        <f t="shared" ref="F26:F28" si="7">E26*D26</f>
        <v>34.587000000000003</v>
      </c>
    </row>
    <row r="27" spans="2:7" x14ac:dyDescent="0.35">
      <c r="B27" s="256"/>
      <c r="C27" s="138" t="str">
        <f>$C$5</f>
        <v>Consultor SAP/Consultor RRHH NATURAL/ADABAS</v>
      </c>
      <c r="D27" s="139">
        <v>0.25</v>
      </c>
      <c r="E27" s="140">
        <f>$D$5</f>
        <v>64.430000000000007</v>
      </c>
      <c r="F27" s="140">
        <f t="shared" si="7"/>
        <v>16.107500000000002</v>
      </c>
    </row>
    <row r="28" spans="2:7" x14ac:dyDescent="0.35">
      <c r="B28" s="256"/>
      <c r="C28" s="138" t="str">
        <f>$C$6</f>
        <v>Analista programador SAP/ Analista programador HTML5 / Angular 16</v>
      </c>
      <c r="D28" s="139">
        <v>0.15</v>
      </c>
      <c r="E28" s="140">
        <f>$D$6</f>
        <v>57.81</v>
      </c>
      <c r="F28" s="140">
        <f t="shared" si="7"/>
        <v>8.6715</v>
      </c>
    </row>
    <row r="29" spans="2:7" x14ac:dyDescent="0.35">
      <c r="B29" s="256"/>
      <c r="C29" s="257" t="s">
        <v>119</v>
      </c>
      <c r="D29" s="257"/>
      <c r="E29" s="257"/>
      <c r="F29" s="141">
        <f>SUM(F25:F28)</f>
        <v>75.266000000000005</v>
      </c>
      <c r="G29" s="87">
        <f>SUM(D25:D28)</f>
        <v>1</v>
      </c>
    </row>
    <row r="32" spans="2:7" ht="30.75" customHeight="1" x14ac:dyDescent="0.35"/>
    <row r="34" customFormat="1" ht="39" customHeight="1" x14ac:dyDescent="0.35"/>
    <row r="45" customFormat="1" ht="28.5" customHeight="1" x14ac:dyDescent="0.35"/>
    <row r="47" customFormat="1" ht="34.5" customHeight="1" x14ac:dyDescent="0.35"/>
  </sheetData>
  <sheetProtection algorithmName="SHA-512" hashValue="zwznVri3AmsREEy7fbtNHemm6Jom2bfx+Ai/T+ciiBUP+SOBmYmcQAxhbdoLtMboxP17ELu6gjz4ZoY4dOP02w==" saltValue="c6IJvYJYNEM1k6wYaxPluw==" spinCount="100000" sheet="1" objects="1" scenarios="1"/>
  <mergeCells count="8">
    <mergeCell ref="B25:B29"/>
    <mergeCell ref="C29:E29"/>
    <mergeCell ref="B10:B14"/>
    <mergeCell ref="C14:E14"/>
    <mergeCell ref="B15:B19"/>
    <mergeCell ref="C19:E19"/>
    <mergeCell ref="B20:B24"/>
    <mergeCell ref="C24:E2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P87"/>
  <sheetViews>
    <sheetView showGridLines="0" zoomScale="90" zoomScaleNormal="90" workbookViewId="0">
      <selection activeCell="G14" sqref="G14"/>
    </sheetView>
  </sheetViews>
  <sheetFormatPr defaultColWidth="10.81640625" defaultRowHeight="13" x14ac:dyDescent="0.3"/>
  <cols>
    <col min="1" max="1" width="15.54296875" style="64" customWidth="1"/>
    <col min="2" max="2" width="25.26953125" style="64" bestFit="1" customWidth="1"/>
    <col min="3" max="3" width="14.7265625" style="64" customWidth="1"/>
    <col min="4" max="4" width="24.26953125" style="64" bestFit="1" customWidth="1"/>
    <col min="5" max="5" width="14.1796875" style="64" customWidth="1"/>
    <col min="6" max="6" width="18.81640625" style="64" bestFit="1" customWidth="1"/>
    <col min="7" max="7" width="15" style="64" bestFit="1" customWidth="1"/>
    <col min="8" max="8" width="13.81640625" style="64" bestFit="1" customWidth="1"/>
    <col min="9" max="9" width="14.54296875" style="64" bestFit="1" customWidth="1"/>
    <col min="10" max="10" width="15" style="64" bestFit="1" customWidth="1"/>
    <col min="11" max="11" width="14.54296875" style="64" bestFit="1" customWidth="1"/>
    <col min="12" max="12" width="12.26953125" style="64" bestFit="1" customWidth="1"/>
    <col min="13" max="13" width="13.453125" style="64" bestFit="1" customWidth="1"/>
    <col min="14" max="14" width="15" style="64" bestFit="1" customWidth="1"/>
    <col min="15" max="15" width="13.453125" style="64" bestFit="1" customWidth="1"/>
    <col min="16" max="16" width="15.1796875" style="64" customWidth="1"/>
    <col min="17" max="17" width="14.1796875" style="64" bestFit="1" customWidth="1"/>
    <col min="18" max="16384" width="10.81640625" style="64"/>
  </cols>
  <sheetData>
    <row r="2" spans="1:16" x14ac:dyDescent="0.3">
      <c r="A2" s="63" t="s">
        <v>132</v>
      </c>
    </row>
    <row r="4" spans="1:16" ht="12.75" customHeight="1" x14ac:dyDescent="0.3">
      <c r="A4" s="65"/>
      <c r="B4" s="258">
        <v>2025</v>
      </c>
      <c r="C4" s="259"/>
      <c r="D4" s="260"/>
      <c r="E4" s="258">
        <v>2026</v>
      </c>
      <c r="F4" s="259"/>
      <c r="G4" s="260"/>
      <c r="H4" s="258">
        <v>2027</v>
      </c>
      <c r="I4" s="259"/>
      <c r="J4" s="260"/>
      <c r="K4" s="258">
        <v>2028</v>
      </c>
      <c r="L4" s="259"/>
      <c r="M4" s="260"/>
    </row>
    <row r="5" spans="1:16" s="96" customFormat="1" ht="26" x14ac:dyDescent="0.3">
      <c r="A5" s="66" t="s">
        <v>134</v>
      </c>
      <c r="B5" s="94" t="s">
        <v>126</v>
      </c>
      <c r="C5" s="95" t="s">
        <v>127</v>
      </c>
      <c r="D5" s="95" t="s">
        <v>125</v>
      </c>
      <c r="E5" s="95" t="s">
        <v>126</v>
      </c>
      <c r="F5" s="95" t="s">
        <v>127</v>
      </c>
      <c r="G5" s="95" t="s">
        <v>125</v>
      </c>
      <c r="H5" s="95" t="s">
        <v>126</v>
      </c>
      <c r="I5" s="95" t="s">
        <v>127</v>
      </c>
      <c r="J5" s="95" t="s">
        <v>125</v>
      </c>
      <c r="K5" s="95" t="s">
        <v>126</v>
      </c>
      <c r="L5" s="95" t="s">
        <v>127</v>
      </c>
      <c r="M5" s="95" t="s">
        <v>125</v>
      </c>
      <c r="N5" s="95" t="s">
        <v>142</v>
      </c>
      <c r="O5" s="95" t="s">
        <v>143</v>
      </c>
      <c r="P5" s="95" t="s">
        <v>144</v>
      </c>
    </row>
    <row r="6" spans="1:16" ht="26" x14ac:dyDescent="0.3">
      <c r="A6" s="124" t="s">
        <v>7</v>
      </c>
      <c r="B6" s="88">
        <f>ROUND('Càlcul pressupost '!E7/1.21,2)</f>
        <v>24103.79</v>
      </c>
      <c r="C6" s="88">
        <f>ROUND(B6*0.21,2)</f>
        <v>5061.8</v>
      </c>
      <c r="D6" s="88">
        <f>+B6+C6</f>
        <v>29165.59</v>
      </c>
      <c r="E6" s="88">
        <f>ROUND('Càlcul pressupost '!F7/1.21,2)</f>
        <v>192830.25</v>
      </c>
      <c r="F6" s="88">
        <f t="shared" ref="F6:F8" si="0">ROUND(E6*0.21,2)</f>
        <v>40494.35</v>
      </c>
      <c r="G6" s="88">
        <f t="shared" ref="G6:G8" si="1">+E6+F6</f>
        <v>233324.6</v>
      </c>
      <c r="H6" s="88">
        <f>ROUND('Càlcul pressupost '!G7/1.21,2)</f>
        <v>192830.25</v>
      </c>
      <c r="I6" s="88">
        <f t="shared" ref="I6:I8" si="2">ROUND(H6*0.21,2)</f>
        <v>40494.35</v>
      </c>
      <c r="J6" s="88">
        <f t="shared" ref="J6:J8" si="3">+H6+I6</f>
        <v>233324.6</v>
      </c>
      <c r="K6" s="88">
        <f>ROUND('Càlcul pressupost '!H7/1.21,2)</f>
        <v>136588.09</v>
      </c>
      <c r="L6" s="88">
        <f t="shared" ref="L6" si="4">ROUND(K6*0.21,2)</f>
        <v>28683.5</v>
      </c>
      <c r="M6" s="88">
        <f t="shared" ref="M6" si="5">+K6+L6</f>
        <v>165271.59</v>
      </c>
      <c r="N6" s="88">
        <f>+B6+E6+H6+K6</f>
        <v>546352.38</v>
      </c>
      <c r="O6" s="88">
        <f>+C6+F6+I6+L6</f>
        <v>114734</v>
      </c>
      <c r="P6" s="88">
        <f>+D6+G6+J6+M6</f>
        <v>661086.38</v>
      </c>
    </row>
    <row r="7" spans="1:16" ht="26" x14ac:dyDescent="0.3">
      <c r="A7" s="124" t="s">
        <v>13</v>
      </c>
      <c r="B7" s="88">
        <f>ROUND('Càlcul pressupost '!E8/1.21,2)</f>
        <v>55323.03</v>
      </c>
      <c r="C7" s="88">
        <f t="shared" ref="C7:C10" si="6">ROUND(B7*0.21,2)</f>
        <v>11617.84</v>
      </c>
      <c r="D7" s="88">
        <f t="shared" ref="D7:D8" si="7">+B7+C7</f>
        <v>66940.87</v>
      </c>
      <c r="E7" s="88">
        <f>ROUND('Càlcul pressupost '!F8/1.21,2)</f>
        <v>442584.3</v>
      </c>
      <c r="F7" s="88">
        <f t="shared" si="0"/>
        <v>92942.7</v>
      </c>
      <c r="G7" s="88">
        <f t="shared" si="1"/>
        <v>535527</v>
      </c>
      <c r="H7" s="88">
        <f>ROUND('Càlcul pressupost '!G8/1.21,2)</f>
        <v>442584.3</v>
      </c>
      <c r="I7" s="88">
        <f t="shared" si="2"/>
        <v>92942.7</v>
      </c>
      <c r="J7" s="88">
        <f t="shared" si="3"/>
        <v>535527</v>
      </c>
      <c r="K7" s="88">
        <f>ROUND('Càlcul pressupost '!H8/1.21,2)</f>
        <v>313497.2</v>
      </c>
      <c r="L7" s="88">
        <f>ROUND(K7*0.21,2)-0.01</f>
        <v>65834.400000000009</v>
      </c>
      <c r="M7" s="88">
        <f t="shared" ref="M7:M10" si="8">+K7+L7</f>
        <v>379331.60000000003</v>
      </c>
      <c r="N7" s="88">
        <f t="shared" ref="N7:P10" si="9">+B7+E7+H7+K7</f>
        <v>1253988.8299999998</v>
      </c>
      <c r="O7" s="88">
        <f t="shared" si="9"/>
        <v>263337.64</v>
      </c>
      <c r="P7" s="88">
        <f t="shared" si="9"/>
        <v>1517326.4700000002</v>
      </c>
    </row>
    <row r="8" spans="1:16" ht="26" x14ac:dyDescent="0.3">
      <c r="A8" s="124" t="s">
        <v>156</v>
      </c>
      <c r="B8" s="88">
        <f>ROUND('Càlcul pressupost '!E9/1.21,2)</f>
        <v>20876.009999999998</v>
      </c>
      <c r="C8" s="88">
        <f t="shared" si="6"/>
        <v>4383.96</v>
      </c>
      <c r="D8" s="88">
        <f t="shared" si="7"/>
        <v>25259.969999999998</v>
      </c>
      <c r="E8" s="88">
        <f>ROUND('Càlcul pressupost '!F9/1.21,2)</f>
        <v>167008.1</v>
      </c>
      <c r="F8" s="88">
        <f t="shared" si="0"/>
        <v>35071.699999999997</v>
      </c>
      <c r="G8" s="88">
        <f t="shared" si="1"/>
        <v>202079.8</v>
      </c>
      <c r="H8" s="88">
        <f>ROUND('Càlcul pressupost '!G9/1.21,2)</f>
        <v>167008.1</v>
      </c>
      <c r="I8" s="88">
        <f t="shared" si="2"/>
        <v>35071.699999999997</v>
      </c>
      <c r="J8" s="88">
        <f t="shared" si="3"/>
        <v>202079.8</v>
      </c>
      <c r="K8" s="88">
        <f>ROUND('Càlcul pressupost '!H9/1.21,2)</f>
        <v>118297.4</v>
      </c>
      <c r="L8" s="88">
        <f t="shared" ref="L8:L10" si="10">ROUND(K8*0.21,2)</f>
        <v>24842.45</v>
      </c>
      <c r="M8" s="88">
        <f t="shared" si="8"/>
        <v>143139.85</v>
      </c>
      <c r="N8" s="88">
        <f t="shared" si="9"/>
        <v>473189.61</v>
      </c>
      <c r="O8" s="88">
        <f t="shared" si="9"/>
        <v>99369.809999999983</v>
      </c>
      <c r="P8" s="88">
        <f t="shared" si="9"/>
        <v>572559.41999999993</v>
      </c>
    </row>
    <row r="9" spans="1:16" ht="39" x14ac:dyDescent="0.3">
      <c r="A9" s="125" t="s">
        <v>155</v>
      </c>
      <c r="B9" s="88">
        <f>ROUND('Càlcul pressupost '!E10/1.21,2)</f>
        <v>10885.6</v>
      </c>
      <c r="C9" s="88">
        <f t="shared" ref="C9" si="11">ROUND(B9*0.21,2)</f>
        <v>2285.98</v>
      </c>
      <c r="D9" s="88">
        <f>+B9+C9</f>
        <v>13171.58</v>
      </c>
      <c r="E9" s="88">
        <f>ROUND('Càlcul pressupost '!F10/1.21,2)</f>
        <v>87084.63</v>
      </c>
      <c r="F9" s="88">
        <f>ROUND(E9*0.21,2)</f>
        <v>18287.77</v>
      </c>
      <c r="G9" s="88">
        <f>+E9+F9</f>
        <v>105372.40000000001</v>
      </c>
      <c r="H9" s="88">
        <f>ROUND('Càlcul pressupost '!G10/1.21,2)</f>
        <v>87084.63</v>
      </c>
      <c r="I9" s="88">
        <f>ROUND(H9*0.21,2)</f>
        <v>18287.77</v>
      </c>
      <c r="J9" s="88">
        <f>+H9+I9</f>
        <v>105372.40000000001</v>
      </c>
      <c r="K9" s="88">
        <f>ROUND('Càlcul pressupost '!H10/1.21,2)</f>
        <v>61684.93</v>
      </c>
      <c r="L9" s="88">
        <f t="shared" ref="L9" si="12">ROUND(K9*0.21,2)</f>
        <v>12953.84</v>
      </c>
      <c r="M9" s="88">
        <f t="shared" ref="M9" si="13">+K9+L9</f>
        <v>74638.77</v>
      </c>
      <c r="N9" s="88">
        <f t="shared" ref="N9" si="14">+B9+E9+H9+K9</f>
        <v>246739.79</v>
      </c>
      <c r="O9" s="88">
        <f t="shared" ref="O9" si="15">+C9+F9+I9+L9</f>
        <v>51815.360000000001</v>
      </c>
      <c r="P9" s="88">
        <f t="shared" ref="P9" si="16">+D9+G9+J9+M9</f>
        <v>298555.15000000002</v>
      </c>
    </row>
    <row r="10" spans="1:16" x14ac:dyDescent="0.3">
      <c r="A10" s="125" t="s">
        <v>202</v>
      </c>
      <c r="B10" s="88">
        <f>ROUND('Càlcul pressupost '!E11/1.21,2)</f>
        <v>6611.57</v>
      </c>
      <c r="C10" s="88">
        <f t="shared" si="6"/>
        <v>1388.43</v>
      </c>
      <c r="D10" s="88">
        <f>+B10+C10</f>
        <v>8000</v>
      </c>
      <c r="E10" s="88">
        <f>ROUND('Càlcul pressupost '!F11/1.21,2)</f>
        <v>43801.65</v>
      </c>
      <c r="F10" s="88">
        <f>ROUND(E10*0.21,2)</f>
        <v>9198.35</v>
      </c>
      <c r="G10" s="88">
        <f>+E10+F10</f>
        <v>53000</v>
      </c>
      <c r="H10" s="88">
        <f>ROUND('Càlcul pressupost '!G11/1.21,2)</f>
        <v>43801.65</v>
      </c>
      <c r="I10" s="88">
        <f>ROUND(H10*0.21,2)</f>
        <v>9198.35</v>
      </c>
      <c r="J10" s="88">
        <f>+H10+I10</f>
        <v>53000</v>
      </c>
      <c r="K10" s="88">
        <f>ROUND('Càlcul pressupost '!H11/1.21,2)</f>
        <v>43801.65</v>
      </c>
      <c r="L10" s="88">
        <f t="shared" si="10"/>
        <v>9198.35</v>
      </c>
      <c r="M10" s="88">
        <f t="shared" si="8"/>
        <v>53000</v>
      </c>
      <c r="N10" s="88">
        <f t="shared" si="9"/>
        <v>138016.51999999999</v>
      </c>
      <c r="O10" s="88">
        <f t="shared" si="9"/>
        <v>28983.480000000003</v>
      </c>
      <c r="P10" s="88">
        <f t="shared" si="9"/>
        <v>167000</v>
      </c>
    </row>
    <row r="11" spans="1:16" x14ac:dyDescent="0.3">
      <c r="B11" s="89">
        <f t="shared" ref="B11:P11" si="17">SUM(B6:B10)</f>
        <v>117800</v>
      </c>
      <c r="C11" s="89">
        <f t="shared" si="17"/>
        <v>24738.01</v>
      </c>
      <c r="D11" s="89">
        <f t="shared" si="17"/>
        <v>142538.00999999998</v>
      </c>
      <c r="E11" s="89">
        <f t="shared" si="17"/>
        <v>933308.93</v>
      </c>
      <c r="F11" s="89">
        <f t="shared" si="17"/>
        <v>195994.87</v>
      </c>
      <c r="G11" s="89">
        <f t="shared" si="17"/>
        <v>1129303.7999999998</v>
      </c>
      <c r="H11" s="89">
        <f t="shared" si="17"/>
        <v>933308.93</v>
      </c>
      <c r="I11" s="89">
        <f t="shared" si="17"/>
        <v>195994.87</v>
      </c>
      <c r="J11" s="89">
        <f t="shared" si="17"/>
        <v>1129303.7999999998</v>
      </c>
      <c r="K11" s="89">
        <f t="shared" si="17"/>
        <v>673869.27000000014</v>
      </c>
      <c r="L11" s="89">
        <f t="shared" si="17"/>
        <v>141512.54</v>
      </c>
      <c r="M11" s="89">
        <f t="shared" si="17"/>
        <v>815381.81</v>
      </c>
      <c r="N11" s="89">
        <f t="shared" si="17"/>
        <v>2658287.13</v>
      </c>
      <c r="O11" s="89">
        <f t="shared" si="17"/>
        <v>558240.29</v>
      </c>
      <c r="P11" s="90">
        <f t="shared" si="17"/>
        <v>3216527.42</v>
      </c>
    </row>
    <row r="12" spans="1:16" x14ac:dyDescent="0.3">
      <c r="P12" s="82"/>
    </row>
    <row r="13" spans="1:16" x14ac:dyDescent="0.3">
      <c r="A13" s="67" t="s">
        <v>131</v>
      </c>
    </row>
    <row r="14" spans="1:16" x14ac:dyDescent="0.3">
      <c r="A14" s="67"/>
      <c r="N14" s="64" t="s">
        <v>149</v>
      </c>
      <c r="P14" s="64" t="s">
        <v>149</v>
      </c>
    </row>
    <row r="15" spans="1:16" ht="18" customHeight="1" x14ac:dyDescent="0.3">
      <c r="A15" s="68" t="s">
        <v>121</v>
      </c>
    </row>
    <row r="16" spans="1:16" ht="21" customHeight="1" x14ac:dyDescent="0.3">
      <c r="A16" s="68" t="s">
        <v>128</v>
      </c>
      <c r="B16" s="68" t="s">
        <v>129</v>
      </c>
      <c r="C16" s="68" t="s">
        <v>130</v>
      </c>
      <c r="D16" s="68" t="s">
        <v>125</v>
      </c>
      <c r="M16" s="64" t="s">
        <v>149</v>
      </c>
    </row>
    <row r="17" spans="1:15" x14ac:dyDescent="0.3">
      <c r="A17" s="69">
        <v>2025</v>
      </c>
      <c r="B17" s="91">
        <f>+B11</f>
        <v>117800</v>
      </c>
      <c r="C17" s="91">
        <f>+C11</f>
        <v>24738.01</v>
      </c>
      <c r="D17" s="91">
        <f t="shared" ref="D17" si="18">+B17+C17</f>
        <v>142538.01</v>
      </c>
      <c r="E17" s="261" t="s">
        <v>170</v>
      </c>
      <c r="F17" s="262"/>
      <c r="G17" s="262"/>
      <c r="H17" s="262"/>
      <c r="I17" s="262"/>
      <c r="J17" s="262"/>
      <c r="K17" s="262"/>
      <c r="L17" s="262"/>
      <c r="M17" s="262"/>
      <c r="N17" s="262"/>
    </row>
    <row r="18" spans="1:15" x14ac:dyDescent="0.3">
      <c r="A18" s="69">
        <v>2026</v>
      </c>
      <c r="B18" s="91">
        <f>+E11</f>
        <v>933308.93</v>
      </c>
      <c r="C18" s="91">
        <f>+F11</f>
        <v>195994.87</v>
      </c>
      <c r="D18" s="91">
        <f>+G11</f>
        <v>1129303.7999999998</v>
      </c>
      <c r="E18" s="261"/>
      <c r="F18" s="262"/>
      <c r="G18" s="262"/>
      <c r="H18" s="262"/>
      <c r="I18" s="262"/>
      <c r="J18" s="262"/>
      <c r="K18" s="262"/>
      <c r="L18" s="262"/>
      <c r="M18" s="262"/>
      <c r="N18" s="262"/>
    </row>
    <row r="19" spans="1:15" x14ac:dyDescent="0.3">
      <c r="A19" s="69">
        <v>2027</v>
      </c>
      <c r="B19" s="91">
        <f>+H11</f>
        <v>933308.93</v>
      </c>
      <c r="C19" s="91">
        <f>+I11</f>
        <v>195994.87</v>
      </c>
      <c r="D19" s="91">
        <f>+J11</f>
        <v>1129303.7999999998</v>
      </c>
      <c r="E19" s="261"/>
      <c r="F19" s="262"/>
      <c r="G19" s="262"/>
      <c r="H19" s="262"/>
      <c r="I19" s="262"/>
      <c r="J19" s="262"/>
      <c r="K19" s="262"/>
      <c r="L19" s="262"/>
      <c r="M19" s="262"/>
      <c r="N19" s="262"/>
    </row>
    <row r="20" spans="1:15" x14ac:dyDescent="0.3">
      <c r="A20" s="69">
        <v>2028</v>
      </c>
      <c r="B20" s="91">
        <f>+K11</f>
        <v>673869.27000000014</v>
      </c>
      <c r="C20" s="91">
        <f>+L11</f>
        <v>141512.54</v>
      </c>
      <c r="D20" s="91">
        <f>+M11</f>
        <v>815381.81</v>
      </c>
      <c r="E20" s="261"/>
      <c r="F20" s="262"/>
      <c r="G20" s="262"/>
      <c r="H20" s="262"/>
      <c r="I20" s="262"/>
      <c r="J20" s="262"/>
      <c r="K20" s="262"/>
      <c r="L20" s="262"/>
      <c r="M20" s="262"/>
      <c r="N20" s="262"/>
    </row>
    <row r="21" spans="1:15" x14ac:dyDescent="0.3">
      <c r="A21" s="69" t="s">
        <v>116</v>
      </c>
      <c r="B21" s="92">
        <f>SUM(B17:B20)</f>
        <v>2658287.1300000004</v>
      </c>
      <c r="C21" s="92">
        <f>SUM(C17:C20)</f>
        <v>558240.29</v>
      </c>
      <c r="D21" s="92">
        <f>SUM(D17:D20)</f>
        <v>3216527.4199999995</v>
      </c>
      <c r="E21" s="261"/>
      <c r="F21" s="262"/>
      <c r="G21" s="262"/>
      <c r="H21" s="262"/>
      <c r="I21" s="262"/>
      <c r="J21" s="262"/>
      <c r="K21" s="262"/>
      <c r="L21" s="262"/>
      <c r="M21" s="262"/>
      <c r="N21" s="262"/>
    </row>
    <row r="22" spans="1:15" x14ac:dyDescent="0.3">
      <c r="D22" s="93">
        <f>+B21*1.21</f>
        <v>3216527.4273000006</v>
      </c>
      <c r="E22" s="261"/>
      <c r="F22" s="262"/>
      <c r="G22" s="262"/>
      <c r="H22" s="262"/>
      <c r="I22" s="262"/>
      <c r="J22" s="262"/>
      <c r="K22" s="262"/>
      <c r="L22" s="262"/>
      <c r="M22" s="262"/>
      <c r="N22" s="262"/>
    </row>
    <row r="23" spans="1:15" ht="21.75" customHeight="1" x14ac:dyDescent="0.3">
      <c r="F23" s="149"/>
      <c r="G23" s="149"/>
      <c r="H23" s="149"/>
      <c r="I23" s="149"/>
      <c r="J23" s="149"/>
      <c r="K23" s="149"/>
      <c r="L23" s="149"/>
      <c r="M23" s="149"/>
      <c r="N23" s="149"/>
    </row>
    <row r="24" spans="1:15" x14ac:dyDescent="0.3">
      <c r="A24" s="67" t="s">
        <v>131</v>
      </c>
      <c r="O24" s="83"/>
    </row>
    <row r="25" spans="1:15" ht="13.5" thickBot="1" x14ac:dyDescent="0.35">
      <c r="L25" s="97"/>
    </row>
    <row r="26" spans="1:15" ht="13.5" thickBot="1" x14ac:dyDescent="0.35">
      <c r="A26" s="98" t="s">
        <v>128</v>
      </c>
      <c r="B26" s="99" t="s">
        <v>171</v>
      </c>
      <c r="C26" s="99" t="s">
        <v>172</v>
      </c>
      <c r="D26" s="99" t="s">
        <v>125</v>
      </c>
      <c r="E26" s="99" t="s">
        <v>129</v>
      </c>
      <c r="F26" s="98" t="s">
        <v>130</v>
      </c>
      <c r="H26" s="98" t="s">
        <v>128</v>
      </c>
      <c r="I26" s="98" t="s">
        <v>195</v>
      </c>
      <c r="J26" s="98" t="s">
        <v>196</v>
      </c>
      <c r="N26" s="97"/>
    </row>
    <row r="27" spans="1:15" ht="13.5" thickBot="1" x14ac:dyDescent="0.35">
      <c r="A27" s="100">
        <v>2025</v>
      </c>
      <c r="B27" s="101" t="s">
        <v>255</v>
      </c>
      <c r="C27" s="102" t="s">
        <v>173</v>
      </c>
      <c r="D27" s="103">
        <f>D6+D7+D9</f>
        <v>109278.04</v>
      </c>
      <c r="E27" s="103">
        <f>B6+B7+B9</f>
        <v>90312.420000000013</v>
      </c>
      <c r="F27" s="104">
        <f>C6+C7+C9</f>
        <v>18965.62</v>
      </c>
      <c r="H27" s="100">
        <v>2025</v>
      </c>
      <c r="I27" s="129">
        <f>D27</f>
        <v>109278.04</v>
      </c>
      <c r="J27" s="129"/>
      <c r="K27" s="105"/>
      <c r="N27" s="97"/>
    </row>
    <row r="28" spans="1:15" ht="13.5" thickBot="1" x14ac:dyDescent="0.35">
      <c r="A28" s="100">
        <v>2025</v>
      </c>
      <c r="B28" s="101" t="s">
        <v>255</v>
      </c>
      <c r="C28" s="102" t="s">
        <v>174</v>
      </c>
      <c r="D28" s="103">
        <f>D8+D10</f>
        <v>33259.97</v>
      </c>
      <c r="E28" s="103">
        <f>B8+B10</f>
        <v>27487.579999999998</v>
      </c>
      <c r="F28" s="104">
        <f>C8+C10</f>
        <v>5772.39</v>
      </c>
      <c r="H28" s="100">
        <v>2025</v>
      </c>
      <c r="I28" s="129"/>
      <c r="J28" s="129">
        <f>D28</f>
        <v>33259.97</v>
      </c>
      <c r="K28" s="105"/>
      <c r="N28" s="97"/>
    </row>
    <row r="29" spans="1:15" ht="13.5" thickBot="1" x14ac:dyDescent="0.35">
      <c r="A29" s="100">
        <v>2026</v>
      </c>
      <c r="B29" s="101" t="s">
        <v>175</v>
      </c>
      <c r="C29" s="102" t="s">
        <v>173</v>
      </c>
      <c r="D29" s="103">
        <f>G6+G7+G9</f>
        <v>874224</v>
      </c>
      <c r="E29" s="103">
        <f>E6+E7+E9</f>
        <v>722499.18</v>
      </c>
      <c r="F29" s="104">
        <f>F6+F7+F9</f>
        <v>151724.81999999998</v>
      </c>
      <c r="H29" s="100">
        <v>2026</v>
      </c>
      <c r="I29" s="129">
        <f>D29</f>
        <v>874224</v>
      </c>
      <c r="J29" s="129"/>
      <c r="K29" s="105"/>
      <c r="N29" s="97"/>
    </row>
    <row r="30" spans="1:15" ht="13.5" thickBot="1" x14ac:dyDescent="0.35">
      <c r="A30" s="100">
        <v>2026</v>
      </c>
      <c r="B30" s="101" t="s">
        <v>175</v>
      </c>
      <c r="C30" s="102" t="s">
        <v>174</v>
      </c>
      <c r="D30" s="103">
        <f>G8+G10</f>
        <v>255079.8</v>
      </c>
      <c r="E30" s="103">
        <f>E8+E10</f>
        <v>210809.75</v>
      </c>
      <c r="F30" s="104">
        <f>F8+F10</f>
        <v>44270.049999999996</v>
      </c>
      <c r="H30" s="100">
        <v>2026</v>
      </c>
      <c r="I30" s="129"/>
      <c r="J30" s="129">
        <f>D30</f>
        <v>255079.8</v>
      </c>
      <c r="K30" s="105"/>
      <c r="N30" s="97"/>
    </row>
    <row r="31" spans="1:15" ht="13.5" thickBot="1" x14ac:dyDescent="0.35">
      <c r="A31" s="100">
        <v>2027</v>
      </c>
      <c r="B31" s="101" t="s">
        <v>175</v>
      </c>
      <c r="C31" s="102" t="s">
        <v>173</v>
      </c>
      <c r="D31" s="103">
        <f>J6+J7+J9</f>
        <v>874224</v>
      </c>
      <c r="E31" s="103">
        <f>H6+H7+H9</f>
        <v>722499.18</v>
      </c>
      <c r="F31" s="103">
        <f>I6+I7+I9</f>
        <v>151724.81999999998</v>
      </c>
      <c r="H31" s="100">
        <v>2027</v>
      </c>
      <c r="I31" s="129">
        <f>D31</f>
        <v>874224</v>
      </c>
      <c r="J31" s="129"/>
      <c r="K31" s="105"/>
      <c r="N31" s="97"/>
    </row>
    <row r="32" spans="1:15" ht="13.5" thickBot="1" x14ac:dyDescent="0.35">
      <c r="A32" s="100">
        <v>2027</v>
      </c>
      <c r="B32" s="101" t="s">
        <v>175</v>
      </c>
      <c r="C32" s="102" t="s">
        <v>174</v>
      </c>
      <c r="D32" s="103">
        <f>J8+J10</f>
        <v>255079.8</v>
      </c>
      <c r="E32" s="103">
        <f>H8+H10</f>
        <v>210809.75</v>
      </c>
      <c r="F32" s="103">
        <f>I8+I10</f>
        <v>44270.049999999996</v>
      </c>
      <c r="H32" s="100">
        <v>2027</v>
      </c>
      <c r="I32" s="129"/>
      <c r="J32" s="129">
        <f>D32</f>
        <v>255079.8</v>
      </c>
      <c r="K32" s="105"/>
      <c r="N32" s="97"/>
    </row>
    <row r="33" spans="1:14" ht="13.5" thickBot="1" x14ac:dyDescent="0.35">
      <c r="A33" s="100">
        <v>2028</v>
      </c>
      <c r="B33" s="101" t="s">
        <v>252</v>
      </c>
      <c r="C33" s="102" t="s">
        <v>173</v>
      </c>
      <c r="D33" s="103">
        <f>M6+M7+M9</f>
        <v>619241.96000000008</v>
      </c>
      <c r="E33" s="103">
        <f>K6+K7+K9</f>
        <v>511770.22000000003</v>
      </c>
      <c r="F33" s="103">
        <f>L6+L7+L9</f>
        <v>107471.74</v>
      </c>
      <c r="H33" s="100">
        <v>2028</v>
      </c>
      <c r="I33" s="129">
        <f>D33</f>
        <v>619241.96000000008</v>
      </c>
      <c r="J33" s="129"/>
      <c r="K33" s="105"/>
      <c r="N33" s="97"/>
    </row>
    <row r="34" spans="1:14" ht="13.5" thickBot="1" x14ac:dyDescent="0.35">
      <c r="A34" s="100">
        <v>2028</v>
      </c>
      <c r="B34" s="101" t="s">
        <v>252</v>
      </c>
      <c r="C34" s="102" t="s">
        <v>174</v>
      </c>
      <c r="D34" s="103">
        <f>+M8+M10</f>
        <v>196139.85</v>
      </c>
      <c r="E34" s="103">
        <f>+K8+K10</f>
        <v>162099.04999999999</v>
      </c>
      <c r="F34" s="104">
        <f>+L8+L10</f>
        <v>34040.800000000003</v>
      </c>
      <c r="H34" s="100">
        <v>2028</v>
      </c>
      <c r="I34" s="129"/>
      <c r="J34" s="129">
        <f>+D34</f>
        <v>196139.85</v>
      </c>
      <c r="K34" s="105"/>
      <c r="N34" s="97"/>
    </row>
    <row r="35" spans="1:14" x14ac:dyDescent="0.3">
      <c r="A35" s="106" t="s">
        <v>116</v>
      </c>
      <c r="B35" s="106" t="s">
        <v>176</v>
      </c>
      <c r="C35" s="106"/>
      <c r="D35" s="106">
        <f>SUM(D27:D34)</f>
        <v>3216527.42</v>
      </c>
      <c r="E35" s="106">
        <f>SUM(E27:E34)</f>
        <v>2658287.1300000004</v>
      </c>
      <c r="F35" s="106">
        <f>SUM(F27:F34)</f>
        <v>558240.28999999992</v>
      </c>
      <c r="H35" s="106" t="s">
        <v>116</v>
      </c>
      <c r="I35" s="106">
        <f>SUM(I27:I34)</f>
        <v>2476968</v>
      </c>
      <c r="J35" s="106">
        <f>SUM(J27:J34)</f>
        <v>739559.42</v>
      </c>
      <c r="K35" s="130">
        <f>I35+J35</f>
        <v>3216527.42</v>
      </c>
      <c r="N35" s="97"/>
    </row>
    <row r="36" spans="1:14" x14ac:dyDescent="0.3">
      <c r="A36" s="67"/>
      <c r="I36" s="122"/>
      <c r="L36" s="121"/>
    </row>
    <row r="37" spans="1:14" x14ac:dyDescent="0.3">
      <c r="A37" s="67"/>
      <c r="I37" s="122"/>
      <c r="L37" s="121"/>
    </row>
    <row r="38" spans="1:14" x14ac:dyDescent="0.3">
      <c r="A38" s="67" t="s">
        <v>256</v>
      </c>
      <c r="I38" s="122"/>
      <c r="L38" s="121"/>
    </row>
    <row r="39" spans="1:14" ht="13.5" thickBot="1" x14ac:dyDescent="0.35">
      <c r="A39" s="67"/>
      <c r="I39" s="122"/>
      <c r="L39" s="121"/>
    </row>
    <row r="40" spans="1:14" ht="13.5" thickBot="1" x14ac:dyDescent="0.35">
      <c r="A40" s="98" t="s">
        <v>128</v>
      </c>
      <c r="B40" s="99" t="s">
        <v>171</v>
      </c>
      <c r="C40" s="99" t="s">
        <v>172</v>
      </c>
      <c r="D40" s="99" t="s">
        <v>125</v>
      </c>
      <c r="E40" s="99" t="s">
        <v>129</v>
      </c>
      <c r="F40" s="98" t="s">
        <v>130</v>
      </c>
      <c r="H40" s="98" t="s">
        <v>128</v>
      </c>
      <c r="I40" s="98" t="s">
        <v>195</v>
      </c>
      <c r="J40" s="98" t="s">
        <v>196</v>
      </c>
      <c r="N40" s="97"/>
    </row>
    <row r="41" spans="1:14" ht="13.5" thickBot="1" x14ac:dyDescent="0.35">
      <c r="A41" s="100">
        <v>2028</v>
      </c>
      <c r="B41" s="101" t="s">
        <v>257</v>
      </c>
      <c r="C41" s="102" t="s">
        <v>173</v>
      </c>
      <c r="D41" s="103">
        <f t="shared" ref="D41:F42" si="19">D31-D33</f>
        <v>254982.03999999992</v>
      </c>
      <c r="E41" s="103">
        <f t="shared" si="19"/>
        <v>210728.96000000002</v>
      </c>
      <c r="F41" s="103">
        <f t="shared" si="19"/>
        <v>44253.079999999973</v>
      </c>
      <c r="H41" s="100">
        <v>2028</v>
      </c>
      <c r="I41" s="129">
        <f>D41</f>
        <v>254982.03999999992</v>
      </c>
      <c r="J41" s="129"/>
      <c r="K41" s="143"/>
      <c r="N41" s="97"/>
    </row>
    <row r="42" spans="1:14" ht="13.5" thickBot="1" x14ac:dyDescent="0.35">
      <c r="A42" s="100">
        <v>2028</v>
      </c>
      <c r="B42" s="101" t="s">
        <v>257</v>
      </c>
      <c r="C42" s="102" t="s">
        <v>174</v>
      </c>
      <c r="D42" s="103">
        <f t="shared" si="19"/>
        <v>58939.949999999983</v>
      </c>
      <c r="E42" s="103">
        <f t="shared" si="19"/>
        <v>48710.700000000012</v>
      </c>
      <c r="F42" s="103">
        <f t="shared" si="19"/>
        <v>10229.249999999993</v>
      </c>
      <c r="H42" s="100">
        <v>2028</v>
      </c>
      <c r="I42" s="129"/>
      <c r="J42" s="129">
        <f>D42</f>
        <v>58939.949999999983</v>
      </c>
      <c r="K42" s="143"/>
      <c r="N42" s="97"/>
    </row>
    <row r="43" spans="1:14" ht="13.5" thickBot="1" x14ac:dyDescent="0.35">
      <c r="A43" s="100">
        <v>2029</v>
      </c>
      <c r="B43" s="101" t="s">
        <v>175</v>
      </c>
      <c r="C43" s="102" t="s">
        <v>173</v>
      </c>
      <c r="D43" s="103">
        <f t="shared" ref="D43:F44" si="20">D29</f>
        <v>874224</v>
      </c>
      <c r="E43" s="103">
        <f t="shared" si="20"/>
        <v>722499.18</v>
      </c>
      <c r="F43" s="103">
        <f t="shared" si="20"/>
        <v>151724.81999999998</v>
      </c>
      <c r="H43" s="100">
        <v>2029</v>
      </c>
      <c r="I43" s="129">
        <f>D43</f>
        <v>874224</v>
      </c>
      <c r="J43" s="129"/>
      <c r="K43" s="143"/>
      <c r="N43" s="97"/>
    </row>
    <row r="44" spans="1:14" ht="13.5" thickBot="1" x14ac:dyDescent="0.35">
      <c r="A44" s="100">
        <v>2029</v>
      </c>
      <c r="B44" s="101" t="s">
        <v>175</v>
      </c>
      <c r="C44" s="102" t="s">
        <v>174</v>
      </c>
      <c r="D44" s="103">
        <f t="shared" si="20"/>
        <v>255079.8</v>
      </c>
      <c r="E44" s="103">
        <f t="shared" si="20"/>
        <v>210809.75</v>
      </c>
      <c r="F44" s="103">
        <f t="shared" si="20"/>
        <v>44270.049999999996</v>
      </c>
      <c r="H44" s="100">
        <v>2029</v>
      </c>
      <c r="I44" s="129"/>
      <c r="J44" s="129">
        <f>D44</f>
        <v>255079.8</v>
      </c>
      <c r="K44" s="143"/>
      <c r="N44" s="97"/>
    </row>
    <row r="45" spans="1:14" ht="13.5" thickBot="1" x14ac:dyDescent="0.35">
      <c r="A45" s="100">
        <v>2030</v>
      </c>
      <c r="B45" s="101" t="s">
        <v>252</v>
      </c>
      <c r="C45" s="102" t="s">
        <v>173</v>
      </c>
      <c r="D45" s="103">
        <f t="shared" ref="D45:F46" si="21">D33</f>
        <v>619241.96000000008</v>
      </c>
      <c r="E45" s="103">
        <f t="shared" si="21"/>
        <v>511770.22000000003</v>
      </c>
      <c r="F45" s="103">
        <f t="shared" si="21"/>
        <v>107471.74</v>
      </c>
      <c r="H45" s="100">
        <v>2030</v>
      </c>
      <c r="I45" s="129">
        <f>D45</f>
        <v>619241.96000000008</v>
      </c>
      <c r="J45" s="129"/>
      <c r="K45" s="143"/>
      <c r="N45" s="97"/>
    </row>
    <row r="46" spans="1:14" ht="13.5" thickBot="1" x14ac:dyDescent="0.35">
      <c r="A46" s="100">
        <v>2030</v>
      </c>
      <c r="B46" s="101" t="s">
        <v>252</v>
      </c>
      <c r="C46" s="102" t="s">
        <v>174</v>
      </c>
      <c r="D46" s="103">
        <f t="shared" si="21"/>
        <v>196139.85</v>
      </c>
      <c r="E46" s="103">
        <f t="shared" si="21"/>
        <v>162099.04999999999</v>
      </c>
      <c r="F46" s="103">
        <f t="shared" si="21"/>
        <v>34040.800000000003</v>
      </c>
      <c r="H46" s="100">
        <v>2030</v>
      </c>
      <c r="I46" s="129"/>
      <c r="J46" s="129">
        <f>D46</f>
        <v>196139.85</v>
      </c>
      <c r="K46" s="143"/>
      <c r="N46" s="97"/>
    </row>
    <row r="47" spans="1:14" x14ac:dyDescent="0.3">
      <c r="A47" s="144"/>
      <c r="B47" s="145"/>
      <c r="C47" s="144"/>
      <c r="D47" s="146"/>
      <c r="E47" s="146"/>
      <c r="F47" s="146"/>
      <c r="H47" s="144"/>
      <c r="I47" s="121"/>
      <c r="J47" s="121"/>
      <c r="K47" s="143"/>
      <c r="N47" s="97"/>
    </row>
    <row r="48" spans="1:14" x14ac:dyDescent="0.3">
      <c r="A48" s="144"/>
      <c r="B48" s="145"/>
      <c r="C48" s="144"/>
      <c r="D48" s="146"/>
      <c r="E48" s="146"/>
      <c r="F48" s="146"/>
      <c r="H48" s="144"/>
      <c r="I48" s="121"/>
      <c r="J48" s="121"/>
      <c r="K48" s="143"/>
      <c r="N48" s="97"/>
    </row>
    <row r="49" spans="1:14" x14ac:dyDescent="0.3">
      <c r="A49" s="144"/>
      <c r="B49" s="145"/>
      <c r="C49" s="144"/>
      <c r="D49" s="146"/>
      <c r="E49" s="146"/>
      <c r="F49" s="146"/>
      <c r="H49" s="144"/>
      <c r="I49" s="121"/>
      <c r="J49" s="121"/>
      <c r="K49" s="143"/>
      <c r="N49" s="97"/>
    </row>
    <row r="50" spans="1:14" x14ac:dyDescent="0.3">
      <c r="A50" s="67" t="s">
        <v>133</v>
      </c>
      <c r="E50" s="107"/>
    </row>
    <row r="51" spans="1:14" ht="39" x14ac:dyDescent="0.3">
      <c r="A51" s="70" t="s">
        <v>177</v>
      </c>
      <c r="B51" s="70" t="s">
        <v>178</v>
      </c>
      <c r="C51" s="70" t="s">
        <v>145</v>
      </c>
      <c r="D51" s="70" t="s">
        <v>123</v>
      </c>
      <c r="E51" s="70" t="s">
        <v>146</v>
      </c>
      <c r="F51" s="70" t="s">
        <v>124</v>
      </c>
    </row>
    <row r="52" spans="1:14" ht="65" x14ac:dyDescent="0.3">
      <c r="A52" s="108" t="s">
        <v>179</v>
      </c>
      <c r="B52" s="71">
        <f>$D$21</f>
        <v>3216527.4199999995</v>
      </c>
      <c r="C52" s="109">
        <v>0.2</v>
      </c>
      <c r="D52" s="72">
        <f>+ROUND(B52*C52,2)</f>
        <v>643305.48</v>
      </c>
      <c r="E52" s="109">
        <v>0.2</v>
      </c>
      <c r="F52" s="72">
        <f>+ROUND(B52*E52,2)</f>
        <v>643305.48</v>
      </c>
    </row>
    <row r="53" spans="1:14" x14ac:dyDescent="0.3">
      <c r="A53" s="73" t="s">
        <v>122</v>
      </c>
      <c r="B53" s="74">
        <f>SUM(B52:B52)</f>
        <v>3216527.4199999995</v>
      </c>
      <c r="C53" s="75">
        <f>SUM(C52:C52)</f>
        <v>0.2</v>
      </c>
      <c r="D53" s="76">
        <f>SUM(D52:D52)</f>
        <v>643305.48</v>
      </c>
      <c r="E53" s="75">
        <f>SUM(E52:E52)</f>
        <v>0.2</v>
      </c>
      <c r="F53" s="76">
        <f>SUM(F52:F52)</f>
        <v>643305.48</v>
      </c>
    </row>
    <row r="54" spans="1:14" x14ac:dyDescent="0.3">
      <c r="D54" s="110">
        <f>+ROUND(D53/1.21,2)</f>
        <v>531657.42000000004</v>
      </c>
      <c r="F54" s="110">
        <f>+ROUND(F53/1.21,2)</f>
        <v>531657.42000000004</v>
      </c>
    </row>
    <row r="55" spans="1:14" x14ac:dyDescent="0.3">
      <c r="D55" s="111" t="s">
        <v>180</v>
      </c>
      <c r="F55" s="111" t="s">
        <v>180</v>
      </c>
    </row>
    <row r="58" spans="1:14" x14ac:dyDescent="0.3">
      <c r="A58" s="67" t="s">
        <v>135</v>
      </c>
    </row>
    <row r="59" spans="1:14" ht="52" x14ac:dyDescent="0.3">
      <c r="A59" s="77"/>
      <c r="B59" s="113" t="s">
        <v>181</v>
      </c>
      <c r="C59" s="113" t="s">
        <v>120</v>
      </c>
      <c r="D59" s="113" t="s">
        <v>182</v>
      </c>
      <c r="E59" s="113" t="s">
        <v>258</v>
      </c>
      <c r="F59" s="113" t="s">
        <v>183</v>
      </c>
      <c r="G59" s="113" t="s">
        <v>184</v>
      </c>
    </row>
    <row r="60" spans="1:14" x14ac:dyDescent="0.3">
      <c r="A60" s="77">
        <v>2025</v>
      </c>
      <c r="B60" s="72">
        <f>B11</f>
        <v>117800</v>
      </c>
      <c r="C60" s="72"/>
      <c r="D60" s="72">
        <f>ROUND(D$54/6,2)</f>
        <v>88609.57</v>
      </c>
      <c r="E60" s="72">
        <v>0</v>
      </c>
      <c r="F60" s="78">
        <f>-ROUND(F$54/6,2)</f>
        <v>-88609.57</v>
      </c>
      <c r="G60" s="72">
        <f>SUM(B60:E60)</f>
        <v>206409.57</v>
      </c>
      <c r="H60" s="112">
        <f t="shared" ref="H60:H65" si="22">B60+C60</f>
        <v>117800</v>
      </c>
    </row>
    <row r="61" spans="1:14" x14ac:dyDescent="0.3">
      <c r="A61" s="77">
        <v>2026</v>
      </c>
      <c r="B61" s="72">
        <f>E11</f>
        <v>933308.93</v>
      </c>
      <c r="C61" s="72"/>
      <c r="D61" s="72">
        <f t="shared" ref="D61:D65" si="23">ROUND(D$54/6,2)</f>
        <v>88609.57</v>
      </c>
      <c r="E61" s="72">
        <v>0</v>
      </c>
      <c r="F61" s="78">
        <f t="shared" ref="F61:F65" si="24">-ROUND(F$54/6,2)</f>
        <v>-88609.57</v>
      </c>
      <c r="G61" s="72">
        <f t="shared" ref="G61:G66" si="25">SUM(B61:E61)</f>
        <v>1021918.5</v>
      </c>
      <c r="H61" s="112">
        <f t="shared" si="22"/>
        <v>933308.93</v>
      </c>
    </row>
    <row r="62" spans="1:14" x14ac:dyDescent="0.3">
      <c r="A62" s="77">
        <v>2027</v>
      </c>
      <c r="B62" s="72">
        <f>H11</f>
        <v>933308.93</v>
      </c>
      <c r="C62" s="72"/>
      <c r="D62" s="72">
        <f t="shared" si="23"/>
        <v>88609.57</v>
      </c>
      <c r="E62" s="72">
        <v>0</v>
      </c>
      <c r="F62" s="78">
        <f t="shared" si="24"/>
        <v>-88609.57</v>
      </c>
      <c r="G62" s="72">
        <f t="shared" si="25"/>
        <v>1021918.5</v>
      </c>
      <c r="H62" s="112">
        <f t="shared" si="22"/>
        <v>933308.93</v>
      </c>
      <c r="I62" s="112"/>
    </row>
    <row r="63" spans="1:14" x14ac:dyDescent="0.3">
      <c r="A63" s="77">
        <v>2028</v>
      </c>
      <c r="B63" s="72">
        <f>K11</f>
        <v>673869.27000000014</v>
      </c>
      <c r="C63" s="72">
        <f>+B61-B63</f>
        <v>259439.65999999992</v>
      </c>
      <c r="D63" s="72">
        <f t="shared" si="23"/>
        <v>88609.57</v>
      </c>
      <c r="E63" s="72">
        <v>0</v>
      </c>
      <c r="F63" s="78">
        <f t="shared" si="24"/>
        <v>-88609.57</v>
      </c>
      <c r="G63" s="72">
        <f t="shared" si="25"/>
        <v>1021918.5</v>
      </c>
      <c r="H63" s="112">
        <f t="shared" si="22"/>
        <v>933308.93</v>
      </c>
    </row>
    <row r="64" spans="1:14" x14ac:dyDescent="0.3">
      <c r="A64" s="77">
        <v>2029</v>
      </c>
      <c r="B64" s="114"/>
      <c r="C64" s="72">
        <f>+B61</f>
        <v>933308.93</v>
      </c>
      <c r="D64" s="72">
        <f t="shared" si="23"/>
        <v>88609.57</v>
      </c>
      <c r="E64" s="72">
        <f>0.1*B52/1.21</f>
        <v>265828.71239669417</v>
      </c>
      <c r="F64" s="78">
        <f t="shared" si="24"/>
        <v>-88609.57</v>
      </c>
      <c r="G64" s="72">
        <f t="shared" si="25"/>
        <v>1287747.2123966941</v>
      </c>
      <c r="H64" s="112">
        <f t="shared" si="22"/>
        <v>933308.93</v>
      </c>
    </row>
    <row r="65" spans="1:9" x14ac:dyDescent="0.3">
      <c r="A65" s="77">
        <v>2030</v>
      </c>
      <c r="B65" s="114"/>
      <c r="C65" s="72">
        <f>+B63</f>
        <v>673869.27000000014</v>
      </c>
      <c r="D65" s="72">
        <f t="shared" si="23"/>
        <v>88609.57</v>
      </c>
      <c r="E65" s="72">
        <v>0</v>
      </c>
      <c r="F65" s="78">
        <f t="shared" si="24"/>
        <v>-88609.57</v>
      </c>
      <c r="G65" s="72">
        <f t="shared" si="25"/>
        <v>762478.84000000008</v>
      </c>
      <c r="H65" s="112">
        <f t="shared" si="22"/>
        <v>673869.27000000014</v>
      </c>
    </row>
    <row r="66" spans="1:9" x14ac:dyDescent="0.3">
      <c r="A66" s="79" t="s">
        <v>116</v>
      </c>
      <c r="B66" s="76">
        <f t="shared" ref="B66:E66" si="26">SUM(B60:B65)</f>
        <v>2658287.1300000004</v>
      </c>
      <c r="C66" s="76">
        <f t="shared" si="26"/>
        <v>1866617.8599999999</v>
      </c>
      <c r="D66" s="76">
        <f t="shared" si="26"/>
        <v>531657.42000000004</v>
      </c>
      <c r="E66" s="76">
        <f t="shared" si="26"/>
        <v>265828.71239669417</v>
      </c>
      <c r="F66" s="142">
        <v>-531657.41600000008</v>
      </c>
      <c r="G66" s="76">
        <f t="shared" si="25"/>
        <v>5322391.1223966945</v>
      </c>
      <c r="H66" s="76">
        <f>SUM(H60:H65)</f>
        <v>4524904.9900000012</v>
      </c>
      <c r="I66" s="115"/>
    </row>
    <row r="70" spans="1:9" ht="14.5" x14ac:dyDescent="0.35">
      <c r="A70" s="80"/>
      <c r="B70" s="80"/>
      <c r="C70" s="80"/>
    </row>
    <row r="71" spans="1:9" ht="15.5" x14ac:dyDescent="0.35">
      <c r="A71" s="116" t="s">
        <v>135</v>
      </c>
      <c r="B71" s="263" t="s">
        <v>185</v>
      </c>
      <c r="C71" s="264"/>
      <c r="D71" s="264"/>
      <c r="E71" s="264"/>
    </row>
    <row r="72" spans="1:9" ht="14.5" x14ac:dyDescent="0.3">
      <c r="A72" s="117">
        <f>+G66</f>
        <v>5322391.1223966945</v>
      </c>
      <c r="B72" s="265" t="s">
        <v>259</v>
      </c>
      <c r="C72" s="266"/>
      <c r="D72" s="265" t="s">
        <v>186</v>
      </c>
      <c r="E72" s="266"/>
    </row>
    <row r="73" spans="1:9" ht="29" x14ac:dyDescent="0.35">
      <c r="A73" s="116" t="s">
        <v>187</v>
      </c>
      <c r="B73" s="116" t="s">
        <v>188</v>
      </c>
      <c r="C73" s="116" t="s">
        <v>189</v>
      </c>
      <c r="D73" s="116" t="s">
        <v>190</v>
      </c>
      <c r="E73" s="116" t="s">
        <v>189</v>
      </c>
    </row>
    <row r="74" spans="1:9" x14ac:dyDescent="0.3">
      <c r="A74" s="118">
        <v>5</v>
      </c>
      <c r="B74" s="72">
        <f>+C74/A74</f>
        <v>1596717.3367190084</v>
      </c>
      <c r="C74" s="72">
        <f>1.5*A72</f>
        <v>7983586.6835950417</v>
      </c>
      <c r="D74" s="72">
        <f>ROUND(A72*2/3/A74,2)</f>
        <v>709652.15</v>
      </c>
      <c r="E74" s="72">
        <f>+C74</f>
        <v>7983586.6835950417</v>
      </c>
      <c r="F74" s="81"/>
    </row>
    <row r="75" spans="1:9" x14ac:dyDescent="0.3">
      <c r="B75" s="119" t="s">
        <v>191</v>
      </c>
      <c r="C75" s="119" t="s">
        <v>192</v>
      </c>
      <c r="D75" s="120" t="s">
        <v>193</v>
      </c>
      <c r="E75" s="119" t="s">
        <v>192</v>
      </c>
    </row>
    <row r="76" spans="1:9" ht="14.5" x14ac:dyDescent="0.35">
      <c r="D76" s="80"/>
    </row>
    <row r="79" spans="1:9" x14ac:dyDescent="0.3">
      <c r="A79" s="115"/>
    </row>
    <row r="80" spans="1:9" x14ac:dyDescent="0.3">
      <c r="A80" s="115"/>
    </row>
    <row r="84" spans="1:5" x14ac:dyDescent="0.3">
      <c r="A84" s="126"/>
      <c r="B84" s="127"/>
      <c r="C84" s="127"/>
      <c r="D84" s="127"/>
      <c r="E84" s="127"/>
    </row>
    <row r="85" spans="1:5" x14ac:dyDescent="0.3">
      <c r="A85" s="126"/>
      <c r="B85" s="128"/>
      <c r="C85" s="127"/>
      <c r="D85" s="128"/>
      <c r="E85" s="127"/>
    </row>
    <row r="86" spans="1:5" x14ac:dyDescent="0.3">
      <c r="B86" s="127"/>
      <c r="C86" s="127"/>
      <c r="D86" s="127"/>
    </row>
    <row r="87" spans="1:5" x14ac:dyDescent="0.3">
      <c r="B87" s="128"/>
      <c r="D87" s="128"/>
    </row>
  </sheetData>
  <sheetProtection algorithmName="SHA-512" hashValue="KIvJYPXkJVCRFMAntO4PWvAwmjwpQUyvz92buFTSQoPqYpREu9SwXRgB/1LqUSnACvAoMATAz4U9pY82BgNxPQ==" saltValue="KBTnaN4UsS6iTq5getk+jA==" spinCount="100000" sheet="1" objects="1" scenarios="1"/>
  <mergeCells count="8">
    <mergeCell ref="H4:J4"/>
    <mergeCell ref="K4:M4"/>
    <mergeCell ref="E17:N22"/>
    <mergeCell ref="B71:E71"/>
    <mergeCell ref="B72:C72"/>
    <mergeCell ref="D72:E72"/>
    <mergeCell ref="B4:D4"/>
    <mergeCell ref="E4:G4"/>
  </mergeCells>
  <pageMargins left="0.7" right="0.7" top="0.75" bottom="0.75" header="0.3" footer="0.3"/>
  <pageSetup paperSize="9" orientation="portrait" r:id="rId1"/>
  <ignoredErrors>
    <ignoredError sqref="L7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52"/>
  <sheetViews>
    <sheetView showGridLines="0" workbookViewId="0">
      <selection activeCell="C17" sqref="C17"/>
    </sheetView>
  </sheetViews>
  <sheetFormatPr defaultColWidth="11.453125" defaultRowHeight="14.5" x14ac:dyDescent="0.35"/>
  <cols>
    <col min="1" max="1" width="13.7265625" customWidth="1"/>
    <col min="3" max="3" width="37.54296875" bestFit="1" customWidth="1"/>
    <col min="4" max="4" width="9.26953125" customWidth="1"/>
    <col min="5" max="5" width="16.453125" customWidth="1"/>
  </cols>
  <sheetData>
    <row r="1" spans="1:5" ht="15.5" x14ac:dyDescent="0.35">
      <c r="A1" s="5" t="s">
        <v>11</v>
      </c>
      <c r="B1" s="1" t="s">
        <v>0</v>
      </c>
      <c r="C1" s="1" t="s">
        <v>1</v>
      </c>
      <c r="D1" s="6" t="s">
        <v>12</v>
      </c>
      <c r="E1" t="s">
        <v>102</v>
      </c>
    </row>
    <row r="2" spans="1:5" x14ac:dyDescent="0.35">
      <c r="A2" s="21" t="s">
        <v>84</v>
      </c>
      <c r="B2" s="21" t="s">
        <v>24</v>
      </c>
      <c r="C2" s="21" t="s">
        <v>52</v>
      </c>
      <c r="D2" s="2">
        <v>2</v>
      </c>
      <c r="E2" s="3"/>
    </row>
    <row r="3" spans="1:5" x14ac:dyDescent="0.35">
      <c r="A3" s="21" t="s">
        <v>84</v>
      </c>
      <c r="B3" s="21" t="s">
        <v>24</v>
      </c>
      <c r="C3" s="21" t="s">
        <v>53</v>
      </c>
      <c r="D3" s="2">
        <v>2</v>
      </c>
    </row>
    <row r="4" spans="1:5" x14ac:dyDescent="0.35">
      <c r="A4" s="21" t="s">
        <v>84</v>
      </c>
      <c r="B4" s="21" t="s">
        <v>24</v>
      </c>
      <c r="C4" s="21" t="s">
        <v>54</v>
      </c>
      <c r="D4" s="2">
        <v>2</v>
      </c>
    </row>
    <row r="5" spans="1:5" x14ac:dyDescent="0.35">
      <c r="A5" s="21" t="s">
        <v>84</v>
      </c>
      <c r="B5" s="22" t="s">
        <v>30</v>
      </c>
      <c r="C5" s="22" t="s">
        <v>55</v>
      </c>
      <c r="D5" s="2">
        <v>2</v>
      </c>
    </row>
    <row r="6" spans="1:5" x14ac:dyDescent="0.35">
      <c r="A6" s="21" t="s">
        <v>84</v>
      </c>
      <c r="B6" s="22" t="s">
        <v>30</v>
      </c>
      <c r="C6" s="22" t="s">
        <v>56</v>
      </c>
      <c r="D6" s="2">
        <v>2</v>
      </c>
    </row>
    <row r="7" spans="1:5" x14ac:dyDescent="0.35">
      <c r="A7" s="21" t="s">
        <v>84</v>
      </c>
      <c r="B7" s="22" t="s">
        <v>31</v>
      </c>
      <c r="C7" s="22" t="s">
        <v>57</v>
      </c>
      <c r="D7" s="2">
        <v>2</v>
      </c>
    </row>
    <row r="8" spans="1:5" x14ac:dyDescent="0.35">
      <c r="A8" s="21" t="s">
        <v>84</v>
      </c>
      <c r="B8" s="22" t="s">
        <v>32</v>
      </c>
      <c r="C8" s="21" t="s">
        <v>58</v>
      </c>
      <c r="D8" s="2">
        <v>2</v>
      </c>
    </row>
    <row r="9" spans="1:5" x14ac:dyDescent="0.35">
      <c r="A9" s="21" t="s">
        <v>84</v>
      </c>
      <c r="B9" s="22" t="s">
        <v>33</v>
      </c>
      <c r="C9" s="21" t="s">
        <v>59</v>
      </c>
      <c r="D9" s="2">
        <v>2</v>
      </c>
    </row>
    <row r="10" spans="1:5" x14ac:dyDescent="0.35">
      <c r="A10" s="21" t="s">
        <v>84</v>
      </c>
      <c r="B10" s="21" t="s">
        <v>34</v>
      </c>
      <c r="C10" s="21" t="s">
        <v>60</v>
      </c>
      <c r="D10" s="2">
        <v>2</v>
      </c>
    </row>
    <row r="11" spans="1:5" x14ac:dyDescent="0.35">
      <c r="A11" s="21" t="s">
        <v>84</v>
      </c>
      <c r="B11" s="22" t="s">
        <v>32</v>
      </c>
      <c r="C11" s="21" t="s">
        <v>61</v>
      </c>
      <c r="D11" s="2">
        <v>2</v>
      </c>
    </row>
    <row r="12" spans="1:5" x14ac:dyDescent="0.35">
      <c r="A12" s="9"/>
      <c r="B12" s="23"/>
      <c r="C12" s="23"/>
      <c r="D12" s="2"/>
    </row>
    <row r="13" spans="1:5" x14ac:dyDescent="0.35">
      <c r="A13" s="14" t="s">
        <v>84</v>
      </c>
      <c r="B13" s="24" t="s">
        <v>29</v>
      </c>
      <c r="C13" s="14" t="s">
        <v>62</v>
      </c>
      <c r="D13" s="2">
        <v>1</v>
      </c>
    </row>
    <row r="14" spans="1:5" x14ac:dyDescent="0.35">
      <c r="A14" s="14" t="s">
        <v>84</v>
      </c>
      <c r="B14" s="24" t="s">
        <v>29</v>
      </c>
      <c r="C14" s="14" t="s">
        <v>63</v>
      </c>
      <c r="D14" s="2">
        <v>1</v>
      </c>
    </row>
    <row r="15" spans="1:5" x14ac:dyDescent="0.35">
      <c r="A15" s="14" t="s">
        <v>84</v>
      </c>
      <c r="B15" s="24" t="s">
        <v>29</v>
      </c>
      <c r="C15" s="14" t="s">
        <v>64</v>
      </c>
      <c r="D15" s="2">
        <v>1</v>
      </c>
    </row>
    <row r="16" spans="1:5" x14ac:dyDescent="0.35">
      <c r="A16" s="14" t="s">
        <v>84</v>
      </c>
      <c r="B16" s="24" t="s">
        <v>35</v>
      </c>
      <c r="C16" s="24" t="s">
        <v>65</v>
      </c>
      <c r="D16" s="2">
        <v>1</v>
      </c>
    </row>
    <row r="17" spans="1:4" x14ac:dyDescent="0.35">
      <c r="A17" s="14" t="s">
        <v>85</v>
      </c>
      <c r="B17" s="24" t="s">
        <v>29</v>
      </c>
      <c r="C17" s="14" t="s">
        <v>67</v>
      </c>
      <c r="D17" s="2">
        <v>1</v>
      </c>
    </row>
    <row r="18" spans="1:4" x14ac:dyDescent="0.35">
      <c r="A18" s="14" t="s">
        <v>85</v>
      </c>
      <c r="B18" s="24" t="s">
        <v>29</v>
      </c>
      <c r="C18" s="14" t="s">
        <v>68</v>
      </c>
      <c r="D18" s="2">
        <v>1</v>
      </c>
    </row>
    <row r="19" spans="1:4" x14ac:dyDescent="0.35">
      <c r="A19" s="14" t="s">
        <v>86</v>
      </c>
      <c r="B19" s="24" t="s">
        <v>29</v>
      </c>
      <c r="C19" s="14" t="s">
        <v>69</v>
      </c>
      <c r="D19" s="2">
        <v>1</v>
      </c>
    </row>
    <row r="20" spans="1:4" x14ac:dyDescent="0.35">
      <c r="A20" s="14" t="s">
        <v>96</v>
      </c>
      <c r="B20" s="24" t="s">
        <v>29</v>
      </c>
      <c r="C20" s="14" t="s">
        <v>95</v>
      </c>
      <c r="D20" s="2">
        <v>1</v>
      </c>
    </row>
    <row r="21" spans="1:4" x14ac:dyDescent="0.35">
      <c r="A21" s="14" t="s">
        <v>97</v>
      </c>
      <c r="B21" s="24" t="s">
        <v>38</v>
      </c>
      <c r="C21" s="14" t="s">
        <v>94</v>
      </c>
      <c r="D21" s="2">
        <v>1</v>
      </c>
    </row>
    <row r="22" spans="1:4" x14ac:dyDescent="0.35">
      <c r="A22" s="9"/>
      <c r="B22" s="23"/>
      <c r="C22" s="23"/>
      <c r="D22" s="2"/>
    </row>
    <row r="23" spans="1:4" x14ac:dyDescent="0.35">
      <c r="A23" s="15" t="s">
        <v>85</v>
      </c>
      <c r="B23" s="18" t="s">
        <v>29</v>
      </c>
      <c r="C23" s="15" t="s">
        <v>66</v>
      </c>
      <c r="D23" s="2">
        <v>1</v>
      </c>
    </row>
    <row r="24" spans="1:4" x14ac:dyDescent="0.35">
      <c r="A24" s="15" t="s">
        <v>85</v>
      </c>
      <c r="B24" s="18" t="s">
        <v>36</v>
      </c>
      <c r="C24" s="16" t="s">
        <v>70</v>
      </c>
      <c r="D24" s="2">
        <v>1</v>
      </c>
    </row>
    <row r="25" spans="1:4" x14ac:dyDescent="0.35">
      <c r="A25" s="16" t="s">
        <v>21</v>
      </c>
      <c r="B25" s="18" t="s">
        <v>36</v>
      </c>
      <c r="C25" s="16" t="s">
        <v>71</v>
      </c>
      <c r="D25" s="2">
        <v>1</v>
      </c>
    </row>
    <row r="26" spans="1:4" x14ac:dyDescent="0.35">
      <c r="A26" s="15" t="s">
        <v>85</v>
      </c>
      <c r="B26" s="17" t="s">
        <v>26</v>
      </c>
      <c r="C26" s="17" t="s">
        <v>72</v>
      </c>
      <c r="D26" s="2">
        <v>1</v>
      </c>
    </row>
    <row r="27" spans="1:4" x14ac:dyDescent="0.35">
      <c r="A27" s="15" t="s">
        <v>85</v>
      </c>
      <c r="B27" s="18" t="s">
        <v>37</v>
      </c>
      <c r="C27" s="18" t="s">
        <v>73</v>
      </c>
      <c r="D27" s="2">
        <v>1</v>
      </c>
    </row>
    <row r="28" spans="1:4" x14ac:dyDescent="0.35">
      <c r="A28" s="15" t="s">
        <v>85</v>
      </c>
      <c r="B28" s="18" t="s">
        <v>37</v>
      </c>
      <c r="C28" s="18" t="s">
        <v>74</v>
      </c>
      <c r="D28" s="2">
        <v>1</v>
      </c>
    </row>
    <row r="29" spans="1:4" x14ac:dyDescent="0.35">
      <c r="A29" s="15" t="s">
        <v>85</v>
      </c>
      <c r="B29" s="18" t="s">
        <v>37</v>
      </c>
      <c r="C29" s="18" t="s">
        <v>75</v>
      </c>
      <c r="D29" s="2">
        <v>1</v>
      </c>
    </row>
    <row r="30" spans="1:4" x14ac:dyDescent="0.35">
      <c r="A30" s="15" t="s">
        <v>85</v>
      </c>
      <c r="B30" s="18" t="s">
        <v>37</v>
      </c>
      <c r="C30" s="18" t="s">
        <v>76</v>
      </c>
      <c r="D30" s="2">
        <v>1</v>
      </c>
    </row>
    <row r="31" spans="1:4" x14ac:dyDescent="0.35">
      <c r="A31" s="15" t="s">
        <v>85</v>
      </c>
      <c r="B31" s="18" t="s">
        <v>38</v>
      </c>
      <c r="C31" s="18" t="s">
        <v>78</v>
      </c>
      <c r="D31" s="2">
        <v>1</v>
      </c>
    </row>
    <row r="32" spans="1:4" x14ac:dyDescent="0.35">
      <c r="A32" s="18" t="s">
        <v>21</v>
      </c>
      <c r="B32" s="18" t="s">
        <v>38</v>
      </c>
      <c r="C32" s="18" t="s">
        <v>77</v>
      </c>
      <c r="D32" s="2">
        <v>1</v>
      </c>
    </row>
    <row r="33" spans="1:5" x14ac:dyDescent="0.35">
      <c r="A33" s="18" t="s">
        <v>21</v>
      </c>
      <c r="B33" s="18" t="s">
        <v>39</v>
      </c>
      <c r="C33" s="18" t="s">
        <v>80</v>
      </c>
      <c r="D33" s="2">
        <v>1</v>
      </c>
    </row>
    <row r="34" spans="1:5" x14ac:dyDescent="0.35">
      <c r="A34" s="18" t="s">
        <v>21</v>
      </c>
      <c r="B34" s="18" t="s">
        <v>39</v>
      </c>
      <c r="C34" s="18" t="s">
        <v>79</v>
      </c>
      <c r="D34" s="2">
        <v>1</v>
      </c>
    </row>
    <row r="35" spans="1:5" x14ac:dyDescent="0.35">
      <c r="D35" s="2"/>
    </row>
    <row r="36" spans="1:5" x14ac:dyDescent="0.35">
      <c r="A36" t="s">
        <v>93</v>
      </c>
      <c r="D36" s="2"/>
    </row>
    <row r="37" spans="1:5" x14ac:dyDescent="0.35">
      <c r="A37" s="8" t="s">
        <v>16</v>
      </c>
      <c r="B37" s="19" t="s">
        <v>23</v>
      </c>
      <c r="C37" s="8" t="s">
        <v>40</v>
      </c>
      <c r="D37" s="2" t="s">
        <v>88</v>
      </c>
      <c r="E37" s="3" t="s">
        <v>90</v>
      </c>
    </row>
    <row r="38" spans="1:5" x14ac:dyDescent="0.35">
      <c r="A38" s="8" t="s">
        <v>16</v>
      </c>
      <c r="B38" s="19" t="s">
        <v>23</v>
      </c>
      <c r="C38" s="8" t="s">
        <v>41</v>
      </c>
      <c r="D38" s="2" t="s">
        <v>88</v>
      </c>
      <c r="E38" s="3"/>
    </row>
    <row r="39" spans="1:5" x14ac:dyDescent="0.35">
      <c r="A39" s="8" t="s">
        <v>16</v>
      </c>
      <c r="B39" s="19" t="s">
        <v>23</v>
      </c>
      <c r="C39" s="8" t="s">
        <v>42</v>
      </c>
      <c r="D39" s="2" t="s">
        <v>88</v>
      </c>
      <c r="E39" s="3"/>
    </row>
    <row r="40" spans="1:5" x14ac:dyDescent="0.35">
      <c r="A40" s="8" t="s">
        <v>16</v>
      </c>
      <c r="B40" s="20" t="s">
        <v>24</v>
      </c>
      <c r="C40" s="20" t="s">
        <v>43</v>
      </c>
      <c r="D40" s="2" t="s">
        <v>88</v>
      </c>
      <c r="E40" s="3" t="s">
        <v>89</v>
      </c>
    </row>
    <row r="41" spans="1:5" x14ac:dyDescent="0.35">
      <c r="A41" s="8" t="s">
        <v>16</v>
      </c>
      <c r="B41" s="8" t="s">
        <v>81</v>
      </c>
      <c r="C41" s="20"/>
      <c r="D41" s="2" t="s">
        <v>88</v>
      </c>
      <c r="E41" s="3"/>
    </row>
    <row r="42" spans="1:5" x14ac:dyDescent="0.35">
      <c r="A42" s="8" t="s">
        <v>16</v>
      </c>
      <c r="B42" s="8" t="s">
        <v>82</v>
      </c>
      <c r="C42" s="20"/>
      <c r="D42" s="2" t="s">
        <v>88</v>
      </c>
      <c r="E42" s="3"/>
    </row>
    <row r="43" spans="1:5" x14ac:dyDescent="0.35">
      <c r="A43" s="8" t="s">
        <v>16</v>
      </c>
      <c r="B43" s="8" t="s">
        <v>83</v>
      </c>
      <c r="C43" s="20"/>
      <c r="D43" s="2" t="s">
        <v>88</v>
      </c>
      <c r="E43" s="3"/>
    </row>
    <row r="44" spans="1:5" x14ac:dyDescent="0.35">
      <c r="A44" s="9"/>
      <c r="D44" s="2"/>
      <c r="E44" s="3"/>
    </row>
    <row r="45" spans="1:5" x14ac:dyDescent="0.35">
      <c r="A45" s="10" t="s">
        <v>17</v>
      </c>
      <c r="B45" s="10" t="s">
        <v>23</v>
      </c>
      <c r="C45" s="11" t="s">
        <v>44</v>
      </c>
      <c r="D45" s="2" t="s">
        <v>88</v>
      </c>
      <c r="E45" s="3" t="s">
        <v>90</v>
      </c>
    </row>
    <row r="46" spans="1:5" x14ac:dyDescent="0.35">
      <c r="A46" s="11" t="s">
        <v>87</v>
      </c>
      <c r="B46" s="10" t="s">
        <v>25</v>
      </c>
      <c r="C46" s="10" t="s">
        <v>45</v>
      </c>
      <c r="D46" s="2" t="s">
        <v>88</v>
      </c>
      <c r="E46" s="3"/>
    </row>
    <row r="47" spans="1:5" x14ac:dyDescent="0.35">
      <c r="A47" s="10" t="s">
        <v>18</v>
      </c>
      <c r="B47" s="10" t="s">
        <v>26</v>
      </c>
      <c r="C47" s="10" t="s">
        <v>46</v>
      </c>
      <c r="D47" s="2" t="s">
        <v>88</v>
      </c>
      <c r="E47" s="3" t="s">
        <v>90</v>
      </c>
    </row>
    <row r="48" spans="1:5" x14ac:dyDescent="0.35">
      <c r="A48" s="12" t="s">
        <v>18</v>
      </c>
      <c r="B48" s="12" t="s">
        <v>26</v>
      </c>
      <c r="C48" s="12" t="s">
        <v>47</v>
      </c>
      <c r="D48" s="2" t="s">
        <v>88</v>
      </c>
      <c r="E48" s="3" t="s">
        <v>90</v>
      </c>
    </row>
    <row r="49" spans="1:5" x14ac:dyDescent="0.35">
      <c r="A49" s="11" t="s">
        <v>19</v>
      </c>
      <c r="B49" s="12" t="s">
        <v>27</v>
      </c>
      <c r="C49" s="12" t="s">
        <v>48</v>
      </c>
      <c r="D49" s="2" t="s">
        <v>88</v>
      </c>
      <c r="E49" s="3"/>
    </row>
    <row r="50" spans="1:5" x14ac:dyDescent="0.35">
      <c r="A50" s="11" t="s">
        <v>19</v>
      </c>
      <c r="B50" s="10" t="s">
        <v>28</v>
      </c>
      <c r="C50" s="10" t="s">
        <v>49</v>
      </c>
      <c r="D50" s="2" t="s">
        <v>88</v>
      </c>
      <c r="E50" s="3"/>
    </row>
    <row r="51" spans="1:5" x14ac:dyDescent="0.35">
      <c r="A51" s="13" t="s">
        <v>22</v>
      </c>
      <c r="B51" s="13"/>
      <c r="C51" s="13" t="s">
        <v>50</v>
      </c>
      <c r="D51" s="2" t="s">
        <v>88</v>
      </c>
      <c r="E51" s="3" t="s">
        <v>90</v>
      </c>
    </row>
    <row r="52" spans="1:5" x14ac:dyDescent="0.35">
      <c r="A52" s="11" t="s">
        <v>20</v>
      </c>
      <c r="B52" s="10" t="s">
        <v>29</v>
      </c>
      <c r="C52" s="11" t="s">
        <v>51</v>
      </c>
      <c r="D52" s="2" t="s">
        <v>88</v>
      </c>
      <c r="E52" s="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120"/>
  <sheetViews>
    <sheetView showGridLines="0" topLeftCell="A82" workbookViewId="0">
      <selection activeCell="A32" sqref="A32:XFD37"/>
    </sheetView>
  </sheetViews>
  <sheetFormatPr defaultColWidth="11.453125" defaultRowHeight="14.5" x14ac:dyDescent="0.35"/>
  <cols>
    <col min="1" max="1" width="38.26953125" bestFit="1" customWidth="1"/>
    <col min="3" max="3" width="5.1796875" customWidth="1"/>
    <col min="4" max="6" width="20" customWidth="1"/>
    <col min="7" max="7" width="20.7265625" customWidth="1"/>
    <col min="8" max="9" width="17.7265625" customWidth="1"/>
    <col min="10" max="10" width="20.1796875" customWidth="1"/>
    <col min="11" max="12" width="17.7265625" customWidth="1"/>
    <col min="13" max="13" width="20.1796875" customWidth="1"/>
    <col min="14" max="14" width="19" customWidth="1"/>
    <col min="15" max="15" width="18.26953125" customWidth="1"/>
  </cols>
  <sheetData>
    <row r="1" spans="1:14" x14ac:dyDescent="0.35">
      <c r="A1" s="15" t="s">
        <v>114</v>
      </c>
    </row>
    <row r="2" spans="1:14" ht="30" customHeight="1" x14ac:dyDescent="0.35">
      <c r="A2" s="5" t="s">
        <v>11</v>
      </c>
      <c r="B2" s="5" t="s">
        <v>0</v>
      </c>
      <c r="C2" s="5" t="s">
        <v>1</v>
      </c>
      <c r="D2" s="4" t="s">
        <v>3</v>
      </c>
      <c r="E2" s="4" t="s">
        <v>108</v>
      </c>
      <c r="F2" s="4" t="s">
        <v>2</v>
      </c>
      <c r="G2" s="4" t="s">
        <v>14</v>
      </c>
      <c r="H2" s="4" t="s">
        <v>108</v>
      </c>
      <c r="I2" s="4" t="s">
        <v>15</v>
      </c>
      <c r="J2" s="4" t="s">
        <v>8</v>
      </c>
      <c r="K2" s="4" t="s">
        <v>108</v>
      </c>
      <c r="L2" s="4" t="s">
        <v>9</v>
      </c>
      <c r="M2" s="4" t="s">
        <v>10</v>
      </c>
    </row>
    <row r="3" spans="1:14" x14ac:dyDescent="0.35">
      <c r="A3" s="21" t="s">
        <v>84</v>
      </c>
      <c r="B3" s="21" t="s">
        <v>24</v>
      </c>
      <c r="C3" s="21" t="s">
        <v>52</v>
      </c>
      <c r="D3" s="26">
        <v>75.290000000000006</v>
      </c>
      <c r="E3" s="26">
        <v>53.57</v>
      </c>
      <c r="F3" s="7">
        <f>D3*E3</f>
        <v>4033.2853000000005</v>
      </c>
      <c r="G3" s="26">
        <v>570</v>
      </c>
      <c r="H3" s="26">
        <v>53.57</v>
      </c>
      <c r="I3" s="7">
        <f>G3*H3</f>
        <v>30534.9</v>
      </c>
      <c r="J3" s="26">
        <v>96.793500000000009</v>
      </c>
      <c r="K3" s="26">
        <v>57.5</v>
      </c>
      <c r="L3" s="7">
        <f>J3*K3</f>
        <v>5565.6262500000003</v>
      </c>
      <c r="M3" s="2"/>
    </row>
    <row r="4" spans="1:14" x14ac:dyDescent="0.35">
      <c r="A4" s="21" t="s">
        <v>84</v>
      </c>
      <c r="B4" s="21" t="s">
        <v>24</v>
      </c>
      <c r="C4" s="21" t="s">
        <v>53</v>
      </c>
      <c r="D4" s="26">
        <v>288.60028860028859</v>
      </c>
      <c r="E4" s="26">
        <v>53.57</v>
      </c>
      <c r="F4" s="7">
        <f t="shared" ref="F4:F13" si="0">D4*E4</f>
        <v>15460.317460317459</v>
      </c>
      <c r="G4" s="26">
        <v>577.20057720057719</v>
      </c>
      <c r="H4" s="26">
        <v>53.57</v>
      </c>
      <c r="I4" s="7">
        <f t="shared" ref="I4:I13" si="1">G4*H4</f>
        <v>30920.634920634919</v>
      </c>
      <c r="J4" s="26">
        <v>129.87012987012989</v>
      </c>
      <c r="K4" s="26">
        <v>57.5</v>
      </c>
      <c r="L4" s="7">
        <f t="shared" ref="L4:L13" si="2">J4*K4</f>
        <v>7467.5324675324682</v>
      </c>
      <c r="M4" s="2"/>
    </row>
    <row r="5" spans="1:14" x14ac:dyDescent="0.35">
      <c r="A5" s="21" t="s">
        <v>84</v>
      </c>
      <c r="B5" s="21" t="s">
        <v>24</v>
      </c>
      <c r="C5" s="21" t="s">
        <v>54</v>
      </c>
      <c r="D5" s="26">
        <v>29.106349206349201</v>
      </c>
      <c r="E5" s="26">
        <v>53.57</v>
      </c>
      <c r="F5" s="7">
        <f t="shared" si="0"/>
        <v>1559.2271269841267</v>
      </c>
      <c r="G5" s="26">
        <v>89.798845598845602</v>
      </c>
      <c r="H5" s="26">
        <v>53.57</v>
      </c>
      <c r="I5" s="7">
        <f t="shared" si="1"/>
        <v>4810.5241587301589</v>
      </c>
      <c r="J5" s="26">
        <v>17.835779220779223</v>
      </c>
      <c r="K5" s="26">
        <v>57.5</v>
      </c>
      <c r="L5" s="7">
        <f t="shared" si="2"/>
        <v>1025.5573051948054</v>
      </c>
      <c r="M5" s="2"/>
    </row>
    <row r="6" spans="1:14" x14ac:dyDescent="0.35">
      <c r="A6" s="21" t="s">
        <v>84</v>
      </c>
      <c r="B6" s="22" t="s">
        <v>30</v>
      </c>
      <c r="C6" s="22" t="s">
        <v>55</v>
      </c>
      <c r="D6" s="26">
        <v>200</v>
      </c>
      <c r="E6" s="26">
        <v>53.57</v>
      </c>
      <c r="F6" s="7">
        <f>D6*E6</f>
        <v>10714</v>
      </c>
      <c r="G6" s="26">
        <v>220.00000000000003</v>
      </c>
      <c r="H6" s="26">
        <v>53.57</v>
      </c>
      <c r="I6" s="7">
        <f t="shared" si="1"/>
        <v>11785.400000000001</v>
      </c>
      <c r="J6" s="26">
        <v>63</v>
      </c>
      <c r="K6" s="26">
        <v>57.5</v>
      </c>
      <c r="L6" s="7">
        <f t="shared" si="2"/>
        <v>3622.5</v>
      </c>
      <c r="M6" s="2"/>
    </row>
    <row r="7" spans="1:14" x14ac:dyDescent="0.35">
      <c r="A7" s="21" t="s">
        <v>84</v>
      </c>
      <c r="B7" s="22" t="s">
        <v>30</v>
      </c>
      <c r="C7" s="22" t="s">
        <v>56</v>
      </c>
      <c r="D7" s="26">
        <v>36.492063492063494</v>
      </c>
      <c r="E7" s="26">
        <v>53.57</v>
      </c>
      <c r="F7" s="7">
        <f t="shared" si="0"/>
        <v>1954.8798412698413</v>
      </c>
      <c r="G7" s="26">
        <v>72.984126984126988</v>
      </c>
      <c r="H7" s="26">
        <v>53.57</v>
      </c>
      <c r="I7" s="7">
        <f t="shared" si="1"/>
        <v>3909.7596825396827</v>
      </c>
      <c r="J7" s="26">
        <v>16.421428571428574</v>
      </c>
      <c r="K7" s="26">
        <v>57.5</v>
      </c>
      <c r="L7" s="7">
        <f t="shared" si="2"/>
        <v>944.232142857143</v>
      </c>
      <c r="M7" s="2"/>
    </row>
    <row r="8" spans="1:14" x14ac:dyDescent="0.35">
      <c r="A8" s="21" t="s">
        <v>84</v>
      </c>
      <c r="B8" s="22" t="s">
        <v>31</v>
      </c>
      <c r="C8" s="22" t="s">
        <v>57</v>
      </c>
      <c r="D8" s="26">
        <v>20</v>
      </c>
      <c r="E8" s="26">
        <v>53.57</v>
      </c>
      <c r="F8" s="7">
        <f t="shared" si="0"/>
        <v>1071.4000000000001</v>
      </c>
      <c r="G8" s="26">
        <v>85</v>
      </c>
      <c r="H8" s="26">
        <v>53.57</v>
      </c>
      <c r="I8" s="7">
        <f t="shared" si="1"/>
        <v>4553.45</v>
      </c>
      <c r="J8" s="26">
        <v>15.75</v>
      </c>
      <c r="K8" s="26">
        <v>57.5</v>
      </c>
      <c r="L8" s="7">
        <f t="shared" si="2"/>
        <v>905.625</v>
      </c>
      <c r="M8" s="2"/>
    </row>
    <row r="9" spans="1:14" x14ac:dyDescent="0.35">
      <c r="A9" s="21" t="s">
        <v>84</v>
      </c>
      <c r="B9" s="22" t="s">
        <v>32</v>
      </c>
      <c r="C9" s="21" t="s">
        <v>58</v>
      </c>
      <c r="D9" s="26">
        <v>103.67099567099568</v>
      </c>
      <c r="E9" s="26">
        <v>53.57</v>
      </c>
      <c r="F9" s="7">
        <f t="shared" si="0"/>
        <v>5553.6552380952389</v>
      </c>
      <c r="G9" s="26">
        <v>434.23718614718609</v>
      </c>
      <c r="H9" s="26">
        <v>53.57</v>
      </c>
      <c r="I9" s="7">
        <f t="shared" si="1"/>
        <v>23262.08606190476</v>
      </c>
      <c r="J9" s="26">
        <v>80.686227272727265</v>
      </c>
      <c r="K9" s="26">
        <v>57.5</v>
      </c>
      <c r="L9" s="7">
        <f t="shared" si="2"/>
        <v>4639.4580681818179</v>
      </c>
      <c r="M9" s="2"/>
    </row>
    <row r="10" spans="1:14" x14ac:dyDescent="0.35">
      <c r="A10" s="21" t="s">
        <v>84</v>
      </c>
      <c r="B10" s="22" t="s">
        <v>33</v>
      </c>
      <c r="C10" s="21" t="s">
        <v>59</v>
      </c>
      <c r="D10" s="26">
        <v>0</v>
      </c>
      <c r="E10" s="26">
        <v>53.57</v>
      </c>
      <c r="F10" s="7">
        <f t="shared" si="0"/>
        <v>0</v>
      </c>
      <c r="G10" s="26">
        <v>202.40000000000003</v>
      </c>
      <c r="H10" s="26">
        <v>53.57</v>
      </c>
      <c r="I10" s="7">
        <f t="shared" si="1"/>
        <v>10842.568000000001</v>
      </c>
      <c r="J10" s="26">
        <v>30.360000000000007</v>
      </c>
      <c r="K10" s="26">
        <v>57.5</v>
      </c>
      <c r="L10" s="7">
        <f t="shared" si="2"/>
        <v>1745.7000000000003</v>
      </c>
      <c r="M10" s="2"/>
    </row>
    <row r="11" spans="1:14" x14ac:dyDescent="0.35">
      <c r="A11" s="21" t="s">
        <v>84</v>
      </c>
      <c r="B11" s="21" t="s">
        <v>34</v>
      </c>
      <c r="C11" s="21" t="s">
        <v>60</v>
      </c>
      <c r="D11" s="26">
        <v>0</v>
      </c>
      <c r="E11" s="26">
        <v>53.57</v>
      </c>
      <c r="F11" s="7">
        <f t="shared" si="0"/>
        <v>0</v>
      </c>
      <c r="G11" s="26">
        <v>159.02999999999997</v>
      </c>
      <c r="H11" s="26">
        <v>53.57</v>
      </c>
      <c r="I11" s="7">
        <f t="shared" si="1"/>
        <v>8519.2370999999985</v>
      </c>
      <c r="J11" s="26">
        <v>23.854499999999994</v>
      </c>
      <c r="K11" s="26">
        <v>57.5</v>
      </c>
      <c r="L11" s="7">
        <f t="shared" si="2"/>
        <v>1371.6337499999997</v>
      </c>
      <c r="M11" s="2"/>
      <c r="N11" t="s">
        <v>103</v>
      </c>
    </row>
    <row r="12" spans="1:14" x14ac:dyDescent="0.35">
      <c r="A12" s="21" t="s">
        <v>84</v>
      </c>
      <c r="B12" s="22" t="s">
        <v>32</v>
      </c>
      <c r="C12" s="21" t="s">
        <v>61</v>
      </c>
      <c r="D12" s="26">
        <v>0</v>
      </c>
      <c r="E12" s="26">
        <v>53.57</v>
      </c>
      <c r="F12" s="7">
        <f t="shared" si="0"/>
        <v>0</v>
      </c>
      <c r="G12" s="26">
        <v>0</v>
      </c>
      <c r="H12" s="26">
        <v>53.57</v>
      </c>
      <c r="I12" s="7">
        <f t="shared" si="1"/>
        <v>0</v>
      </c>
      <c r="J12" s="26">
        <v>0</v>
      </c>
      <c r="K12" s="26">
        <v>57.5</v>
      </c>
      <c r="L12" s="7">
        <f t="shared" si="2"/>
        <v>0</v>
      </c>
      <c r="M12" s="2"/>
    </row>
    <row r="13" spans="1:14" x14ac:dyDescent="0.35">
      <c r="A13" s="21" t="s">
        <v>16</v>
      </c>
      <c r="B13" s="22" t="s">
        <v>24</v>
      </c>
      <c r="C13" s="21" t="s">
        <v>43</v>
      </c>
      <c r="D13" s="29">
        <v>288.60028860028859</v>
      </c>
      <c r="E13" s="26">
        <v>53.57</v>
      </c>
      <c r="F13" s="7">
        <f t="shared" si="0"/>
        <v>15460.317460317459</v>
      </c>
      <c r="G13" s="29">
        <v>649.35064935064941</v>
      </c>
      <c r="H13" s="26">
        <v>53.57</v>
      </c>
      <c r="I13" s="7">
        <f t="shared" si="1"/>
        <v>34785.71428571429</v>
      </c>
      <c r="J13" s="26">
        <v>140.69264069264071</v>
      </c>
      <c r="K13" s="26">
        <v>57.5</v>
      </c>
      <c r="L13" s="7">
        <f t="shared" si="2"/>
        <v>8089.826839826841</v>
      </c>
      <c r="M13" s="27">
        <v>43466</v>
      </c>
    </row>
    <row r="14" spans="1:14" x14ac:dyDescent="0.35">
      <c r="A14" s="9"/>
      <c r="B14" s="23"/>
      <c r="C14" s="23"/>
      <c r="D14" s="38">
        <f>SUM(D3:D13)</f>
        <v>1041.7599855699857</v>
      </c>
      <c r="E14" s="39"/>
      <c r="F14" s="40">
        <f>SUM(F3:F13)</f>
        <v>55807.082426984125</v>
      </c>
      <c r="G14" s="55">
        <f>SUM(G3:G13)</f>
        <v>3060.0013852813854</v>
      </c>
      <c r="H14" s="41"/>
      <c r="I14" s="41">
        <f t="shared" ref="I14:L14" si="3">SUM(I3:I13)</f>
        <v>163924.27420952381</v>
      </c>
      <c r="J14" s="38">
        <f t="shared" si="3"/>
        <v>615.26420562770568</v>
      </c>
      <c r="K14" s="41"/>
      <c r="L14" s="41">
        <f t="shared" si="3"/>
        <v>35377.691823593079</v>
      </c>
      <c r="M14" s="7"/>
      <c r="N14" s="2"/>
    </row>
    <row r="15" spans="1:14" x14ac:dyDescent="0.35">
      <c r="A15" s="9"/>
      <c r="B15" s="23"/>
      <c r="C15" s="23"/>
    </row>
    <row r="16" spans="1:14" x14ac:dyDescent="0.35">
      <c r="A16" s="9" t="s">
        <v>109</v>
      </c>
      <c r="B16" s="23"/>
      <c r="C16" s="23"/>
    </row>
    <row r="17" spans="1:18" ht="30" customHeight="1" x14ac:dyDescent="0.35">
      <c r="A17" s="5" t="s">
        <v>11</v>
      </c>
      <c r="B17" s="5" t="s">
        <v>0</v>
      </c>
      <c r="C17" s="5" t="s">
        <v>1</v>
      </c>
      <c r="D17" s="4" t="s">
        <v>3</v>
      </c>
      <c r="E17" s="4" t="s">
        <v>110</v>
      </c>
      <c r="F17" s="4" t="s">
        <v>108</v>
      </c>
      <c r="G17" s="4" t="s">
        <v>2</v>
      </c>
      <c r="H17" s="4" t="s">
        <v>14</v>
      </c>
      <c r="I17" s="4" t="s">
        <v>110</v>
      </c>
      <c r="J17" s="4" t="s">
        <v>108</v>
      </c>
      <c r="K17" s="4" t="s">
        <v>15</v>
      </c>
      <c r="L17" s="4" t="s">
        <v>8</v>
      </c>
      <c r="M17" s="4" t="s">
        <v>110</v>
      </c>
      <c r="N17" s="4" t="s">
        <v>108</v>
      </c>
      <c r="O17" s="4" t="s">
        <v>9</v>
      </c>
      <c r="P17" s="4" t="s">
        <v>10</v>
      </c>
    </row>
    <row r="18" spans="1:18" x14ac:dyDescent="0.35">
      <c r="A18" s="21" t="s">
        <v>84</v>
      </c>
      <c r="B18" s="21" t="s">
        <v>24</v>
      </c>
      <c r="C18" s="21" t="s">
        <v>52</v>
      </c>
      <c r="D18" s="26">
        <v>75.289999999999992</v>
      </c>
      <c r="E18" s="26">
        <f>D18/365*197.5</f>
        <v>40.739109589041092</v>
      </c>
      <c r="F18" s="26">
        <v>53.57</v>
      </c>
      <c r="G18" s="7">
        <f>E18*F18</f>
        <v>2182.3941006849313</v>
      </c>
      <c r="H18" s="26">
        <v>570</v>
      </c>
      <c r="I18" s="26">
        <f>H18/365*197.5</f>
        <v>308.42465753424659</v>
      </c>
      <c r="J18" s="26">
        <v>53.57</v>
      </c>
      <c r="K18" s="7">
        <f>I18*J18</f>
        <v>16522.308904109592</v>
      </c>
      <c r="L18" s="26">
        <v>96.793500000000009</v>
      </c>
      <c r="M18" s="26">
        <f>L18/365*197.5</f>
        <v>52.374565068493155</v>
      </c>
      <c r="N18" s="26">
        <v>57.5</v>
      </c>
      <c r="O18" s="7">
        <f>M18*N18</f>
        <v>3011.5374914383565</v>
      </c>
      <c r="P18" s="2"/>
    </row>
    <row r="19" spans="1:18" x14ac:dyDescent="0.35">
      <c r="A19" s="21" t="s">
        <v>84</v>
      </c>
      <c r="B19" s="21" t="s">
        <v>24</v>
      </c>
      <c r="C19" s="21" t="s">
        <v>53</v>
      </c>
      <c r="D19" s="26">
        <v>288.60028860028859</v>
      </c>
      <c r="E19" s="26">
        <f>D19/365*197.5</f>
        <v>156.16043013303286</v>
      </c>
      <c r="F19" s="26">
        <v>53.57</v>
      </c>
      <c r="G19" s="7">
        <f>E19*F19</f>
        <v>8365.5142422265708</v>
      </c>
      <c r="H19" s="26">
        <v>577.20057720057719</v>
      </c>
      <c r="I19" s="26">
        <f t="shared" ref="I19:I28" si="4">H19/365*197.5</f>
        <v>312.32086026606572</v>
      </c>
      <c r="J19" s="26">
        <v>53.57</v>
      </c>
      <c r="K19" s="7">
        <f t="shared" ref="K19:K28" si="5">I19*J19</f>
        <v>16731.028484453142</v>
      </c>
      <c r="L19" s="26">
        <v>129.87012987012989</v>
      </c>
      <c r="M19" s="26">
        <f t="shared" ref="M19:M28" si="6">L19/365*197.5</f>
        <v>70.272193559864803</v>
      </c>
      <c r="N19" s="26">
        <v>57.5</v>
      </c>
      <c r="O19" s="7">
        <f t="shared" ref="O19:O28" si="7">M19*N19</f>
        <v>4040.6511296922263</v>
      </c>
      <c r="P19" s="2"/>
    </row>
    <row r="20" spans="1:18" x14ac:dyDescent="0.35">
      <c r="A20" s="21" t="s">
        <v>84</v>
      </c>
      <c r="B20" s="21" t="s">
        <v>24</v>
      </c>
      <c r="C20" s="21" t="s">
        <v>54</v>
      </c>
      <c r="D20" s="26">
        <v>29.106349206349211</v>
      </c>
      <c r="E20" s="26">
        <f>D20/365*197.5</f>
        <v>15.749325940421835</v>
      </c>
      <c r="F20" s="26">
        <v>53.57</v>
      </c>
      <c r="G20" s="7">
        <f>E20*F20</f>
        <v>843.6913906283977</v>
      </c>
      <c r="H20" s="26">
        <v>89.798845598845602</v>
      </c>
      <c r="I20" s="26">
        <f t="shared" si="4"/>
        <v>48.589786317183574</v>
      </c>
      <c r="J20" s="26">
        <v>53.57</v>
      </c>
      <c r="K20" s="7">
        <f t="shared" si="5"/>
        <v>2602.9548530115239</v>
      </c>
      <c r="L20" s="26">
        <v>17.835779220779223</v>
      </c>
      <c r="M20" s="26">
        <f t="shared" si="6"/>
        <v>9.6508668386408125</v>
      </c>
      <c r="N20" s="26">
        <v>57.5</v>
      </c>
      <c r="O20" s="7">
        <f t="shared" si="7"/>
        <v>554.92484322184669</v>
      </c>
      <c r="P20" s="2"/>
    </row>
    <row r="21" spans="1:18" x14ac:dyDescent="0.35">
      <c r="A21" s="21" t="s">
        <v>84</v>
      </c>
      <c r="B21" s="22" t="s">
        <v>30</v>
      </c>
      <c r="C21" s="22" t="s">
        <v>55</v>
      </c>
      <c r="D21" s="26">
        <v>200</v>
      </c>
      <c r="E21" s="26">
        <f>D21/365*197.5</f>
        <v>108.21917808219177</v>
      </c>
      <c r="F21" s="26">
        <v>53.57</v>
      </c>
      <c r="G21" s="7">
        <f t="shared" ref="G21:G28" si="8">E21*F21</f>
        <v>5797.301369863013</v>
      </c>
      <c r="H21" s="26">
        <v>220.00000000000003</v>
      </c>
      <c r="I21" s="26">
        <f t="shared" si="4"/>
        <v>119.04109589041097</v>
      </c>
      <c r="J21" s="26">
        <v>53.57</v>
      </c>
      <c r="K21" s="7">
        <f t="shared" si="5"/>
        <v>6377.0315068493155</v>
      </c>
      <c r="L21" s="26">
        <v>63</v>
      </c>
      <c r="M21" s="26">
        <f t="shared" si="6"/>
        <v>34.089041095890416</v>
      </c>
      <c r="N21" s="26">
        <v>57.5</v>
      </c>
      <c r="O21" s="7">
        <f>M21*N21</f>
        <v>1960.1198630136989</v>
      </c>
      <c r="P21" s="2"/>
    </row>
    <row r="22" spans="1:18" x14ac:dyDescent="0.35">
      <c r="A22" s="21" t="s">
        <v>84</v>
      </c>
      <c r="B22" s="22" t="s">
        <v>30</v>
      </c>
      <c r="C22" s="22" t="s">
        <v>56</v>
      </c>
      <c r="D22" s="26">
        <v>36.492063492063494</v>
      </c>
      <c r="E22" s="26">
        <f t="shared" ref="E22:E28" si="9">D22/365*197.5</f>
        <v>19.745705588171344</v>
      </c>
      <c r="F22" s="26">
        <v>53.57</v>
      </c>
      <c r="G22" s="7">
        <f t="shared" si="8"/>
        <v>1057.7774483583389</v>
      </c>
      <c r="H22" s="26">
        <v>72.984126984126988</v>
      </c>
      <c r="I22" s="26">
        <f t="shared" si="4"/>
        <v>39.491411176342687</v>
      </c>
      <c r="J22" s="26">
        <v>53.57</v>
      </c>
      <c r="K22" s="7">
        <f t="shared" si="5"/>
        <v>2115.5548967166778</v>
      </c>
      <c r="L22" s="26">
        <v>16.421428571428574</v>
      </c>
      <c r="M22" s="26">
        <f t="shared" si="6"/>
        <v>8.8855675146771045</v>
      </c>
      <c r="N22" s="26">
        <v>57.5</v>
      </c>
      <c r="O22" s="7">
        <f t="shared" si="7"/>
        <v>510.92013209393349</v>
      </c>
      <c r="P22" s="2"/>
    </row>
    <row r="23" spans="1:18" x14ac:dyDescent="0.35">
      <c r="A23" s="21" t="s">
        <v>84</v>
      </c>
      <c r="B23" s="22" t="s">
        <v>31</v>
      </c>
      <c r="C23" s="22" t="s">
        <v>57</v>
      </c>
      <c r="D23" s="26">
        <v>20</v>
      </c>
      <c r="E23" s="26">
        <f t="shared" si="9"/>
        <v>10.821917808219178</v>
      </c>
      <c r="F23" s="26">
        <v>53.57</v>
      </c>
      <c r="G23" s="7">
        <f t="shared" si="8"/>
        <v>579.73013698630132</v>
      </c>
      <c r="H23" s="26">
        <v>85</v>
      </c>
      <c r="I23" s="26">
        <f t="shared" si="4"/>
        <v>45.993150684931507</v>
      </c>
      <c r="J23" s="26">
        <v>53.57</v>
      </c>
      <c r="K23" s="7">
        <f t="shared" si="5"/>
        <v>2463.8530821917807</v>
      </c>
      <c r="L23" s="26">
        <v>15.75</v>
      </c>
      <c r="M23" s="26">
        <f t="shared" si="6"/>
        <v>8.5222602739726039</v>
      </c>
      <c r="N23" s="26">
        <v>57.5</v>
      </c>
      <c r="O23" s="7">
        <f t="shared" si="7"/>
        <v>490.02996575342473</v>
      </c>
      <c r="P23" s="2"/>
    </row>
    <row r="24" spans="1:18" x14ac:dyDescent="0.35">
      <c r="A24" s="21" t="s">
        <v>84</v>
      </c>
      <c r="B24" s="22" t="s">
        <v>32</v>
      </c>
      <c r="C24" s="21" t="s">
        <v>58</v>
      </c>
      <c r="D24" s="26">
        <v>103.67099567099568</v>
      </c>
      <c r="E24" s="26">
        <f t="shared" si="9"/>
        <v>56.095949712388069</v>
      </c>
      <c r="F24" s="26">
        <v>53.57</v>
      </c>
      <c r="G24" s="7">
        <f t="shared" si="8"/>
        <v>3005.060026092629</v>
      </c>
      <c r="H24" s="26">
        <v>434.23718614718609</v>
      </c>
      <c r="I24" s="26">
        <f t="shared" si="4"/>
        <v>234.96395688786097</v>
      </c>
      <c r="J24" s="26">
        <v>53.57</v>
      </c>
      <c r="K24" s="7">
        <f t="shared" si="5"/>
        <v>12587.019170482712</v>
      </c>
      <c r="L24" s="26">
        <v>80.686227272727265</v>
      </c>
      <c r="M24" s="26">
        <f t="shared" si="6"/>
        <v>43.658985990037351</v>
      </c>
      <c r="N24" s="26">
        <v>57.5</v>
      </c>
      <c r="O24" s="7">
        <f t="shared" si="7"/>
        <v>2510.3916944271477</v>
      </c>
      <c r="P24" s="2"/>
    </row>
    <row r="25" spans="1:18" x14ac:dyDescent="0.35">
      <c r="A25" s="21" t="s">
        <v>84</v>
      </c>
      <c r="B25" s="22" t="s">
        <v>33</v>
      </c>
      <c r="C25" s="21" t="s">
        <v>59</v>
      </c>
      <c r="D25" s="26">
        <v>0</v>
      </c>
      <c r="E25" s="26">
        <f t="shared" si="9"/>
        <v>0</v>
      </c>
      <c r="F25" s="26">
        <v>53.57</v>
      </c>
      <c r="G25" s="7">
        <f t="shared" si="8"/>
        <v>0</v>
      </c>
      <c r="H25" s="26">
        <v>202.40000000000003</v>
      </c>
      <c r="I25" s="26">
        <f t="shared" si="4"/>
        <v>109.51780821917809</v>
      </c>
      <c r="J25" s="26">
        <v>53.57</v>
      </c>
      <c r="K25" s="7">
        <f t="shared" si="5"/>
        <v>5866.8689863013706</v>
      </c>
      <c r="L25" s="26">
        <v>30.360000000000007</v>
      </c>
      <c r="M25" s="26">
        <f t="shared" si="6"/>
        <v>16.427671232876715</v>
      </c>
      <c r="N25" s="26">
        <v>57.5</v>
      </c>
      <c r="O25" s="7">
        <f t="shared" si="7"/>
        <v>944.59109589041111</v>
      </c>
      <c r="P25" s="2"/>
    </row>
    <row r="26" spans="1:18" x14ac:dyDescent="0.35">
      <c r="A26" s="21" t="s">
        <v>84</v>
      </c>
      <c r="B26" s="21" t="s">
        <v>34</v>
      </c>
      <c r="C26" s="21" t="s">
        <v>60</v>
      </c>
      <c r="D26" s="26">
        <v>0</v>
      </c>
      <c r="E26" s="26">
        <f t="shared" si="9"/>
        <v>0</v>
      </c>
      <c r="F26" s="26">
        <v>53.57</v>
      </c>
      <c r="G26" s="7">
        <f t="shared" si="8"/>
        <v>0</v>
      </c>
      <c r="H26" s="26">
        <v>159.02999999999997</v>
      </c>
      <c r="I26" s="26">
        <f t="shared" si="4"/>
        <v>86.050479452054788</v>
      </c>
      <c r="J26" s="26">
        <v>53.57</v>
      </c>
      <c r="K26" s="7">
        <f t="shared" si="5"/>
        <v>4609.7241842465746</v>
      </c>
      <c r="L26" s="26">
        <v>23.854499999999994</v>
      </c>
      <c r="M26" s="26">
        <f t="shared" si="6"/>
        <v>12.907571917808216</v>
      </c>
      <c r="N26" s="26">
        <v>57.5</v>
      </c>
      <c r="O26" s="7">
        <f t="shared" si="7"/>
        <v>742.18538527397243</v>
      </c>
      <c r="P26" s="2"/>
      <c r="Q26" t="s">
        <v>103</v>
      </c>
    </row>
    <row r="27" spans="1:18" x14ac:dyDescent="0.35">
      <c r="A27" s="21" t="s">
        <v>84</v>
      </c>
      <c r="B27" s="22" t="s">
        <v>32</v>
      </c>
      <c r="C27" s="21" t="s">
        <v>61</v>
      </c>
      <c r="D27" s="26">
        <v>0</v>
      </c>
      <c r="E27" s="26">
        <f t="shared" si="9"/>
        <v>0</v>
      </c>
      <c r="F27" s="26">
        <v>53.57</v>
      </c>
      <c r="G27" s="7">
        <f t="shared" si="8"/>
        <v>0</v>
      </c>
      <c r="H27" s="26">
        <v>0</v>
      </c>
      <c r="I27" s="26">
        <f t="shared" si="4"/>
        <v>0</v>
      </c>
      <c r="J27" s="26">
        <v>53.57</v>
      </c>
      <c r="K27" s="7">
        <f t="shared" si="5"/>
        <v>0</v>
      </c>
      <c r="L27" s="26">
        <v>0</v>
      </c>
      <c r="M27" s="26">
        <f t="shared" si="6"/>
        <v>0</v>
      </c>
      <c r="N27" s="26">
        <v>57.5</v>
      </c>
      <c r="O27" s="7">
        <f t="shared" si="7"/>
        <v>0</v>
      </c>
      <c r="P27" s="2"/>
    </row>
    <row r="28" spans="1:18" x14ac:dyDescent="0.35">
      <c r="A28" s="21" t="s">
        <v>16</v>
      </c>
      <c r="B28" s="22" t="s">
        <v>24</v>
      </c>
      <c r="C28" s="21" t="s">
        <v>43</v>
      </c>
      <c r="D28" s="29">
        <v>288.60028860028859</v>
      </c>
      <c r="E28" s="26">
        <f t="shared" si="9"/>
        <v>156.16043013303286</v>
      </c>
      <c r="F28" s="26">
        <v>53.57</v>
      </c>
      <c r="G28" s="7">
        <f t="shared" si="8"/>
        <v>8365.5142422265708</v>
      </c>
      <c r="H28" s="29">
        <v>649.35064935064941</v>
      </c>
      <c r="I28" s="26">
        <f t="shared" si="4"/>
        <v>351.36096779932399</v>
      </c>
      <c r="J28" s="26">
        <v>53.57</v>
      </c>
      <c r="K28" s="7">
        <f t="shared" si="5"/>
        <v>18822.407045009786</v>
      </c>
      <c r="L28" s="26">
        <v>140.69264069264071</v>
      </c>
      <c r="M28" s="26">
        <f t="shared" si="6"/>
        <v>76.128209689853534</v>
      </c>
      <c r="N28" s="26">
        <v>57.5</v>
      </c>
      <c r="O28" s="7">
        <f t="shared" si="7"/>
        <v>4377.3720571665781</v>
      </c>
      <c r="P28" s="27">
        <v>43466</v>
      </c>
    </row>
    <row r="29" spans="1:18" x14ac:dyDescent="0.35">
      <c r="A29" s="9"/>
      <c r="B29" s="23"/>
      <c r="C29" s="23"/>
      <c r="D29" s="38"/>
      <c r="E29" s="55">
        <f>SUM(E18:E28)</f>
        <v>563.69204698649901</v>
      </c>
      <c r="F29" s="39"/>
      <c r="G29" s="40">
        <f>SUM(G18:G28)</f>
        <v>30196.98295706675</v>
      </c>
      <c r="H29" s="38"/>
      <c r="I29" s="38">
        <f>SUM(I18:I28)</f>
        <v>1655.7541742275989</v>
      </c>
      <c r="J29" s="41"/>
      <c r="K29" s="41">
        <f t="shared" ref="K29" si="10">SUM(K18:K28)</f>
        <v>88698.751113372477</v>
      </c>
      <c r="L29" s="38"/>
      <c r="M29" s="38">
        <f>SUM(M18:M28)</f>
        <v>332.91693318211469</v>
      </c>
      <c r="N29" s="41"/>
      <c r="O29" s="41">
        <f t="shared" ref="O29" si="11">SUM(O18:O28)</f>
        <v>19142.723657971597</v>
      </c>
      <c r="P29" s="7"/>
      <c r="Q29" s="2"/>
    </row>
    <row r="30" spans="1:18" ht="15.5" x14ac:dyDescent="0.35">
      <c r="A30" s="30" t="s">
        <v>107</v>
      </c>
      <c r="B30" s="30" t="s">
        <v>105</v>
      </c>
      <c r="C30" s="31">
        <v>321139.87245000002</v>
      </c>
      <c r="D30" s="31">
        <f>+C30*3</f>
        <v>963419.61735000007</v>
      </c>
      <c r="E30" s="31"/>
      <c r="F30" s="31"/>
      <c r="G30" s="31">
        <f t="shared" ref="G30" si="12">+D30/36*M30*0.25</f>
        <v>13380.82801875</v>
      </c>
      <c r="H30" s="31">
        <v>0</v>
      </c>
      <c r="I30" s="31"/>
      <c r="J30" s="32">
        <f t="shared" ref="J30" si="13">+D30+G30+H30</f>
        <v>976800.44536875002</v>
      </c>
      <c r="K30" s="33" t="s">
        <v>106</v>
      </c>
      <c r="L30" s="33"/>
      <c r="M30" s="34">
        <v>2</v>
      </c>
      <c r="N30" s="35">
        <v>43101</v>
      </c>
      <c r="O30" s="35">
        <v>43236</v>
      </c>
      <c r="P30" s="36">
        <v>43236</v>
      </c>
      <c r="Q30" s="36">
        <v>43297</v>
      </c>
      <c r="R30" s="37"/>
    </row>
    <row r="31" spans="1:18" ht="15.5" x14ac:dyDescent="0.35">
      <c r="A31" s="25"/>
      <c r="B31" s="25"/>
      <c r="C31" s="42"/>
      <c r="D31" s="42"/>
      <c r="E31" s="42"/>
      <c r="F31" s="42"/>
      <c r="G31" s="42"/>
      <c r="H31" s="42"/>
      <c r="I31" s="42"/>
      <c r="J31" s="43"/>
      <c r="K31" s="44"/>
      <c r="L31" s="44"/>
      <c r="M31" s="45"/>
      <c r="N31" s="46"/>
      <c r="O31" s="46"/>
      <c r="P31" s="47"/>
      <c r="Q31" s="47"/>
      <c r="R31" s="48"/>
    </row>
    <row r="32" spans="1:18" ht="15.5" x14ac:dyDescent="0.35">
      <c r="A32" s="25"/>
      <c r="B32" s="25"/>
      <c r="C32" s="42"/>
      <c r="D32" s="42"/>
      <c r="F32" s="50" t="s">
        <v>112</v>
      </c>
      <c r="G32" s="50" t="s">
        <v>113</v>
      </c>
      <c r="I32" s="42"/>
      <c r="J32" s="43"/>
      <c r="K32" s="44"/>
      <c r="L32" s="44"/>
      <c r="M32" s="45"/>
      <c r="N32" s="46"/>
      <c r="O32" s="46"/>
      <c r="P32" s="47"/>
      <c r="Q32" s="47"/>
      <c r="R32" s="48"/>
    </row>
    <row r="33" spans="1:18" ht="15.5" x14ac:dyDescent="0.35">
      <c r="A33" s="25"/>
      <c r="B33" s="25"/>
      <c r="C33" s="42"/>
      <c r="D33" s="42"/>
      <c r="E33" s="51">
        <v>2018</v>
      </c>
      <c r="F33" s="52">
        <f>G29+K29+O29</f>
        <v>138038.45772841084</v>
      </c>
      <c r="G33" s="52">
        <f>G30</f>
        <v>13380.82801875</v>
      </c>
      <c r="I33" s="42"/>
      <c r="J33" s="43"/>
      <c r="K33" s="44"/>
      <c r="L33" s="44"/>
      <c r="M33" s="45"/>
      <c r="N33" s="46"/>
      <c r="O33" s="46"/>
      <c r="P33" s="47"/>
      <c r="Q33" s="47"/>
      <c r="R33" s="48"/>
    </row>
    <row r="34" spans="1:18" ht="15.5" x14ac:dyDescent="0.35">
      <c r="A34" s="25"/>
      <c r="B34" s="25"/>
      <c r="C34" s="42"/>
      <c r="D34" s="42"/>
      <c r="E34" s="51">
        <v>2019</v>
      </c>
      <c r="F34" s="52">
        <f>F14+I14+L14</f>
        <v>255109.04846010101</v>
      </c>
      <c r="I34" s="42"/>
      <c r="J34" s="43"/>
      <c r="K34" s="44"/>
      <c r="L34" s="44"/>
      <c r="M34" s="45"/>
      <c r="N34" s="46"/>
      <c r="O34" s="46"/>
      <c r="P34" s="47"/>
      <c r="Q34" s="47"/>
      <c r="R34" s="48"/>
    </row>
    <row r="35" spans="1:18" ht="15.5" x14ac:dyDescent="0.35">
      <c r="A35" s="25"/>
      <c r="B35" s="25"/>
      <c r="C35" s="42"/>
      <c r="D35" s="42"/>
      <c r="E35" s="51">
        <v>2020</v>
      </c>
      <c r="F35" s="52">
        <f>F14+I14+L14</f>
        <v>255109.04846010101</v>
      </c>
      <c r="I35" s="42"/>
      <c r="J35" s="43"/>
      <c r="K35" s="44"/>
      <c r="L35" s="44"/>
      <c r="M35" s="45"/>
      <c r="N35" s="46"/>
      <c r="O35" s="46"/>
      <c r="P35" s="47"/>
      <c r="Q35" s="47"/>
      <c r="R35" s="48"/>
    </row>
    <row r="36" spans="1:18" ht="15.5" x14ac:dyDescent="0.35">
      <c r="A36" s="25"/>
      <c r="B36" s="25"/>
      <c r="C36" s="42"/>
      <c r="D36" s="42"/>
      <c r="E36" s="51">
        <v>2021</v>
      </c>
      <c r="F36" s="52">
        <f>F14+I14+L14</f>
        <v>255109.04846010101</v>
      </c>
      <c r="I36" s="42"/>
      <c r="J36" s="43"/>
      <c r="K36" s="44"/>
      <c r="L36" s="44"/>
      <c r="M36" s="45"/>
      <c r="N36" s="46"/>
      <c r="O36" s="46"/>
      <c r="P36" s="47"/>
      <c r="Q36" s="47"/>
      <c r="R36" s="48"/>
    </row>
    <row r="37" spans="1:18" ht="15.5" x14ac:dyDescent="0.35">
      <c r="A37" s="25"/>
      <c r="B37" s="25"/>
      <c r="C37" s="42"/>
      <c r="D37" s="42"/>
      <c r="F37" s="53">
        <f>SUM(F33:F36)</f>
        <v>903365.60310871387</v>
      </c>
      <c r="G37" s="53">
        <f>SUM(G33:G36)</f>
        <v>13380.82801875</v>
      </c>
      <c r="H37" s="54">
        <f>F37+G37</f>
        <v>916746.43112746382</v>
      </c>
      <c r="I37" s="42"/>
      <c r="J37" s="43"/>
      <c r="K37" s="44"/>
      <c r="L37" s="44"/>
      <c r="M37" s="45"/>
      <c r="N37" s="46"/>
      <c r="O37" s="46"/>
      <c r="P37" s="47"/>
      <c r="Q37" s="47"/>
      <c r="R37" s="48"/>
    </row>
    <row r="38" spans="1:18" ht="15.5" x14ac:dyDescent="0.35">
      <c r="A38" s="25"/>
      <c r="B38" s="25"/>
      <c r="C38" s="42"/>
      <c r="D38" s="42"/>
      <c r="E38" s="42"/>
      <c r="F38" s="42"/>
      <c r="G38" s="42"/>
      <c r="H38" s="42"/>
      <c r="I38" s="42"/>
      <c r="J38" s="43"/>
      <c r="K38" s="44"/>
      <c r="L38" s="44"/>
      <c r="M38" s="45"/>
      <c r="N38" s="46"/>
      <c r="O38" s="46"/>
      <c r="P38" s="47"/>
      <c r="Q38" s="47"/>
      <c r="R38" s="48"/>
    </row>
    <row r="39" spans="1:18" ht="15.5" x14ac:dyDescent="0.35">
      <c r="A39" s="15" t="s">
        <v>111</v>
      </c>
      <c r="B39" s="25"/>
      <c r="C39" s="42"/>
      <c r="D39" s="42"/>
      <c r="E39" s="42"/>
      <c r="F39" s="42"/>
      <c r="G39" s="42"/>
      <c r="H39" s="42"/>
      <c r="I39" s="42"/>
      <c r="J39" s="43"/>
      <c r="K39" s="44"/>
      <c r="L39" s="44"/>
      <c r="M39" s="45"/>
      <c r="N39" s="46"/>
      <c r="O39" s="46"/>
      <c r="P39" s="47"/>
      <c r="Q39" s="47"/>
      <c r="R39" s="48"/>
    </row>
    <row r="40" spans="1:18" ht="30" customHeight="1" x14ac:dyDescent="0.35">
      <c r="A40" s="5" t="s">
        <v>11</v>
      </c>
      <c r="B40" s="5" t="s">
        <v>0</v>
      </c>
      <c r="C40" s="5" t="s">
        <v>1</v>
      </c>
      <c r="D40" s="4" t="s">
        <v>3</v>
      </c>
      <c r="E40" s="4" t="s">
        <v>108</v>
      </c>
      <c r="F40" s="4" t="s">
        <v>2</v>
      </c>
      <c r="G40" s="4" t="s">
        <v>14</v>
      </c>
      <c r="H40" s="4" t="s">
        <v>108</v>
      </c>
      <c r="I40" s="4" t="s">
        <v>15</v>
      </c>
      <c r="J40" s="4" t="s">
        <v>8</v>
      </c>
      <c r="K40" s="4" t="s">
        <v>108</v>
      </c>
      <c r="L40" s="4" t="s">
        <v>9</v>
      </c>
      <c r="M40" s="4" t="s">
        <v>10</v>
      </c>
    </row>
    <row r="41" spans="1:18" x14ac:dyDescent="0.35">
      <c r="A41" s="14" t="s">
        <v>84</v>
      </c>
      <c r="B41" s="24" t="s">
        <v>29</v>
      </c>
      <c r="C41" s="14" t="s">
        <v>62</v>
      </c>
      <c r="D41" s="26">
        <v>209.254921505108</v>
      </c>
      <c r="E41" s="26">
        <v>46.59</v>
      </c>
      <c r="F41" s="7">
        <f>D41*E41</f>
        <v>9749.1867929229829</v>
      </c>
      <c r="G41" s="26">
        <v>982.79691004236224</v>
      </c>
      <c r="H41" s="26">
        <v>49.95</v>
      </c>
      <c r="I41" s="7">
        <f>G41*H41</f>
        <v>49090.705656615995</v>
      </c>
      <c r="J41" s="26">
        <v>178.80777473212058</v>
      </c>
      <c r="K41" s="26">
        <v>57.5</v>
      </c>
      <c r="L41" s="7">
        <f>J41*K41</f>
        <v>10281.447047096934</v>
      </c>
      <c r="M41" s="2"/>
    </row>
    <row r="42" spans="1:18" x14ac:dyDescent="0.35">
      <c r="A42" s="14" t="s">
        <v>84</v>
      </c>
      <c r="B42" s="24" t="s">
        <v>29</v>
      </c>
      <c r="C42" s="14" t="s">
        <v>63</v>
      </c>
      <c r="D42" s="26">
        <v>72.916666666666657</v>
      </c>
      <c r="E42" s="26">
        <v>46.59</v>
      </c>
      <c r="F42" s="7">
        <f t="shared" ref="F42:F63" si="14">D42*E42</f>
        <v>3397.1875</v>
      </c>
      <c r="G42" s="26">
        <v>853.57416666666654</v>
      </c>
      <c r="H42" s="26">
        <v>49.95</v>
      </c>
      <c r="I42" s="7">
        <f t="shared" ref="I42:I63" si="15">G42*H42</f>
        <v>42636.029624999996</v>
      </c>
      <c r="J42" s="26">
        <v>138.973625</v>
      </c>
      <c r="K42" s="26">
        <v>57.5</v>
      </c>
      <c r="L42" s="7">
        <f t="shared" ref="L42:L63" si="16">J42*K42</f>
        <v>7990.9834375</v>
      </c>
      <c r="M42" s="2"/>
    </row>
    <row r="43" spans="1:18" x14ac:dyDescent="0.35">
      <c r="A43" s="14" t="s">
        <v>84</v>
      </c>
      <c r="B43" s="24" t="s">
        <v>29</v>
      </c>
      <c r="C43" s="14" t="s">
        <v>64</v>
      </c>
      <c r="D43" s="26">
        <v>161.31323199601295</v>
      </c>
      <c r="E43" s="26">
        <v>46.59</v>
      </c>
      <c r="F43" s="7">
        <f t="shared" si="14"/>
        <v>7515.5834786942432</v>
      </c>
      <c r="G43" s="26">
        <v>739.83204585098429</v>
      </c>
      <c r="H43" s="26">
        <v>49.95</v>
      </c>
      <c r="I43" s="7">
        <f t="shared" si="15"/>
        <v>36954.610690256668</v>
      </c>
      <c r="J43" s="26">
        <v>135.17179167704955</v>
      </c>
      <c r="K43" s="26">
        <v>57.5</v>
      </c>
      <c r="L43" s="7">
        <f t="shared" si="16"/>
        <v>7772.3780214303497</v>
      </c>
      <c r="M43" s="2"/>
    </row>
    <row r="44" spans="1:18" x14ac:dyDescent="0.35">
      <c r="A44" s="14" t="s">
        <v>84</v>
      </c>
      <c r="B44" s="24" t="s">
        <v>35</v>
      </c>
      <c r="C44" s="24" t="s">
        <v>65</v>
      </c>
      <c r="D44" s="26">
        <v>43.75</v>
      </c>
      <c r="E44" s="26">
        <v>46.59</v>
      </c>
      <c r="F44" s="7">
        <f t="shared" si="14"/>
        <v>2038.3125000000002</v>
      </c>
      <c r="G44" s="26">
        <v>688.42666666666662</v>
      </c>
      <c r="H44" s="26">
        <v>49.95</v>
      </c>
      <c r="I44" s="7">
        <f t="shared" si="15"/>
        <v>34386.911999999997</v>
      </c>
      <c r="J44" s="26">
        <v>109.8265</v>
      </c>
      <c r="K44" s="26">
        <v>57.5</v>
      </c>
      <c r="L44" s="7">
        <f t="shared" si="16"/>
        <v>6315.0237499999994</v>
      </c>
      <c r="M44" s="2"/>
    </row>
    <row r="45" spans="1:18" x14ac:dyDescent="0.35">
      <c r="A45" s="14" t="s">
        <v>85</v>
      </c>
      <c r="B45" s="24" t="s">
        <v>29</v>
      </c>
      <c r="C45" s="14" t="s">
        <v>67</v>
      </c>
      <c r="D45" s="26">
        <v>63.135559431846495</v>
      </c>
      <c r="E45" s="26">
        <v>46.59</v>
      </c>
      <c r="F45" s="7">
        <f t="shared" si="14"/>
        <v>2941.4857139297283</v>
      </c>
      <c r="G45" s="26">
        <v>174.43309244953898</v>
      </c>
      <c r="H45" s="26">
        <v>49.95</v>
      </c>
      <c r="I45" s="7">
        <f t="shared" si="15"/>
        <v>8712.9329678544727</v>
      </c>
      <c r="J45" s="26">
        <v>35.635297782207829</v>
      </c>
      <c r="K45" s="26">
        <v>57.5</v>
      </c>
      <c r="L45" s="7">
        <f t="shared" si="16"/>
        <v>2049.02962247695</v>
      </c>
      <c r="M45" s="2"/>
    </row>
    <row r="46" spans="1:18" x14ac:dyDescent="0.35">
      <c r="A46" s="14" t="s">
        <v>85</v>
      </c>
      <c r="B46" s="24" t="s">
        <v>29</v>
      </c>
      <c r="C46" s="14" t="s">
        <v>68</v>
      </c>
      <c r="D46" s="26">
        <v>63.135559431846495</v>
      </c>
      <c r="E46" s="26">
        <v>46.59</v>
      </c>
      <c r="F46" s="7">
        <f t="shared" si="14"/>
        <v>2941.4857139297283</v>
      </c>
      <c r="G46" s="26">
        <v>174.43309244953898</v>
      </c>
      <c r="H46" s="26">
        <v>49.95</v>
      </c>
      <c r="I46" s="7">
        <f t="shared" si="15"/>
        <v>8712.9329678544727</v>
      </c>
      <c r="J46" s="26">
        <v>35.635297782207829</v>
      </c>
      <c r="K46" s="26">
        <v>57.5</v>
      </c>
      <c r="L46" s="7">
        <f t="shared" si="16"/>
        <v>2049.02962247695</v>
      </c>
      <c r="M46" s="2"/>
    </row>
    <row r="47" spans="1:18" x14ac:dyDescent="0.35">
      <c r="A47" s="14" t="s">
        <v>86</v>
      </c>
      <c r="B47" s="24" t="s">
        <v>29</v>
      </c>
      <c r="C47" s="14" t="s">
        <v>69</v>
      </c>
      <c r="D47" s="26">
        <v>201.75654124096684</v>
      </c>
      <c r="E47" s="26">
        <v>46.59</v>
      </c>
      <c r="F47" s="7">
        <f t="shared" si="14"/>
        <v>9399.8372564166457</v>
      </c>
      <c r="G47" s="26">
        <v>498.38026414153995</v>
      </c>
      <c r="H47" s="26">
        <v>49.95</v>
      </c>
      <c r="I47" s="7">
        <f t="shared" si="15"/>
        <v>24894.094193869922</v>
      </c>
      <c r="J47" s="26">
        <v>105.020520807376</v>
      </c>
      <c r="K47" s="26">
        <v>57.5</v>
      </c>
      <c r="L47" s="7">
        <f t="shared" si="16"/>
        <v>6038.6799464241203</v>
      </c>
      <c r="M47" s="2"/>
    </row>
    <row r="48" spans="1:18" x14ac:dyDescent="0.35">
      <c r="A48" s="14" t="s">
        <v>96</v>
      </c>
      <c r="B48" s="24" t="s">
        <v>29</v>
      </c>
      <c r="C48" s="14" t="s">
        <v>95</v>
      </c>
      <c r="D48" s="26">
        <v>199.35210565661598</v>
      </c>
      <c r="E48" s="26">
        <v>46.59</v>
      </c>
      <c r="F48" s="7">
        <f t="shared" si="14"/>
        <v>9287.8146025417391</v>
      </c>
      <c r="G48" s="26">
        <v>375.47096934961371</v>
      </c>
      <c r="H48" s="26">
        <v>49.95</v>
      </c>
      <c r="I48" s="7">
        <f t="shared" si="15"/>
        <v>18754.774919013205</v>
      </c>
      <c r="J48" s="26">
        <v>86.223461250934463</v>
      </c>
      <c r="K48" s="26">
        <v>57.5</v>
      </c>
      <c r="L48" s="7">
        <f t="shared" si="16"/>
        <v>4957.8490219287314</v>
      </c>
      <c r="M48" s="27"/>
    </row>
    <row r="49" spans="1:13" x14ac:dyDescent="0.35">
      <c r="A49" s="14" t="s">
        <v>97</v>
      </c>
      <c r="B49" s="24" t="s">
        <v>38</v>
      </c>
      <c r="C49" s="14" t="s">
        <v>94</v>
      </c>
      <c r="D49" s="26">
        <v>996.76052828307991</v>
      </c>
      <c r="E49" s="26">
        <v>46.59</v>
      </c>
      <c r="F49" s="7">
        <f t="shared" si="14"/>
        <v>46439.073012708694</v>
      </c>
      <c r="G49" s="26">
        <v>1993.5210565661598</v>
      </c>
      <c r="H49" s="26">
        <v>49.95</v>
      </c>
      <c r="I49" s="7">
        <f t="shared" si="15"/>
        <v>99576.376775479686</v>
      </c>
      <c r="J49" s="26">
        <v>448.54223772738595</v>
      </c>
      <c r="K49" s="26">
        <v>57.5</v>
      </c>
      <c r="L49" s="7">
        <f t="shared" si="16"/>
        <v>25791.178669324694</v>
      </c>
      <c r="M49" s="27">
        <v>43405</v>
      </c>
    </row>
    <row r="50" spans="1:13" x14ac:dyDescent="0.35">
      <c r="A50" s="14" t="s">
        <v>98</v>
      </c>
      <c r="B50" s="24"/>
      <c r="C50" s="14" t="s">
        <v>99</v>
      </c>
      <c r="D50" s="26">
        <v>249.19013207076998</v>
      </c>
      <c r="E50" s="26">
        <v>46.59</v>
      </c>
      <c r="F50" s="7">
        <f t="shared" si="14"/>
        <v>11609.768253177173</v>
      </c>
      <c r="G50" s="26">
        <v>747.5703962123099</v>
      </c>
      <c r="H50" s="26">
        <v>49.95</v>
      </c>
      <c r="I50" s="7">
        <f t="shared" si="15"/>
        <v>37341.141290804881</v>
      </c>
      <c r="J50" s="26">
        <v>149.514079242462</v>
      </c>
      <c r="K50" s="26">
        <v>57.5</v>
      </c>
      <c r="L50" s="7">
        <f t="shared" si="16"/>
        <v>8597.0595564415653</v>
      </c>
      <c r="M50" s="27">
        <v>43252</v>
      </c>
    </row>
    <row r="51" spans="1:13" x14ac:dyDescent="0.35">
      <c r="A51" s="14" t="s">
        <v>98</v>
      </c>
      <c r="B51" s="24"/>
      <c r="C51" s="14" t="s">
        <v>100</v>
      </c>
      <c r="D51" s="26">
        <v>124.59506603538499</v>
      </c>
      <c r="E51" s="26">
        <v>46.59</v>
      </c>
      <c r="F51" s="7">
        <f t="shared" si="14"/>
        <v>5804.8841265885867</v>
      </c>
      <c r="G51" s="26">
        <v>498.38026414153995</v>
      </c>
      <c r="H51" s="26">
        <v>49.95</v>
      </c>
      <c r="I51" s="7">
        <f t="shared" si="15"/>
        <v>24894.094193869922</v>
      </c>
      <c r="J51" s="26">
        <v>93.446299526538738</v>
      </c>
      <c r="K51" s="26">
        <v>57.5</v>
      </c>
      <c r="L51" s="7">
        <f t="shared" si="16"/>
        <v>5373.1622227759772</v>
      </c>
      <c r="M51" s="27">
        <v>43252</v>
      </c>
    </row>
    <row r="52" spans="1:13" x14ac:dyDescent="0.35">
      <c r="A52" s="14" t="s">
        <v>98</v>
      </c>
      <c r="B52" s="24"/>
      <c r="C52" s="14" t="s">
        <v>101</v>
      </c>
      <c r="D52" s="26">
        <v>124.59506603538499</v>
      </c>
      <c r="E52" s="26">
        <v>46.59</v>
      </c>
      <c r="F52" s="7">
        <f t="shared" si="14"/>
        <v>5804.8841265885867</v>
      </c>
      <c r="G52" s="26">
        <v>498.38026414153995</v>
      </c>
      <c r="H52" s="26">
        <v>49.95</v>
      </c>
      <c r="I52" s="7">
        <f t="shared" si="15"/>
        <v>24894.094193869922</v>
      </c>
      <c r="J52" s="26">
        <v>93.446299526538738</v>
      </c>
      <c r="K52" s="26">
        <v>57.5</v>
      </c>
      <c r="L52" s="7">
        <f t="shared" si="16"/>
        <v>5373.1622227759772</v>
      </c>
      <c r="M52" s="27">
        <v>43252</v>
      </c>
    </row>
    <row r="53" spans="1:13" x14ac:dyDescent="0.35">
      <c r="B53" s="25"/>
      <c r="C53" s="9"/>
      <c r="D53" s="26"/>
      <c r="E53" s="26"/>
      <c r="F53" s="7"/>
      <c r="G53" s="26"/>
      <c r="H53" s="26"/>
      <c r="I53" s="7"/>
      <c r="J53" s="26"/>
      <c r="K53" s="26"/>
      <c r="L53" s="7"/>
      <c r="M53" s="2"/>
    </row>
    <row r="54" spans="1:13" x14ac:dyDescent="0.35">
      <c r="A54" s="15" t="s">
        <v>85</v>
      </c>
      <c r="B54" s="18" t="s">
        <v>29</v>
      </c>
      <c r="C54" s="15" t="s">
        <v>66</v>
      </c>
      <c r="D54" s="26">
        <v>10.601544978818838</v>
      </c>
      <c r="E54" s="26">
        <v>46.59</v>
      </c>
      <c r="F54" s="7">
        <f t="shared" si="14"/>
        <v>493.92598056316967</v>
      </c>
      <c r="G54" s="26">
        <v>0</v>
      </c>
      <c r="H54" s="26">
        <v>49.95</v>
      </c>
      <c r="I54" s="7">
        <f t="shared" si="15"/>
        <v>0</v>
      </c>
      <c r="J54" s="26">
        <v>1.5902317468228255</v>
      </c>
      <c r="K54" s="26">
        <v>57.5</v>
      </c>
      <c r="L54" s="7">
        <f t="shared" si="16"/>
        <v>91.438325442312461</v>
      </c>
      <c r="M54" s="2"/>
    </row>
    <row r="55" spans="1:13" x14ac:dyDescent="0.35">
      <c r="A55" s="15" t="s">
        <v>85</v>
      </c>
      <c r="B55" s="18" t="s">
        <v>36</v>
      </c>
      <c r="C55" s="16" t="s">
        <v>70</v>
      </c>
      <c r="D55" s="26">
        <v>85.016197358584591</v>
      </c>
      <c r="E55" s="26">
        <v>46.59</v>
      </c>
      <c r="F55" s="7">
        <f t="shared" si="14"/>
        <v>3960.9046349364562</v>
      </c>
      <c r="G55" s="26">
        <v>0</v>
      </c>
      <c r="H55" s="26">
        <v>49.95</v>
      </c>
      <c r="I55" s="7">
        <f t="shared" si="15"/>
        <v>0</v>
      </c>
      <c r="J55" s="26">
        <v>12.752429603787688</v>
      </c>
      <c r="K55" s="26">
        <v>57.5</v>
      </c>
      <c r="L55" s="7">
        <f t="shared" si="16"/>
        <v>733.26470221779209</v>
      </c>
      <c r="M55" s="2"/>
    </row>
    <row r="56" spans="1:13" x14ac:dyDescent="0.35">
      <c r="A56" s="16" t="s">
        <v>21</v>
      </c>
      <c r="B56" s="18" t="s">
        <v>36</v>
      </c>
      <c r="C56" s="16" t="s">
        <v>71</v>
      </c>
      <c r="D56" s="26">
        <v>28.842262646399202</v>
      </c>
      <c r="E56" s="26">
        <v>46.59</v>
      </c>
      <c r="F56" s="7">
        <f t="shared" si="14"/>
        <v>1343.761016695739</v>
      </c>
      <c r="G56" s="26">
        <v>0</v>
      </c>
      <c r="H56" s="26">
        <v>49.95</v>
      </c>
      <c r="I56" s="7">
        <f t="shared" si="15"/>
        <v>0</v>
      </c>
      <c r="J56" s="26">
        <v>4.3263393969598809</v>
      </c>
      <c r="K56" s="26">
        <v>57.5</v>
      </c>
      <c r="L56" s="7">
        <f t="shared" si="16"/>
        <v>248.76451532519314</v>
      </c>
      <c r="M56" s="2"/>
    </row>
    <row r="57" spans="1:13" x14ac:dyDescent="0.35">
      <c r="A57" s="15" t="s">
        <v>85</v>
      </c>
      <c r="B57" s="17" t="s">
        <v>26</v>
      </c>
      <c r="C57" s="17" t="s">
        <v>72</v>
      </c>
      <c r="D57" s="26">
        <v>0</v>
      </c>
      <c r="E57" s="26">
        <v>46.59</v>
      </c>
      <c r="F57" s="7">
        <f t="shared" si="14"/>
        <v>0</v>
      </c>
      <c r="G57" s="26">
        <v>0</v>
      </c>
      <c r="H57" s="26">
        <v>49.95</v>
      </c>
      <c r="I57" s="7">
        <f t="shared" si="15"/>
        <v>0</v>
      </c>
      <c r="J57" s="26">
        <v>0</v>
      </c>
      <c r="K57" s="26">
        <v>57.5</v>
      </c>
      <c r="L57" s="7">
        <f t="shared" si="16"/>
        <v>0</v>
      </c>
      <c r="M57" s="2"/>
    </row>
    <row r="58" spans="1:13" x14ac:dyDescent="0.35">
      <c r="A58" s="15" t="s">
        <v>85</v>
      </c>
      <c r="B58" s="18" t="s">
        <v>37</v>
      </c>
      <c r="C58" s="18" t="s">
        <v>73</v>
      </c>
      <c r="D58" s="26">
        <v>0</v>
      </c>
      <c r="E58" s="26">
        <v>46.59</v>
      </c>
      <c r="F58" s="7">
        <f t="shared" si="14"/>
        <v>0</v>
      </c>
      <c r="G58" s="26">
        <v>121.44256167455768</v>
      </c>
      <c r="H58" s="26">
        <v>49.95</v>
      </c>
      <c r="I58" s="7">
        <f t="shared" si="15"/>
        <v>6066.0559556441567</v>
      </c>
      <c r="J58" s="26">
        <v>18.216384251183648</v>
      </c>
      <c r="K58" s="26">
        <v>57.5</v>
      </c>
      <c r="L58" s="7">
        <f t="shared" si="16"/>
        <v>1047.4420944430597</v>
      </c>
      <c r="M58" s="2"/>
    </row>
    <row r="59" spans="1:13" x14ac:dyDescent="0.35">
      <c r="A59" s="15" t="s">
        <v>85</v>
      </c>
      <c r="B59" s="18" t="s">
        <v>37</v>
      </c>
      <c r="C59" s="18" t="s">
        <v>74</v>
      </c>
      <c r="D59" s="26">
        <v>0</v>
      </c>
      <c r="E59" s="26">
        <v>46.59</v>
      </c>
      <c r="F59" s="7">
        <f t="shared" si="14"/>
        <v>0</v>
      </c>
      <c r="G59" s="26">
        <v>0</v>
      </c>
      <c r="H59" s="26">
        <v>49.95</v>
      </c>
      <c r="I59" s="7">
        <f t="shared" si="15"/>
        <v>0</v>
      </c>
      <c r="J59" s="26">
        <v>0</v>
      </c>
      <c r="K59" s="26">
        <v>57.5</v>
      </c>
      <c r="L59" s="7">
        <f t="shared" si="16"/>
        <v>0</v>
      </c>
      <c r="M59" s="2"/>
    </row>
    <row r="60" spans="1:13" x14ac:dyDescent="0.35">
      <c r="A60" s="15" t="s">
        <v>85</v>
      </c>
      <c r="B60" s="18" t="s">
        <v>37</v>
      </c>
      <c r="C60" s="18" t="s">
        <v>75</v>
      </c>
      <c r="D60" s="26">
        <v>0</v>
      </c>
      <c r="E60" s="26">
        <v>46.59</v>
      </c>
      <c r="F60" s="7">
        <f t="shared" si="14"/>
        <v>0</v>
      </c>
      <c r="G60" s="26">
        <v>0</v>
      </c>
      <c r="H60" s="26">
        <v>49.95</v>
      </c>
      <c r="I60" s="7">
        <f t="shared" si="15"/>
        <v>0</v>
      </c>
      <c r="J60" s="26">
        <v>0</v>
      </c>
      <c r="K60" s="26">
        <v>57.5</v>
      </c>
      <c r="L60" s="7">
        <f t="shared" si="16"/>
        <v>0</v>
      </c>
      <c r="M60" s="2"/>
    </row>
    <row r="61" spans="1:13" x14ac:dyDescent="0.35">
      <c r="A61" s="15" t="s">
        <v>85</v>
      </c>
      <c r="B61" s="18" t="s">
        <v>37</v>
      </c>
      <c r="C61" s="18" t="s">
        <v>76</v>
      </c>
      <c r="D61" s="26">
        <v>0</v>
      </c>
      <c r="E61" s="26">
        <v>46.59</v>
      </c>
      <c r="F61" s="7">
        <f t="shared" si="14"/>
        <v>0</v>
      </c>
      <c r="G61" s="26">
        <v>0</v>
      </c>
      <c r="H61" s="26">
        <v>49.95</v>
      </c>
      <c r="I61" s="7">
        <f t="shared" si="15"/>
        <v>0</v>
      </c>
      <c r="J61" s="26">
        <v>0</v>
      </c>
      <c r="K61" s="26">
        <v>57.5</v>
      </c>
      <c r="L61" s="7">
        <f t="shared" si="16"/>
        <v>0</v>
      </c>
      <c r="M61" s="2"/>
    </row>
    <row r="62" spans="1:13" x14ac:dyDescent="0.35">
      <c r="A62" s="15" t="s">
        <v>85</v>
      </c>
      <c r="B62" s="18" t="s">
        <v>38</v>
      </c>
      <c r="C62" s="18" t="s">
        <v>78</v>
      </c>
      <c r="D62" s="26">
        <v>654.49264889110384</v>
      </c>
      <c r="E62" s="26">
        <v>46.59</v>
      </c>
      <c r="F62" s="7">
        <f t="shared" si="14"/>
        <v>30492.812511836531</v>
      </c>
      <c r="G62" s="26">
        <v>747.5703962123099</v>
      </c>
      <c r="H62" s="26">
        <v>49.95</v>
      </c>
      <c r="I62" s="7">
        <f t="shared" si="15"/>
        <v>37341.141290804881</v>
      </c>
      <c r="J62" s="26">
        <v>210.30945676551204</v>
      </c>
      <c r="K62" s="26">
        <v>57.5</v>
      </c>
      <c r="L62" s="7">
        <f t="shared" si="16"/>
        <v>12092.793764016942</v>
      </c>
      <c r="M62" s="2"/>
    </row>
    <row r="63" spans="1:13" x14ac:dyDescent="0.35">
      <c r="A63" s="18" t="s">
        <v>21</v>
      </c>
      <c r="B63" s="18" t="s">
        <v>38</v>
      </c>
      <c r="C63" s="18" t="s">
        <v>77</v>
      </c>
      <c r="D63" s="26">
        <v>25.732369798155993</v>
      </c>
      <c r="E63" s="26">
        <v>46.59</v>
      </c>
      <c r="F63" s="7">
        <f t="shared" si="14"/>
        <v>1198.8711088960879</v>
      </c>
      <c r="G63" s="26">
        <v>0</v>
      </c>
      <c r="H63" s="26">
        <v>49.95</v>
      </c>
      <c r="I63" s="7">
        <f t="shared" si="15"/>
        <v>0</v>
      </c>
      <c r="J63" s="26">
        <v>3.8598554697233989</v>
      </c>
      <c r="K63" s="26">
        <v>57.5</v>
      </c>
      <c r="L63" s="7">
        <f t="shared" si="16"/>
        <v>221.94168950909543</v>
      </c>
      <c r="M63" s="2"/>
    </row>
    <row r="64" spans="1:13" x14ac:dyDescent="0.35">
      <c r="D64" s="38">
        <f>SUM(D41:D63)</f>
        <v>3314.4404020267457</v>
      </c>
      <c r="E64" s="38"/>
      <c r="F64" s="49">
        <f t="shared" ref="F64:L64" si="17">SUM(F41:F63)</f>
        <v>154419.77833042611</v>
      </c>
      <c r="G64" s="38">
        <f t="shared" si="17"/>
        <v>9094.2121465653272</v>
      </c>
      <c r="H64" s="38"/>
      <c r="I64" s="49">
        <f t="shared" si="17"/>
        <v>454255.89672093815</v>
      </c>
      <c r="J64" s="38">
        <f t="shared" si="17"/>
        <v>1861.2978822888113</v>
      </c>
      <c r="K64" s="38"/>
      <c r="L64" s="49">
        <f t="shared" si="17"/>
        <v>107024.62823160666</v>
      </c>
      <c r="M64" s="28"/>
    </row>
    <row r="66" spans="1:16" x14ac:dyDescent="0.35">
      <c r="A66" s="9" t="s">
        <v>109</v>
      </c>
      <c r="B66" s="23"/>
      <c r="C66" s="23"/>
    </row>
    <row r="67" spans="1:16" ht="30" customHeight="1" x14ac:dyDescent="0.35">
      <c r="A67" s="5" t="s">
        <v>11</v>
      </c>
      <c r="B67" s="5" t="s">
        <v>0</v>
      </c>
      <c r="C67" s="5" t="s">
        <v>1</v>
      </c>
      <c r="D67" s="4" t="s">
        <v>3</v>
      </c>
      <c r="E67" s="4" t="s">
        <v>110</v>
      </c>
      <c r="F67" s="4" t="s">
        <v>108</v>
      </c>
      <c r="G67" s="4" t="s">
        <v>2</v>
      </c>
      <c r="H67" s="4" t="s">
        <v>14</v>
      </c>
      <c r="I67" s="4" t="s">
        <v>110</v>
      </c>
      <c r="J67" s="4" t="s">
        <v>108</v>
      </c>
      <c r="K67" s="4" t="s">
        <v>15</v>
      </c>
      <c r="L67" s="4" t="s">
        <v>8</v>
      </c>
      <c r="M67" s="4" t="s">
        <v>110</v>
      </c>
      <c r="N67" s="4" t="s">
        <v>108</v>
      </c>
      <c r="O67" s="4" t="s">
        <v>9</v>
      </c>
      <c r="P67" s="4" t="s">
        <v>10</v>
      </c>
    </row>
    <row r="68" spans="1:16" x14ac:dyDescent="0.35">
      <c r="A68" s="14" t="s">
        <v>84</v>
      </c>
      <c r="B68" s="24" t="s">
        <v>29</v>
      </c>
      <c r="C68" s="14" t="s">
        <v>62</v>
      </c>
      <c r="D68" s="26">
        <v>209.25492150510837</v>
      </c>
      <c r="E68" s="26">
        <f>D68/365*197.5</f>
        <v>113.22697807468192</v>
      </c>
      <c r="F68" s="26">
        <v>46.59</v>
      </c>
      <c r="G68" s="7">
        <f>E68*F68</f>
        <v>5275.2449084994314</v>
      </c>
      <c r="H68" s="26">
        <v>982.79691004236224</v>
      </c>
      <c r="I68" s="26">
        <f>H68/365*197.5</f>
        <v>531.787369132511</v>
      </c>
      <c r="J68" s="26">
        <v>49.95</v>
      </c>
      <c r="K68" s="7">
        <f>I68*J68</f>
        <v>26562.779088168925</v>
      </c>
      <c r="L68" s="26">
        <v>178.80777473212058</v>
      </c>
      <c r="M68" s="26">
        <f>L68/365*197.5</f>
        <v>96.752152081078933</v>
      </c>
      <c r="N68" s="26">
        <v>57.5</v>
      </c>
      <c r="O68" s="7">
        <f>M68*N68</f>
        <v>5563.2487446620389</v>
      </c>
      <c r="P68" s="2"/>
    </row>
    <row r="69" spans="1:16" x14ac:dyDescent="0.35">
      <c r="A69" s="14" t="s">
        <v>84</v>
      </c>
      <c r="B69" s="24" t="s">
        <v>29</v>
      </c>
      <c r="C69" s="14" t="s">
        <v>63</v>
      </c>
      <c r="D69" s="26">
        <v>72.916666666666657</v>
      </c>
      <c r="E69" s="26">
        <f t="shared" ref="E69:E90" si="18">D69/365*197.5</f>
        <v>39.454908675799082</v>
      </c>
      <c r="F69" s="26">
        <v>46.59</v>
      </c>
      <c r="G69" s="7">
        <f t="shared" ref="G69:G90" si="19">E69*F69</f>
        <v>1838.2041952054794</v>
      </c>
      <c r="H69" s="26">
        <v>853.57416666666654</v>
      </c>
      <c r="I69" s="26">
        <f t="shared" ref="I69:I90" si="20">H69/365*197.5</f>
        <v>461.86547374429222</v>
      </c>
      <c r="J69" s="26">
        <v>49.95</v>
      </c>
      <c r="K69" s="7">
        <f>I69*J69</f>
        <v>23070.180413527396</v>
      </c>
      <c r="L69" s="26">
        <v>138.973625</v>
      </c>
      <c r="M69" s="26">
        <f t="shared" ref="M69:M90" si="21">L69/365*197.5</f>
        <v>75.198057363013689</v>
      </c>
      <c r="N69" s="26">
        <v>57.5</v>
      </c>
      <c r="O69" s="7">
        <f t="shared" ref="O69:O90" si="22">M69*N69</f>
        <v>4323.8882983732874</v>
      </c>
      <c r="P69" s="2"/>
    </row>
    <row r="70" spans="1:16" x14ac:dyDescent="0.35">
      <c r="A70" s="14" t="s">
        <v>84</v>
      </c>
      <c r="B70" s="24" t="s">
        <v>29</v>
      </c>
      <c r="C70" s="14" t="s">
        <v>64</v>
      </c>
      <c r="D70" s="26">
        <v>161.31323199601295</v>
      </c>
      <c r="E70" s="26">
        <f t="shared" si="18"/>
        <v>87.285926901952209</v>
      </c>
      <c r="F70" s="26">
        <v>46.59</v>
      </c>
      <c r="G70" s="7">
        <f t="shared" si="19"/>
        <v>4066.6513343619536</v>
      </c>
      <c r="H70" s="26">
        <v>739.83204585098429</v>
      </c>
      <c r="I70" s="26">
        <f t="shared" si="20"/>
        <v>400.32007960429974</v>
      </c>
      <c r="J70" s="26">
        <v>49.95</v>
      </c>
      <c r="K70" s="7">
        <f>I70*J70</f>
        <v>19995.987976234774</v>
      </c>
      <c r="L70" s="26">
        <v>135.17179167704955</v>
      </c>
      <c r="M70" s="26">
        <f t="shared" si="21"/>
        <v>73.140900975937768</v>
      </c>
      <c r="N70" s="26">
        <v>57.5</v>
      </c>
      <c r="O70" s="7">
        <f t="shared" si="22"/>
        <v>4205.6018061164214</v>
      </c>
      <c r="P70" s="2"/>
    </row>
    <row r="71" spans="1:16" x14ac:dyDescent="0.35">
      <c r="A71" s="14" t="s">
        <v>84</v>
      </c>
      <c r="B71" s="24" t="s">
        <v>35</v>
      </c>
      <c r="C71" s="24" t="s">
        <v>65</v>
      </c>
      <c r="D71" s="26">
        <v>43.75</v>
      </c>
      <c r="E71" s="26">
        <f t="shared" si="18"/>
        <v>23.672945205479451</v>
      </c>
      <c r="F71" s="26">
        <v>46.59</v>
      </c>
      <c r="G71" s="7">
        <f t="shared" si="19"/>
        <v>1102.9225171232877</v>
      </c>
      <c r="H71" s="26">
        <v>688.42666666666662</v>
      </c>
      <c r="I71" s="26">
        <f t="shared" si="20"/>
        <v>372.50484018264837</v>
      </c>
      <c r="J71" s="26">
        <v>49.95</v>
      </c>
      <c r="K71" s="7">
        <f t="shared" ref="K71:K90" si="23">I71*J71</f>
        <v>18606.616767123287</v>
      </c>
      <c r="L71" s="26">
        <v>109.8265</v>
      </c>
      <c r="M71" s="26">
        <f t="shared" si="21"/>
        <v>59.426667808219172</v>
      </c>
      <c r="N71" s="26">
        <v>57.5</v>
      </c>
      <c r="O71" s="7">
        <f t="shared" si="22"/>
        <v>3417.0333989726023</v>
      </c>
      <c r="P71" s="2"/>
    </row>
    <row r="72" spans="1:16" x14ac:dyDescent="0.35">
      <c r="A72" s="14" t="s">
        <v>85</v>
      </c>
      <c r="B72" s="24" t="s">
        <v>29</v>
      </c>
      <c r="C72" s="14" t="s">
        <v>67</v>
      </c>
      <c r="D72" s="26">
        <v>63.135559431846495</v>
      </c>
      <c r="E72" s="26">
        <f t="shared" si="18"/>
        <v>34.162391747368993</v>
      </c>
      <c r="F72" s="26">
        <v>46.59</v>
      </c>
      <c r="G72" s="7">
        <f t="shared" si="19"/>
        <v>1591.6258315099215</v>
      </c>
      <c r="H72" s="26">
        <v>174.43309244953898</v>
      </c>
      <c r="I72" s="26">
        <f t="shared" si="20"/>
        <v>94.385029476120394</v>
      </c>
      <c r="J72" s="26">
        <v>49.95</v>
      </c>
      <c r="K72" s="7">
        <f t="shared" si="23"/>
        <v>4714.5322223322137</v>
      </c>
      <c r="L72" s="26">
        <v>35.635297782207829</v>
      </c>
      <c r="M72" s="26">
        <f t="shared" si="21"/>
        <v>19.282113183523414</v>
      </c>
      <c r="N72" s="26">
        <v>57.5</v>
      </c>
      <c r="O72" s="7">
        <f t="shared" si="22"/>
        <v>1108.7215080525964</v>
      </c>
      <c r="P72" s="2"/>
    </row>
    <row r="73" spans="1:16" x14ac:dyDescent="0.35">
      <c r="A73" s="14" t="s">
        <v>85</v>
      </c>
      <c r="B73" s="24" t="s">
        <v>29</v>
      </c>
      <c r="C73" s="14" t="s">
        <v>68</v>
      </c>
      <c r="D73" s="26">
        <v>63.135559431846495</v>
      </c>
      <c r="E73" s="26">
        <f t="shared" si="18"/>
        <v>34.162391747368993</v>
      </c>
      <c r="F73" s="26">
        <v>46.59</v>
      </c>
      <c r="G73" s="7">
        <f t="shared" si="19"/>
        <v>1591.6258315099215</v>
      </c>
      <c r="H73" s="26">
        <v>174.43309244953898</v>
      </c>
      <c r="I73" s="26">
        <f t="shared" si="20"/>
        <v>94.385029476120394</v>
      </c>
      <c r="J73" s="26">
        <v>49.95</v>
      </c>
      <c r="K73" s="7">
        <f t="shared" si="23"/>
        <v>4714.5322223322137</v>
      </c>
      <c r="L73" s="26">
        <v>35.635297782207829</v>
      </c>
      <c r="M73" s="26">
        <f t="shared" si="21"/>
        <v>19.282113183523414</v>
      </c>
      <c r="N73" s="26">
        <v>57.5</v>
      </c>
      <c r="O73" s="7">
        <f t="shared" si="22"/>
        <v>1108.7215080525964</v>
      </c>
      <c r="P73" s="2"/>
    </row>
    <row r="74" spans="1:16" x14ac:dyDescent="0.35">
      <c r="A74" s="14" t="s">
        <v>86</v>
      </c>
      <c r="B74" s="24" t="s">
        <v>29</v>
      </c>
      <c r="C74" s="14" t="s">
        <v>69</v>
      </c>
      <c r="D74" s="26">
        <v>201.75654124096684</v>
      </c>
      <c r="E74" s="26">
        <f t="shared" si="18"/>
        <v>109.1696353290163</v>
      </c>
      <c r="F74" s="26">
        <v>46.59</v>
      </c>
      <c r="G74" s="7">
        <f t="shared" si="19"/>
        <v>5086.2133099788698</v>
      </c>
      <c r="H74" s="26">
        <v>498.38026414153995</v>
      </c>
      <c r="I74" s="26">
        <f t="shared" si="20"/>
        <v>269.67151278891549</v>
      </c>
      <c r="J74" s="26">
        <v>49.95</v>
      </c>
      <c r="K74" s="7">
        <f t="shared" si="23"/>
        <v>13470.092063806329</v>
      </c>
      <c r="L74" s="26">
        <v>105.020520807376</v>
      </c>
      <c r="M74" s="26">
        <f t="shared" si="21"/>
        <v>56.826172217689759</v>
      </c>
      <c r="N74" s="26">
        <v>57.5</v>
      </c>
      <c r="O74" s="7">
        <f t="shared" si="22"/>
        <v>3267.5049025171611</v>
      </c>
      <c r="P74" s="2"/>
    </row>
    <row r="75" spans="1:16" x14ac:dyDescent="0.35">
      <c r="A75" s="14" t="s">
        <v>96</v>
      </c>
      <c r="B75" s="24" t="s">
        <v>29</v>
      </c>
      <c r="C75" s="14" t="s">
        <v>95</v>
      </c>
      <c r="D75" s="26">
        <v>199.35210565661598</v>
      </c>
      <c r="E75" s="26">
        <f t="shared" si="18"/>
        <v>107.86860511556617</v>
      </c>
      <c r="F75" s="26">
        <v>46.59</v>
      </c>
      <c r="G75" s="7">
        <f t="shared" si="19"/>
        <v>5025.5983123342285</v>
      </c>
      <c r="H75" s="26">
        <v>375.47096934961371</v>
      </c>
      <c r="I75" s="26">
        <f t="shared" si="20"/>
        <v>203.16579848369508</v>
      </c>
      <c r="J75" s="26">
        <v>49.95</v>
      </c>
      <c r="K75" s="7">
        <f t="shared" si="23"/>
        <v>10148.13163426057</v>
      </c>
      <c r="L75" s="26">
        <v>86.223461250934463</v>
      </c>
      <c r="M75" s="26">
        <f t="shared" si="21"/>
        <v>46.655160539889195</v>
      </c>
      <c r="N75" s="26">
        <v>57.5</v>
      </c>
      <c r="O75" s="7">
        <f t="shared" si="22"/>
        <v>2682.6717310436288</v>
      </c>
      <c r="P75" s="27"/>
    </row>
    <row r="76" spans="1:16" x14ac:dyDescent="0.35">
      <c r="A76" s="14" t="s">
        <v>97</v>
      </c>
      <c r="B76" s="24" t="s">
        <v>38</v>
      </c>
      <c r="C76" s="14" t="s">
        <v>94</v>
      </c>
      <c r="D76" s="26">
        <v>996.76052828307991</v>
      </c>
      <c r="E76" s="26">
        <f t="shared" si="18"/>
        <v>539.34302557783099</v>
      </c>
      <c r="F76" s="26">
        <v>46.59</v>
      </c>
      <c r="G76" s="7">
        <f t="shared" si="19"/>
        <v>25127.991561671148</v>
      </c>
      <c r="H76" s="26">
        <v>1993.5210565661598</v>
      </c>
      <c r="I76" s="26">
        <f t="shared" si="20"/>
        <v>1078.686051155662</v>
      </c>
      <c r="J76" s="26">
        <v>49.95</v>
      </c>
      <c r="K76" s="7">
        <f t="shared" si="23"/>
        <v>53880.368255225316</v>
      </c>
      <c r="L76" s="26">
        <v>448.54223772738595</v>
      </c>
      <c r="M76" s="26">
        <f t="shared" si="21"/>
        <v>242.70436151002392</v>
      </c>
      <c r="N76" s="26">
        <v>57.5</v>
      </c>
      <c r="O76" s="7">
        <f t="shared" si="22"/>
        <v>13955.500786826375</v>
      </c>
      <c r="P76" s="27">
        <v>43405</v>
      </c>
    </row>
    <row r="77" spans="1:16" x14ac:dyDescent="0.35">
      <c r="A77" s="14" t="s">
        <v>98</v>
      </c>
      <c r="B77" s="24"/>
      <c r="C77" s="14" t="s">
        <v>99</v>
      </c>
      <c r="D77" s="26">
        <v>249.19013207076998</v>
      </c>
      <c r="E77" s="26">
        <f t="shared" si="18"/>
        <v>134.83575639445775</v>
      </c>
      <c r="F77" s="26">
        <v>46.59</v>
      </c>
      <c r="G77" s="7">
        <f t="shared" si="19"/>
        <v>6281.9978904177869</v>
      </c>
      <c r="H77" s="26">
        <v>747.5703962123099</v>
      </c>
      <c r="I77" s="26">
        <f t="shared" si="20"/>
        <v>404.50726918337318</v>
      </c>
      <c r="J77" s="26">
        <v>49.95</v>
      </c>
      <c r="K77" s="7">
        <f t="shared" si="23"/>
        <v>20205.138095709492</v>
      </c>
      <c r="L77" s="26">
        <v>149.514079242462</v>
      </c>
      <c r="M77" s="26">
        <f t="shared" si="21"/>
        <v>80.901453836674648</v>
      </c>
      <c r="N77" s="26">
        <v>57.5</v>
      </c>
      <c r="O77" s="7">
        <f t="shared" si="22"/>
        <v>4651.8335956087922</v>
      </c>
      <c r="P77" s="27">
        <v>43252</v>
      </c>
    </row>
    <row r="78" spans="1:16" x14ac:dyDescent="0.35">
      <c r="A78" s="14" t="s">
        <v>98</v>
      </c>
      <c r="B78" s="24"/>
      <c r="C78" s="14" t="s">
        <v>100</v>
      </c>
      <c r="D78" s="26">
        <v>124.59506603538499</v>
      </c>
      <c r="E78" s="26">
        <f t="shared" si="18"/>
        <v>67.417878197228873</v>
      </c>
      <c r="F78" s="26">
        <v>46.59</v>
      </c>
      <c r="G78" s="7">
        <f t="shared" si="19"/>
        <v>3140.9989452088935</v>
      </c>
      <c r="H78" s="26">
        <v>498.38026414153995</v>
      </c>
      <c r="I78" s="26">
        <f t="shared" si="20"/>
        <v>269.67151278891549</v>
      </c>
      <c r="J78" s="26">
        <v>49.95</v>
      </c>
      <c r="K78" s="7">
        <f t="shared" si="23"/>
        <v>13470.092063806329</v>
      </c>
      <c r="L78" s="26">
        <v>93.446299526538738</v>
      </c>
      <c r="M78" s="26">
        <f t="shared" si="21"/>
        <v>50.563408647921648</v>
      </c>
      <c r="N78" s="26">
        <v>57.5</v>
      </c>
      <c r="O78" s="7">
        <f t="shared" si="22"/>
        <v>2907.3959972554949</v>
      </c>
      <c r="P78" s="27">
        <v>43252</v>
      </c>
    </row>
    <row r="79" spans="1:16" x14ac:dyDescent="0.35">
      <c r="A79" s="14" t="s">
        <v>98</v>
      </c>
      <c r="B79" s="24"/>
      <c r="C79" s="14" t="s">
        <v>101</v>
      </c>
      <c r="D79" s="26">
        <v>124.59506603538499</v>
      </c>
      <c r="E79" s="26">
        <f t="shared" si="18"/>
        <v>67.417878197228873</v>
      </c>
      <c r="F79" s="26">
        <v>46.59</v>
      </c>
      <c r="G79" s="7">
        <f t="shared" si="19"/>
        <v>3140.9989452088935</v>
      </c>
      <c r="H79" s="26">
        <v>498.38026414153995</v>
      </c>
      <c r="I79" s="26">
        <f t="shared" si="20"/>
        <v>269.67151278891549</v>
      </c>
      <c r="J79" s="26">
        <v>49.95</v>
      </c>
      <c r="K79" s="7">
        <f t="shared" si="23"/>
        <v>13470.092063806329</v>
      </c>
      <c r="L79" s="26">
        <v>93.446299526538738</v>
      </c>
      <c r="M79" s="26">
        <f t="shared" si="21"/>
        <v>50.563408647921648</v>
      </c>
      <c r="N79" s="26">
        <v>57.5</v>
      </c>
      <c r="O79" s="7">
        <f t="shared" si="22"/>
        <v>2907.3959972554949</v>
      </c>
      <c r="P79" s="27">
        <v>43252</v>
      </c>
    </row>
    <row r="80" spans="1:16" x14ac:dyDescent="0.35">
      <c r="B80" s="25"/>
      <c r="C80" s="9"/>
      <c r="D80" s="26"/>
      <c r="E80" s="26"/>
      <c r="F80" s="26"/>
      <c r="G80" s="7"/>
      <c r="H80" s="26"/>
      <c r="I80" s="26"/>
      <c r="K80" s="7"/>
      <c r="L80" s="26"/>
      <c r="M80" s="26"/>
      <c r="N80" s="26"/>
      <c r="O80" s="7"/>
      <c r="P80" s="2"/>
    </row>
    <row r="81" spans="1:18" x14ac:dyDescent="0.35">
      <c r="A81" s="15" t="s">
        <v>85</v>
      </c>
      <c r="B81" s="18" t="s">
        <v>29</v>
      </c>
      <c r="C81" s="15" t="s">
        <v>66</v>
      </c>
      <c r="D81" s="26">
        <v>10.601544978818838</v>
      </c>
      <c r="E81" s="26">
        <f t="shared" si="18"/>
        <v>5.7364524200458096</v>
      </c>
      <c r="F81" s="26">
        <v>46.59</v>
      </c>
      <c r="G81" s="7">
        <f t="shared" si="19"/>
        <v>267.26131824993428</v>
      </c>
      <c r="H81" s="26">
        <v>0</v>
      </c>
      <c r="I81" s="26">
        <f t="shared" si="20"/>
        <v>0</v>
      </c>
      <c r="J81" s="26">
        <v>49.95</v>
      </c>
      <c r="K81" s="7">
        <f t="shared" si="23"/>
        <v>0</v>
      </c>
      <c r="L81" s="26">
        <v>1.5902317468228255</v>
      </c>
      <c r="M81" s="26">
        <f t="shared" si="21"/>
        <v>0.86046786300687128</v>
      </c>
      <c r="N81" s="26">
        <v>57.5</v>
      </c>
      <c r="O81" s="7">
        <f t="shared" si="22"/>
        <v>49.476902122895098</v>
      </c>
      <c r="P81" s="2"/>
    </row>
    <row r="82" spans="1:18" x14ac:dyDescent="0.35">
      <c r="A82" s="15" t="s">
        <v>85</v>
      </c>
      <c r="B82" s="18" t="s">
        <v>36</v>
      </c>
      <c r="C82" s="16" t="s">
        <v>70</v>
      </c>
      <c r="D82" s="26">
        <v>85.016197358584591</v>
      </c>
      <c r="E82" s="26">
        <f t="shared" si="18"/>
        <v>46.001915009097139</v>
      </c>
      <c r="F82" s="26">
        <v>46.59</v>
      </c>
      <c r="G82" s="7">
        <f t="shared" si="19"/>
        <v>2143.2292202738358</v>
      </c>
      <c r="H82" s="26">
        <v>0</v>
      </c>
      <c r="I82" s="26">
        <f t="shared" si="20"/>
        <v>0</v>
      </c>
      <c r="J82" s="26">
        <v>49.95</v>
      </c>
      <c r="K82" s="7">
        <f t="shared" si="23"/>
        <v>0</v>
      </c>
      <c r="L82" s="26">
        <v>12.752429603787688</v>
      </c>
      <c r="M82" s="26">
        <f t="shared" si="21"/>
        <v>6.9002872513645714</v>
      </c>
      <c r="N82" s="26">
        <v>57.5</v>
      </c>
      <c r="O82" s="7">
        <f t="shared" si="22"/>
        <v>396.76651695346288</v>
      </c>
      <c r="P82" s="2"/>
    </row>
    <row r="83" spans="1:18" x14ac:dyDescent="0.35">
      <c r="A83" s="16" t="s">
        <v>21</v>
      </c>
      <c r="B83" s="18" t="s">
        <v>36</v>
      </c>
      <c r="C83" s="16" t="s">
        <v>71</v>
      </c>
      <c r="D83" s="26">
        <v>28.842262646399202</v>
      </c>
      <c r="E83" s="26">
        <f t="shared" si="18"/>
        <v>15.606429788120115</v>
      </c>
      <c r="F83" s="26">
        <v>46.59</v>
      </c>
      <c r="G83" s="7">
        <f t="shared" si="19"/>
        <v>727.10356382851626</v>
      </c>
      <c r="H83" s="26">
        <v>0</v>
      </c>
      <c r="I83" s="26">
        <f t="shared" si="20"/>
        <v>0</v>
      </c>
      <c r="J83" s="26">
        <v>49.95</v>
      </c>
      <c r="K83" s="7">
        <f t="shared" si="23"/>
        <v>0</v>
      </c>
      <c r="L83" s="26">
        <v>4.3263393969598809</v>
      </c>
      <c r="M83" s="26">
        <f t="shared" si="21"/>
        <v>2.3409644682180177</v>
      </c>
      <c r="N83" s="26">
        <v>57.5</v>
      </c>
      <c r="O83" s="7">
        <f t="shared" si="22"/>
        <v>134.60545692253601</v>
      </c>
      <c r="P83" s="2"/>
    </row>
    <row r="84" spans="1:18" x14ac:dyDescent="0.35">
      <c r="A84" s="15" t="s">
        <v>85</v>
      </c>
      <c r="B84" s="17" t="s">
        <v>26</v>
      </c>
      <c r="C84" s="17" t="s">
        <v>72</v>
      </c>
      <c r="D84" s="26">
        <v>0</v>
      </c>
      <c r="E84" s="26">
        <f t="shared" si="18"/>
        <v>0</v>
      </c>
      <c r="F84" s="26">
        <v>46.59</v>
      </c>
      <c r="G84" s="7">
        <f t="shared" si="19"/>
        <v>0</v>
      </c>
      <c r="H84" s="26">
        <v>0</v>
      </c>
      <c r="I84" s="26">
        <f t="shared" si="20"/>
        <v>0</v>
      </c>
      <c r="J84" s="26">
        <v>49.95</v>
      </c>
      <c r="K84" s="7">
        <f t="shared" si="23"/>
        <v>0</v>
      </c>
      <c r="L84" s="26">
        <v>0</v>
      </c>
      <c r="M84" s="26">
        <f t="shared" si="21"/>
        <v>0</v>
      </c>
      <c r="N84" s="26">
        <v>57.5</v>
      </c>
      <c r="O84" s="7">
        <f t="shared" si="22"/>
        <v>0</v>
      </c>
      <c r="P84" s="2"/>
    </row>
    <row r="85" spans="1:18" x14ac:dyDescent="0.35">
      <c r="A85" s="15" t="s">
        <v>85</v>
      </c>
      <c r="B85" s="18" t="s">
        <v>37</v>
      </c>
      <c r="C85" s="18" t="s">
        <v>73</v>
      </c>
      <c r="D85" s="26">
        <v>0</v>
      </c>
      <c r="E85" s="26">
        <f t="shared" si="18"/>
        <v>0</v>
      </c>
      <c r="F85" s="26">
        <v>46.59</v>
      </c>
      <c r="G85" s="7">
        <f t="shared" si="19"/>
        <v>0</v>
      </c>
      <c r="H85" s="26">
        <v>121.44256167455768</v>
      </c>
      <c r="I85" s="26">
        <f t="shared" si="20"/>
        <v>65.712071043082588</v>
      </c>
      <c r="J85" s="26">
        <v>49.95</v>
      </c>
      <c r="K85" s="7">
        <f t="shared" si="23"/>
        <v>3282.3179486019753</v>
      </c>
      <c r="L85" s="26">
        <v>18.216384251183648</v>
      </c>
      <c r="M85" s="26">
        <f t="shared" si="21"/>
        <v>9.8568106564623843</v>
      </c>
      <c r="N85" s="26">
        <v>57.5</v>
      </c>
      <c r="O85" s="7">
        <f t="shared" si="22"/>
        <v>566.76661274658704</v>
      </c>
      <c r="P85" s="2"/>
    </row>
    <row r="86" spans="1:18" x14ac:dyDescent="0.35">
      <c r="A86" s="15" t="s">
        <v>85</v>
      </c>
      <c r="B86" s="18" t="s">
        <v>37</v>
      </c>
      <c r="C86" s="18" t="s">
        <v>74</v>
      </c>
      <c r="D86" s="26">
        <v>0</v>
      </c>
      <c r="E86" s="26">
        <f t="shared" si="18"/>
        <v>0</v>
      </c>
      <c r="F86" s="26">
        <v>46.59</v>
      </c>
      <c r="G86" s="7">
        <f t="shared" si="19"/>
        <v>0</v>
      </c>
      <c r="H86" s="26">
        <v>0</v>
      </c>
      <c r="I86" s="26">
        <f t="shared" si="20"/>
        <v>0</v>
      </c>
      <c r="J86" s="26">
        <v>49.95</v>
      </c>
      <c r="K86" s="7">
        <f t="shared" si="23"/>
        <v>0</v>
      </c>
      <c r="L86" s="26">
        <v>0</v>
      </c>
      <c r="M86" s="26">
        <f t="shared" si="21"/>
        <v>0</v>
      </c>
      <c r="N86" s="26">
        <v>57.5</v>
      </c>
      <c r="O86" s="7">
        <f t="shared" si="22"/>
        <v>0</v>
      </c>
      <c r="P86" s="2"/>
    </row>
    <row r="87" spans="1:18" x14ac:dyDescent="0.35">
      <c r="A87" s="15" t="s">
        <v>85</v>
      </c>
      <c r="B87" s="18" t="s">
        <v>37</v>
      </c>
      <c r="C87" s="18" t="s">
        <v>75</v>
      </c>
      <c r="D87" s="26">
        <v>0</v>
      </c>
      <c r="E87" s="26">
        <f t="shared" si="18"/>
        <v>0</v>
      </c>
      <c r="F87" s="26">
        <v>46.59</v>
      </c>
      <c r="G87" s="7">
        <f t="shared" si="19"/>
        <v>0</v>
      </c>
      <c r="H87" s="26">
        <v>0</v>
      </c>
      <c r="I87" s="26">
        <f t="shared" si="20"/>
        <v>0</v>
      </c>
      <c r="J87" s="26">
        <v>49.95</v>
      </c>
      <c r="K87" s="7">
        <f t="shared" si="23"/>
        <v>0</v>
      </c>
      <c r="L87" s="26">
        <v>0</v>
      </c>
      <c r="M87" s="26">
        <f t="shared" si="21"/>
        <v>0</v>
      </c>
      <c r="N87" s="26">
        <v>57.5</v>
      </c>
      <c r="O87" s="7">
        <f t="shared" si="22"/>
        <v>0</v>
      </c>
      <c r="P87" s="2"/>
    </row>
    <row r="88" spans="1:18" x14ac:dyDescent="0.35">
      <c r="A88" s="15" t="s">
        <v>85</v>
      </c>
      <c r="B88" s="18" t="s">
        <v>37</v>
      </c>
      <c r="C88" s="18" t="s">
        <v>76</v>
      </c>
      <c r="D88" s="26">
        <v>0</v>
      </c>
      <c r="E88" s="26">
        <f t="shared" si="18"/>
        <v>0</v>
      </c>
      <c r="F88" s="26">
        <v>46.59</v>
      </c>
      <c r="G88" s="7">
        <f t="shared" si="19"/>
        <v>0</v>
      </c>
      <c r="H88" s="26">
        <v>0</v>
      </c>
      <c r="I88" s="26">
        <f t="shared" si="20"/>
        <v>0</v>
      </c>
      <c r="J88" s="26">
        <v>49.95</v>
      </c>
      <c r="K88" s="7">
        <f t="shared" si="23"/>
        <v>0</v>
      </c>
      <c r="L88" s="26">
        <v>0</v>
      </c>
      <c r="M88" s="26">
        <f t="shared" si="21"/>
        <v>0</v>
      </c>
      <c r="N88" s="26">
        <v>57.5</v>
      </c>
      <c r="O88" s="7">
        <f t="shared" si="22"/>
        <v>0</v>
      </c>
      <c r="P88" s="2"/>
    </row>
    <row r="89" spans="1:18" x14ac:dyDescent="0.35">
      <c r="A89" s="15" t="s">
        <v>85</v>
      </c>
      <c r="B89" s="18" t="s">
        <v>38</v>
      </c>
      <c r="C89" s="18" t="s">
        <v>78</v>
      </c>
      <c r="D89" s="26">
        <v>654.49264889110384</v>
      </c>
      <c r="E89" s="26">
        <f t="shared" si="18"/>
        <v>354.14328261915892</v>
      </c>
      <c r="F89" s="26">
        <v>46.59</v>
      </c>
      <c r="G89" s="7">
        <f t="shared" si="19"/>
        <v>16499.535537226617</v>
      </c>
      <c r="H89" s="26">
        <v>747.5703962123099</v>
      </c>
      <c r="I89" s="26">
        <f t="shared" si="20"/>
        <v>404.50726918337318</v>
      </c>
      <c r="J89" s="26">
        <v>49.95</v>
      </c>
      <c r="K89" s="7">
        <f t="shared" si="23"/>
        <v>20205.138095709492</v>
      </c>
      <c r="L89" s="26">
        <v>210.30945676551204</v>
      </c>
      <c r="M89" s="26">
        <f t="shared" si="21"/>
        <v>113.7975827703798</v>
      </c>
      <c r="N89" s="26">
        <v>57.5</v>
      </c>
      <c r="O89" s="7">
        <f t="shared" si="22"/>
        <v>6543.3610092968383</v>
      </c>
      <c r="P89" s="2"/>
    </row>
    <row r="90" spans="1:18" x14ac:dyDescent="0.35">
      <c r="A90" s="18" t="s">
        <v>21</v>
      </c>
      <c r="B90" s="18" t="s">
        <v>38</v>
      </c>
      <c r="C90" s="18" t="s">
        <v>77</v>
      </c>
      <c r="D90" s="26">
        <v>25.732369798155993</v>
      </c>
      <c r="E90" s="26">
        <f t="shared" si="18"/>
        <v>13.923679548317285</v>
      </c>
      <c r="F90" s="26">
        <v>46.59</v>
      </c>
      <c r="G90" s="7">
        <f t="shared" si="19"/>
        <v>648.70423015610231</v>
      </c>
      <c r="H90" s="26">
        <v>0</v>
      </c>
      <c r="I90" s="26">
        <f t="shared" si="20"/>
        <v>0</v>
      </c>
      <c r="J90" s="26">
        <v>49.95</v>
      </c>
      <c r="K90" s="7">
        <f t="shared" si="23"/>
        <v>0</v>
      </c>
      <c r="L90" s="26">
        <v>3.8598554697233989</v>
      </c>
      <c r="M90" s="26">
        <f t="shared" si="21"/>
        <v>2.0885519322475923</v>
      </c>
      <c r="N90" s="26">
        <v>57.5</v>
      </c>
      <c r="O90" s="7">
        <f t="shared" si="22"/>
        <v>120.09173610423656</v>
      </c>
      <c r="P90" s="2"/>
    </row>
    <row r="91" spans="1:18" x14ac:dyDescent="0.35">
      <c r="D91" s="38"/>
      <c r="E91" s="38">
        <f t="shared" ref="E91:O91" si="24">SUM(E68:E90)</f>
        <v>1793.4300805487189</v>
      </c>
      <c r="F91" s="38"/>
      <c r="G91" s="49">
        <f t="shared" si="24"/>
        <v>83555.907452764804</v>
      </c>
      <c r="H91" s="38"/>
      <c r="I91" s="38">
        <f t="shared" si="24"/>
        <v>4920.8408190319251</v>
      </c>
      <c r="J91" s="38"/>
      <c r="K91" s="49">
        <f t="shared" si="24"/>
        <v>245795.99891064467</v>
      </c>
      <c r="L91" s="38"/>
      <c r="M91" s="38">
        <f t="shared" si="24"/>
        <v>1007.1406349370964</v>
      </c>
      <c r="N91" s="38"/>
      <c r="O91" s="49">
        <f t="shared" si="24"/>
        <v>57910.58650888304</v>
      </c>
    </row>
    <row r="92" spans="1:18" ht="15.5" x14ac:dyDescent="0.35">
      <c r="A92" s="30" t="s">
        <v>104</v>
      </c>
      <c r="B92" s="30" t="s">
        <v>105</v>
      </c>
      <c r="C92" s="31">
        <v>582484.78279125004</v>
      </c>
      <c r="D92" s="31">
        <f>+C92*3</f>
        <v>1747454.3483737502</v>
      </c>
      <c r="E92" s="31"/>
      <c r="F92" s="31"/>
      <c r="G92" s="31">
        <f t="shared" ref="G92" si="25">+D92/36*M92*0.25</f>
        <v>24270.199282968752</v>
      </c>
      <c r="H92" s="31">
        <v>0</v>
      </c>
      <c r="I92" s="31"/>
      <c r="J92" s="32">
        <f t="shared" ref="J92" si="26">+D92+G92+H92</f>
        <v>1771724.5476567189</v>
      </c>
      <c r="K92" s="33" t="s">
        <v>106</v>
      </c>
      <c r="L92" s="33"/>
      <c r="M92" s="34">
        <v>2</v>
      </c>
      <c r="N92" s="35">
        <v>43101</v>
      </c>
      <c r="O92" s="35">
        <v>43236</v>
      </c>
      <c r="P92" s="36">
        <v>43236</v>
      </c>
      <c r="Q92" s="36">
        <v>43297</v>
      </c>
      <c r="R92" s="37"/>
    </row>
    <row r="93" spans="1:18" ht="15.5" x14ac:dyDescent="0.35">
      <c r="A93" s="25"/>
      <c r="B93" s="25"/>
      <c r="C93" s="42"/>
      <c r="D93" s="42"/>
      <c r="E93" s="42"/>
      <c r="F93" s="42"/>
      <c r="G93" s="42"/>
      <c r="H93" s="42"/>
      <c r="I93" s="42"/>
      <c r="J93" s="43"/>
      <c r="K93" s="44"/>
      <c r="L93" s="44"/>
      <c r="M93" s="45"/>
      <c r="N93" s="46"/>
      <c r="O93" s="46"/>
      <c r="P93" s="47"/>
      <c r="Q93" s="47"/>
      <c r="R93" s="48"/>
    </row>
    <row r="94" spans="1:18" ht="15.5" x14ac:dyDescent="0.35">
      <c r="A94" s="25"/>
      <c r="B94" s="25"/>
      <c r="C94" s="42"/>
      <c r="D94" s="42"/>
      <c r="F94" s="50" t="s">
        <v>112</v>
      </c>
      <c r="G94" s="50" t="s">
        <v>113</v>
      </c>
      <c r="I94" s="42"/>
      <c r="J94" s="43"/>
      <c r="K94" s="44"/>
      <c r="L94" s="44"/>
      <c r="M94" s="45"/>
      <c r="N94" s="46"/>
      <c r="O94" s="46"/>
      <c r="P94" s="47"/>
      <c r="Q94" s="47"/>
      <c r="R94" s="48"/>
    </row>
    <row r="95" spans="1:18" ht="15.5" x14ac:dyDescent="0.35">
      <c r="A95" s="25"/>
      <c r="B95" s="25"/>
      <c r="C95" s="42"/>
      <c r="D95" s="42"/>
      <c r="E95" s="51">
        <v>2018</v>
      </c>
      <c r="F95" s="52">
        <f>G91+K91+O91</f>
        <v>387262.49287229253</v>
      </c>
      <c r="G95" s="52">
        <f>G92</f>
        <v>24270.199282968752</v>
      </c>
      <c r="I95" s="42"/>
      <c r="J95" s="43"/>
      <c r="K95" s="44"/>
      <c r="L95" s="44"/>
      <c r="M95" s="45"/>
      <c r="N95" s="46"/>
      <c r="O95" s="46"/>
      <c r="P95" s="47"/>
      <c r="Q95" s="47"/>
      <c r="R95" s="48"/>
    </row>
    <row r="96" spans="1:18" ht="15.5" x14ac:dyDescent="0.35">
      <c r="A96" s="25"/>
      <c r="B96" s="25"/>
      <c r="C96" s="42"/>
      <c r="D96" s="42"/>
      <c r="E96" s="51">
        <v>2019</v>
      </c>
      <c r="F96" s="52">
        <f>F64+I64+L64</f>
        <v>715700.30328297091</v>
      </c>
      <c r="I96" s="42"/>
      <c r="J96" s="43"/>
      <c r="K96" s="44"/>
      <c r="L96" s="44"/>
      <c r="M96" s="45"/>
      <c r="N96" s="46"/>
      <c r="O96" s="46"/>
      <c r="P96" s="47"/>
      <c r="Q96" s="47"/>
      <c r="R96" s="48"/>
    </row>
    <row r="97" spans="1:18" ht="15.5" x14ac:dyDescent="0.35">
      <c r="A97" s="25"/>
      <c r="B97" s="25"/>
      <c r="C97" s="42"/>
      <c r="D97" s="42"/>
      <c r="E97" s="51">
        <v>2020</v>
      </c>
      <c r="F97" s="52">
        <f>F64+I64+L64</f>
        <v>715700.30328297091</v>
      </c>
      <c r="I97" s="42"/>
      <c r="J97" s="43"/>
      <c r="K97" s="44"/>
      <c r="L97" s="44"/>
      <c r="M97" s="45"/>
      <c r="N97" s="46"/>
      <c r="O97" s="46"/>
      <c r="P97" s="47"/>
      <c r="Q97" s="47"/>
      <c r="R97" s="48"/>
    </row>
    <row r="98" spans="1:18" ht="15.5" x14ac:dyDescent="0.35">
      <c r="A98" s="25"/>
      <c r="B98" s="25"/>
      <c r="C98" s="42"/>
      <c r="D98" s="42"/>
      <c r="E98" s="51">
        <v>2021</v>
      </c>
      <c r="F98" s="52">
        <f>F64+I64+L64</f>
        <v>715700.30328297091</v>
      </c>
      <c r="I98" s="42"/>
      <c r="J98" s="43"/>
      <c r="K98" s="44"/>
      <c r="L98" s="44"/>
      <c r="M98" s="45"/>
      <c r="N98" s="46"/>
      <c r="O98" s="46"/>
      <c r="P98" s="47"/>
      <c r="Q98" s="47"/>
      <c r="R98" s="48"/>
    </row>
    <row r="99" spans="1:18" ht="15.5" x14ac:dyDescent="0.35">
      <c r="A99" s="25"/>
      <c r="B99" s="25"/>
      <c r="C99" s="42"/>
      <c r="D99" s="42"/>
      <c r="F99" s="53">
        <f>SUM(F95:F98)</f>
        <v>2534363.4027212053</v>
      </c>
      <c r="G99" s="53">
        <f>SUM(G95:G98)</f>
        <v>24270.199282968752</v>
      </c>
      <c r="H99" s="54">
        <f>F99+G99</f>
        <v>2558633.6020041741</v>
      </c>
      <c r="I99" s="42"/>
      <c r="J99" s="43"/>
      <c r="K99" s="44"/>
      <c r="L99" s="44"/>
      <c r="M99" s="45"/>
      <c r="N99" s="46"/>
      <c r="O99" s="46"/>
      <c r="P99" s="47"/>
      <c r="Q99" s="47"/>
      <c r="R99" s="48"/>
    </row>
    <row r="100" spans="1:18" ht="15.5" x14ac:dyDescent="0.35">
      <c r="A100" s="25"/>
      <c r="B100" s="25"/>
      <c r="C100" s="42"/>
      <c r="D100" s="42"/>
      <c r="E100" s="42"/>
      <c r="F100" s="42"/>
      <c r="G100" s="42"/>
      <c r="H100" s="42"/>
      <c r="I100" s="42"/>
      <c r="J100" s="43"/>
      <c r="K100" s="44"/>
      <c r="L100" s="44"/>
      <c r="M100" s="45"/>
      <c r="N100" s="46"/>
      <c r="O100" s="46"/>
      <c r="P100" s="47"/>
      <c r="Q100" s="47"/>
      <c r="R100" s="48"/>
    </row>
    <row r="101" spans="1:18" ht="15.5" x14ac:dyDescent="0.35">
      <c r="A101" s="25"/>
      <c r="B101" s="25"/>
      <c r="C101" s="42"/>
      <c r="D101" s="42"/>
      <c r="E101" s="42"/>
      <c r="F101" s="42"/>
      <c r="G101" s="42"/>
      <c r="H101" s="42"/>
      <c r="I101" s="42"/>
      <c r="J101" s="43"/>
      <c r="K101" s="44"/>
      <c r="L101" s="44"/>
      <c r="M101" s="45"/>
      <c r="N101" s="46"/>
      <c r="O101" s="46"/>
      <c r="P101" s="47"/>
      <c r="Q101" s="47"/>
      <c r="R101" s="48"/>
    </row>
    <row r="102" spans="1:18" ht="15.5" x14ac:dyDescent="0.35">
      <c r="A102" s="25"/>
      <c r="B102" s="25"/>
      <c r="C102" s="42"/>
      <c r="D102" s="42"/>
      <c r="E102" s="42"/>
      <c r="F102" s="42"/>
      <c r="G102" s="42"/>
      <c r="H102" s="42"/>
      <c r="I102" s="42"/>
      <c r="J102" s="43"/>
      <c r="K102" s="44"/>
      <c r="L102" s="44"/>
      <c r="M102" s="45"/>
      <c r="N102" s="46"/>
      <c r="O102" s="46"/>
      <c r="P102" s="47"/>
      <c r="Q102" s="47"/>
      <c r="R102" s="48"/>
    </row>
    <row r="103" spans="1:18" ht="15.5" x14ac:dyDescent="0.35">
      <c r="A103" s="25"/>
      <c r="B103" s="25"/>
      <c r="C103" s="42"/>
      <c r="D103" s="42"/>
      <c r="E103" s="42"/>
      <c r="F103" s="42"/>
      <c r="G103" s="42"/>
      <c r="H103" s="42"/>
      <c r="I103" s="42"/>
      <c r="J103" s="43"/>
      <c r="K103" s="44"/>
      <c r="L103" s="44"/>
      <c r="M103" s="45"/>
      <c r="N103" s="46"/>
      <c r="O103" s="46"/>
      <c r="P103" s="47"/>
      <c r="Q103" s="47"/>
      <c r="R103" s="48"/>
    </row>
    <row r="104" spans="1:18" x14ac:dyDescent="0.35">
      <c r="A104" t="s">
        <v>92</v>
      </c>
    </row>
    <row r="105" spans="1:18" x14ac:dyDescent="0.35">
      <c r="A105" s="8" t="s">
        <v>16</v>
      </c>
      <c r="B105" s="19" t="s">
        <v>23</v>
      </c>
      <c r="C105" s="8" t="s">
        <v>40</v>
      </c>
      <c r="D105" s="2"/>
      <c r="E105" s="2"/>
      <c r="F105" s="2"/>
      <c r="G105" s="7">
        <v>6000</v>
      </c>
      <c r="H105" s="2"/>
      <c r="I105" s="2"/>
      <c r="J105" s="7"/>
      <c r="K105" s="2"/>
      <c r="L105" s="2"/>
      <c r="M105" s="7"/>
      <c r="N105" s="2"/>
    </row>
    <row r="106" spans="1:18" x14ac:dyDescent="0.35">
      <c r="A106" s="8" t="s">
        <v>16</v>
      </c>
      <c r="B106" s="19" t="s">
        <v>23</v>
      </c>
      <c r="C106" s="8" t="s">
        <v>41</v>
      </c>
      <c r="D106" s="2"/>
      <c r="E106" s="2"/>
      <c r="F106" s="2"/>
      <c r="G106" s="7">
        <v>11459.83</v>
      </c>
      <c r="H106" s="2"/>
      <c r="I106" s="2"/>
      <c r="J106" s="7"/>
      <c r="K106" s="2"/>
      <c r="L106" s="2"/>
      <c r="M106" s="7"/>
      <c r="N106" s="2"/>
    </row>
    <row r="107" spans="1:18" x14ac:dyDescent="0.35">
      <c r="A107" s="8" t="s">
        <v>16</v>
      </c>
      <c r="B107" s="19" t="s">
        <v>23</v>
      </c>
      <c r="C107" s="8" t="s">
        <v>42</v>
      </c>
      <c r="D107" s="2"/>
      <c r="E107" s="2"/>
      <c r="F107" s="2"/>
      <c r="G107" s="7">
        <v>21244.99</v>
      </c>
      <c r="H107" s="2"/>
      <c r="I107" s="2"/>
      <c r="J107" s="7"/>
      <c r="K107" s="2"/>
      <c r="L107" s="2"/>
      <c r="M107" s="7"/>
      <c r="N107" s="2"/>
    </row>
    <row r="108" spans="1:18" x14ac:dyDescent="0.35">
      <c r="A108" s="8" t="s">
        <v>16</v>
      </c>
      <c r="B108" s="20" t="s">
        <v>24</v>
      </c>
      <c r="C108" s="20" t="s">
        <v>43</v>
      </c>
      <c r="D108" s="2"/>
      <c r="E108" s="2"/>
      <c r="F108" s="2"/>
      <c r="G108" s="7">
        <v>60000</v>
      </c>
      <c r="H108" s="2"/>
      <c r="I108" s="2"/>
      <c r="J108" s="7"/>
      <c r="K108" s="2"/>
      <c r="L108" s="2"/>
      <c r="M108" s="7"/>
      <c r="N108" s="2"/>
    </row>
    <row r="109" spans="1:18" x14ac:dyDescent="0.35">
      <c r="A109" s="8" t="s">
        <v>16</v>
      </c>
      <c r="B109" s="8" t="s">
        <v>81</v>
      </c>
      <c r="C109" s="20"/>
      <c r="D109" s="2"/>
      <c r="E109" s="2"/>
      <c r="F109" s="2"/>
      <c r="G109" s="7">
        <v>170000</v>
      </c>
      <c r="H109" s="2"/>
      <c r="I109" s="2"/>
      <c r="J109" s="7"/>
      <c r="K109" s="2"/>
      <c r="L109" s="2"/>
      <c r="M109" s="7"/>
      <c r="N109" s="2"/>
    </row>
    <row r="110" spans="1:18" x14ac:dyDescent="0.35">
      <c r="A110" s="8" t="s">
        <v>16</v>
      </c>
      <c r="B110" s="8" t="s">
        <v>82</v>
      </c>
      <c r="C110" s="20"/>
      <c r="D110" s="2"/>
      <c r="E110" s="2"/>
      <c r="F110" s="2"/>
      <c r="G110" s="7">
        <v>44000</v>
      </c>
      <c r="H110" s="2"/>
      <c r="I110" s="2"/>
      <c r="J110" s="7"/>
      <c r="K110" s="2"/>
      <c r="L110" s="2"/>
      <c r="M110" s="7"/>
      <c r="N110" s="2"/>
    </row>
    <row r="111" spans="1:18" x14ac:dyDescent="0.35">
      <c r="A111" s="8" t="s">
        <v>16</v>
      </c>
      <c r="B111" s="8" t="s">
        <v>83</v>
      </c>
      <c r="C111" s="20"/>
      <c r="D111" s="2"/>
      <c r="E111" s="2"/>
      <c r="F111" s="2"/>
      <c r="G111" s="7">
        <v>6000</v>
      </c>
      <c r="H111" s="2"/>
      <c r="I111" s="2"/>
      <c r="J111" s="7"/>
      <c r="K111" s="2"/>
      <c r="L111" s="2"/>
      <c r="M111" s="7"/>
      <c r="N111" s="2"/>
    </row>
    <row r="113" spans="1:15" x14ac:dyDescent="0.35">
      <c r="A113" s="10" t="s">
        <v>17</v>
      </c>
      <c r="B113" s="10" t="s">
        <v>23</v>
      </c>
      <c r="C113" s="11" t="s">
        <v>44</v>
      </c>
      <c r="D113" s="2"/>
      <c r="E113" s="2"/>
      <c r="F113" s="2"/>
      <c r="G113" s="7">
        <v>20000</v>
      </c>
      <c r="H113" s="2"/>
      <c r="I113" s="2"/>
      <c r="J113" s="7"/>
      <c r="K113" s="2"/>
      <c r="L113" s="2"/>
      <c r="M113" s="7"/>
      <c r="N113" s="2"/>
    </row>
    <row r="114" spans="1:15" x14ac:dyDescent="0.35">
      <c r="A114" s="11" t="s">
        <v>87</v>
      </c>
      <c r="B114" s="10" t="s">
        <v>25</v>
      </c>
      <c r="C114" s="10" t="s">
        <v>45</v>
      </c>
      <c r="D114" s="2"/>
      <c r="E114" s="2"/>
      <c r="F114" s="2"/>
      <c r="G114" s="7">
        <v>122345.23</v>
      </c>
      <c r="H114" s="2"/>
      <c r="I114" s="2"/>
      <c r="J114" s="7"/>
      <c r="K114" s="2"/>
      <c r="L114" s="2"/>
      <c r="M114" s="7"/>
      <c r="N114" s="2"/>
    </row>
    <row r="115" spans="1:15" x14ac:dyDescent="0.35">
      <c r="A115" s="10" t="s">
        <v>18</v>
      </c>
      <c r="B115" s="10" t="s">
        <v>26</v>
      </c>
      <c r="C115" s="10" t="s">
        <v>46</v>
      </c>
      <c r="D115" s="2"/>
      <c r="E115" s="2"/>
      <c r="F115" s="2"/>
      <c r="G115" s="7">
        <f>28261.97/2</f>
        <v>14130.985000000001</v>
      </c>
      <c r="H115" s="2"/>
      <c r="I115" s="2"/>
      <c r="J115" s="7"/>
      <c r="K115" s="2"/>
      <c r="L115" s="2"/>
      <c r="M115" s="7"/>
      <c r="N115" s="2"/>
      <c r="O115" t="s">
        <v>91</v>
      </c>
    </row>
    <row r="116" spans="1:15" x14ac:dyDescent="0.35">
      <c r="A116" s="12" t="s">
        <v>18</v>
      </c>
      <c r="B116" s="12" t="s">
        <v>26</v>
      </c>
      <c r="C116" s="12" t="s">
        <v>47</v>
      </c>
      <c r="D116" s="2"/>
      <c r="E116" s="2"/>
      <c r="F116" s="2"/>
      <c r="G116" s="7">
        <f>28261.97/2</f>
        <v>14130.985000000001</v>
      </c>
      <c r="H116" s="2"/>
      <c r="I116" s="2"/>
      <c r="J116" s="7"/>
      <c r="K116" s="2"/>
      <c r="L116" s="2"/>
      <c r="M116" s="7"/>
      <c r="N116" s="2"/>
    </row>
    <row r="117" spans="1:15" x14ac:dyDescent="0.35">
      <c r="A117" s="11" t="s">
        <v>19</v>
      </c>
      <c r="B117" s="12" t="s">
        <v>27</v>
      </c>
      <c r="C117" s="12" t="s">
        <v>48</v>
      </c>
      <c r="D117" s="2"/>
      <c r="E117" s="2"/>
      <c r="F117" s="2"/>
      <c r="G117" s="7">
        <v>10841.6</v>
      </c>
      <c r="H117" s="2"/>
      <c r="I117" s="2"/>
      <c r="J117" s="7"/>
      <c r="K117" s="2"/>
      <c r="L117" s="2"/>
      <c r="M117" s="7"/>
      <c r="N117" s="2"/>
    </row>
    <row r="118" spans="1:15" x14ac:dyDescent="0.35">
      <c r="A118" s="11" t="s">
        <v>19</v>
      </c>
      <c r="B118" s="10" t="s">
        <v>28</v>
      </c>
      <c r="C118" s="10" t="s">
        <v>49</v>
      </c>
      <c r="D118" s="2"/>
      <c r="E118" s="2"/>
      <c r="F118" s="2"/>
      <c r="G118" s="7">
        <v>10841.6</v>
      </c>
      <c r="H118" s="2"/>
      <c r="I118" s="2"/>
      <c r="J118" s="7"/>
      <c r="K118" s="2"/>
      <c r="L118" s="2"/>
      <c r="M118" s="7"/>
      <c r="N118" s="2"/>
    </row>
    <row r="119" spans="1:15" x14ac:dyDescent="0.35">
      <c r="A119" s="13" t="s">
        <v>22</v>
      </c>
      <c r="B119" s="13"/>
      <c r="C119" s="13" t="s">
        <v>50</v>
      </c>
      <c r="D119" s="2"/>
      <c r="E119" s="2"/>
      <c r="F119" s="2"/>
      <c r="G119" s="7" t="s">
        <v>22</v>
      </c>
      <c r="H119" s="2"/>
      <c r="I119" s="2"/>
      <c r="J119" s="7"/>
      <c r="K119" s="2"/>
      <c r="L119" s="2"/>
      <c r="M119" s="7"/>
      <c r="N119" s="2"/>
    </row>
    <row r="120" spans="1:15" x14ac:dyDescent="0.35">
      <c r="A120" s="11" t="s">
        <v>20</v>
      </c>
      <c r="B120" s="10" t="s">
        <v>29</v>
      </c>
      <c r="C120" s="11" t="s">
        <v>51</v>
      </c>
      <c r="D120" s="2"/>
      <c r="E120" s="2"/>
      <c r="F120" s="2"/>
      <c r="G120" s="7" t="s">
        <v>22</v>
      </c>
      <c r="H120" s="2"/>
      <c r="I120" s="2"/>
      <c r="J120" s="7"/>
      <c r="K120" s="2"/>
      <c r="L120" s="2"/>
      <c r="M120" s="7"/>
      <c r="N120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5</vt:i4>
      </vt:variant>
    </vt:vector>
  </HeadingPairs>
  <TitlesOfParts>
    <vt:vector size="5" baseType="lpstr">
      <vt:lpstr>Càlcul pressupost </vt:lpstr>
      <vt:lpstr>Perfils</vt:lpstr>
      <vt:lpstr>Taules IJ</vt:lpstr>
      <vt:lpstr>Taula LOT-SERV-APP</vt:lpstr>
      <vt:lpstr>Taula Estimació de dades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Clara Ripoll Sánchez</dc:creator>
  <cp:lastModifiedBy>CARNERO SANTOS, JOSE MANUEL</cp:lastModifiedBy>
  <cp:lastPrinted>2022-09-14T06:36:14Z</cp:lastPrinted>
  <dcterms:created xsi:type="dcterms:W3CDTF">2017-03-09T17:46:58Z</dcterms:created>
  <dcterms:modified xsi:type="dcterms:W3CDTF">2025-04-16T12:34:33Z</dcterms:modified>
</cp:coreProperties>
</file>