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hospitalclinicdebarcelona.sharepoint.com/sites/GesDocDSGCompres/ArxiuExpedients/2025_59_CIRCUITS I ACCESSORIS RESPIRATORIS-DSG_INFE-GC1/AMUP_XXXX_2025_00/PLECS/PROVISIONALS/"/>
    </mc:Choice>
  </mc:AlternateContent>
  <xr:revisionPtr revIDLastSave="117" documentId="8_{2CE02C42-7540-4A99-A55F-33ABD17C85F5}" xr6:coauthVersionLast="47" xr6:coauthVersionMax="47" xr10:uidLastSave="{869416FB-DE22-49A2-85C1-399CB5C5C739}"/>
  <bookViews>
    <workbookView xWindow="-120" yWindow="-120" windowWidth="29040" windowHeight="15840" xr2:uid="{09867FC3-1B3B-4A90-993E-6C6C307F84A6}"/>
  </bookViews>
  <sheets>
    <sheet name="ANNEX OFERTA" sheetId="1" r:id="rId1"/>
  </sheets>
  <definedNames>
    <definedName name="_xlnm._FilterDatabase" localSheetId="0" hidden="1">'ANNEX OFERTA'!$B$14:$Q$82</definedName>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6" i="1" l="1"/>
  <c r="P16" i="1"/>
  <c r="P15" i="1" s="1"/>
  <c r="O17" i="1"/>
  <c r="P17" i="1"/>
  <c r="O18" i="1"/>
  <c r="P18" i="1"/>
  <c r="O20" i="1"/>
  <c r="P20" i="1"/>
  <c r="O21" i="1"/>
  <c r="P21" i="1"/>
  <c r="O23" i="1"/>
  <c r="P23" i="1"/>
  <c r="O24" i="1"/>
  <c r="P24" i="1"/>
  <c r="O25" i="1"/>
  <c r="P25" i="1"/>
  <c r="O27" i="1"/>
  <c r="P27" i="1"/>
  <c r="O28" i="1"/>
  <c r="P28" i="1"/>
  <c r="O29" i="1"/>
  <c r="P29" i="1"/>
  <c r="O30" i="1"/>
  <c r="P30" i="1"/>
  <c r="O31" i="1"/>
  <c r="P31" i="1"/>
  <c r="O32" i="1"/>
  <c r="P32" i="1"/>
  <c r="O33" i="1"/>
  <c r="P33" i="1"/>
  <c r="O34" i="1"/>
  <c r="P34" i="1"/>
  <c r="O35" i="1"/>
  <c r="P35" i="1"/>
  <c r="O36" i="1"/>
  <c r="P36" i="1"/>
  <c r="O37" i="1"/>
  <c r="P37" i="1"/>
  <c r="O38" i="1"/>
  <c r="P38" i="1"/>
  <c r="O39" i="1"/>
  <c r="P39" i="1"/>
  <c r="O40" i="1"/>
  <c r="P40" i="1"/>
  <c r="O41" i="1"/>
  <c r="P41" i="1"/>
  <c r="O42" i="1"/>
  <c r="P42" i="1"/>
  <c r="O44" i="1"/>
  <c r="P44" i="1"/>
  <c r="P43" i="1" s="1"/>
  <c r="O45" i="1"/>
  <c r="P45" i="1"/>
  <c r="O46" i="1"/>
  <c r="P46" i="1"/>
  <c r="O47" i="1"/>
  <c r="P47" i="1"/>
  <c r="O49" i="1"/>
  <c r="P49" i="1"/>
  <c r="O50" i="1"/>
  <c r="P50" i="1"/>
  <c r="O51" i="1"/>
  <c r="P51" i="1"/>
  <c r="O52" i="1"/>
  <c r="P52" i="1"/>
  <c r="O54" i="1"/>
  <c r="P54" i="1"/>
  <c r="O55" i="1"/>
  <c r="P55" i="1"/>
  <c r="O56" i="1"/>
  <c r="P56" i="1"/>
  <c r="O57" i="1"/>
  <c r="P57" i="1"/>
  <c r="O59" i="1"/>
  <c r="P59" i="1"/>
  <c r="O60" i="1"/>
  <c r="P60" i="1"/>
  <c r="O62" i="1"/>
  <c r="P62" i="1"/>
  <c r="O63" i="1"/>
  <c r="P63" i="1"/>
  <c r="O64" i="1"/>
  <c r="P64" i="1"/>
  <c r="O65" i="1"/>
  <c r="P65" i="1"/>
  <c r="O66" i="1"/>
  <c r="P66" i="1"/>
  <c r="O67" i="1"/>
  <c r="P67" i="1"/>
  <c r="O68" i="1"/>
  <c r="P68" i="1"/>
  <c r="O70" i="1"/>
  <c r="P70" i="1"/>
  <c r="P69" i="1" s="1"/>
  <c r="O71" i="1"/>
  <c r="P71" i="1"/>
  <c r="O72" i="1"/>
  <c r="P72" i="1"/>
  <c r="O73" i="1"/>
  <c r="P73" i="1"/>
  <c r="O74" i="1"/>
  <c r="P74" i="1"/>
  <c r="O75" i="1"/>
  <c r="P75" i="1"/>
  <c r="O76" i="1"/>
  <c r="P76" i="1"/>
  <c r="O77" i="1"/>
  <c r="P77" i="1"/>
  <c r="O78" i="1"/>
  <c r="P78" i="1"/>
  <c r="O80" i="1"/>
  <c r="P80" i="1"/>
  <c r="P79" i="1" s="1"/>
  <c r="O81" i="1"/>
  <c r="P81" i="1"/>
  <c r="J16" i="1"/>
  <c r="J17" i="1"/>
  <c r="J18" i="1"/>
  <c r="J20" i="1"/>
  <c r="J21" i="1"/>
  <c r="J23" i="1"/>
  <c r="J24" i="1"/>
  <c r="J25" i="1"/>
  <c r="J27" i="1"/>
  <c r="J28" i="1"/>
  <c r="J29" i="1"/>
  <c r="J30" i="1"/>
  <c r="J31" i="1"/>
  <c r="J32" i="1"/>
  <c r="J33" i="1"/>
  <c r="J34" i="1"/>
  <c r="J35" i="1"/>
  <c r="J36" i="1"/>
  <c r="J37" i="1"/>
  <c r="J38" i="1"/>
  <c r="J39" i="1"/>
  <c r="J40" i="1"/>
  <c r="J41" i="1"/>
  <c r="J42" i="1"/>
  <c r="J44" i="1"/>
  <c r="J45" i="1"/>
  <c r="J46" i="1"/>
  <c r="J47" i="1"/>
  <c r="J49" i="1"/>
  <c r="J50" i="1"/>
  <c r="J51" i="1"/>
  <c r="J52" i="1"/>
  <c r="J54" i="1"/>
  <c r="J55" i="1"/>
  <c r="J56" i="1"/>
  <c r="J57" i="1"/>
  <c r="J59" i="1"/>
  <c r="J60" i="1"/>
  <c r="J62" i="1"/>
  <c r="J63" i="1"/>
  <c r="J64" i="1"/>
  <c r="J65" i="1"/>
  <c r="J66" i="1"/>
  <c r="J67" i="1"/>
  <c r="J68" i="1"/>
  <c r="J70" i="1"/>
  <c r="J71" i="1"/>
  <c r="J72" i="1"/>
  <c r="J73" i="1"/>
  <c r="J74" i="1"/>
  <c r="J75" i="1"/>
  <c r="J76" i="1"/>
  <c r="J77" i="1"/>
  <c r="J78" i="1"/>
  <c r="J80" i="1"/>
  <c r="J81" i="1"/>
  <c r="P48" i="1" l="1"/>
  <c r="P58" i="1"/>
  <c r="P19" i="1"/>
  <c r="J48" i="1"/>
  <c r="O48" i="1"/>
  <c r="J79" i="1"/>
  <c r="O26" i="1"/>
  <c r="J69" i="1"/>
  <c r="J19" i="1"/>
  <c r="J61" i="1"/>
  <c r="J53" i="1"/>
  <c r="J26" i="1"/>
  <c r="O79" i="1"/>
  <c r="O69" i="1"/>
  <c r="O58" i="1"/>
  <c r="O43" i="1"/>
  <c r="P61" i="1"/>
  <c r="P53" i="1"/>
  <c r="J58" i="1"/>
  <c r="J43" i="1"/>
  <c r="O61" i="1"/>
  <c r="O53" i="1"/>
  <c r="J22" i="1"/>
  <c r="P26" i="1"/>
  <c r="J15" i="1"/>
  <c r="O19" i="1"/>
  <c r="O15" i="1"/>
  <c r="P22" i="1"/>
  <c r="O22" i="1"/>
  <c r="P82" i="1" l="1"/>
  <c r="J82" i="1"/>
  <c r="O82" i="1"/>
</calcChain>
</file>

<file path=xl/sharedStrings.xml><?xml version="1.0" encoding="utf-8"?>
<sst xmlns="http://schemas.openxmlformats.org/spreadsheetml/2006/main" count="271" uniqueCount="151">
  <si>
    <t>EMPRESA:</t>
  </si>
  <si>
    <t>QUANTITAT</t>
  </si>
  <si>
    <t>TIPUS IVA</t>
  </si>
  <si>
    <t>CODI HCB</t>
  </si>
  <si>
    <t>LOT</t>
  </si>
  <si>
    <t>DATA</t>
  </si>
  <si>
    <t>DURACIÓ EN MESOS :</t>
  </si>
  <si>
    <t>MAIL</t>
  </si>
  <si>
    <t>LICITADOR I IDENTIFICACIÓ DE L'OFERTA:</t>
  </si>
  <si>
    <t>TOTAL EXPEDIENT/OFERTAT</t>
  </si>
  <si>
    <t>TÍTOL DE L´EXPEDIENT:</t>
  </si>
  <si>
    <t>NÚMERO D´EXPEDIENT:</t>
  </si>
  <si>
    <t>REFERÈNCIA ARTICLE LICITADOR</t>
  </si>
  <si>
    <t xml:space="preserve">ARTICLE </t>
  </si>
  <si>
    <t>BASE IMPOSABLE MÁXIMA DE LICITACIÓ TOTAL (**)</t>
  </si>
  <si>
    <t>UNITAT DE MESURA LICITADA (***)</t>
  </si>
  <si>
    <t>(***) L´oferta econòmica ha de presentar-se obligatòriament en la unitat de mesura licitada, independentment de les unitats en la presentació ofertada pel licitador.</t>
  </si>
  <si>
    <t>UND ADJ</t>
  </si>
  <si>
    <t xml:space="preserve">BASE IMPOSABLE TOTAL OFERTADA </t>
  </si>
  <si>
    <t xml:space="preserve"> % IVA OFERTAT</t>
  </si>
  <si>
    <t>En cas de discrepàncies amb els càlculs de preus unitaris i imports totals s'agafarà com a vàlid el preu unitari.</t>
  </si>
  <si>
    <r>
      <t xml:space="preserve">BASE IMPOSABLE UNITARIA OFERTADA 
</t>
    </r>
    <r>
      <rPr>
        <b/>
        <sz val="11"/>
        <color indexed="10"/>
        <rFont val="Arial"/>
        <family val="2"/>
      </rPr>
      <t xml:space="preserve"> 2 DECIMALS
 (***)</t>
    </r>
  </si>
  <si>
    <t>BASE IMPOSABLE MÀXIMA DE LICITACIÓ UNITÀRIA(**) (***)</t>
  </si>
  <si>
    <t xml:space="preserve">DENOMINACIÓ ARTICLE LICITADOR </t>
  </si>
  <si>
    <t>IMPORT TOTAL amb descompte (IVA INCLOS)</t>
  </si>
  <si>
    <t>TELÈFON</t>
  </si>
  <si>
    <t>DENOMINACIÓ I REQUERIMENTS TÈCNICS</t>
  </si>
  <si>
    <t>La base imposable unitaria en unitat licitació ofertada, s'ofertaran amb un nombre màxim de 2 decimals fixes.
El tipus d'iva licitat és indicatiu, el licitador ofertarà el tipus d'iva que correspongui legalment al seu article.</t>
  </si>
  <si>
    <t>(**) Quedaran excloses automàticament de la licitació les empreses amb proposicions econòmiques les quals superin el pressupost total de licitació de cada lot, d'acord amb l'establert a l'apartat 1.C. del Quadre de Caracteristiques.</t>
  </si>
  <si>
    <t xml:space="preserve">ANNEX DE COMPLIMENTACIÓ OBLIGATÒRIA 3 PCAP D'OFERTA ECONÒMICA </t>
  </si>
  <si>
    <r>
      <t xml:space="preserve">Presentació obligatoria d'aquest annex en format </t>
    </r>
    <r>
      <rPr>
        <b/>
        <sz val="15"/>
        <color indexed="10"/>
        <rFont val="Arial"/>
        <family val="2"/>
      </rPr>
      <t>EXCEL.</t>
    </r>
  </si>
  <si>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</si>
  <si>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</si>
  <si>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Si troba problemes relacionats amb la plataforma E-LICITA o amb temes d'especificacions tècniques, contcati amb l' email  sc@clinic.cat o amb el  telèfon 932275460, per sol·licitar aclariments.</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</si>
  <si>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</si>
  <si>
    <t>2025/59</t>
  </si>
  <si>
    <t>Subministrament de circuits i accessoris respiratoris: filtres, connectors, incentivadors, traqueotomies, reanimadors, , nebulitzadors, i altres</t>
  </si>
  <si>
    <t>1 al 2</t>
  </si>
  <si>
    <t>4 al 5</t>
  </si>
  <si>
    <t>6 al 8</t>
  </si>
  <si>
    <t>9 al 10</t>
  </si>
  <si>
    <t>13.1</t>
  </si>
  <si>
    <t>13.2</t>
  </si>
  <si>
    <t>20.1</t>
  </si>
  <si>
    <t>20.2</t>
  </si>
  <si>
    <t>21 al 22</t>
  </si>
  <si>
    <t>25 al 26</t>
  </si>
  <si>
    <t>29 al 30</t>
  </si>
  <si>
    <t>33 al 34</t>
  </si>
  <si>
    <t>35 al 37</t>
  </si>
  <si>
    <t>42 al 43</t>
  </si>
  <si>
    <t>51 al 52</t>
  </si>
  <si>
    <t xml:space="preserve">Línies de mostreig de CO2, de material plàstic, amb tub en "T", adaptador per a connexions de 15/22mm, filtre antibacterià i filtre hidrofòbic, diferents llargàries. Compatibles amb monitor Philips models MP-30/M3046A. Sense làtex. </t>
  </si>
  <si>
    <t xml:space="preserve">Línia de mostreig de CO2, de material plàstic, amb tub en "T", adaptador per a connexions de 15/22mm, filtre antibacterià i filtre hidrofòbic, llargària de 2 a 3m. Compatible amb monitor Philips models MP-30/M3046A. Sense làtex. </t>
  </si>
  <si>
    <t xml:space="preserve">Línia de mostreig de CO2, de material plàstic, amb tub en "T", adaptador per a connexions de 15/22mm, filtre antibacterià i filtre hidrofòbic, llargària 4m. Compatible amb monitor Philips models MP-30/M3046A. Sense làtex. </t>
  </si>
  <si>
    <t xml:space="preserve">Adaptador de vies aèries de etCO2 per a capnografia, adult. Compatible amb respirador Servo. Un sol ús. </t>
  </si>
  <si>
    <t xml:space="preserve"> </t>
  </si>
  <si>
    <t xml:space="preserve">Cubeta de mesurament de CO2, de material plàstic, per a adult. Mida aprox. 60mm x 30mm x 25mm. Compatible amb ventiladors Drager Evita. Un sol ús. Sense làtex. </t>
  </si>
  <si>
    <t xml:space="preserve">Vàlvula espiratòria de material plàstic, amb membrana de silicona, per a adult, de connexió a ventilador. Compatible amb ventiladors Drager Evita. Un sol ús. </t>
  </si>
  <si>
    <t xml:space="preserve">Línia de medició de flux, llargària aprox. 3m. Compatible amb respiradors Drager Models Oxylog 2000/3000. </t>
  </si>
  <si>
    <t xml:space="preserve">Sensor de flux de policarbonat transparent, cilíndric, amb dos connectors per a la connexió dels tubs de mesurament a l'equip de respiració. Mides 70x70x10mm. Compatible amb respirador Drager model Oxylog 2000/3000. </t>
  </si>
  <si>
    <t xml:space="preserve">Vàlvula de pacient completa de material plàstic, per a connexió a respirador artificial. Compatible amb respiradors Drager Models Oxylog 2000/3000. </t>
  </si>
  <si>
    <t xml:space="preserve">Línia de monitorització de gasos, de material plàstic, llargària aprox. 2,2m, diàmetre 10mm, amb connectors Luer-lock en ambdós extrems. Compatible amb equip d'anestèsia Drager model Primus. Un sol ús. </t>
  </si>
  <si>
    <t xml:space="preserve">Sensor de flux de policarbonat transparent, de forma doble cònica, amb sistema de comunicació per tecnologia RDIF. Compatible amb respirador Drager models Primus, Cicero, Evita, Savina i Zeus de Dräger. Un sol ús. </t>
  </si>
  <si>
    <t xml:space="preserve">Trampa d'aigua de policarbonat, capacitat 130ml, amb doble membrana de PTFE, porus de la membrana 0,2µm, connexió de 22mm. Compatible amb respiradors Drager Primus. Un sol ús. Sense làtex. </t>
  </si>
  <si>
    <t>Tub coarrugat de polietilè, diàmetre 22mm, amb segments a 20cm, en rotllo, per circuits respiratoris. Un sol ús. Sense làtex. Lliure de DEHP.  Rotllo d'aprox. 30m.</t>
  </si>
  <si>
    <t xml:space="preserve">Incentivador respiratori de plàstic, ajust volumètric, graduat, diferents capacitats, tub i broquet, per a mesurament del flux inspiratori en teràpia respiratòria. Sense làtex. </t>
  </si>
  <si>
    <t xml:space="preserve">Incentivador respiratori de plàstic, ajust volumètric, graduat, capacitat entre 2450-2550cc., tub i broquet, per a mesurament del flux inspiratori en teràpia respiratòria. Sense làtex. </t>
  </si>
  <si>
    <t xml:space="preserve">Incentivador respiratori de plàstic, ajust volumètric, graduat, capacitat entre 3900-4100cc., tub i broquet, per a mesurament del flux inspiratori en teràpia respiratòria. Sense làtex. </t>
  </si>
  <si>
    <t xml:space="preserve">Cambra d'inhalació de fàrmacs (MDI),en aerosol, volum aprox. 145ml, filtre estàndard Ø22mm, adaptador universal i vàlvula unidireccional de doble funció inspiració/espiració. Sense làtex. </t>
  </si>
  <si>
    <t xml:space="preserve">Ramal extensible coarrugat de polietilè, transparent, diàmetre 22mm, llargària estesa 2m, per circuits respiratoris. Un sol ús. Sense làtex. </t>
  </si>
  <si>
    <t xml:space="preserve">Dispositiu de pressió positiva espiratòria amb vibració, de PVC transparent, vàlvula unidireccional, connexió de 22mm per indicador de pressió, fluxes de &gt;15lpm/3sec. Reutilitzable. Sense làtex. </t>
  </si>
  <si>
    <t xml:space="preserve">Dispositiu de rehabilitació respiratòria de PVC, per a teràpia IMT, PEP o combinada. Reutilitzable. Sense làtex. </t>
  </si>
  <si>
    <t xml:space="preserve">Filtre bacterià-víric bidireccional per a espirometria. Poder de filtració 99,99%. Resistència al flux mín. 0,6cm H2O a 5L/seg. Connectors 30H/30M. Compatible a tots els monitors d'espirometria. Un sol ús. </t>
  </si>
  <si>
    <t xml:space="preserve">Pinça nasal de PVC amb esponja incorporada, mida aprox. 66mm x 42mm. Un sol ús. Sense làtex. </t>
  </si>
  <si>
    <t>Kits de traqueotomia percutània: agulla 14G amb cànula, guia metàl·lica, xeringa 10cc, dilatador, escalpel; a/cànula de traqueo PVC dif mides amb baló i lumen per aspir. subglòt, radiopaca, connector i cànula interna. Estèril. Un sol ús. Sense làtex.  El kit també inclou: suport per al tub de traqueotomia, pinces hemostàtiques corbes i falca de desconnexió</t>
  </si>
  <si>
    <t>Kit de traqueotomia percutània: agulla introductora, dilatador 14Fr, guia "J", xeringues 10ml i 5ml, cànula de traqueo PVC núm. 8 amb baló i lumen per a aspiració subglòtica, bisturí, obturador i cànules internes. Estèril. Un sol ús. Sense làtex.  El kit també inclou: suport per al tub de traqueotomia, pinces hemostàtiques corbes i falca de desconnexió</t>
  </si>
  <si>
    <t>Kit de traqueotomia percutània: agulla introductora, dilatador 14Fr, guia "J", xeringues 10ml i 5ml, cànula de traqueo PVC núm. 9 amb baló i lumen per a aspiració subglòtica, bisturí, obturador i cànules internes. Estèril. Un sol ús. Sense làtex.  El kit també inclou: suport per al tub de traqueotomia, pinces hemostàtiques corbes i falca de desconnexió</t>
  </si>
  <si>
    <t xml:space="preserve">Circuits respiratoris extensibles de polietilè coarrugat, de diferent llargària estès, Ø22mm, dos ramals units per connexió en Y, colze amb port de CO2 amb connexions 22M-15F. Un sol ús. Sense làtex. </t>
  </si>
  <si>
    <t xml:space="preserve">Circuit respiratori extensible de polietilè coarrugat, de 2m estès, Ø22mm, dos ramals units per connexió en Y, colze amb port de CO2 amb connexions 22M-15F. Un sol ús. Sense làtex. </t>
  </si>
  <si>
    <t xml:space="preserve">Circuit respiratori extensible de polietilè coarrugado, de 3m estès, Ø22mm, dos ramals units per connexió en Y, colze amb port de CO2 amb connexions 22M-15F. Un sol ús. Sense làtex. </t>
  </si>
  <si>
    <t xml:space="preserve">Tubuladura amb línia de pressió per a bressol tèrmic compatible amb equip Drager. Diàmetre 15 mm, llargària aprox. 102cm. Un sol ús. Sense làtex. </t>
  </si>
  <si>
    <t xml:space="preserve">Nebulitzador de medicaments de 10ml volum, diàmetre mig de partícules 2,71µm, connector femella de 22mm; mascareta adult, vorell facial siliconat, ajust nasal, doble sistema posicionament facial, línia d'oxigen anti-oclusió. Sense làtex. </t>
  </si>
  <si>
    <t>Circuit respiratori de material plàstic per BIPAP, tub llarg aprox 1,8m, Ø22mm, connector giratori 22M/15F, connexió 22F en altre extrem, línia de monitoritz bifurcat. Compatible amb ventilador resp Respironics. Un sol ús. Sense làtex.  Vàlvula expiratòria incorporada</t>
  </si>
  <si>
    <t>Circuit respiratori de material plàstic per BIPAP, tub de llargària aprox. 1,8m, Ø22mm, connexions 22M-22F, amb línia de monitoratge i filtre antibacterià de baixa resistència de PVC. Compatible amb BIPAP Respironics. Un sol ús. Sense làtex.  Vàlvula expiratòria incorporada</t>
  </si>
  <si>
    <t>Circuit respiratori de PE, dos ramals llargària entre 1,5m-1,7m, Ø22mm, cambra humidificació, ramal addicional llargària entre 0,7m-0,8m, port MDI, filtre i cable escalfador. Compatible amb humidificadors Fisher MR850 i MR730. Un sol ús. Sense làtex.  El ramal inspiratori ha de ser de diferent color a l'expiratori</t>
  </si>
  <si>
    <t xml:space="preserve">Circuit respiratori de polietilè coarrugat amb sortida espiratòria per a VNI, cable escalfador i cambra d'humidificació, llargària aprox. 1,6m, Ø30mm. Inclou connector giratori 22M/15F i línia de monitorització. Un sol ús. Sense làtex. </t>
  </si>
  <si>
    <t xml:space="preserve">Kit per a circuit respiratori d'aire calent, resistència en espiral a lo llarg del tub, cambra auto-ompliment, adaptador i sensors de temperatura integrats, llargària aprox.1,8m. Compatible amb generador de flux Airvo2-Airvo3. Un sol ús. Sense làtex. </t>
  </si>
  <si>
    <t>Kit per a circuit inspiratori d'aire calent, càmera d'humidificació i bossa d'aigüa, llargària entre 230-240cm. Compatible amb humidificador model F&amp;P 950 i canula nasal amb filtre i presa de CO2. Un sol ús. Sense làtex.  Lliure de DEHP.</t>
  </si>
  <si>
    <t xml:space="preserve">Kit complet de mascareta O2 de material siliconat, transparent, ajust nasal integrat, bandes elàstiques, vora atraumàtica, adult; tub de mescla, línia oxigen anti-oclusió, 6 vàlvules venturi d'O2 entre 24% i 60%. Sense làtex. </t>
  </si>
  <si>
    <t xml:space="preserve">Kit de traqueotomia percutània: agulla introductora 15G, catèter-guia 8Fr x 29cm llarg, dilatador introductor 14Fr, dilatador càrrega llarg 20cm, guia amb punta, pinces corbades llarg 5", portaagulles, bisturí bioseg. n.15, xeringa 6ml. Estèril. </t>
  </si>
  <si>
    <t>Reanimador manual de silicona nounats, semitransparent, amb vàlvula pacient, vàlvula limitadora de pressió, baló respiratori capacitat 200-220ml, mín. 2 bosses reservori d'O2 tancades i mascareta facial de silicona n.0. Reutilitzable. Sense làtex.  Connector a vàlvula PEEP. Lliure de DEHP. Per a pacients fins a 10kg.</t>
  </si>
  <si>
    <t>Reanimador manual de silicona adult, semitransparent, amb vàlvula pacient, vàlvula limitadora de pressió i vàlvula d'entrada, volum tidal 1400-1450ml, mín.2 bosses reservori O2 tancada i mascareta facial silicona n.5. Reutilitzable. Sense làtex.  Connector a vàlvula PEEP. Lliure de DEHP.</t>
  </si>
  <si>
    <t xml:space="preserve">Mascareta facial per a nebulitzador elèctric de medicaments, platina multiperforada diàmetre 5mm, filtre amb vàlvula i port d'oxigen per a administració opcional. Ús mínim 20 tractaments. Sense làtex. </t>
  </si>
  <si>
    <t xml:space="preserve">Adaptador en "T" adult amb connexions 22x22x22mm per a nebulitzador. Un sol ús. Sense làtex. </t>
  </si>
  <si>
    <t xml:space="preserve">Nebulitzador de medicaments pediàtric-adult per a ventilació mecànica i respiració espontània. Un sol ús per a pacient. Sense làtex. </t>
  </si>
  <si>
    <t xml:space="preserve">Adaptador de vies aèries de etCO2 per a capnografia. Reutilitzable. Sense làtex. </t>
  </si>
  <si>
    <t>Bossa reservori d'oxigen per a reanimador manual. Volum 1500ml. Compatible amb ressuscitadors-reanimadors manuals model Ambu. Reutilitzable. Sense làtex.  Lliure de DEHP.</t>
  </si>
  <si>
    <t>Connector recolzat giratori de plàstic rígid, amb connexions 15M-22M/15F, amb doble port de monitorització sellable amb tap, de 9,5mm i 7,6mm de diàmetre. Sense làtex.  Envasat individual.</t>
  </si>
  <si>
    <t>Connector en "T" de plàstic rígid, amb connexions 22M-22M/15F-22M, amb port de monitorització. Sense làtex.  Envasat individual.</t>
  </si>
  <si>
    <t xml:space="preserve">Nebulitzador de medicaments de 10ml volum, diàmetre mig de partícules 2,75µm, connector femella de 22mm; peça en "T" amb connexió stàndard, línia d'oxigen anti-oclusió. Sense làtex. </t>
  </si>
  <si>
    <t xml:space="preserve">Nebulitzador de medicaments de 10ml volum, diàmetre mig de partícules 2,71µm, per dipòsit traqueobronquial. Un sol ús. Sense làtex. </t>
  </si>
  <si>
    <t xml:space="preserve">Filtre bacterià-víric. Poder de filtració de 99,999%. Resistència mín. 2,2cm H2O a 60l/m. Un sol ús. Sense làtex. </t>
  </si>
  <si>
    <t xml:space="preserve">Filtre bacterià-víric humidificador amb port de monitorització de CO2. Poder de filtració de 99,999%. Resistència mín. 1,1cm H2O a 30lpm. Rendiment humidificació de 34mg H2O/l. Estèril. Un sol ús. Sense làtex. </t>
  </si>
  <si>
    <t xml:space="preserve">Filtre bacterià-víric humidificador, connexió retràctil recta. Poder de filtració de 99,999%. Resistència a 60lpm de 2,7cm H2O, tornada d'humitat per a un VT de 500ml de 32,3mg H2O/l. Un sol ús. Sense làtex. </t>
  </si>
  <si>
    <t xml:space="preserve">Humidificador de PVC, d'alt poder humectant, amb port per administrar O2, connexió femella de 15mm diàmetre per acoblar a tubs endotraqueals o cànules de traqueotomia. Estèril. Un sol ús. Sense làtex. </t>
  </si>
  <si>
    <t xml:space="preserve">Kit de desinfecció per a monitor administrador de flux nasal, compost de: filtre i cable de desinfecció. Compatible amb generador de flux AIRVO 2. Reutilitzable. </t>
  </si>
  <si>
    <t xml:space="preserve">Kit nebulitzador en circuit tancat: diàmetre mig de partícules 1,2µm, filtre d'aspiració PVC, nebulitzador de medicaments, càmera de retenció de llarg. 15cm aprox., filtre de retenció de medicaments, i vàlvules unidirec. Un sol ús. Sense làtex. </t>
  </si>
  <si>
    <t xml:space="preserve">Línia d'oxigen de plàstic grau mèdic, transparent, llargària entre 1,8m i 2,1m, amb connectors universals en ambdós extrems. Sense làtex. </t>
  </si>
  <si>
    <t xml:space="preserve">Nebulitzador de medicaments de 10ml volum, diàmetre mig de partícules 1,2µm, connector femella de 22mm, peça en "T" amb broquet i línia d'oxigen antioclusió. Sense làtex. </t>
  </si>
  <si>
    <t xml:space="preserve">Nebulitzador de medicaments de fins a 6ml volum, diàmetre mig de partícules 1,2µm, connector femella de 22mm, peça en "T" amb broquet, línia d'oxigen antioclusió i filtre respiratori per a medicació contaminant. Sense làtex. </t>
  </si>
  <si>
    <t>G1183</t>
  </si>
  <si>
    <t>G536</t>
  </si>
  <si>
    <t>G537</t>
  </si>
  <si>
    <t>G1194</t>
  </si>
  <si>
    <t>UND</t>
  </si>
  <si>
    <t>M</t>
  </si>
  <si>
    <t>KIT</t>
  </si>
  <si>
    <t/>
  </si>
  <si>
    <t>6,50</t>
  </si>
  <si>
    <t>52,7</t>
  </si>
  <si>
    <t>4</t>
  </si>
  <si>
    <t>144</t>
  </si>
  <si>
    <t>1,20</t>
  </si>
  <si>
    <t>4,44</t>
  </si>
  <si>
    <t>0,775</t>
  </si>
  <si>
    <t>6,6</t>
  </si>
  <si>
    <t>8,95</t>
  </si>
  <si>
    <t>25,18</t>
  </si>
  <si>
    <t>22,05</t>
  </si>
  <si>
    <t>98</t>
  </si>
  <si>
    <t>108,15</t>
  </si>
  <si>
    <t>1,45</t>
  </si>
  <si>
    <t>181</t>
  </si>
  <si>
    <t>9</t>
  </si>
  <si>
    <t>1,3</t>
  </si>
  <si>
    <t>41,9</t>
  </si>
  <si>
    <t>226</t>
  </si>
  <si>
    <t>30</t>
  </si>
  <si>
    <t>0,96</t>
  </si>
  <si>
    <t>0,88</t>
  </si>
  <si>
    <t>2,22</t>
  </si>
  <si>
    <t>0,48</t>
  </si>
  <si>
    <t>0,9</t>
  </si>
  <si>
    <t>1,275</t>
  </si>
  <si>
    <t>148</t>
  </si>
  <si>
    <t>5,38</t>
  </si>
  <si>
    <t>0,31</t>
  </si>
  <si>
    <t>21%</t>
  </si>
  <si>
    <t>10%</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</si>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</sst>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 numFmtId="173" formatCode="0.000"/>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style="thin">
        <color indexed="64"/>
      </left>
      <right/>
      <top/>
      <bottom style="thin">
        <color indexed="64"/>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8">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49" fontId="6" fillId="0" borderId="13" xfId="0" applyNumberFormat="1"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 fillId="0" borderId="46" xfId="0" applyFont="1" applyBorder="1" applyAlignment="1">
      <alignment horizontal="center" vertical="center" wrapText="1"/>
    </xf>
    <xf numFmtId="0" fontId="6" fillId="0" borderId="14" xfId="0" applyFont="1" applyBorder="1" applyAlignment="1">
      <alignment horizontal="center" vertical="center" wrapText="1"/>
    </xf>
    <xf numFmtId="173" fontId="34" fillId="26" borderId="15" xfId="0" applyNumberFormat="1" applyFont="1" applyFill="1" applyBorder="1" applyAlignment="1">
      <alignment horizontal="right" vertical="center" shrinkToFi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Énfasis1" xfId="22" builtinId="30" customBuiltin="1"/>
    <cellStyle name="20% - Énfasis1 2" xfId="23" xr:uid="{CCC6C348-7D14-43C8-8714-5837D0CEB011}"/>
    <cellStyle name="20% - Énfasis2" xfId="24" builtinId="34" customBuiltin="1"/>
    <cellStyle name="20% - Énfasis2 2" xfId="25" xr:uid="{D1AA83EB-0072-4CA4-B99E-B22710B56D27}"/>
    <cellStyle name="20% - Énfasis3" xfId="26" builtinId="38" customBuiltin="1"/>
    <cellStyle name="20% - Énfasis3 2" xfId="27" xr:uid="{B03F3F48-F2E0-43F2-853B-C7C48C02816E}"/>
    <cellStyle name="20% - Énfasis4" xfId="28" builtinId="42" customBuiltin="1"/>
    <cellStyle name="20% - Énfasis4 2" xfId="29" xr:uid="{0CAA14A7-68F6-46CF-A666-BA7802C642DF}"/>
    <cellStyle name="20% - Énfasis5" xfId="30" builtinId="46" customBuiltin="1"/>
    <cellStyle name="20% - Énfasis5 2" xfId="31" xr:uid="{B8CF3EEF-2B7C-4E9C-BC6A-022DF15DFAD8}"/>
    <cellStyle name="20% - Énfasis6" xfId="32" builtinId="50" customBuiltin="1"/>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Énfasis1" xfId="40" builtinId="31" customBuiltin="1"/>
    <cellStyle name="40% - Énfasis1 2" xfId="41" xr:uid="{CE39451F-6805-4535-9560-90C241795BE7}"/>
    <cellStyle name="40% - Énfasis2" xfId="42" builtinId="35" customBuiltin="1"/>
    <cellStyle name="40% - Énfasis2 2" xfId="43" xr:uid="{2B7CB1FF-3B58-48C8-9686-44595097FE4C}"/>
    <cellStyle name="40% - Énfasis3" xfId="44" builtinId="39" customBuiltin="1"/>
    <cellStyle name="40% - Énfasis3 2" xfId="45" xr:uid="{C8802E96-2F04-46A6-9C64-1A5253304CE8}"/>
    <cellStyle name="40% - Énfasis4" xfId="46" builtinId="43" customBuiltin="1"/>
    <cellStyle name="40% - Énfasis4 2" xfId="47" xr:uid="{7EECE865-769B-4609-AF3D-9034176CB68E}"/>
    <cellStyle name="40% - Énfasis5" xfId="48" builtinId="47" customBuiltin="1"/>
    <cellStyle name="40% - Énfasis5 2" xfId="49" xr:uid="{D1E492C9-EBA3-493F-9C90-116915FF184B}"/>
    <cellStyle name="40% - Énfasis6" xfId="50" builtinId="51" customBuiltin="1"/>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Énfasis1" xfId="58" builtinId="32" customBuiltin="1"/>
    <cellStyle name="60% - Énfasis1 2" xfId="59" xr:uid="{769655A1-650D-4549-B2D1-A7A74F60253D}"/>
    <cellStyle name="60% - Énfasis2" xfId="60" builtinId="36" customBuiltin="1"/>
    <cellStyle name="60% - Énfasis2 2" xfId="61" xr:uid="{9BBA2FD6-2AB9-4D34-A436-9BD1B833FDB2}"/>
    <cellStyle name="60% - Énfasis3" xfId="62" builtinId="40" customBuiltin="1"/>
    <cellStyle name="60% - Énfasis3 2" xfId="63" xr:uid="{C2D7436C-2E73-48A4-9D7D-DFB8464DB4BA}"/>
    <cellStyle name="60% - Énfasis4" xfId="64" builtinId="44" customBuiltin="1"/>
    <cellStyle name="60% - Énfasis4 2" xfId="65" xr:uid="{3A4644CA-BA03-4819-8030-B04BD5487831}"/>
    <cellStyle name="60% - Énfasis5" xfId="66" builtinId="48" customBuiltin="1"/>
    <cellStyle name="60% - Énfasis5 2" xfId="67" xr:uid="{7249CD14-9E18-4D92-8F19-649C8A23806F}"/>
    <cellStyle name="60% - Énfasis6" xfId="68" builtinId="52" customBuiltin="1"/>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alculation" xfId="83" xr:uid="{9B5E3429-5212-44E9-9B5A-B426D32F4757}"/>
    <cellStyle name="Cálculo" xfId="84" builtinId="22" customBuiltin="1"/>
    <cellStyle name="Cálculo 2" xfId="85" xr:uid="{3996EC19-E39E-4EA8-AA8F-8128DD074E24}"/>
    <cellStyle name="Celda de comprobación" xfId="86" builtinId="23" customBuiltin="1"/>
    <cellStyle name="Celda de comprobación 2" xfId="87" xr:uid="{69EBFA90-B332-4A38-B0BF-6C8800BC2935}"/>
    <cellStyle name="Celda vinculada" xfId="88" builtinId="24" customBuiltin="1"/>
    <cellStyle name="Celda vinculada 2" xfId="89" xr:uid="{E2F3C059-67FA-448F-97AF-B00D791F6768}"/>
    <cellStyle name="Check Cell" xfId="90" xr:uid="{64B2B3D1-2880-4A1D-89F3-BE73B0B006A1}"/>
    <cellStyle name="Encabezado 4" xfId="91" builtinId="19" customBuiltin="1"/>
    <cellStyle name="Encabezado 4 2" xfId="92" xr:uid="{673E0596-8496-4981-9E50-2D92CF2BE2ED}"/>
    <cellStyle name="Énfasis1" xfId="93" builtinId="29" customBuiltin="1"/>
    <cellStyle name="Énfasis1 2" xfId="94" xr:uid="{9F4F8CA0-26F4-4772-B664-2CFB7577D2AE}"/>
    <cellStyle name="Énfasis2" xfId="95" builtinId="33" customBuiltin="1"/>
    <cellStyle name="Énfasis2 2" xfId="96" xr:uid="{D18410DF-6BF4-4400-B8C6-3AD86676A95F}"/>
    <cellStyle name="Énfasis3" xfId="97" builtinId="37" customBuiltin="1"/>
    <cellStyle name="Énfasis3 2" xfId="98" xr:uid="{0977FE77-6474-4A29-99E5-2616D9754F22}"/>
    <cellStyle name="Énfasis4" xfId="99" builtinId="41" customBuiltin="1"/>
    <cellStyle name="Énfasis4 2" xfId="100" xr:uid="{8CB3F220-A969-43D3-B431-BEE5FB9C0C78}"/>
    <cellStyle name="Énfasis5" xfId="101" builtinId="45" customBuiltin="1"/>
    <cellStyle name="Énfasis5 2" xfId="102" xr:uid="{889F9564-82C9-4AC0-8A38-4E002BC364E7}"/>
    <cellStyle name="Énfasis6" xfId="103" builtinId="49" customBuiltin="1"/>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o" xfId="229" builtinId="27" customBuiltin="1"/>
    <cellStyle name="Incorrecto 2" xfId="230" xr:uid="{45642B72-B061-4ABE-BD46-D89F4396AADC}"/>
    <cellStyle name="Input" xfId="231" xr:uid="{CA3D4C96-CF39-4944-8C95-4101C8365AE0}"/>
    <cellStyle name="Linked Cell" xfId="232" xr:uid="{22D54259-9D9C-423F-B934-D015C303A626}"/>
    <cellStyle name="Millares" xfId="233" builtinId="3"/>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Salida" xfId="1081" builtinId="21" customBuiltin="1"/>
    <cellStyle name="Salida 2" xfId="1082" xr:uid="{3974FA02-C835-4203-980E-431F207A22B2}"/>
    <cellStyle name="Texto de advertencia" xfId="1083" builtinId="11" customBuiltin="1"/>
    <cellStyle name="Texto de advertencia 2" xfId="1084" xr:uid="{AB35221C-E785-4CE0-8E7C-89C01CC40413}"/>
    <cellStyle name="Texto explicativo" xfId="1085" builtinId="53" customBuiltin="1"/>
    <cellStyle name="Texto explicativo 2" xfId="1086" xr:uid="{41FB127C-DA62-4B2D-993A-60F37E2E7FD7}"/>
    <cellStyle name="Title" xfId="1087" xr:uid="{24A5C100-B7C4-401B-86BA-EDA8C1948739}"/>
    <cellStyle name="Título" xfId="1088" builtinId="15" customBuiltin="1"/>
    <cellStyle name="Título 1 2" xfId="1089" xr:uid="{500DC7FF-B31B-4688-82EA-39DB88734E07}"/>
    <cellStyle name="Título 2" xfId="1090" builtinId="17" customBuiltin="1"/>
    <cellStyle name="Título 2 2" xfId="1091" xr:uid="{BCE6AF88-142C-4CF3-B9E1-55CEF3B59E23}"/>
    <cellStyle name="Título 3" xfId="1092" builtinId="18" customBuiltin="1"/>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filterMode="1">
    <pageSetUpPr fitToPage="1"/>
  </sheetPr>
  <dimension ref="A1:Q187"/>
  <sheetViews>
    <sheetView tabSelected="1" topLeftCell="B1" zoomScale="60" zoomScaleNormal="60" zoomScaleSheetLayoutView="50" workbookViewId="0">
      <selection activeCell="W76" sqref="W76"/>
    </sheetView>
  </sheetViews>
  <sheetFormatPr baseColWidth="10" defaultRowHeight="14.25"/>
  <cols>
    <col min="1" max="1" width="11.42578125" style="7" hidden="1" customWidth="1"/>
    <col min="2" max="2" width="11.42578125" style="7" customWidth="1"/>
    <col min="3" max="3" width="10.42578125" style="7" customWidth="1"/>
    <col min="4" max="4" width="55.28515625" style="8" customWidth="1"/>
    <col min="5" max="5" width="17.140625" style="9"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54" t="s">
        <v>29</v>
      </c>
      <c r="D1" s="54"/>
      <c r="E1" s="54"/>
      <c r="F1" s="54"/>
      <c r="G1" s="54"/>
      <c r="H1" s="54"/>
      <c r="I1" s="54"/>
      <c r="J1" s="54"/>
      <c r="K1" s="54"/>
      <c r="L1" s="54"/>
      <c r="M1" s="54"/>
      <c r="N1" s="54"/>
      <c r="O1" s="54"/>
      <c r="P1" s="37"/>
    </row>
    <row r="2" spans="1:16" ht="76.5" customHeight="1">
      <c r="C2" s="53" t="s">
        <v>32</v>
      </c>
      <c r="D2" s="53"/>
      <c r="E2" s="53"/>
      <c r="F2" s="53"/>
      <c r="G2" s="53"/>
      <c r="H2" s="53"/>
      <c r="I2" s="53"/>
      <c r="J2" s="53"/>
      <c r="K2" s="53"/>
      <c r="L2" s="53"/>
      <c r="M2" s="53"/>
      <c r="N2" s="53"/>
      <c r="O2" s="53"/>
      <c r="P2" s="38"/>
    </row>
    <row r="3" spans="1:16" ht="14.25" customHeight="1" thickBot="1">
      <c r="F3" s="7"/>
      <c r="K3" s="8"/>
      <c r="L3" s="8"/>
      <c r="M3" s="8"/>
      <c r="N3" s="8"/>
      <c r="O3" s="8"/>
      <c r="P3" s="8"/>
    </row>
    <row r="4" spans="1:16" ht="47.25" customHeight="1">
      <c r="B4" s="59" t="s">
        <v>10</v>
      </c>
      <c r="C4" s="60"/>
      <c r="D4" s="63" t="s">
        <v>36</v>
      </c>
      <c r="E4" s="64"/>
      <c r="F4" s="64"/>
      <c r="G4" s="64"/>
      <c r="H4" s="64"/>
      <c r="I4" s="64"/>
      <c r="J4" s="64"/>
      <c r="K4" s="64"/>
      <c r="L4" s="64"/>
      <c r="M4" s="64"/>
      <c r="N4" s="64"/>
      <c r="O4" s="65"/>
    </row>
    <row r="5" spans="1:16" ht="36.75" customHeight="1">
      <c r="B5" s="61" t="s">
        <v>11</v>
      </c>
      <c r="C5" s="62"/>
      <c r="D5" s="66" t="s">
        <v>35</v>
      </c>
      <c r="E5" s="67"/>
      <c r="F5" s="67"/>
      <c r="G5" s="67"/>
      <c r="H5" s="67"/>
      <c r="I5" s="67"/>
      <c r="J5" s="67"/>
      <c r="K5" s="67"/>
      <c r="L5" s="67"/>
      <c r="M5" s="67"/>
      <c r="N5" s="67"/>
      <c r="O5" s="68"/>
    </row>
    <row r="6" spans="1:16" ht="39" customHeight="1" thickBot="1">
      <c r="B6" s="74" t="s">
        <v>6</v>
      </c>
      <c r="C6" s="75"/>
      <c r="D6" s="69">
        <v>36</v>
      </c>
      <c r="E6" s="70"/>
      <c r="F6" s="70"/>
      <c r="G6" s="70"/>
      <c r="H6" s="70"/>
      <c r="I6" s="70"/>
      <c r="J6" s="70"/>
      <c r="K6" s="70"/>
      <c r="L6" s="70"/>
      <c r="M6" s="70"/>
      <c r="N6" s="70"/>
      <c r="O6" s="71"/>
    </row>
    <row r="7" spans="1:16" ht="12" customHeight="1">
      <c r="C7" s="11"/>
      <c r="D7" s="11"/>
      <c r="E7" s="11"/>
      <c r="F7" s="12"/>
      <c r="G7" s="12"/>
      <c r="H7" s="12"/>
      <c r="I7" s="12"/>
      <c r="J7" s="28"/>
      <c r="K7" s="11"/>
      <c r="L7" s="11"/>
      <c r="M7" s="28"/>
      <c r="N7" s="28"/>
      <c r="O7" s="28"/>
      <c r="P7" s="28"/>
    </row>
    <row r="8" spans="1:16" s="7" customFormat="1" ht="31.5" customHeight="1" thickBot="1">
      <c r="B8" s="76" t="s">
        <v>8</v>
      </c>
      <c r="C8" s="57"/>
      <c r="D8" s="57"/>
      <c r="E8" s="57"/>
      <c r="F8" s="57"/>
      <c r="G8" s="57"/>
      <c r="H8" s="57"/>
      <c r="I8" s="57"/>
      <c r="J8" s="57"/>
      <c r="K8" s="57"/>
      <c r="L8" s="57"/>
      <c r="M8" s="57"/>
      <c r="N8" s="57"/>
      <c r="O8" s="77"/>
    </row>
    <row r="9" spans="1:16" s="29" customFormat="1" ht="35.25" customHeight="1" thickBot="1">
      <c r="B9" s="55" t="s">
        <v>0</v>
      </c>
      <c r="C9" s="56"/>
      <c r="D9" s="81"/>
      <c r="E9" s="82"/>
      <c r="F9" s="82"/>
      <c r="G9" s="82"/>
      <c r="H9" s="82"/>
      <c r="I9" s="82"/>
      <c r="J9" s="82"/>
      <c r="K9" s="46" t="s">
        <v>25</v>
      </c>
      <c r="L9" s="55"/>
      <c r="M9" s="56"/>
      <c r="N9" s="56"/>
      <c r="O9" s="73"/>
    </row>
    <row r="10" spans="1:16" s="29" customFormat="1" ht="36" customHeight="1" thickBot="1">
      <c r="A10" s="10" t="s">
        <v>7</v>
      </c>
      <c r="B10" s="55" t="s">
        <v>7</v>
      </c>
      <c r="C10" s="73"/>
      <c r="D10" s="92"/>
      <c r="E10" s="93"/>
      <c r="F10" s="93"/>
      <c r="G10" s="93"/>
      <c r="H10" s="93"/>
      <c r="I10" s="93"/>
      <c r="J10" s="94"/>
      <c r="K10" s="46" t="s">
        <v>5</v>
      </c>
      <c r="L10" s="95"/>
      <c r="M10" s="96"/>
      <c r="N10" s="96"/>
      <c r="O10" s="97"/>
    </row>
    <row r="11" spans="1:16" s="29" customFormat="1" ht="36.75" customHeight="1">
      <c r="B11" s="57"/>
      <c r="C11" s="57"/>
      <c r="E11" s="44"/>
      <c r="F11" s="45"/>
      <c r="G11" s="45"/>
      <c r="H11" s="45"/>
      <c r="I11" s="45"/>
      <c r="J11" s="45"/>
      <c r="K11" s="10"/>
      <c r="L11" s="10"/>
      <c r="M11" s="10"/>
      <c r="N11" s="10"/>
      <c r="O11" s="10"/>
    </row>
    <row r="12" spans="1:16" s="29" customFormat="1" ht="36.75" customHeight="1">
      <c r="B12" s="58"/>
      <c r="C12" s="58"/>
      <c r="E12" s="11"/>
      <c r="F12" s="72"/>
      <c r="G12" s="72"/>
      <c r="H12" s="72"/>
      <c r="I12" s="72"/>
      <c r="J12" s="72"/>
      <c r="K12" s="10"/>
      <c r="L12" s="43"/>
      <c r="M12" s="43"/>
      <c r="N12" s="43"/>
      <c r="O12" s="43"/>
    </row>
    <row r="13" spans="1:16" s="29" customFormat="1" ht="27" customHeight="1">
      <c r="C13" s="57"/>
      <c r="D13" s="57"/>
      <c r="E13" s="9"/>
      <c r="F13" s="7"/>
      <c r="G13" s="7"/>
    </row>
    <row r="14" spans="1:16" s="11" customFormat="1" ht="144.75" customHeight="1">
      <c r="A14" s="13" t="s">
        <v>17</v>
      </c>
      <c r="B14" s="16" t="s">
        <v>4</v>
      </c>
      <c r="C14" s="16" t="s">
        <v>13</v>
      </c>
      <c r="D14" s="15" t="s">
        <v>26</v>
      </c>
      <c r="E14" s="15" t="s">
        <v>3</v>
      </c>
      <c r="F14" s="14" t="s">
        <v>15</v>
      </c>
      <c r="G14" s="16" t="s">
        <v>1</v>
      </c>
      <c r="H14" s="14" t="s">
        <v>22</v>
      </c>
      <c r="I14" s="16" t="s">
        <v>2</v>
      </c>
      <c r="J14" s="14" t="s">
        <v>14</v>
      </c>
      <c r="K14" s="13" t="s">
        <v>23</v>
      </c>
      <c r="L14" s="13" t="s">
        <v>12</v>
      </c>
      <c r="M14" s="17" t="s">
        <v>21</v>
      </c>
      <c r="N14" s="18" t="s">
        <v>19</v>
      </c>
      <c r="O14" s="13" t="s">
        <v>18</v>
      </c>
      <c r="P14" s="25" t="s">
        <v>24</v>
      </c>
    </row>
    <row r="15" spans="1:16" s="11" customFormat="1" ht="71.25">
      <c r="A15" s="19"/>
      <c r="B15" s="40">
        <v>1</v>
      </c>
      <c r="C15" s="41" t="s">
        <v>37</v>
      </c>
      <c r="D15" s="42" t="s">
        <v>52</v>
      </c>
      <c r="E15" s="42" t="s">
        <v>111</v>
      </c>
      <c r="F15" s="50" t="s">
        <v>115</v>
      </c>
      <c r="G15" s="30"/>
      <c r="H15" s="39" t="s">
        <v>118</v>
      </c>
      <c r="I15" s="20"/>
      <c r="J15" s="24">
        <f>SUM(J16:J17)</f>
        <v>53062.5</v>
      </c>
      <c r="K15" s="26"/>
      <c r="L15" s="26"/>
      <c r="M15" s="27"/>
      <c r="N15" s="21"/>
      <c r="O15" s="22">
        <f t="shared" ref="O15:P15" si="0">SUM(O16:O17)</f>
        <v>0</v>
      </c>
      <c r="P15" s="22">
        <f t="shared" si="0"/>
        <v>0</v>
      </c>
    </row>
    <row r="16" spans="1:16" s="11" customFormat="1" ht="71.25">
      <c r="A16" s="19"/>
      <c r="B16" s="48">
        <v>1</v>
      </c>
      <c r="C16" s="49">
        <v>1</v>
      </c>
      <c r="D16" s="47" t="s">
        <v>53</v>
      </c>
      <c r="E16" s="47">
        <v>181110</v>
      </c>
      <c r="F16" s="51" t="s">
        <v>115</v>
      </c>
      <c r="G16" s="30">
        <v>6000</v>
      </c>
      <c r="H16" s="39">
        <v>5.35</v>
      </c>
      <c r="I16" s="20" t="s">
        <v>148</v>
      </c>
      <c r="J16" s="24">
        <f t="shared" ref="J16:J78" si="1">ROUND(H16*G16,2)</f>
        <v>32100</v>
      </c>
      <c r="K16" s="26"/>
      <c r="L16" s="26"/>
      <c r="M16" s="27"/>
      <c r="N16" s="21"/>
      <c r="O16" s="22">
        <f t="shared" ref="O16:O78" si="2">ROUND(M16*G16,2)</f>
        <v>0</v>
      </c>
      <c r="P16" s="22">
        <f t="shared" ref="P16:P78" si="3">ROUND(M16*(1+N16)*G16,2)</f>
        <v>0</v>
      </c>
    </row>
    <row r="17" spans="1:17" s="11" customFormat="1" ht="71.25">
      <c r="A17" s="19"/>
      <c r="B17" s="48">
        <v>1</v>
      </c>
      <c r="C17" s="49">
        <v>2</v>
      </c>
      <c r="D17" s="47" t="s">
        <v>54</v>
      </c>
      <c r="E17" s="47">
        <v>197136</v>
      </c>
      <c r="F17" s="51" t="s">
        <v>115</v>
      </c>
      <c r="G17" s="30">
        <v>3225</v>
      </c>
      <c r="H17" s="39" t="s">
        <v>119</v>
      </c>
      <c r="I17" s="20" t="s">
        <v>148</v>
      </c>
      <c r="J17" s="24">
        <f t="shared" si="1"/>
        <v>20962.5</v>
      </c>
      <c r="K17" s="26"/>
      <c r="L17" s="26"/>
      <c r="M17" s="27"/>
      <c r="N17" s="21"/>
      <c r="O17" s="22">
        <f t="shared" si="2"/>
        <v>0</v>
      </c>
      <c r="P17" s="22">
        <f t="shared" si="3"/>
        <v>0</v>
      </c>
    </row>
    <row r="18" spans="1:17" s="11" customFormat="1" ht="28.5">
      <c r="A18" s="19"/>
      <c r="B18" s="48">
        <v>2</v>
      </c>
      <c r="C18" s="49">
        <v>3</v>
      </c>
      <c r="D18" s="47" t="s">
        <v>55</v>
      </c>
      <c r="E18" s="47">
        <v>209609</v>
      </c>
      <c r="F18" s="51" t="s">
        <v>115</v>
      </c>
      <c r="G18" s="30">
        <v>960</v>
      </c>
      <c r="H18" s="39">
        <v>15</v>
      </c>
      <c r="I18" s="20" t="s">
        <v>148</v>
      </c>
      <c r="J18" s="24">
        <f t="shared" si="1"/>
        <v>14400</v>
      </c>
      <c r="K18" s="26"/>
      <c r="L18" s="26"/>
      <c r="M18" s="27"/>
      <c r="N18" s="21"/>
      <c r="O18" s="22">
        <f t="shared" si="2"/>
        <v>0</v>
      </c>
      <c r="P18" s="22">
        <f t="shared" si="3"/>
        <v>0</v>
      </c>
    </row>
    <row r="19" spans="1:17" s="11" customFormat="1" ht="16.5">
      <c r="A19" s="19"/>
      <c r="B19" s="48">
        <v>3</v>
      </c>
      <c r="C19" s="49" t="s">
        <v>38</v>
      </c>
      <c r="D19" s="47" t="s">
        <v>56</v>
      </c>
      <c r="E19" s="47"/>
      <c r="F19" s="51"/>
      <c r="G19" s="30"/>
      <c r="H19" s="39"/>
      <c r="I19" s="20"/>
      <c r="J19" s="24">
        <f>SUM(J20:J21)</f>
        <v>21267.9</v>
      </c>
      <c r="K19" s="26"/>
      <c r="L19" s="26"/>
      <c r="M19" s="27"/>
      <c r="N19" s="21"/>
      <c r="O19" s="22">
        <f t="shared" ref="O19:P19" si="4">SUM(O20:O21)</f>
        <v>0</v>
      </c>
      <c r="P19" s="22">
        <f t="shared" si="4"/>
        <v>0</v>
      </c>
    </row>
    <row r="20" spans="1:17" s="11" customFormat="1" ht="42.75">
      <c r="A20" s="19"/>
      <c r="B20" s="48">
        <v>3</v>
      </c>
      <c r="C20" s="49">
        <v>4</v>
      </c>
      <c r="D20" s="47" t="s">
        <v>57</v>
      </c>
      <c r="E20" s="47">
        <v>181123</v>
      </c>
      <c r="F20" s="51" t="s">
        <v>115</v>
      </c>
      <c r="G20" s="30">
        <v>960</v>
      </c>
      <c r="H20" s="39">
        <v>15.54</v>
      </c>
      <c r="I20" s="20" t="s">
        <v>148</v>
      </c>
      <c r="J20" s="24">
        <f t="shared" si="1"/>
        <v>14918.4</v>
      </c>
      <c r="K20" s="26"/>
      <c r="L20" s="26"/>
      <c r="M20" s="27"/>
      <c r="N20" s="21"/>
      <c r="O20" s="22">
        <f t="shared" si="2"/>
        <v>0</v>
      </c>
      <c r="P20" s="22">
        <f t="shared" si="3"/>
        <v>0</v>
      </c>
    </row>
    <row r="21" spans="1:17" s="11" customFormat="1" ht="42.75">
      <c r="A21" s="19"/>
      <c r="B21" s="48">
        <v>3</v>
      </c>
      <c r="C21" s="49">
        <v>5</v>
      </c>
      <c r="D21" s="47" t="s">
        <v>58</v>
      </c>
      <c r="E21" s="47">
        <v>181125</v>
      </c>
      <c r="F21" s="51" t="s">
        <v>115</v>
      </c>
      <c r="G21" s="30">
        <v>300</v>
      </c>
      <c r="H21" s="39">
        <v>21.164999999999999</v>
      </c>
      <c r="I21" s="20" t="s">
        <v>148</v>
      </c>
      <c r="J21" s="24">
        <f t="shared" si="1"/>
        <v>6349.5</v>
      </c>
      <c r="K21" s="26"/>
      <c r="L21" s="26"/>
      <c r="M21" s="52"/>
      <c r="N21" s="21"/>
      <c r="O21" s="22">
        <f t="shared" si="2"/>
        <v>0</v>
      </c>
      <c r="P21" s="22">
        <f t="shared" si="3"/>
        <v>0</v>
      </c>
    </row>
    <row r="22" spans="1:17" s="11" customFormat="1" ht="16.5">
      <c r="A22" s="19"/>
      <c r="B22" s="48">
        <v>4</v>
      </c>
      <c r="C22" s="49" t="s">
        <v>39</v>
      </c>
      <c r="D22" s="47" t="s">
        <v>56</v>
      </c>
      <c r="E22" s="47"/>
      <c r="F22" s="51"/>
      <c r="G22" s="30"/>
      <c r="H22" s="39"/>
      <c r="I22" s="20"/>
      <c r="J22" s="24">
        <f>SUM(J23:J25)</f>
        <v>27288.6</v>
      </c>
      <c r="K22" s="26"/>
      <c r="L22" s="26"/>
      <c r="M22" s="27"/>
      <c r="N22" s="21"/>
      <c r="O22" s="22">
        <f t="shared" ref="O22:P22" si="5">SUM(O23:O25)</f>
        <v>0</v>
      </c>
      <c r="P22" s="22">
        <f t="shared" si="5"/>
        <v>0</v>
      </c>
    </row>
    <row r="23" spans="1:17" s="11" customFormat="1" ht="28.5">
      <c r="A23" s="19"/>
      <c r="B23" s="48">
        <v>4</v>
      </c>
      <c r="C23" s="49">
        <v>6</v>
      </c>
      <c r="D23" s="47" t="s">
        <v>59</v>
      </c>
      <c r="E23" s="47">
        <v>188922</v>
      </c>
      <c r="F23" s="51" t="s">
        <v>115</v>
      </c>
      <c r="G23" s="30">
        <v>48</v>
      </c>
      <c r="H23" s="39" t="s">
        <v>120</v>
      </c>
      <c r="I23" s="20" t="s">
        <v>148</v>
      </c>
      <c r="J23" s="24">
        <f t="shared" si="1"/>
        <v>2529.6</v>
      </c>
      <c r="K23" s="26"/>
      <c r="L23" s="26"/>
      <c r="M23" s="27"/>
      <c r="N23" s="21"/>
      <c r="O23" s="22">
        <f t="shared" si="2"/>
        <v>0</v>
      </c>
      <c r="P23" s="22">
        <f t="shared" si="3"/>
        <v>0</v>
      </c>
    </row>
    <row r="24" spans="1:17" s="11" customFormat="1" ht="71.25">
      <c r="A24" s="19"/>
      <c r="B24" s="48">
        <v>4</v>
      </c>
      <c r="C24" s="49">
        <v>7</v>
      </c>
      <c r="D24" s="47" t="s">
        <v>60</v>
      </c>
      <c r="E24" s="47">
        <v>181119</v>
      </c>
      <c r="F24" s="51" t="s">
        <v>115</v>
      </c>
      <c r="G24" s="30">
        <v>90</v>
      </c>
      <c r="H24" s="39">
        <v>149.6</v>
      </c>
      <c r="I24" s="20" t="s">
        <v>148</v>
      </c>
      <c r="J24" s="24">
        <f t="shared" si="1"/>
        <v>13464</v>
      </c>
      <c r="K24" s="26"/>
      <c r="L24" s="26"/>
      <c r="M24" s="27"/>
      <c r="N24" s="21"/>
      <c r="O24" s="22">
        <f t="shared" si="2"/>
        <v>0</v>
      </c>
      <c r="P24" s="22">
        <f t="shared" si="3"/>
        <v>0</v>
      </c>
    </row>
    <row r="25" spans="1:17" s="11" customFormat="1" ht="42.75">
      <c r="A25" s="19"/>
      <c r="B25" s="48">
        <v>4</v>
      </c>
      <c r="C25" s="49">
        <v>8</v>
      </c>
      <c r="D25" s="47" t="s">
        <v>61</v>
      </c>
      <c r="E25" s="47">
        <v>181126</v>
      </c>
      <c r="F25" s="51" t="s">
        <v>115</v>
      </c>
      <c r="G25" s="30">
        <v>60</v>
      </c>
      <c r="H25" s="39">
        <v>188.25</v>
      </c>
      <c r="I25" s="20" t="s">
        <v>148</v>
      </c>
      <c r="J25" s="24">
        <f t="shared" si="1"/>
        <v>11295</v>
      </c>
      <c r="K25" s="26"/>
      <c r="L25" s="26"/>
      <c r="M25" s="27"/>
      <c r="N25" s="21"/>
      <c r="O25" s="22">
        <f t="shared" si="2"/>
        <v>0</v>
      </c>
      <c r="P25" s="22">
        <f t="shared" si="3"/>
        <v>0</v>
      </c>
    </row>
    <row r="26" spans="1:17" s="11" customFormat="1" ht="16.5">
      <c r="A26" s="19"/>
      <c r="B26" s="48">
        <v>5</v>
      </c>
      <c r="C26" s="49" t="s">
        <v>40</v>
      </c>
      <c r="D26" s="47" t="s">
        <v>56</v>
      </c>
      <c r="E26" s="47"/>
      <c r="F26" s="51"/>
      <c r="G26" s="30"/>
      <c r="H26" s="39"/>
      <c r="I26" s="20"/>
      <c r="J26" s="24">
        <f>SUM(J27:J28)</f>
        <v>46271.4</v>
      </c>
      <c r="K26" s="26"/>
      <c r="L26" s="26"/>
      <c r="M26" s="27"/>
      <c r="N26" s="21"/>
      <c r="O26" s="22">
        <f t="shared" ref="O26:P26" si="6">SUM(O27:O28)</f>
        <v>0</v>
      </c>
      <c r="P26" s="22">
        <f t="shared" si="6"/>
        <v>0</v>
      </c>
    </row>
    <row r="27" spans="1:17" s="11" customFormat="1" ht="57">
      <c r="A27" s="19"/>
      <c r="B27" s="48">
        <v>5</v>
      </c>
      <c r="C27" s="49">
        <v>9</v>
      </c>
      <c r="D27" s="47" t="s">
        <v>62</v>
      </c>
      <c r="E27" s="47">
        <v>181100</v>
      </c>
      <c r="F27" s="51" t="s">
        <v>115</v>
      </c>
      <c r="G27" s="30">
        <v>3660</v>
      </c>
      <c r="H27" s="39">
        <v>2.71</v>
      </c>
      <c r="I27" s="20" t="s">
        <v>148</v>
      </c>
      <c r="J27" s="24">
        <f t="shared" si="1"/>
        <v>9918.6</v>
      </c>
      <c r="K27" s="26"/>
      <c r="L27" s="26"/>
      <c r="M27" s="27"/>
      <c r="N27" s="21"/>
      <c r="O27" s="22">
        <f t="shared" si="2"/>
        <v>0</v>
      </c>
      <c r="P27" s="22">
        <f t="shared" si="3"/>
        <v>0</v>
      </c>
    </row>
    <row r="28" spans="1:17" s="11" customFormat="1" ht="71.25">
      <c r="A28" s="19"/>
      <c r="B28" s="48">
        <v>5</v>
      </c>
      <c r="C28" s="49">
        <v>10</v>
      </c>
      <c r="D28" s="47" t="s">
        <v>63</v>
      </c>
      <c r="E28" s="47">
        <v>181120</v>
      </c>
      <c r="F28" s="51" t="s">
        <v>115</v>
      </c>
      <c r="G28" s="30">
        <v>1530</v>
      </c>
      <c r="H28" s="39">
        <v>23.76</v>
      </c>
      <c r="I28" s="20" t="s">
        <v>148</v>
      </c>
      <c r="J28" s="24">
        <f t="shared" si="1"/>
        <v>36352.800000000003</v>
      </c>
      <c r="K28" s="26"/>
      <c r="L28" s="26"/>
      <c r="M28" s="27"/>
      <c r="N28" s="21"/>
      <c r="O28" s="22">
        <f t="shared" si="2"/>
        <v>0</v>
      </c>
      <c r="P28" s="22">
        <f t="shared" si="3"/>
        <v>0</v>
      </c>
    </row>
    <row r="29" spans="1:17" s="11" customFormat="1" ht="57">
      <c r="A29" s="19"/>
      <c r="B29" s="48">
        <v>6</v>
      </c>
      <c r="C29" s="49">
        <v>11</v>
      </c>
      <c r="D29" s="47" t="s">
        <v>64</v>
      </c>
      <c r="E29" s="47">
        <v>181121</v>
      </c>
      <c r="F29" s="51" t="s">
        <v>115</v>
      </c>
      <c r="G29" s="30">
        <v>432</v>
      </c>
      <c r="H29" s="39">
        <v>17.55</v>
      </c>
      <c r="I29" s="20" t="s">
        <v>148</v>
      </c>
      <c r="J29" s="24">
        <f t="shared" si="1"/>
        <v>7581.6</v>
      </c>
      <c r="K29" s="26"/>
      <c r="L29" s="26"/>
      <c r="M29" s="27"/>
      <c r="N29" s="21"/>
      <c r="O29" s="22">
        <f t="shared" si="2"/>
        <v>0</v>
      </c>
      <c r="P29" s="22">
        <f t="shared" si="3"/>
        <v>0</v>
      </c>
    </row>
    <row r="30" spans="1:17" s="11" customFormat="1" ht="57">
      <c r="A30" s="19"/>
      <c r="B30" s="48">
        <v>7</v>
      </c>
      <c r="C30" s="49">
        <v>12</v>
      </c>
      <c r="D30" s="47" t="s">
        <v>65</v>
      </c>
      <c r="E30" s="47">
        <v>181205</v>
      </c>
      <c r="F30" s="51" t="s">
        <v>116</v>
      </c>
      <c r="G30" s="30">
        <v>28350</v>
      </c>
      <c r="H30" s="39">
        <v>0.38</v>
      </c>
      <c r="I30" s="20" t="s">
        <v>148</v>
      </c>
      <c r="J30" s="24">
        <f t="shared" si="1"/>
        <v>10773</v>
      </c>
      <c r="K30" s="26"/>
      <c r="L30" s="26"/>
      <c r="M30" s="27"/>
      <c r="N30" s="21"/>
      <c r="O30" s="22">
        <f t="shared" si="2"/>
        <v>0</v>
      </c>
      <c r="P30" s="22">
        <f t="shared" si="3"/>
        <v>0</v>
      </c>
    </row>
    <row r="31" spans="1:17" s="11" customFormat="1" ht="57">
      <c r="A31" s="19"/>
      <c r="B31" s="48">
        <v>8</v>
      </c>
      <c r="C31" s="49">
        <v>13</v>
      </c>
      <c r="D31" s="47" t="s">
        <v>66</v>
      </c>
      <c r="E31" s="47" t="s">
        <v>112</v>
      </c>
      <c r="F31" s="51" t="s">
        <v>115</v>
      </c>
      <c r="G31" s="30">
        <v>8625</v>
      </c>
      <c r="H31" s="39" t="s">
        <v>121</v>
      </c>
      <c r="I31" s="20">
        <v>0.21</v>
      </c>
      <c r="J31" s="24">
        <f t="shared" si="1"/>
        <v>34500</v>
      </c>
      <c r="K31" s="26"/>
      <c r="L31" s="26"/>
      <c r="M31" s="27"/>
      <c r="N31" s="21"/>
      <c r="O31" s="22">
        <f t="shared" si="2"/>
        <v>0</v>
      </c>
      <c r="P31" s="22">
        <f t="shared" si="3"/>
        <v>0</v>
      </c>
    </row>
    <row r="32" spans="1:17" s="11" customFormat="1" ht="57" hidden="1">
      <c r="A32" s="19"/>
      <c r="B32" s="48">
        <v>8</v>
      </c>
      <c r="C32" s="49" t="s">
        <v>41</v>
      </c>
      <c r="D32" s="47" t="s">
        <v>67</v>
      </c>
      <c r="E32" s="47">
        <v>181030</v>
      </c>
      <c r="F32" s="51" t="s">
        <v>115</v>
      </c>
      <c r="G32" s="30">
        <v>2118</v>
      </c>
      <c r="H32" s="39" t="s">
        <v>121</v>
      </c>
      <c r="I32" s="20" t="s">
        <v>148</v>
      </c>
      <c r="J32" s="24">
        <f t="shared" si="1"/>
        <v>8472</v>
      </c>
      <c r="K32" s="26"/>
      <c r="L32" s="26"/>
      <c r="M32" s="27"/>
      <c r="N32" s="21"/>
      <c r="O32" s="22">
        <f t="shared" si="2"/>
        <v>0</v>
      </c>
      <c r="P32" s="22">
        <f t="shared" si="3"/>
        <v>0</v>
      </c>
      <c r="Q32" s="11" t="s">
        <v>150</v>
      </c>
    </row>
    <row r="33" spans="1:17" s="11" customFormat="1" ht="57" hidden="1">
      <c r="A33" s="19"/>
      <c r="B33" s="48">
        <v>8</v>
      </c>
      <c r="C33" s="49" t="s">
        <v>42</v>
      </c>
      <c r="D33" s="47" t="s">
        <v>68</v>
      </c>
      <c r="E33" s="47">
        <v>181031</v>
      </c>
      <c r="F33" s="51" t="s">
        <v>115</v>
      </c>
      <c r="G33" s="30">
        <v>6507</v>
      </c>
      <c r="H33" s="39" t="s">
        <v>121</v>
      </c>
      <c r="I33" s="20" t="s">
        <v>148</v>
      </c>
      <c r="J33" s="24">
        <f t="shared" si="1"/>
        <v>26028</v>
      </c>
      <c r="K33" s="26"/>
      <c r="L33" s="26"/>
      <c r="M33" s="27"/>
      <c r="N33" s="21"/>
      <c r="O33" s="22">
        <f t="shared" si="2"/>
        <v>0</v>
      </c>
      <c r="P33" s="22">
        <f t="shared" si="3"/>
        <v>0</v>
      </c>
      <c r="Q33" s="11" t="s">
        <v>150</v>
      </c>
    </row>
    <row r="34" spans="1:17" s="11" customFormat="1" ht="57">
      <c r="A34" s="19"/>
      <c r="B34" s="48">
        <v>9</v>
      </c>
      <c r="C34" s="49">
        <v>14</v>
      </c>
      <c r="D34" s="47" t="s">
        <v>69</v>
      </c>
      <c r="E34" s="47">
        <v>181034</v>
      </c>
      <c r="F34" s="51" t="s">
        <v>115</v>
      </c>
      <c r="G34" s="30">
        <v>1749</v>
      </c>
      <c r="H34" s="39">
        <v>4.5</v>
      </c>
      <c r="I34" s="20" t="s">
        <v>148</v>
      </c>
      <c r="J34" s="24">
        <f t="shared" si="1"/>
        <v>7870.5</v>
      </c>
      <c r="K34" s="26"/>
      <c r="L34" s="26"/>
      <c r="M34" s="27"/>
      <c r="N34" s="21"/>
      <c r="O34" s="22">
        <f t="shared" si="2"/>
        <v>0</v>
      </c>
      <c r="P34" s="22">
        <f t="shared" si="3"/>
        <v>0</v>
      </c>
    </row>
    <row r="35" spans="1:17" s="11" customFormat="1" ht="42.75">
      <c r="A35" s="19"/>
      <c r="B35" s="48">
        <v>10</v>
      </c>
      <c r="C35" s="49">
        <v>15</v>
      </c>
      <c r="D35" s="47" t="s">
        <v>70</v>
      </c>
      <c r="E35" s="47">
        <v>181192</v>
      </c>
      <c r="F35" s="51" t="s">
        <v>115</v>
      </c>
      <c r="G35" s="30">
        <v>3000</v>
      </c>
      <c r="H35" s="39">
        <v>1.17</v>
      </c>
      <c r="I35" s="20" t="s">
        <v>148</v>
      </c>
      <c r="J35" s="24">
        <f t="shared" si="1"/>
        <v>3510</v>
      </c>
      <c r="K35" s="26"/>
      <c r="L35" s="26"/>
      <c r="M35" s="27"/>
      <c r="N35" s="21"/>
      <c r="O35" s="22">
        <f t="shared" si="2"/>
        <v>0</v>
      </c>
      <c r="P35" s="22">
        <f t="shared" si="3"/>
        <v>0</v>
      </c>
    </row>
    <row r="36" spans="1:17" s="11" customFormat="1" ht="57">
      <c r="A36" s="19"/>
      <c r="B36" s="48">
        <v>11</v>
      </c>
      <c r="C36" s="49">
        <v>16</v>
      </c>
      <c r="D36" s="47" t="s">
        <v>71</v>
      </c>
      <c r="E36" s="47">
        <v>181035</v>
      </c>
      <c r="F36" s="51" t="s">
        <v>115</v>
      </c>
      <c r="G36" s="30">
        <v>1770</v>
      </c>
      <c r="H36" s="39">
        <v>30</v>
      </c>
      <c r="I36" s="20" t="s">
        <v>148</v>
      </c>
      <c r="J36" s="24">
        <f t="shared" si="1"/>
        <v>53100</v>
      </c>
      <c r="K36" s="26"/>
      <c r="L36" s="26"/>
      <c r="M36" s="27"/>
      <c r="N36" s="21"/>
      <c r="O36" s="22">
        <f t="shared" si="2"/>
        <v>0</v>
      </c>
      <c r="P36" s="22">
        <f t="shared" si="3"/>
        <v>0</v>
      </c>
    </row>
    <row r="37" spans="1:17" s="11" customFormat="1" ht="42.75">
      <c r="A37" s="19"/>
      <c r="B37" s="48">
        <v>12</v>
      </c>
      <c r="C37" s="49">
        <v>17</v>
      </c>
      <c r="D37" s="47" t="s">
        <v>72</v>
      </c>
      <c r="E37" s="47">
        <v>209096</v>
      </c>
      <c r="F37" s="51" t="s">
        <v>115</v>
      </c>
      <c r="G37" s="30">
        <v>420</v>
      </c>
      <c r="H37" s="39">
        <v>42.64</v>
      </c>
      <c r="I37" s="20" t="s">
        <v>148</v>
      </c>
      <c r="J37" s="24">
        <f t="shared" si="1"/>
        <v>17908.8</v>
      </c>
      <c r="K37" s="26"/>
      <c r="L37" s="26"/>
      <c r="M37" s="27"/>
      <c r="N37" s="21"/>
      <c r="O37" s="22">
        <f t="shared" si="2"/>
        <v>0</v>
      </c>
      <c r="P37" s="22">
        <f t="shared" si="3"/>
        <v>0</v>
      </c>
    </row>
    <row r="38" spans="1:17" s="11" customFormat="1" ht="57">
      <c r="A38" s="19"/>
      <c r="B38" s="48">
        <v>13</v>
      </c>
      <c r="C38" s="49">
        <v>18</v>
      </c>
      <c r="D38" s="47" t="s">
        <v>73</v>
      </c>
      <c r="E38" s="47">
        <v>181036</v>
      </c>
      <c r="F38" s="51" t="s">
        <v>115</v>
      </c>
      <c r="G38" s="30">
        <v>26700</v>
      </c>
      <c r="H38" s="39">
        <v>1.18</v>
      </c>
      <c r="I38" s="20" t="s">
        <v>148</v>
      </c>
      <c r="J38" s="24">
        <f t="shared" si="1"/>
        <v>31506</v>
      </c>
      <c r="K38" s="26"/>
      <c r="L38" s="26"/>
      <c r="M38" s="27"/>
      <c r="N38" s="21"/>
      <c r="O38" s="22">
        <f t="shared" si="2"/>
        <v>0</v>
      </c>
      <c r="P38" s="22">
        <f t="shared" si="3"/>
        <v>0</v>
      </c>
    </row>
    <row r="39" spans="1:17" s="11" customFormat="1" ht="28.5">
      <c r="A39" s="19"/>
      <c r="B39" s="48">
        <v>14</v>
      </c>
      <c r="C39" s="49">
        <v>19</v>
      </c>
      <c r="D39" s="47" t="s">
        <v>74</v>
      </c>
      <c r="E39" s="47">
        <v>181040</v>
      </c>
      <c r="F39" s="51" t="s">
        <v>115</v>
      </c>
      <c r="G39" s="30">
        <v>4800</v>
      </c>
      <c r="H39" s="39">
        <v>1.01</v>
      </c>
      <c r="I39" s="20" t="s">
        <v>148</v>
      </c>
      <c r="J39" s="24">
        <f t="shared" si="1"/>
        <v>4848</v>
      </c>
      <c r="K39" s="26"/>
      <c r="L39" s="26"/>
      <c r="M39" s="27"/>
      <c r="N39" s="21"/>
      <c r="O39" s="22">
        <f t="shared" si="2"/>
        <v>0</v>
      </c>
      <c r="P39" s="22">
        <f t="shared" si="3"/>
        <v>0</v>
      </c>
    </row>
    <row r="40" spans="1:17" s="11" customFormat="1" ht="99.75">
      <c r="A40" s="19"/>
      <c r="B40" s="48">
        <v>15</v>
      </c>
      <c r="C40" s="49">
        <v>20</v>
      </c>
      <c r="D40" s="47" t="s">
        <v>75</v>
      </c>
      <c r="E40" s="47" t="s">
        <v>113</v>
      </c>
      <c r="F40" s="51" t="s">
        <v>117</v>
      </c>
      <c r="G40" s="30">
        <v>201</v>
      </c>
      <c r="H40" s="39" t="s">
        <v>122</v>
      </c>
      <c r="I40" s="20">
        <v>0.1</v>
      </c>
      <c r="J40" s="24">
        <f t="shared" si="1"/>
        <v>28944</v>
      </c>
      <c r="K40" s="26"/>
      <c r="L40" s="26"/>
      <c r="M40" s="27"/>
      <c r="N40" s="21"/>
      <c r="O40" s="22">
        <f t="shared" si="2"/>
        <v>0</v>
      </c>
      <c r="P40" s="22">
        <f t="shared" si="3"/>
        <v>0</v>
      </c>
    </row>
    <row r="41" spans="1:17" s="11" customFormat="1" ht="99.75" hidden="1">
      <c r="A41" s="19"/>
      <c r="B41" s="48">
        <v>15</v>
      </c>
      <c r="C41" s="49" t="s">
        <v>43</v>
      </c>
      <c r="D41" s="47" t="s">
        <v>76</v>
      </c>
      <c r="E41" s="47">
        <v>181076</v>
      </c>
      <c r="F41" s="51" t="s">
        <v>117</v>
      </c>
      <c r="G41" s="30">
        <v>189</v>
      </c>
      <c r="H41" s="39">
        <v>144</v>
      </c>
      <c r="I41" s="20" t="s">
        <v>149</v>
      </c>
      <c r="J41" s="24">
        <f t="shared" si="1"/>
        <v>27216</v>
      </c>
      <c r="K41" s="26"/>
      <c r="L41" s="26"/>
      <c r="M41" s="27"/>
      <c r="N41" s="21"/>
      <c r="O41" s="22">
        <f t="shared" si="2"/>
        <v>0</v>
      </c>
      <c r="P41" s="22">
        <f t="shared" si="3"/>
        <v>0</v>
      </c>
      <c r="Q41" s="11" t="s">
        <v>150</v>
      </c>
    </row>
    <row r="42" spans="1:17" s="11" customFormat="1" ht="99.75" hidden="1">
      <c r="A42" s="19"/>
      <c r="B42" s="48">
        <v>15</v>
      </c>
      <c r="C42" s="49" t="s">
        <v>44</v>
      </c>
      <c r="D42" s="47" t="s">
        <v>77</v>
      </c>
      <c r="E42" s="47">
        <v>181077</v>
      </c>
      <c r="F42" s="51" t="s">
        <v>117</v>
      </c>
      <c r="G42" s="30">
        <v>12</v>
      </c>
      <c r="H42" s="39">
        <v>144</v>
      </c>
      <c r="I42" s="20" t="s">
        <v>149</v>
      </c>
      <c r="J42" s="24">
        <f t="shared" si="1"/>
        <v>1728</v>
      </c>
      <c r="K42" s="26"/>
      <c r="L42" s="26"/>
      <c r="M42" s="27"/>
      <c r="N42" s="21"/>
      <c r="O42" s="22">
        <f t="shared" si="2"/>
        <v>0</v>
      </c>
      <c r="P42" s="22">
        <f t="shared" si="3"/>
        <v>0</v>
      </c>
      <c r="Q42" s="11" t="s">
        <v>150</v>
      </c>
    </row>
    <row r="43" spans="1:17" s="11" customFormat="1" ht="57">
      <c r="A43" s="19"/>
      <c r="B43" s="48">
        <v>16</v>
      </c>
      <c r="C43" s="49" t="s">
        <v>45</v>
      </c>
      <c r="D43" s="47" t="s">
        <v>78</v>
      </c>
      <c r="E43" s="47" t="s">
        <v>114</v>
      </c>
      <c r="F43" s="51" t="s">
        <v>115</v>
      </c>
      <c r="G43" s="30"/>
      <c r="H43" s="39" t="s">
        <v>118</v>
      </c>
      <c r="I43" s="20"/>
      <c r="J43" s="24">
        <f>SUM(J44:J45)</f>
        <v>93162.959999999992</v>
      </c>
      <c r="K43" s="26"/>
      <c r="L43" s="26"/>
      <c r="M43" s="27"/>
      <c r="N43" s="21"/>
      <c r="O43" s="22">
        <f t="shared" ref="O43:P43" si="7">SUM(O44:O45)</f>
        <v>0</v>
      </c>
      <c r="P43" s="22">
        <f t="shared" si="7"/>
        <v>0</v>
      </c>
    </row>
    <row r="44" spans="1:17" s="11" customFormat="1" ht="57">
      <c r="A44" s="19"/>
      <c r="B44" s="48">
        <v>16</v>
      </c>
      <c r="C44" s="49">
        <v>21</v>
      </c>
      <c r="D44" s="47" t="s">
        <v>79</v>
      </c>
      <c r="E44" s="47">
        <v>181067</v>
      </c>
      <c r="F44" s="51" t="s">
        <v>115</v>
      </c>
      <c r="G44" s="30">
        <v>53793</v>
      </c>
      <c r="H44" s="39" t="s">
        <v>123</v>
      </c>
      <c r="I44" s="20" t="s">
        <v>148</v>
      </c>
      <c r="J44" s="24">
        <f t="shared" si="1"/>
        <v>64551.6</v>
      </c>
      <c r="K44" s="26"/>
      <c r="L44" s="26"/>
      <c r="M44" s="27"/>
      <c r="N44" s="21"/>
      <c r="O44" s="22">
        <f t="shared" si="2"/>
        <v>0</v>
      </c>
      <c r="P44" s="22">
        <f t="shared" si="3"/>
        <v>0</v>
      </c>
    </row>
    <row r="45" spans="1:17" s="11" customFormat="1" ht="57">
      <c r="A45" s="19"/>
      <c r="B45" s="48">
        <v>16</v>
      </c>
      <c r="C45" s="49">
        <v>22</v>
      </c>
      <c r="D45" s="47" t="s">
        <v>80</v>
      </c>
      <c r="E45" s="47">
        <v>181068</v>
      </c>
      <c r="F45" s="51" t="s">
        <v>115</v>
      </c>
      <c r="G45" s="30">
        <v>6444</v>
      </c>
      <c r="H45" s="39" t="s">
        <v>124</v>
      </c>
      <c r="I45" s="20" t="s">
        <v>148</v>
      </c>
      <c r="J45" s="24">
        <f t="shared" si="1"/>
        <v>28611.360000000001</v>
      </c>
      <c r="K45" s="26"/>
      <c r="L45" s="26"/>
      <c r="M45" s="27"/>
      <c r="N45" s="21"/>
      <c r="O45" s="22">
        <f t="shared" si="2"/>
        <v>0</v>
      </c>
      <c r="P45" s="22">
        <f t="shared" si="3"/>
        <v>0</v>
      </c>
    </row>
    <row r="46" spans="1:17" s="11" customFormat="1" ht="42.75">
      <c r="A46" s="19"/>
      <c r="B46" s="48">
        <v>17</v>
      </c>
      <c r="C46" s="49">
        <v>23</v>
      </c>
      <c r="D46" s="47" t="s">
        <v>81</v>
      </c>
      <c r="E46" s="47">
        <v>180742</v>
      </c>
      <c r="F46" s="51" t="s">
        <v>115</v>
      </c>
      <c r="G46" s="30">
        <v>375</v>
      </c>
      <c r="H46" s="39">
        <v>39.68</v>
      </c>
      <c r="I46" s="20" t="s">
        <v>148</v>
      </c>
      <c r="J46" s="24">
        <f t="shared" si="1"/>
        <v>14880</v>
      </c>
      <c r="K46" s="26"/>
      <c r="L46" s="26"/>
      <c r="M46" s="27"/>
      <c r="N46" s="21"/>
      <c r="O46" s="22">
        <f t="shared" si="2"/>
        <v>0</v>
      </c>
      <c r="P46" s="22">
        <f t="shared" si="3"/>
        <v>0</v>
      </c>
    </row>
    <row r="47" spans="1:17" s="11" customFormat="1" ht="71.25">
      <c r="A47" s="19"/>
      <c r="B47" s="48">
        <v>18</v>
      </c>
      <c r="C47" s="49">
        <v>24</v>
      </c>
      <c r="D47" s="47" t="s">
        <v>82</v>
      </c>
      <c r="E47" s="47">
        <v>181181</v>
      </c>
      <c r="F47" s="51" t="s">
        <v>115</v>
      </c>
      <c r="G47" s="30">
        <v>145782</v>
      </c>
      <c r="H47" s="39" t="s">
        <v>125</v>
      </c>
      <c r="I47" s="20" t="s">
        <v>148</v>
      </c>
      <c r="J47" s="24">
        <f t="shared" si="1"/>
        <v>112981.05</v>
      </c>
      <c r="K47" s="26"/>
      <c r="L47" s="26"/>
      <c r="M47" s="52"/>
      <c r="N47" s="21"/>
      <c r="O47" s="22">
        <f t="shared" si="2"/>
        <v>0</v>
      </c>
      <c r="P47" s="22">
        <f t="shared" si="3"/>
        <v>0</v>
      </c>
    </row>
    <row r="48" spans="1:17" s="11" customFormat="1" ht="16.5">
      <c r="A48" s="19"/>
      <c r="B48" s="48">
        <v>19</v>
      </c>
      <c r="C48" s="49" t="s">
        <v>46</v>
      </c>
      <c r="D48" s="47" t="s">
        <v>56</v>
      </c>
      <c r="E48" s="47"/>
      <c r="F48" s="51"/>
      <c r="G48" s="30"/>
      <c r="H48" s="39"/>
      <c r="I48" s="20"/>
      <c r="J48" s="24">
        <f>SUM(J49:J50)</f>
        <v>20132.55</v>
      </c>
      <c r="K48" s="26"/>
      <c r="L48" s="26"/>
      <c r="M48" s="27"/>
      <c r="N48" s="21"/>
      <c r="O48" s="22">
        <f t="shared" ref="O48:P48" si="8">SUM(O49:O50)</f>
        <v>0</v>
      </c>
      <c r="P48" s="22">
        <f t="shared" si="8"/>
        <v>0</v>
      </c>
    </row>
    <row r="49" spans="1:16" s="11" customFormat="1" ht="71.25">
      <c r="A49" s="19"/>
      <c r="B49" s="48">
        <v>19</v>
      </c>
      <c r="C49" s="49">
        <v>25</v>
      </c>
      <c r="D49" s="47" t="s">
        <v>83</v>
      </c>
      <c r="E49" s="47">
        <v>181051</v>
      </c>
      <c r="F49" s="51" t="s">
        <v>115</v>
      </c>
      <c r="G49" s="30">
        <v>402</v>
      </c>
      <c r="H49" s="39" t="s">
        <v>126</v>
      </c>
      <c r="I49" s="20" t="s">
        <v>148</v>
      </c>
      <c r="J49" s="24">
        <f t="shared" si="1"/>
        <v>2653.2</v>
      </c>
      <c r="K49" s="26"/>
      <c r="L49" s="26"/>
      <c r="M49" s="27"/>
      <c r="N49" s="21"/>
      <c r="O49" s="22">
        <f t="shared" si="2"/>
        <v>0</v>
      </c>
      <c r="P49" s="22">
        <f t="shared" si="3"/>
        <v>0</v>
      </c>
    </row>
    <row r="50" spans="1:16" s="11" customFormat="1" ht="85.5">
      <c r="A50" s="19"/>
      <c r="B50" s="48">
        <v>19</v>
      </c>
      <c r="C50" s="49">
        <v>26</v>
      </c>
      <c r="D50" s="47" t="s">
        <v>84</v>
      </c>
      <c r="E50" s="47">
        <v>181066</v>
      </c>
      <c r="F50" s="51" t="s">
        <v>115</v>
      </c>
      <c r="G50" s="30">
        <v>1953</v>
      </c>
      <c r="H50" s="39" t="s">
        <v>127</v>
      </c>
      <c r="I50" s="20" t="s">
        <v>148</v>
      </c>
      <c r="J50" s="24">
        <f t="shared" si="1"/>
        <v>17479.349999999999</v>
      </c>
      <c r="K50" s="26"/>
      <c r="L50" s="26"/>
      <c r="M50" s="27"/>
      <c r="N50" s="21"/>
      <c r="O50" s="22">
        <f t="shared" si="2"/>
        <v>0</v>
      </c>
      <c r="P50" s="22">
        <f t="shared" si="3"/>
        <v>0</v>
      </c>
    </row>
    <row r="51" spans="1:16" s="11" customFormat="1" ht="85.5">
      <c r="A51" s="19"/>
      <c r="B51" s="48">
        <v>20</v>
      </c>
      <c r="C51" s="49">
        <v>27</v>
      </c>
      <c r="D51" s="47" t="s">
        <v>85</v>
      </c>
      <c r="E51" s="47">
        <v>181046</v>
      </c>
      <c r="F51" s="51" t="s">
        <v>115</v>
      </c>
      <c r="G51" s="30">
        <v>1983</v>
      </c>
      <c r="H51" s="39" t="s">
        <v>128</v>
      </c>
      <c r="I51" s="20" t="s">
        <v>148</v>
      </c>
      <c r="J51" s="24">
        <f t="shared" si="1"/>
        <v>49931.94</v>
      </c>
      <c r="K51" s="26"/>
      <c r="L51" s="26"/>
      <c r="M51" s="27"/>
      <c r="N51" s="21"/>
      <c r="O51" s="22">
        <f t="shared" si="2"/>
        <v>0</v>
      </c>
      <c r="P51" s="22">
        <f t="shared" si="3"/>
        <v>0</v>
      </c>
    </row>
    <row r="52" spans="1:16" s="11" customFormat="1" ht="71.25">
      <c r="A52" s="19"/>
      <c r="B52" s="48">
        <v>21</v>
      </c>
      <c r="C52" s="49">
        <v>28</v>
      </c>
      <c r="D52" s="47" t="s">
        <v>86</v>
      </c>
      <c r="E52" s="47">
        <v>181071</v>
      </c>
      <c r="F52" s="51" t="s">
        <v>115</v>
      </c>
      <c r="G52" s="30">
        <v>288</v>
      </c>
      <c r="H52" s="39" t="s">
        <v>129</v>
      </c>
      <c r="I52" s="20" t="s">
        <v>148</v>
      </c>
      <c r="J52" s="24">
        <f t="shared" si="1"/>
        <v>6350.4</v>
      </c>
      <c r="K52" s="26"/>
      <c r="L52" s="26"/>
      <c r="M52" s="27"/>
      <c r="N52" s="21"/>
      <c r="O52" s="22">
        <f t="shared" si="2"/>
        <v>0</v>
      </c>
      <c r="P52" s="22">
        <f t="shared" si="3"/>
        <v>0</v>
      </c>
    </row>
    <row r="53" spans="1:16" s="11" customFormat="1" ht="16.5">
      <c r="A53" s="19"/>
      <c r="B53" s="48">
        <v>22</v>
      </c>
      <c r="C53" s="49" t="s">
        <v>47</v>
      </c>
      <c r="D53" s="47" t="s">
        <v>56</v>
      </c>
      <c r="E53" s="47"/>
      <c r="F53" s="51"/>
      <c r="G53" s="30"/>
      <c r="H53" s="39"/>
      <c r="I53" s="20"/>
      <c r="J53" s="24">
        <f>SUM(J54:J55)</f>
        <v>92337</v>
      </c>
      <c r="K53" s="26"/>
      <c r="L53" s="26"/>
      <c r="M53" s="27"/>
      <c r="N53" s="21"/>
      <c r="O53" s="22">
        <f t="shared" ref="O53:P53" si="9">SUM(O54:O55)</f>
        <v>0</v>
      </c>
      <c r="P53" s="22">
        <f t="shared" si="9"/>
        <v>0</v>
      </c>
    </row>
    <row r="54" spans="1:16" s="11" customFormat="1" ht="71.25">
      <c r="A54" s="19"/>
      <c r="B54" s="48">
        <v>22</v>
      </c>
      <c r="C54" s="49">
        <v>29</v>
      </c>
      <c r="D54" s="47" t="s">
        <v>87</v>
      </c>
      <c r="E54" s="47">
        <v>181043</v>
      </c>
      <c r="F54" s="51" t="s">
        <v>117</v>
      </c>
      <c r="G54" s="30">
        <v>876</v>
      </c>
      <c r="H54" s="39" t="s">
        <v>130</v>
      </c>
      <c r="I54" s="20">
        <v>0.21</v>
      </c>
      <c r="J54" s="24">
        <f t="shared" si="1"/>
        <v>85848</v>
      </c>
      <c r="K54" s="26"/>
      <c r="L54" s="26"/>
      <c r="M54" s="27"/>
      <c r="N54" s="21"/>
      <c r="O54" s="22">
        <f t="shared" si="2"/>
        <v>0</v>
      </c>
      <c r="P54" s="22">
        <f t="shared" si="3"/>
        <v>0</v>
      </c>
    </row>
    <row r="55" spans="1:16" s="11" customFormat="1" ht="71.25">
      <c r="A55" s="19"/>
      <c r="B55" s="48">
        <v>22</v>
      </c>
      <c r="C55" s="49">
        <v>30</v>
      </c>
      <c r="D55" s="47" t="s">
        <v>88</v>
      </c>
      <c r="E55" s="47">
        <v>212325</v>
      </c>
      <c r="F55" s="51" t="s">
        <v>117</v>
      </c>
      <c r="G55" s="30">
        <v>60</v>
      </c>
      <c r="H55" s="39" t="s">
        <v>131</v>
      </c>
      <c r="I55" s="20">
        <v>0.21</v>
      </c>
      <c r="J55" s="24">
        <f t="shared" si="1"/>
        <v>6489</v>
      </c>
      <c r="K55" s="26"/>
      <c r="L55" s="26"/>
      <c r="M55" s="27"/>
      <c r="N55" s="21"/>
      <c r="O55" s="22">
        <f t="shared" si="2"/>
        <v>0</v>
      </c>
      <c r="P55" s="22">
        <f t="shared" si="3"/>
        <v>0</v>
      </c>
    </row>
    <row r="56" spans="1:16" s="11" customFormat="1" ht="71.25">
      <c r="A56" s="19"/>
      <c r="B56" s="48">
        <v>23</v>
      </c>
      <c r="C56" s="49">
        <v>31</v>
      </c>
      <c r="D56" s="47" t="s">
        <v>89</v>
      </c>
      <c r="E56" s="47">
        <v>181073</v>
      </c>
      <c r="F56" s="51" t="s">
        <v>117</v>
      </c>
      <c r="G56" s="30">
        <v>34068</v>
      </c>
      <c r="H56" s="39" t="s">
        <v>132</v>
      </c>
      <c r="I56" s="20" t="s">
        <v>148</v>
      </c>
      <c r="J56" s="24">
        <f t="shared" si="1"/>
        <v>49398.6</v>
      </c>
      <c r="K56" s="26"/>
      <c r="L56" s="26"/>
      <c r="M56" s="27"/>
      <c r="N56" s="21"/>
      <c r="O56" s="22">
        <f t="shared" si="2"/>
        <v>0</v>
      </c>
      <c r="P56" s="22">
        <f t="shared" si="3"/>
        <v>0</v>
      </c>
    </row>
    <row r="57" spans="1:16" s="11" customFormat="1" ht="71.25">
      <c r="A57" s="19"/>
      <c r="B57" s="48">
        <v>24</v>
      </c>
      <c r="C57" s="49">
        <v>32</v>
      </c>
      <c r="D57" s="47" t="s">
        <v>90</v>
      </c>
      <c r="E57" s="47">
        <v>181091</v>
      </c>
      <c r="F57" s="51" t="s">
        <v>117</v>
      </c>
      <c r="G57" s="30">
        <v>30</v>
      </c>
      <c r="H57" s="39" t="s">
        <v>133</v>
      </c>
      <c r="I57" s="20" t="s">
        <v>149</v>
      </c>
      <c r="J57" s="24">
        <f t="shared" si="1"/>
        <v>5430</v>
      </c>
      <c r="K57" s="26"/>
      <c r="L57" s="26"/>
      <c r="M57" s="27"/>
      <c r="N57" s="21"/>
      <c r="O57" s="22">
        <f t="shared" si="2"/>
        <v>0</v>
      </c>
      <c r="P57" s="22">
        <f t="shared" si="3"/>
        <v>0</v>
      </c>
    </row>
    <row r="58" spans="1:16" s="11" customFormat="1" ht="16.5">
      <c r="A58" s="19"/>
      <c r="B58" s="48">
        <v>25</v>
      </c>
      <c r="C58" s="49" t="s">
        <v>48</v>
      </c>
      <c r="D58" s="47" t="s">
        <v>56</v>
      </c>
      <c r="E58" s="47"/>
      <c r="F58" s="51"/>
      <c r="G58" s="30"/>
      <c r="H58" s="39"/>
      <c r="I58" s="20"/>
      <c r="J58" s="24">
        <f>SUM(J59:J60)</f>
        <v>14385</v>
      </c>
      <c r="K58" s="26"/>
      <c r="L58" s="26"/>
      <c r="M58" s="27"/>
      <c r="N58" s="21"/>
      <c r="O58" s="22">
        <f t="shared" ref="O58:P58" si="10">SUM(O59:O60)</f>
        <v>0</v>
      </c>
      <c r="P58" s="22">
        <f t="shared" si="10"/>
        <v>0</v>
      </c>
    </row>
    <row r="59" spans="1:16" s="11" customFormat="1" ht="99.75">
      <c r="A59" s="19"/>
      <c r="B59" s="48">
        <v>25</v>
      </c>
      <c r="C59" s="49">
        <v>33</v>
      </c>
      <c r="D59" s="47" t="s">
        <v>91</v>
      </c>
      <c r="E59" s="47">
        <v>181063</v>
      </c>
      <c r="F59" s="51" t="s">
        <v>115</v>
      </c>
      <c r="G59" s="30">
        <v>21</v>
      </c>
      <c r="H59" s="39">
        <v>125</v>
      </c>
      <c r="I59" s="20" t="s">
        <v>148</v>
      </c>
      <c r="J59" s="24">
        <f t="shared" si="1"/>
        <v>2625</v>
      </c>
      <c r="K59" s="26"/>
      <c r="L59" s="26"/>
      <c r="M59" s="27"/>
      <c r="N59" s="21"/>
      <c r="O59" s="22">
        <f t="shared" si="2"/>
        <v>0</v>
      </c>
      <c r="P59" s="22">
        <f t="shared" si="3"/>
        <v>0</v>
      </c>
    </row>
    <row r="60" spans="1:16" s="11" customFormat="1" ht="85.5">
      <c r="A60" s="19"/>
      <c r="B60" s="48">
        <v>25</v>
      </c>
      <c r="C60" s="49">
        <v>34</v>
      </c>
      <c r="D60" s="47" t="s">
        <v>92</v>
      </c>
      <c r="E60" s="47">
        <v>181054</v>
      </c>
      <c r="F60" s="51" t="s">
        <v>115</v>
      </c>
      <c r="G60" s="30">
        <v>120</v>
      </c>
      <c r="H60" s="39" t="s">
        <v>130</v>
      </c>
      <c r="I60" s="20" t="s">
        <v>148</v>
      </c>
      <c r="J60" s="24">
        <f t="shared" si="1"/>
        <v>11760</v>
      </c>
      <c r="K60" s="26"/>
      <c r="L60" s="26"/>
      <c r="M60" s="27"/>
      <c r="N60" s="21"/>
      <c r="O60" s="22">
        <f t="shared" si="2"/>
        <v>0</v>
      </c>
      <c r="P60" s="22">
        <f t="shared" si="3"/>
        <v>0</v>
      </c>
    </row>
    <row r="61" spans="1:16" s="11" customFormat="1" ht="16.5">
      <c r="A61" s="19"/>
      <c r="B61" s="48">
        <v>26</v>
      </c>
      <c r="C61" s="49" t="s">
        <v>49</v>
      </c>
      <c r="D61" s="47" t="s">
        <v>56</v>
      </c>
      <c r="E61" s="47"/>
      <c r="F61" s="51"/>
      <c r="G61" s="30"/>
      <c r="H61" s="39"/>
      <c r="I61" s="20"/>
      <c r="J61" s="24">
        <f>SUM(J62:J64)</f>
        <v>270462</v>
      </c>
      <c r="K61" s="26"/>
      <c r="L61" s="26"/>
      <c r="M61" s="27"/>
      <c r="N61" s="21"/>
      <c r="O61" s="22">
        <f t="shared" ref="O61:P61" si="11">SUM(O62:O64)</f>
        <v>0</v>
      </c>
      <c r="P61" s="22">
        <f t="shared" si="11"/>
        <v>0</v>
      </c>
    </row>
    <row r="62" spans="1:16" s="11" customFormat="1" ht="57">
      <c r="A62" s="19"/>
      <c r="B62" s="48">
        <v>26</v>
      </c>
      <c r="C62" s="49">
        <v>35</v>
      </c>
      <c r="D62" s="47" t="s">
        <v>93</v>
      </c>
      <c r="E62" s="47">
        <v>212913</v>
      </c>
      <c r="F62" s="51" t="s">
        <v>115</v>
      </c>
      <c r="G62" s="30">
        <v>1140</v>
      </c>
      <c r="H62" s="39" t="s">
        <v>134</v>
      </c>
      <c r="I62" s="20" t="s">
        <v>148</v>
      </c>
      <c r="J62" s="24">
        <f t="shared" si="1"/>
        <v>10260</v>
      </c>
      <c r="K62" s="26"/>
      <c r="L62" s="26"/>
      <c r="M62" s="27"/>
      <c r="N62" s="21"/>
      <c r="O62" s="22">
        <f t="shared" si="2"/>
        <v>0</v>
      </c>
      <c r="P62" s="22">
        <f t="shared" si="3"/>
        <v>0</v>
      </c>
    </row>
    <row r="63" spans="1:16" s="11" customFormat="1" ht="28.5">
      <c r="A63" s="19"/>
      <c r="B63" s="48">
        <v>26</v>
      </c>
      <c r="C63" s="49">
        <v>36</v>
      </c>
      <c r="D63" s="47" t="s">
        <v>94</v>
      </c>
      <c r="E63" s="47">
        <v>181108</v>
      </c>
      <c r="F63" s="51" t="s">
        <v>115</v>
      </c>
      <c r="G63" s="30">
        <v>3870</v>
      </c>
      <c r="H63" s="39" t="s">
        <v>135</v>
      </c>
      <c r="I63" s="20" t="s">
        <v>148</v>
      </c>
      <c r="J63" s="24">
        <f t="shared" si="1"/>
        <v>5031</v>
      </c>
      <c r="K63" s="26"/>
      <c r="L63" s="26"/>
      <c r="M63" s="27"/>
      <c r="N63" s="21"/>
      <c r="O63" s="22">
        <f t="shared" si="2"/>
        <v>0</v>
      </c>
      <c r="P63" s="22">
        <f t="shared" si="3"/>
        <v>0</v>
      </c>
    </row>
    <row r="64" spans="1:16" s="11" customFormat="1" ht="42.75">
      <c r="A64" s="19"/>
      <c r="B64" s="48">
        <v>26</v>
      </c>
      <c r="C64" s="49">
        <v>37</v>
      </c>
      <c r="D64" s="47" t="s">
        <v>95</v>
      </c>
      <c r="E64" s="47">
        <v>181107</v>
      </c>
      <c r="F64" s="51" t="s">
        <v>115</v>
      </c>
      <c r="G64" s="30">
        <v>6090</v>
      </c>
      <c r="H64" s="39" t="s">
        <v>136</v>
      </c>
      <c r="I64" s="20" t="s">
        <v>148</v>
      </c>
      <c r="J64" s="24">
        <f t="shared" si="1"/>
        <v>255171</v>
      </c>
      <c r="K64" s="26"/>
      <c r="L64" s="26"/>
      <c r="M64" s="27"/>
      <c r="N64" s="21"/>
      <c r="O64" s="22">
        <f t="shared" si="2"/>
        <v>0</v>
      </c>
      <c r="P64" s="22">
        <f t="shared" si="3"/>
        <v>0</v>
      </c>
    </row>
    <row r="65" spans="1:16" s="11" customFormat="1" ht="28.5">
      <c r="A65" s="19"/>
      <c r="B65" s="48">
        <v>27</v>
      </c>
      <c r="C65" s="49">
        <v>38</v>
      </c>
      <c r="D65" s="47" t="s">
        <v>96</v>
      </c>
      <c r="E65" s="47">
        <v>200108</v>
      </c>
      <c r="F65" s="51" t="s">
        <v>115</v>
      </c>
      <c r="G65" s="30">
        <v>201</v>
      </c>
      <c r="H65" s="39" t="s">
        <v>137</v>
      </c>
      <c r="I65" s="20" t="s">
        <v>148</v>
      </c>
      <c r="J65" s="24">
        <f t="shared" si="1"/>
        <v>45426</v>
      </c>
      <c r="K65" s="26"/>
      <c r="L65" s="26"/>
      <c r="M65" s="27"/>
      <c r="N65" s="21"/>
      <c r="O65" s="22">
        <f t="shared" si="2"/>
        <v>0</v>
      </c>
      <c r="P65" s="22">
        <f t="shared" si="3"/>
        <v>0</v>
      </c>
    </row>
    <row r="66" spans="1:16" s="11" customFormat="1" ht="57">
      <c r="A66" s="19"/>
      <c r="B66" s="48">
        <v>28</v>
      </c>
      <c r="C66" s="49">
        <v>39</v>
      </c>
      <c r="D66" s="47" t="s">
        <v>97</v>
      </c>
      <c r="E66" s="47">
        <v>181053</v>
      </c>
      <c r="F66" s="51" t="s">
        <v>115</v>
      </c>
      <c r="G66" s="30">
        <v>825</v>
      </c>
      <c r="H66" s="39" t="s">
        <v>138</v>
      </c>
      <c r="I66" s="20" t="s">
        <v>148</v>
      </c>
      <c r="J66" s="24">
        <f t="shared" si="1"/>
        <v>24750</v>
      </c>
      <c r="K66" s="26"/>
      <c r="L66" s="26"/>
      <c r="M66" s="27"/>
      <c r="N66" s="21"/>
      <c r="O66" s="22">
        <f t="shared" si="2"/>
        <v>0</v>
      </c>
      <c r="P66" s="22">
        <f t="shared" si="3"/>
        <v>0</v>
      </c>
    </row>
    <row r="67" spans="1:16" s="11" customFormat="1" ht="57">
      <c r="A67" s="19"/>
      <c r="B67" s="48">
        <v>29</v>
      </c>
      <c r="C67" s="49">
        <v>40</v>
      </c>
      <c r="D67" s="47" t="s">
        <v>98</v>
      </c>
      <c r="E67" s="47">
        <v>181159</v>
      </c>
      <c r="F67" s="51" t="s">
        <v>115</v>
      </c>
      <c r="G67" s="30">
        <v>10518</v>
      </c>
      <c r="H67" s="39" t="s">
        <v>139</v>
      </c>
      <c r="I67" s="20" t="s">
        <v>148</v>
      </c>
      <c r="J67" s="24">
        <f t="shared" si="1"/>
        <v>10097.280000000001</v>
      </c>
      <c r="K67" s="26"/>
      <c r="L67" s="26"/>
      <c r="M67" s="27"/>
      <c r="N67" s="21"/>
      <c r="O67" s="22">
        <f t="shared" si="2"/>
        <v>0</v>
      </c>
      <c r="P67" s="22">
        <f t="shared" si="3"/>
        <v>0</v>
      </c>
    </row>
    <row r="68" spans="1:16" s="11" customFormat="1" ht="42.75">
      <c r="A68" s="19"/>
      <c r="B68" s="48">
        <v>30</v>
      </c>
      <c r="C68" s="49">
        <v>41</v>
      </c>
      <c r="D68" s="47" t="s">
        <v>99</v>
      </c>
      <c r="E68" s="47">
        <v>181160</v>
      </c>
      <c r="F68" s="51" t="s">
        <v>115</v>
      </c>
      <c r="G68" s="30">
        <v>4290</v>
      </c>
      <c r="H68" s="39" t="s">
        <v>140</v>
      </c>
      <c r="I68" s="20" t="s">
        <v>148</v>
      </c>
      <c r="J68" s="24">
        <f t="shared" si="1"/>
        <v>3775.2</v>
      </c>
      <c r="K68" s="26"/>
      <c r="L68" s="26"/>
      <c r="M68" s="27"/>
      <c r="N68" s="21"/>
      <c r="O68" s="22">
        <f t="shared" si="2"/>
        <v>0</v>
      </c>
      <c r="P68" s="22">
        <f t="shared" si="3"/>
        <v>0</v>
      </c>
    </row>
    <row r="69" spans="1:16" s="11" customFormat="1" ht="16.5">
      <c r="A69" s="19"/>
      <c r="B69" s="48">
        <v>31</v>
      </c>
      <c r="C69" s="49" t="s">
        <v>50</v>
      </c>
      <c r="D69" s="47" t="s">
        <v>56</v>
      </c>
      <c r="E69" s="47"/>
      <c r="F69" s="51"/>
      <c r="G69" s="30"/>
      <c r="H69" s="39"/>
      <c r="I69" s="20"/>
      <c r="J69" s="24">
        <f>SUM(J70:J71)</f>
        <v>8798.4</v>
      </c>
      <c r="K69" s="26"/>
      <c r="L69" s="26"/>
      <c r="M69" s="27"/>
      <c r="N69" s="21"/>
      <c r="O69" s="22">
        <f t="shared" ref="O69:P69" si="12">SUM(O70:O71)</f>
        <v>0</v>
      </c>
      <c r="P69" s="22">
        <f t="shared" si="12"/>
        <v>0</v>
      </c>
    </row>
    <row r="70" spans="1:16" s="11" customFormat="1" ht="57">
      <c r="A70" s="19"/>
      <c r="B70" s="48">
        <v>31</v>
      </c>
      <c r="C70" s="49">
        <v>42</v>
      </c>
      <c r="D70" s="47" t="s">
        <v>100</v>
      </c>
      <c r="E70" s="47">
        <v>181184</v>
      </c>
      <c r="F70" s="51" t="s">
        <v>115</v>
      </c>
      <c r="G70" s="30">
        <v>1920</v>
      </c>
      <c r="H70" s="39" t="s">
        <v>141</v>
      </c>
      <c r="I70" s="20" t="s">
        <v>148</v>
      </c>
      <c r="J70" s="24">
        <f t="shared" si="1"/>
        <v>4262.3999999999996</v>
      </c>
      <c r="K70" s="26"/>
      <c r="L70" s="26"/>
      <c r="M70" s="27"/>
      <c r="N70" s="21"/>
      <c r="O70" s="22">
        <f t="shared" si="2"/>
        <v>0</v>
      </c>
      <c r="P70" s="22">
        <f t="shared" si="3"/>
        <v>0</v>
      </c>
    </row>
    <row r="71" spans="1:16" s="11" customFormat="1" ht="42.75">
      <c r="A71" s="19"/>
      <c r="B71" s="48">
        <v>31</v>
      </c>
      <c r="C71" s="49">
        <v>43</v>
      </c>
      <c r="D71" s="47" t="s">
        <v>101</v>
      </c>
      <c r="E71" s="47">
        <v>181186</v>
      </c>
      <c r="F71" s="51" t="s">
        <v>115</v>
      </c>
      <c r="G71" s="30">
        <v>9450</v>
      </c>
      <c r="H71" s="39" t="s">
        <v>142</v>
      </c>
      <c r="I71" s="20" t="s">
        <v>148</v>
      </c>
      <c r="J71" s="24">
        <f t="shared" si="1"/>
        <v>4536</v>
      </c>
      <c r="K71" s="26"/>
      <c r="L71" s="26"/>
      <c r="M71" s="27"/>
      <c r="N71" s="21"/>
      <c r="O71" s="22">
        <f t="shared" si="2"/>
        <v>0</v>
      </c>
      <c r="P71" s="22">
        <f t="shared" si="3"/>
        <v>0</v>
      </c>
    </row>
    <row r="72" spans="1:16" s="11" customFormat="1" ht="42.75">
      <c r="A72" s="19"/>
      <c r="B72" s="48">
        <v>32</v>
      </c>
      <c r="C72" s="49">
        <v>44</v>
      </c>
      <c r="D72" s="47" t="s">
        <v>102</v>
      </c>
      <c r="E72" s="47">
        <v>181171</v>
      </c>
      <c r="F72" s="51" t="s">
        <v>115</v>
      </c>
      <c r="G72" s="30">
        <v>42282</v>
      </c>
      <c r="H72" s="39" t="s">
        <v>143</v>
      </c>
      <c r="I72" s="20" t="s">
        <v>148</v>
      </c>
      <c r="J72" s="24">
        <f t="shared" si="1"/>
        <v>38053.800000000003</v>
      </c>
      <c r="K72" s="26"/>
      <c r="L72" s="26"/>
      <c r="M72" s="27"/>
      <c r="N72" s="21"/>
      <c r="O72" s="22">
        <f t="shared" si="2"/>
        <v>0</v>
      </c>
      <c r="P72" s="22">
        <f t="shared" si="3"/>
        <v>0</v>
      </c>
    </row>
    <row r="73" spans="1:16" s="11" customFormat="1" ht="71.25">
      <c r="A73" s="19"/>
      <c r="B73" s="48">
        <v>33</v>
      </c>
      <c r="C73" s="49">
        <v>45</v>
      </c>
      <c r="D73" s="47" t="s">
        <v>103</v>
      </c>
      <c r="E73" s="47">
        <v>181172</v>
      </c>
      <c r="F73" s="51" t="s">
        <v>115</v>
      </c>
      <c r="G73" s="30">
        <v>9699</v>
      </c>
      <c r="H73" s="39">
        <v>0.98</v>
      </c>
      <c r="I73" s="20" t="s">
        <v>148</v>
      </c>
      <c r="J73" s="24">
        <f t="shared" si="1"/>
        <v>9505.02</v>
      </c>
      <c r="K73" s="26"/>
      <c r="L73" s="26"/>
      <c r="M73" s="27"/>
      <c r="N73" s="21"/>
      <c r="O73" s="22">
        <f t="shared" si="2"/>
        <v>0</v>
      </c>
      <c r="P73" s="22">
        <f t="shared" si="3"/>
        <v>0</v>
      </c>
    </row>
    <row r="74" spans="1:16" s="11" customFormat="1" ht="57">
      <c r="A74" s="19"/>
      <c r="B74" s="48">
        <v>34</v>
      </c>
      <c r="C74" s="49">
        <v>46</v>
      </c>
      <c r="D74" s="47" t="s">
        <v>104</v>
      </c>
      <c r="E74" s="47">
        <v>181173</v>
      </c>
      <c r="F74" s="51" t="s">
        <v>115</v>
      </c>
      <c r="G74" s="30">
        <v>55173</v>
      </c>
      <c r="H74" s="39" t="s">
        <v>144</v>
      </c>
      <c r="I74" s="20" t="s">
        <v>148</v>
      </c>
      <c r="J74" s="24">
        <f t="shared" si="1"/>
        <v>70345.58</v>
      </c>
      <c r="K74" s="26"/>
      <c r="L74" s="26"/>
      <c r="M74" s="52"/>
      <c r="N74" s="21"/>
      <c r="O74" s="22">
        <f t="shared" si="2"/>
        <v>0</v>
      </c>
      <c r="P74" s="22">
        <f t="shared" si="3"/>
        <v>0</v>
      </c>
    </row>
    <row r="75" spans="1:16" s="11" customFormat="1" ht="57">
      <c r="A75" s="19"/>
      <c r="B75" s="48">
        <v>35</v>
      </c>
      <c r="C75" s="49">
        <v>47</v>
      </c>
      <c r="D75" s="47" t="s">
        <v>105</v>
      </c>
      <c r="E75" s="47">
        <v>187324</v>
      </c>
      <c r="F75" s="51" t="s">
        <v>115</v>
      </c>
      <c r="G75" s="30">
        <v>4950</v>
      </c>
      <c r="H75" s="39">
        <v>0.8</v>
      </c>
      <c r="I75" s="20" t="s">
        <v>148</v>
      </c>
      <c r="J75" s="24">
        <f t="shared" si="1"/>
        <v>3960</v>
      </c>
      <c r="K75" s="26"/>
      <c r="L75" s="26"/>
      <c r="M75" s="27"/>
      <c r="N75" s="21"/>
      <c r="O75" s="22">
        <f t="shared" si="2"/>
        <v>0</v>
      </c>
      <c r="P75" s="22">
        <f t="shared" si="3"/>
        <v>0</v>
      </c>
    </row>
    <row r="76" spans="1:16" s="11" customFormat="1" ht="57">
      <c r="A76" s="19"/>
      <c r="B76" s="48">
        <v>36</v>
      </c>
      <c r="C76" s="49">
        <v>48</v>
      </c>
      <c r="D76" s="47" t="s">
        <v>106</v>
      </c>
      <c r="E76" s="47">
        <v>201209</v>
      </c>
      <c r="F76" s="51" t="s">
        <v>117</v>
      </c>
      <c r="G76" s="30">
        <v>93</v>
      </c>
      <c r="H76" s="39" t="s">
        <v>145</v>
      </c>
      <c r="I76" s="20">
        <v>0.21</v>
      </c>
      <c r="J76" s="24">
        <f t="shared" si="1"/>
        <v>13764</v>
      </c>
      <c r="K76" s="26"/>
      <c r="L76" s="26"/>
      <c r="M76" s="27"/>
      <c r="N76" s="21"/>
      <c r="O76" s="22">
        <f t="shared" si="2"/>
        <v>0</v>
      </c>
      <c r="P76" s="22">
        <f t="shared" si="3"/>
        <v>0</v>
      </c>
    </row>
    <row r="77" spans="1:16" s="11" customFormat="1" ht="71.25">
      <c r="A77" s="19"/>
      <c r="B77" s="48">
        <v>37</v>
      </c>
      <c r="C77" s="49">
        <v>49</v>
      </c>
      <c r="D77" s="47" t="s">
        <v>107</v>
      </c>
      <c r="E77" s="47">
        <v>181179</v>
      </c>
      <c r="F77" s="51" t="s">
        <v>117</v>
      </c>
      <c r="G77" s="30">
        <v>4320</v>
      </c>
      <c r="H77" s="39" t="s">
        <v>146</v>
      </c>
      <c r="I77" s="20" t="s">
        <v>148</v>
      </c>
      <c r="J77" s="24">
        <f t="shared" si="1"/>
        <v>23241.599999999999</v>
      </c>
      <c r="K77" s="26"/>
      <c r="L77" s="26"/>
      <c r="M77" s="27"/>
      <c r="N77" s="21"/>
      <c r="O77" s="22">
        <f t="shared" si="2"/>
        <v>0</v>
      </c>
      <c r="P77" s="22">
        <f t="shared" si="3"/>
        <v>0</v>
      </c>
    </row>
    <row r="78" spans="1:16" s="11" customFormat="1" ht="42.75">
      <c r="A78" s="19"/>
      <c r="B78" s="48">
        <v>38</v>
      </c>
      <c r="C78" s="49">
        <v>50</v>
      </c>
      <c r="D78" s="47" t="s">
        <v>108</v>
      </c>
      <c r="E78" s="47">
        <v>181199</v>
      </c>
      <c r="F78" s="51" t="s">
        <v>115</v>
      </c>
      <c r="G78" s="30">
        <v>34002</v>
      </c>
      <c r="H78" s="39" t="s">
        <v>147</v>
      </c>
      <c r="I78" s="20" t="s">
        <v>148</v>
      </c>
      <c r="J78" s="24">
        <f t="shared" si="1"/>
        <v>10540.62</v>
      </c>
      <c r="K78" s="26"/>
      <c r="L78" s="26"/>
      <c r="M78" s="27"/>
      <c r="N78" s="21"/>
      <c r="O78" s="22">
        <f t="shared" si="2"/>
        <v>0</v>
      </c>
      <c r="P78" s="22">
        <f t="shared" si="3"/>
        <v>0</v>
      </c>
    </row>
    <row r="79" spans="1:16" s="11" customFormat="1" ht="16.5">
      <c r="A79" s="19"/>
      <c r="B79" s="48">
        <v>39</v>
      </c>
      <c r="C79" s="49" t="s">
        <v>51</v>
      </c>
      <c r="D79" s="47" t="s">
        <v>56</v>
      </c>
      <c r="E79" s="47"/>
      <c r="F79" s="51"/>
      <c r="G79" s="30"/>
      <c r="H79" s="39"/>
      <c r="I79" s="20"/>
      <c r="J79" s="24">
        <f>SUM(J80:J81)</f>
        <v>12669.6</v>
      </c>
      <c r="K79" s="26"/>
      <c r="L79" s="26"/>
      <c r="M79" s="27"/>
      <c r="N79" s="21"/>
      <c r="O79" s="22">
        <f t="shared" ref="O79:P79" si="13">SUM(O80:O81)</f>
        <v>0</v>
      </c>
      <c r="P79" s="22">
        <f t="shared" si="13"/>
        <v>0</v>
      </c>
    </row>
    <row r="80" spans="1:16" s="11" customFormat="1" ht="57">
      <c r="A80" s="19"/>
      <c r="B80" s="48">
        <v>39</v>
      </c>
      <c r="C80" s="49">
        <v>51</v>
      </c>
      <c r="D80" s="47" t="s">
        <v>109</v>
      </c>
      <c r="E80" s="47">
        <v>181185</v>
      </c>
      <c r="F80" s="51" t="s">
        <v>115</v>
      </c>
      <c r="G80" s="30">
        <v>2550</v>
      </c>
      <c r="H80" s="39">
        <v>1.21</v>
      </c>
      <c r="I80" s="20" t="s">
        <v>148</v>
      </c>
      <c r="J80" s="24">
        <f t="shared" ref="J80:J81" si="14">ROUND(H80*G80,2)</f>
        <v>3085.5</v>
      </c>
      <c r="K80" s="26"/>
      <c r="L80" s="26"/>
      <c r="M80" s="27"/>
      <c r="N80" s="21"/>
      <c r="O80" s="22">
        <f t="shared" ref="O80:O81" si="15">ROUND(M80*G80,2)</f>
        <v>0</v>
      </c>
      <c r="P80" s="22">
        <f t="shared" ref="P80:P81" si="16">ROUND(M80*(1+N80)*G80,2)</f>
        <v>0</v>
      </c>
    </row>
    <row r="81" spans="1:16" s="11" customFormat="1" ht="71.25">
      <c r="A81" s="19"/>
      <c r="B81" s="48">
        <v>39</v>
      </c>
      <c r="C81" s="49">
        <v>52</v>
      </c>
      <c r="D81" s="47" t="s">
        <v>110</v>
      </c>
      <c r="E81" s="47">
        <v>181180</v>
      </c>
      <c r="F81" s="51" t="s">
        <v>115</v>
      </c>
      <c r="G81" s="30">
        <v>2070</v>
      </c>
      <c r="H81" s="39">
        <v>4.63</v>
      </c>
      <c r="I81" s="20" t="s">
        <v>148</v>
      </c>
      <c r="J81" s="24">
        <f t="shared" si="14"/>
        <v>9584.1</v>
      </c>
      <c r="K81" s="26"/>
      <c r="L81" s="26"/>
      <c r="M81" s="27"/>
      <c r="N81" s="21"/>
      <c r="O81" s="22">
        <f t="shared" si="15"/>
        <v>0</v>
      </c>
      <c r="P81" s="22">
        <f t="shared" si="16"/>
        <v>0</v>
      </c>
    </row>
    <row r="82" spans="1:16" s="31" customFormat="1" ht="45.75" customHeight="1" thickBot="1">
      <c r="A82" s="1"/>
      <c r="B82" s="1"/>
      <c r="C82" s="86" t="s">
        <v>9</v>
      </c>
      <c r="D82" s="87"/>
      <c r="E82" s="88"/>
      <c r="F82" s="1"/>
      <c r="G82" s="2"/>
      <c r="H82" s="3"/>
      <c r="I82" s="3"/>
      <c r="J82" s="23">
        <f>SUM(J15:J81)-J15-J19-J26-J31-J40-J43-J48-J53-J58-J61-J69-J79-J22</f>
        <v>1367210.9000000004</v>
      </c>
      <c r="K82" s="4"/>
      <c r="L82" s="4"/>
      <c r="M82" s="5"/>
      <c r="N82" s="6"/>
      <c r="O82" s="23">
        <f>SUM(O15:O81)-O15-O19-O22-O26-O43-O48-O53-O58-O61-O69-O79</f>
        <v>0</v>
      </c>
      <c r="P82" s="23">
        <f>SUM(P15:P81)-P15-P19-P22-P26-P43-P48-P53-P58-P61-P69-P79</f>
        <v>0</v>
      </c>
    </row>
    <row r="83" spans="1:16" s="28" customFormat="1" ht="15">
      <c r="A83" s="32"/>
      <c r="B83" s="32"/>
      <c r="C83" s="33"/>
      <c r="D83" s="33"/>
      <c r="E83" s="34"/>
      <c r="F83" s="34"/>
      <c r="G83" s="33"/>
      <c r="H83" s="34"/>
      <c r="I83" s="34"/>
      <c r="J83" s="34"/>
      <c r="K83" s="35"/>
      <c r="L83" s="35"/>
      <c r="M83" s="35"/>
      <c r="N83" s="35"/>
      <c r="O83" s="35"/>
      <c r="P83" s="35"/>
    </row>
    <row r="84" spans="1:16" s="28" customFormat="1" ht="44.25" customHeight="1" thickBot="1">
      <c r="C84" s="36"/>
      <c r="D84" s="36"/>
      <c r="E84" s="36"/>
      <c r="F84" s="36"/>
      <c r="G84" s="36"/>
      <c r="H84" s="36"/>
      <c r="I84" s="36"/>
      <c r="J84" s="36"/>
      <c r="K84" s="36"/>
      <c r="L84" s="36"/>
      <c r="M84" s="36"/>
      <c r="N84" s="36"/>
      <c r="O84" s="36"/>
      <c r="P84" s="36"/>
    </row>
    <row r="85" spans="1:16" s="28" customFormat="1" ht="81" customHeight="1" thickBot="1">
      <c r="C85" s="89" t="s">
        <v>27</v>
      </c>
      <c r="D85" s="90"/>
      <c r="E85" s="90"/>
      <c r="F85" s="90"/>
      <c r="G85" s="90"/>
      <c r="H85" s="90"/>
      <c r="I85" s="90"/>
      <c r="J85" s="90"/>
      <c r="K85" s="90"/>
      <c r="L85" s="90"/>
      <c r="M85" s="90"/>
      <c r="N85" s="90"/>
      <c r="O85" s="91"/>
    </row>
    <row r="86" spans="1:16" s="28" customFormat="1" ht="42" customHeight="1" thickBot="1">
      <c r="C86" s="89" t="s">
        <v>30</v>
      </c>
      <c r="D86" s="90"/>
      <c r="E86" s="90"/>
      <c r="F86" s="90"/>
      <c r="G86" s="90"/>
      <c r="H86" s="90"/>
      <c r="I86" s="90"/>
      <c r="J86" s="90"/>
      <c r="K86" s="90"/>
      <c r="L86" s="90"/>
      <c r="M86" s="90"/>
      <c r="N86" s="90"/>
      <c r="O86" s="91"/>
    </row>
    <row r="87" spans="1:16" s="28" customFormat="1" ht="42" customHeight="1" thickBot="1">
      <c r="C87" s="83" t="s">
        <v>33</v>
      </c>
      <c r="D87" s="84"/>
      <c r="E87" s="84"/>
      <c r="F87" s="84"/>
      <c r="G87" s="84"/>
      <c r="H87" s="84"/>
      <c r="I87" s="84"/>
      <c r="J87" s="84"/>
      <c r="K87" s="84"/>
      <c r="L87" s="84"/>
      <c r="M87" s="84"/>
      <c r="N87" s="84"/>
      <c r="O87" s="85"/>
    </row>
    <row r="88" spans="1:16" s="28" customFormat="1" ht="81" customHeight="1" thickBot="1">
      <c r="C88" s="83" t="s">
        <v>31</v>
      </c>
      <c r="D88" s="84"/>
      <c r="E88" s="84"/>
      <c r="F88" s="84"/>
      <c r="G88" s="84"/>
      <c r="H88" s="84"/>
      <c r="I88" s="84"/>
      <c r="J88" s="84"/>
      <c r="K88" s="84"/>
      <c r="L88" s="84"/>
      <c r="M88" s="84"/>
      <c r="N88" s="84"/>
      <c r="O88" s="85"/>
    </row>
    <row r="89" spans="1:16" s="28" customFormat="1" ht="61.5" customHeight="1" thickBot="1">
      <c r="C89" s="83" t="s">
        <v>28</v>
      </c>
      <c r="D89" s="84"/>
      <c r="E89" s="84"/>
      <c r="F89" s="84"/>
      <c r="G89" s="84"/>
      <c r="H89" s="84"/>
      <c r="I89" s="84"/>
      <c r="J89" s="84"/>
      <c r="K89" s="84"/>
      <c r="L89" s="84"/>
      <c r="M89" s="84"/>
      <c r="N89" s="84"/>
      <c r="O89" s="85"/>
    </row>
    <row r="90" spans="1:16" s="28" customFormat="1" ht="46.5" customHeight="1" thickBot="1">
      <c r="C90" s="83" t="s">
        <v>16</v>
      </c>
      <c r="D90" s="84"/>
      <c r="E90" s="84"/>
      <c r="F90" s="84"/>
      <c r="G90" s="84"/>
      <c r="H90" s="84"/>
      <c r="I90" s="84"/>
      <c r="J90" s="84"/>
      <c r="K90" s="84"/>
      <c r="L90" s="84"/>
      <c r="M90" s="84"/>
      <c r="N90" s="84"/>
      <c r="O90" s="85"/>
    </row>
    <row r="91" spans="1:16" s="28" customFormat="1" ht="46.5" customHeight="1" thickBot="1">
      <c r="C91" s="83" t="s">
        <v>20</v>
      </c>
      <c r="D91" s="84"/>
      <c r="E91" s="84"/>
      <c r="F91" s="84"/>
      <c r="G91" s="84"/>
      <c r="H91" s="84"/>
      <c r="I91" s="84"/>
      <c r="J91" s="84"/>
      <c r="K91" s="84"/>
      <c r="L91" s="84"/>
      <c r="M91" s="84"/>
      <c r="N91" s="84"/>
      <c r="O91" s="85"/>
    </row>
    <row r="92" spans="1:16" s="28" customFormat="1" ht="84.75" customHeight="1" thickBot="1">
      <c r="C92" s="78" t="s">
        <v>34</v>
      </c>
      <c r="D92" s="79"/>
      <c r="E92" s="79"/>
      <c r="F92" s="79"/>
      <c r="G92" s="79"/>
      <c r="H92" s="79"/>
      <c r="I92" s="79"/>
      <c r="J92" s="79"/>
      <c r="K92" s="79"/>
      <c r="L92" s="79"/>
      <c r="M92" s="79"/>
      <c r="N92" s="79"/>
      <c r="O92" s="80"/>
    </row>
    <row r="93" spans="1:16" s="28" customFormat="1" ht="24.95" customHeight="1">
      <c r="D93" s="7"/>
    </row>
    <row r="94" spans="1:16" s="28" customFormat="1">
      <c r="D94" s="7"/>
    </row>
    <row r="95" spans="1:16" s="28" customFormat="1"/>
    <row r="96" spans="1:16" s="28" customFormat="1"/>
    <row r="97" s="28" customFormat="1"/>
    <row r="98" s="28" customFormat="1"/>
    <row r="99" s="28" customFormat="1"/>
    <row r="100" s="28" customFormat="1"/>
    <row r="101" s="28" customFormat="1"/>
    <row r="102" s="28" customFormat="1"/>
    <row r="103" s="28" customFormat="1"/>
    <row r="104" s="28" customFormat="1"/>
    <row r="105" s="28" customFormat="1"/>
    <row r="106" s="28" customFormat="1"/>
    <row r="107" s="28" customFormat="1"/>
    <row r="108" s="28" customFormat="1"/>
    <row r="109" s="28" customFormat="1"/>
    <row r="110" s="28" customFormat="1"/>
    <row r="111" s="28" customFormat="1"/>
    <row r="112" s="28" customFormat="1"/>
    <row r="113" s="28" customFormat="1"/>
    <row r="114" s="28" customFormat="1"/>
    <row r="115" s="28" customFormat="1"/>
    <row r="116" s="28" customFormat="1"/>
    <row r="117" s="28" customFormat="1"/>
    <row r="118" s="28" customFormat="1"/>
    <row r="119" s="28" customFormat="1"/>
    <row r="120" s="28" customFormat="1"/>
    <row r="121" s="28" customFormat="1"/>
    <row r="122" s="28" customFormat="1"/>
    <row r="123" s="28" customFormat="1"/>
    <row r="124" s="28" customFormat="1"/>
    <row r="125" s="28" customFormat="1"/>
    <row r="126" s="28" customFormat="1"/>
    <row r="127" s="28" customFormat="1"/>
    <row r="128" s="28" customFormat="1"/>
    <row r="129" s="28" customFormat="1"/>
    <row r="130" s="28" customFormat="1"/>
    <row r="131" s="28" customFormat="1"/>
    <row r="132" s="28" customFormat="1"/>
    <row r="133" s="28" customFormat="1"/>
    <row r="134" s="28" customFormat="1"/>
    <row r="135" s="28" customFormat="1"/>
    <row r="136" s="28" customFormat="1"/>
    <row r="137" s="28" customFormat="1"/>
    <row r="138" s="28" customFormat="1"/>
    <row r="139" s="28" customFormat="1"/>
    <row r="140" s="28" customFormat="1"/>
    <row r="141" s="28" customFormat="1"/>
    <row r="142" s="28" customFormat="1"/>
    <row r="143" s="28" customFormat="1"/>
    <row r="144" s="28" customFormat="1"/>
    <row r="145" s="28" customFormat="1"/>
    <row r="146" s="28" customFormat="1"/>
    <row r="147" s="28" customFormat="1"/>
    <row r="148" s="28" customFormat="1"/>
    <row r="149" s="28" customFormat="1"/>
    <row r="150" s="28" customFormat="1"/>
    <row r="151" s="28" customFormat="1"/>
    <row r="152" s="28" customFormat="1"/>
    <row r="153" s="28" customFormat="1"/>
    <row r="154" s="28" customFormat="1"/>
    <row r="155" s="28" customFormat="1"/>
    <row r="156" s="28" customFormat="1"/>
    <row r="157" s="28" customFormat="1"/>
    <row r="158" s="28" customFormat="1"/>
    <row r="159" s="28" customFormat="1"/>
    <row r="160" s="28" customFormat="1"/>
    <row r="161" s="28" customFormat="1"/>
    <row r="162" s="28" customFormat="1"/>
    <row r="163" s="28" customFormat="1"/>
    <row r="164" s="28" customFormat="1"/>
    <row r="165" s="28" customFormat="1"/>
    <row r="166" s="28" customFormat="1"/>
    <row r="167" s="28" customFormat="1"/>
    <row r="168" s="28" customFormat="1"/>
    <row r="169" s="28" customFormat="1"/>
    <row r="170" s="28" customFormat="1"/>
    <row r="171" s="28" customFormat="1"/>
    <row r="172" s="28" customFormat="1"/>
    <row r="173" s="28" customFormat="1"/>
    <row r="174" s="28" customFormat="1"/>
    <row r="175" s="28" customFormat="1"/>
    <row r="176" s="28" customFormat="1"/>
    <row r="177" spans="7:7" s="28" customFormat="1"/>
    <row r="178" spans="7:7" s="28" customFormat="1"/>
    <row r="179" spans="7:7" s="28" customFormat="1"/>
    <row r="180" spans="7:7" s="28" customFormat="1"/>
    <row r="181" spans="7:7" s="28" customFormat="1"/>
    <row r="182" spans="7:7" s="28" customFormat="1"/>
    <row r="183" spans="7:7" s="28" customFormat="1"/>
    <row r="184" spans="7:7" s="28" customFormat="1"/>
    <row r="185" spans="7:7" s="28" customFormat="1"/>
    <row r="186" spans="7:7" s="28" customFormat="1">
      <c r="G186" s="8"/>
    </row>
    <row r="187" spans="7:7" s="28" customFormat="1">
      <c r="G187" s="8"/>
    </row>
  </sheetData>
  <sheetProtection algorithmName="SHA-512" hashValue="ySOMxumfz+reVd7jDPOGl6AJzFCnHyghsQREo4jtaCw2XlQHtvrZul+5HdHn8Nd+1H1417tbJpl6d/B9g8KgbA==" saltValue="k5FomeWgiRlpz6Pxl7uEUg==" spinCount="100000" sheet="1" objects="1" scenarios="1"/>
  <protectedRanges>
    <protectedRange sqref="D9:D10 L9:L10 K16:N18 K20:N21 K23:N25 K27:N40 K49:N52 K54:N57 K59:N60 K62:N68 K80:N81 K44:N47 K70:N78" name="Rango1"/>
  </protectedRanges>
  <autoFilter ref="B14:Q82" xr:uid="{C66E53C5-3580-4C1A-8F46-EA916BEE8284}">
    <filterColumn colId="15">
      <filters blank="1"/>
    </filterColumn>
  </autoFilter>
  <mergeCells count="28">
    <mergeCell ref="C92:O92"/>
    <mergeCell ref="D9:J9"/>
    <mergeCell ref="C87:O87"/>
    <mergeCell ref="C82:E82"/>
    <mergeCell ref="C13:D13"/>
    <mergeCell ref="C90:O90"/>
    <mergeCell ref="C91:O91"/>
    <mergeCell ref="C88:O88"/>
    <mergeCell ref="C86:O86"/>
    <mergeCell ref="C85:O85"/>
    <mergeCell ref="C89:O89"/>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81">
    <cfRule type="expression" dxfId="1" priority="5" stopIfTrue="1">
      <formula>#REF!&gt;$H15</formula>
    </cfRule>
  </conditionalFormatting>
  <conditionalFormatting sqref="O15:O81">
    <cfRule type="cellIs" dxfId="0" priority="4" stopIfTrue="1" operator="greaterThan">
      <formula>$J15</formula>
    </cfRule>
  </conditionalFormatting>
  <dataValidations count="2">
    <dataValidation type="decimal" operator="equal" allowBlank="1" showInputMessage="1" showErrorMessage="1" errorTitle="2 DECIMALES" error="Se debe introducir un valor con 2 decimales" sqref="M15:M20 M22:M46 M48:M73 M75:M81" xr:uid="{241EA958-B7DE-4F19-AF13-A7556881DC6D}">
      <formula1>TRUNC(M15,2)</formula1>
    </dataValidation>
    <dataValidation type="decimal" operator="equal" allowBlank="1" showInputMessage="1" showErrorMessage="1" errorTitle="3 DECIMALES" error="Se debe introducir un valor con 3 decimales" sqref="M21 M47 M74" xr:uid="{01E33700-9845-4F9F-9672-1271109CC7F0}">
      <formula1>TRUNC(M21,3)</formula1>
    </dataValidation>
  </dataValidations>
  <printOptions horizontalCentered="1" verticalCentered="1"/>
  <pageMargins left="0.23622047244094491" right="0.23622047244094491" top="0.94488188976377963" bottom="0.74803149606299213" header="0.31496062992125984" footer="0.31496062992125984"/>
  <pageSetup paperSize="9" scale="54" fitToHeight="0" orientation="landscape" r:id="rId1"/>
  <headerFooter>
    <oddHeader>&amp;L&amp;G</oddHeader>
    <oddFooter>&amp;C&amp;18&amp;F&amp;R&amp;20&amp;P/&amp;N</oddFooter>
  </headerFooter>
  <rowBreaks count="1" manualBreakCount="1">
    <brk id="84"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59d881-be17-4666-8a52-6bc66e5ab73d">
      <Terms xmlns="http://schemas.microsoft.com/office/infopath/2007/PartnerControls"/>
    </lcf76f155ced4ddcb4097134ff3c332f>
    <TaxCatchAll xmlns="44e8012d-71fe-413e-9307-5fe54acf1bd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3DD31137F348468FD78E561520FA19" ma:contentTypeVersion="14" ma:contentTypeDescription="Crea un document nou" ma:contentTypeScope="" ma:versionID="6b81ef6e32e63c4d89b88476ba09273e">
  <xsd:schema xmlns:xsd="http://www.w3.org/2001/XMLSchema" xmlns:xs="http://www.w3.org/2001/XMLSchema" xmlns:p="http://schemas.microsoft.com/office/2006/metadata/properties" xmlns:ns2="0759d881-be17-4666-8a52-6bc66e5ab73d" xmlns:ns3="44e8012d-71fe-413e-9307-5fe54acf1bd3" targetNamespace="http://schemas.microsoft.com/office/2006/metadata/properties" ma:root="true" ma:fieldsID="c5d2b0a8817da067b9ecd6f1b43a78c4" ns2:_="" ns3:_="">
    <xsd:import namespace="0759d881-be17-4666-8a52-6bc66e5ab73d"/>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59d881-be17-4666-8a52-6bc66e5ab7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1"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 compartit amb detalls" ma:internalName="SharedWithDetails" ma:readOnly="true">
      <xsd:simpleType>
        <xsd:restriction base="dms:Note">
          <xsd:maxLength value="255"/>
        </xsd:restriction>
      </xsd:simpleType>
    </xsd:element>
    <xsd:element name="TaxCatchAll" ma:index="16" nillable="true" ma:displayName="Taxonomy Catch All Column" ma:hidden="true" ma:list="{0c8a1c13-185d-419c-bf1b-370df9fca28c}" ma:internalName="TaxCatchAll" ma:showField="CatchAllData" ma:web="44e8012d-71fe-413e-9307-5fe54acf1bd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1975276B-DBD9-4CF0-832D-087BEAD93DEE}">
  <ds:schemaRefs>
    <ds:schemaRef ds:uri="http://schemas.microsoft.com/office/2006/metadata/properties"/>
    <ds:schemaRef ds:uri="http://schemas.microsoft.com/office/infopath/2007/PartnerControls"/>
    <ds:schemaRef ds:uri="f57226c6-72d7-41ac-8db2-2a3bfc210604"/>
    <ds:schemaRef ds:uri="518beabd-e876-4401-abbd-c5ad4496b4e0"/>
    <ds:schemaRef ds:uri="44e8012d-71fe-413e-9307-5fe54acf1bd3"/>
  </ds:schemaRefs>
</ds:datastoreItem>
</file>

<file path=customXml/itemProps2.xml><?xml version="1.0" encoding="utf-8"?>
<ds:datastoreItem xmlns:ds="http://schemas.openxmlformats.org/officeDocument/2006/customXml" ds:itemID="{F853055A-C989-4460-84C8-84798B926457}"/>
</file>

<file path=customXml/itemProps3.xml><?xml version="1.0" encoding="utf-8"?>
<ds:datastoreItem xmlns:ds="http://schemas.openxmlformats.org/officeDocument/2006/customXml" ds:itemID="{D39C50A6-A6B0-4D64-A98D-B702707E2208}">
  <ds:schemaRefs>
    <ds:schemaRef ds:uri="http://schemas.microsoft.com/sharepoint/v3/contenttype/forms"/>
  </ds:schemaRefs>
</ds:datastoreItem>
</file>

<file path=customXml/itemProps4.xml><?xml version="1.0" encoding="utf-8"?>
<ds:datastoreItem xmlns:ds="http://schemas.openxmlformats.org/officeDocument/2006/customXml" ds:itemID="{ACEBB1A9-7885-4498-B309-C51CD7908EC5}">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2025-06-06T11:30:09Z</cp:lastPrinted>
  <dcterms:created xsi:type="dcterms:W3CDTF">2005-12-15T16:43:39Z</dcterms:created>
  <dcterms:modified xsi:type="dcterms:W3CDTF">2025-06-06T11:47:25Z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0x010100793DD31137F348468FD78E561520FA19</vt:lpwstr>
  </property>
</Properties>
</file>