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27 - Subm de monitors i manteniment ICMID -AQ\2. PLECS\1. ADMINISTRATIUS\"/>
    </mc:Choice>
  </mc:AlternateContent>
  <xr:revisionPtr revIDLastSave="0" documentId="13_ncr:1_{E1B69AA6-8739-47E8-B043-31890DE8F1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FERTA ECONÒMICA lot 1 " sheetId="2" r:id="rId1"/>
    <sheet name="OFERTA ECONÒMICA lot 2" sheetId="4" r:id="rId2"/>
  </sheets>
  <definedNames>
    <definedName name="_Hlk157447117" localSheetId="0">'OFERTA ECONÒMICA lot 1 '!$C$67</definedName>
    <definedName name="_Hlk157447117" localSheetId="1">'OFERTA ECONÒMICA lot 2'!$C$67</definedName>
    <definedName name="_Hlk157447312" localSheetId="0">'OFERTA ECONÒMICA lot 1 '!$C$73</definedName>
    <definedName name="_Hlk157447312" localSheetId="1">'OFERTA ECONÒMICA lot 2'!$C$73</definedName>
    <definedName name="_Hlk157447415" localSheetId="0">'OFERTA ECONÒMICA lot 1 '!$C$82</definedName>
    <definedName name="_Hlk157447415" localSheetId="1">'OFERTA ECONÒMICA lot 2'!$C$82</definedName>
    <definedName name="_xlnm.Print_Area" localSheetId="0">'OFERTA ECONÒMICA lot 1 '!$A$1:$H$43</definedName>
    <definedName name="_xlnm.Print_Area" localSheetId="1">'OFERTA ECONÒMICA lot 2'!$A$1:$G$43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4" l="1"/>
  <c r="D34" i="4"/>
  <c r="F34" i="4" s="1"/>
  <c r="H34" i="4" s="1"/>
  <c r="D33" i="4"/>
  <c r="F33" i="4" s="1"/>
  <c r="H33" i="4" s="1"/>
  <c r="C33" i="4"/>
  <c r="G26" i="4"/>
  <c r="H26" i="4" s="1"/>
  <c r="D26" i="4"/>
  <c r="G25" i="4"/>
  <c r="H25" i="4" s="1"/>
  <c r="D25" i="4"/>
  <c r="D34" i="2"/>
  <c r="G25" i="2"/>
  <c r="H25" i="2" s="1"/>
  <c r="G26" i="2"/>
  <c r="H26" i="2" s="1"/>
  <c r="D26" i="2"/>
  <c r="D27" i="2"/>
  <c r="D25" i="2"/>
  <c r="B37" i="4" l="1"/>
  <c r="C37" i="4" s="1"/>
  <c r="D37" i="4" s="1"/>
  <c r="H27" i="4"/>
  <c r="B37" i="2"/>
  <c r="C37" i="2" s="1"/>
  <c r="D37" i="2" s="1"/>
  <c r="G27" i="4"/>
  <c r="E37" i="4" l="1"/>
  <c r="F37" i="4" s="1"/>
  <c r="G27" i="2"/>
  <c r="C34" i="2"/>
  <c r="F34" i="2"/>
  <c r="H34" i="2" s="1"/>
  <c r="H27" i="2" l="1"/>
  <c r="H28" i="2" s="1"/>
  <c r="G28" i="2"/>
  <c r="E37" i="2" s="1"/>
  <c r="F37" i="2" s="1"/>
</calcChain>
</file>

<file path=xl/sharedStrings.xml><?xml version="1.0" encoding="utf-8"?>
<sst xmlns="http://schemas.openxmlformats.org/spreadsheetml/2006/main" count="104" uniqueCount="51">
  <si>
    <t>QUANTITAT</t>
  </si>
  <si>
    <t>Signatura licitador:</t>
  </si>
  <si>
    <t>TÍTOL EXPEDIENT:</t>
  </si>
  <si>
    <t>NÚMERO D'EXPEDIENT:</t>
  </si>
  <si>
    <t>LOCALITAT:</t>
  </si>
  <si>
    <t xml:space="preserve">TELÈFON: </t>
  </si>
  <si>
    <t>CORREU ELECTRÒNIC:</t>
  </si>
  <si>
    <t xml:space="preserve">NOM I COGNOMS: </t>
  </si>
  <si>
    <t xml:space="preserve">DNI: </t>
  </si>
  <si>
    <t>CÀRREC:</t>
  </si>
  <si>
    <t xml:space="preserve">DATA: </t>
  </si>
  <si>
    <t>OFERTA ECONÒMICA</t>
  </si>
  <si>
    <t>EQUIPAMENT</t>
  </si>
  <si>
    <t>Servei de manteniment 
any 3</t>
  </si>
  <si>
    <t>Servei de manteniment 
any 4</t>
  </si>
  <si>
    <t>Servei de manteniment 
any 5</t>
  </si>
  <si>
    <t xml:space="preserve">DOMICILI: C/. </t>
  </si>
  <si>
    <t>DADES DEL REPRESENTANT:</t>
  </si>
  <si>
    <t>OFERTA ECONÒMICA DE L'EQUIPAMENT AMB 2 ANYS DE GARANTIA INCLOSA</t>
  </si>
  <si>
    <t>IVA</t>
  </si>
  <si>
    <t xml:space="preserve">OFERTA ECONÒMICA DEL SERVEI DE MANTENIMENT POST-GARANTIA </t>
  </si>
  <si>
    <t>PBL (SENSE IVA)</t>
  </si>
  <si>
    <t>PREU DE L'OFERTA (S/IVA)</t>
  </si>
  <si>
    <t xml:space="preserve">IMPORT TOTAL </t>
  </si>
  <si>
    <t>OFERTA EQUIPAMENT I MANTENIMENT SENSE IVA</t>
  </si>
  <si>
    <t>OFERTA EQUIPAMENT I MANTENIMENT AMB IVA</t>
  </si>
  <si>
    <t>PREU UNITARI OFERTAT (SENSE IVA)</t>
  </si>
  <si>
    <t>PREU TOTAL OFERTAT (SENSE IVA)</t>
  </si>
  <si>
    <t>PREU TOTAL OFERTAT (AMB IVA)</t>
  </si>
  <si>
    <t>PREU UNITARI       (SENSE IVA)</t>
  </si>
  <si>
    <t>PBL (AMB IVA)</t>
  </si>
  <si>
    <t>PREU MÀXIM        (SENSE IVA)</t>
  </si>
  <si>
    <t>PREU MÀXIM TOTAL (SENSE IVA)</t>
  </si>
  <si>
    <t>PREU MÀXIM        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</si>
  <si>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</si>
  <si>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NOM EMPRESA:</t>
  </si>
  <si>
    <t>Monitors monitoragte puntual amb carro</t>
  </si>
  <si>
    <t>Monitors monitoragte puntual de paret</t>
  </si>
  <si>
    <t>Termòmetres portatils</t>
  </si>
  <si>
    <t xml:space="preserve">TOTAL </t>
  </si>
  <si>
    <t>Servei de manteniment post garantia de conformitat amb el PPT monitors lot 1</t>
  </si>
  <si>
    <t>ANNEX DE CUMPLIMENTACIÓ OBLIGATORIA 3 OFERTA ECONÒMICA LOT2</t>
  </si>
  <si>
    <t>Transmissors</t>
  </si>
  <si>
    <t>Servei de manteniment post garantia de conformitat amb el PPT monitors lot 2</t>
  </si>
  <si>
    <t>Servei de manteniment post garantia de conformitat amb el PPT transmissors lot 2</t>
  </si>
  <si>
    <t>ANNEX DE CUMPLIMENTACIÓ OBLIGATORIA 3 OFERTA ECONÒMICA LOT 1</t>
  </si>
  <si>
    <t xml:space="preserve">Subministrament, instal·lació i posada en servei de monitors i accessoris per a sales d’hospitalització, de l’Hospital Clínic de Barcelona </t>
  </si>
  <si>
    <t>DENOMINACIÓ EQUIPAMENT OFERTAT I REFERÈNCIA</t>
  </si>
  <si>
    <t>REFERÊNCIA</t>
  </si>
  <si>
    <t>NOM EQUIP OFERTAT</t>
  </si>
  <si>
    <t>2025/27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</si>
</sst>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125">
    <xf numFmtId="0" fontId="0" fillId="0" borderId="0" xfId="0"/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1" fillId="0" borderId="8" xfId="0" applyFont="1" applyBorder="1"/>
    <xf numFmtId="0" fontId="5" fillId="0" borderId="0" xfId="0" applyFont="1"/>
    <xf numFmtId="0" fontId="1" fillId="0" borderId="12" xfId="0" applyFont="1" applyBorder="1"/>
    <xf numFmtId="0" fontId="1" fillId="0" borderId="0" xfId="0" applyFont="1" applyProtection="1">
      <protection locked="0"/>
    </xf>
    <xf numFmtId="0" fontId="4" fillId="0" borderId="8" xfId="0" applyFont="1" applyBorder="1"/>
    <xf numFmtId="0" fontId="4" fillId="0" borderId="0" xfId="0" applyFont="1" applyAlignment="1" applyProtection="1">
      <alignment wrapText="1"/>
      <protection locked="0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1"/>
    <xf numFmtId="166" fontId="1" fillId="0" borderId="0" xfId="2" applyNumberFormat="1" applyFont="1" applyAlignment="1"/>
    <xf numFmtId="166" fontId="4" fillId="2" borderId="0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/>
    <xf numFmtId="0" fontId="4" fillId="0" borderId="0" xfId="1" applyFont="1" applyAlignment="1">
      <alignment horizontal="center" vertical="center" wrapText="1"/>
    </xf>
    <xf numFmtId="4" fontId="5" fillId="0" borderId="0" xfId="0" applyNumberFormat="1" applyFont="1"/>
    <xf numFmtId="167" fontId="5" fillId="0" borderId="0" xfId="0" applyNumberFormat="1" applyFont="1"/>
    <xf numFmtId="165" fontId="4" fillId="5" borderId="25" xfId="1" applyNumberFormat="1" applyFont="1" applyFill="1" applyBorder="1" applyAlignment="1">
      <alignment horizontal="center" vertical="center" wrapText="1"/>
    </xf>
    <xf numFmtId="165" fontId="4" fillId="5" borderId="24" xfId="1" applyNumberFormat="1" applyFont="1" applyFill="1" applyBorder="1" applyAlignment="1">
      <alignment horizontal="center" vertical="center" wrapText="1"/>
    </xf>
    <xf numFmtId="167" fontId="5" fillId="4" borderId="27" xfId="0" applyNumberFormat="1" applyFont="1" applyFill="1" applyBorder="1" applyAlignment="1">
      <alignment horizontal="center" vertical="center" wrapText="1"/>
    </xf>
    <xf numFmtId="167" fontId="5" fillId="4" borderId="22" xfId="0" applyNumberFormat="1" applyFont="1" applyFill="1" applyBorder="1" applyAlignment="1">
      <alignment horizontal="center" vertical="center"/>
    </xf>
    <xf numFmtId="167" fontId="5" fillId="4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5" fontId="4" fillId="5" borderId="30" xfId="1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67" fontId="6" fillId="4" borderId="29" xfId="0" applyNumberFormat="1" applyFont="1" applyFill="1" applyBorder="1" applyAlignment="1">
      <alignment horizontal="center" vertical="center"/>
    </xf>
    <xf numFmtId="167" fontId="6" fillId="4" borderId="24" xfId="0" applyNumberFormat="1" applyFont="1" applyFill="1" applyBorder="1" applyAlignment="1">
      <alignment horizontal="center" vertical="center"/>
    </xf>
    <xf numFmtId="167" fontId="6" fillId="4" borderId="7" xfId="0" applyNumberFormat="1" applyFont="1" applyFill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166" fontId="1" fillId="0" borderId="0" xfId="3" applyNumberFormat="1" applyFont="1" applyBorder="1" applyAlignment="1">
      <alignment horizontal="center" vertical="center" wrapText="1"/>
    </xf>
    <xf numFmtId="167" fontId="5" fillId="0" borderId="31" xfId="0" applyNumberFormat="1" applyFont="1" applyBorder="1" applyAlignment="1">
      <alignment horizontal="center" vertical="center"/>
    </xf>
    <xf numFmtId="167" fontId="5" fillId="0" borderId="32" xfId="0" applyNumberFormat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1" xfId="0" applyNumberFormat="1" applyFont="1" applyBorder="1"/>
    <xf numFmtId="0" fontId="5" fillId="0" borderId="0" xfId="0" applyFont="1" applyAlignment="1">
      <alignment horizontal="center" vertical="top"/>
    </xf>
    <xf numFmtId="167" fontId="5" fillId="4" borderId="23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5" fillId="0" borderId="33" xfId="0" applyFont="1" applyBorder="1"/>
    <xf numFmtId="0" fontId="1" fillId="0" borderId="34" xfId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5" borderId="23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3" borderId="22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3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 wrapText="1"/>
    </xf>
    <xf numFmtId="0" fontId="4" fillId="3" borderId="9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0" fillId="0" borderId="23" xfId="0" applyBorder="1" applyAlignment="1">
      <alignment wrapText="1"/>
    </xf>
    <xf numFmtId="0" fontId="4" fillId="3" borderId="0" xfId="1" applyFont="1" applyFill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" fillId="0" borderId="0" xfId="3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3" borderId="22" xfId="1" applyFont="1" applyFill="1" applyBorder="1" applyAlignment="1">
      <alignment horizontal="center" wrapText="1"/>
    </xf>
  </cellXfs>
  <cellStyles count="6">
    <cellStyle name="Millares" xfId="3" builtinId="3"/>
    <cellStyle name="Millares 2" xfId="2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3_PE 2015-2017 ICMDM" xfId="4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7388-0060-47BC-A241-7FD0131A0DCB}">
  <sheetPr>
    <pageSetUpPr fitToPage="1"/>
  </sheetPr>
  <dimension ref="A2:R46"/>
  <sheetViews>
    <sheetView topLeftCell="A26" zoomScale="90" zoomScaleNormal="90" workbookViewId="0">
      <selection activeCell="L25" sqref="L25"/>
    </sheetView>
  </sheetViews>
  <sheetFormatPr baseColWidth="10" defaultColWidth="11.42578125" defaultRowHeight="15" x14ac:dyDescent="0.25"/>
  <cols>
    <col min="1" max="1" width="39.5703125" customWidth="1"/>
    <col min="2" max="2" width="21.28515625" customWidth="1"/>
    <col min="3" max="3" width="19.85546875" customWidth="1"/>
    <col min="4" max="4" width="18" customWidth="1"/>
    <col min="5" max="5" width="21.42578125" customWidth="1"/>
    <col min="6" max="10" width="18" customWidth="1"/>
    <col min="11" max="12" width="16.28515625" customWidth="1"/>
    <col min="13" max="27" width="11.42578125" customWidth="1"/>
  </cols>
  <sheetData>
    <row r="2" spans="1:18" x14ac:dyDescent="0.25">
      <c r="A2" s="103" t="s">
        <v>45</v>
      </c>
      <c r="B2" s="103"/>
      <c r="C2" s="103"/>
      <c r="D2" s="103"/>
      <c r="E2" s="103"/>
      <c r="F2" s="103"/>
      <c r="G2" s="103"/>
      <c r="H2" s="103"/>
      <c r="I2" s="14"/>
      <c r="J2" s="14"/>
      <c r="K2" s="14"/>
      <c r="L2" s="14"/>
      <c r="M2" s="14"/>
      <c r="N2" s="14"/>
      <c r="O2" s="14"/>
      <c r="P2" s="6"/>
      <c r="Q2" s="6"/>
      <c r="R2" s="6"/>
    </row>
    <row r="3" spans="1:18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6"/>
      <c r="Q3" s="6"/>
      <c r="R3" s="6"/>
    </row>
    <row r="4" spans="1:18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32.25" customHeight="1" x14ac:dyDescent="0.25">
      <c r="A5" s="1" t="s">
        <v>2</v>
      </c>
      <c r="B5" s="104" t="s">
        <v>46</v>
      </c>
      <c r="C5" s="105"/>
      <c r="D5" s="105"/>
      <c r="E5" s="105"/>
      <c r="F5" s="105"/>
      <c r="G5" s="105"/>
      <c r="H5" s="106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thickBot="1" x14ac:dyDescent="0.3">
      <c r="A6" s="3" t="s">
        <v>3</v>
      </c>
      <c r="B6" s="107" t="s">
        <v>50</v>
      </c>
      <c r="C6" s="108"/>
      <c r="D6" s="108"/>
      <c r="E6" s="108"/>
      <c r="F6" s="108"/>
      <c r="G6" s="108"/>
      <c r="H6" s="109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thickBot="1" x14ac:dyDescent="0.3">
      <c r="A7" s="110"/>
      <c r="B7" s="110"/>
      <c r="C7" s="13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8" ht="15.75" thickBot="1" x14ac:dyDescent="0.3">
      <c r="A8" s="5" t="s">
        <v>35</v>
      </c>
      <c r="B8" s="112"/>
      <c r="C8" s="113"/>
      <c r="D8" s="113"/>
      <c r="E8" s="113"/>
      <c r="F8" s="113"/>
      <c r="G8" s="113"/>
      <c r="H8" s="114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x14ac:dyDescent="0.25">
      <c r="A9" s="5" t="s">
        <v>16</v>
      </c>
      <c r="B9" s="112"/>
      <c r="C9" s="113"/>
      <c r="D9" s="113"/>
      <c r="E9" s="113"/>
      <c r="F9" s="113"/>
      <c r="G9" s="113"/>
      <c r="H9" s="114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25">
      <c r="A10" s="7" t="s">
        <v>4</v>
      </c>
      <c r="B10" s="115"/>
      <c r="C10" s="116"/>
      <c r="D10" s="116"/>
      <c r="E10" s="116"/>
      <c r="F10" s="116"/>
      <c r="G10" s="116"/>
      <c r="H10" s="117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7" t="s">
        <v>5</v>
      </c>
      <c r="B11" s="115"/>
      <c r="C11" s="116"/>
      <c r="D11" s="116"/>
      <c r="E11" s="116"/>
      <c r="F11" s="116"/>
      <c r="G11" s="116"/>
      <c r="H11" s="117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5.75" thickBot="1" x14ac:dyDescent="0.3">
      <c r="A12" s="7" t="s">
        <v>6</v>
      </c>
      <c r="B12" s="118"/>
      <c r="C12" s="119"/>
      <c r="D12" s="119"/>
      <c r="E12" s="119"/>
      <c r="F12" s="119"/>
      <c r="G12" s="119"/>
      <c r="H12" s="120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9" t="s">
        <v>17</v>
      </c>
      <c r="B13" s="121"/>
      <c r="C13" s="122"/>
      <c r="D13" s="122"/>
      <c r="E13" s="122"/>
      <c r="F13" s="122"/>
      <c r="G13" s="122"/>
      <c r="H13" s="123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5">
      <c r="A14" s="7" t="s">
        <v>7</v>
      </c>
      <c r="B14" s="87"/>
      <c r="C14" s="88"/>
      <c r="D14" s="88"/>
      <c r="E14" s="88"/>
      <c r="F14" s="88"/>
      <c r="G14" s="88"/>
      <c r="H14" s="89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5">
      <c r="A15" s="7" t="s">
        <v>8</v>
      </c>
      <c r="B15" s="87"/>
      <c r="C15" s="88"/>
      <c r="D15" s="88"/>
      <c r="E15" s="88"/>
      <c r="F15" s="88"/>
      <c r="G15" s="88"/>
      <c r="H15" s="89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A16" s="7" t="s">
        <v>9</v>
      </c>
      <c r="B16" s="87"/>
      <c r="C16" s="88"/>
      <c r="D16" s="88"/>
      <c r="E16" s="88"/>
      <c r="F16" s="88"/>
      <c r="G16" s="88"/>
      <c r="H16" s="89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40.5" hidden="1" customHeight="1" thickBot="1" x14ac:dyDescent="0.3">
      <c r="A17" s="11"/>
      <c r="B17" s="90"/>
      <c r="C17" s="91"/>
      <c r="D17" s="91"/>
      <c r="E17" s="91"/>
      <c r="F17" s="91"/>
      <c r="G17" s="91"/>
      <c r="H17" s="92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>
      <c r="A18" s="12" t="s">
        <v>10</v>
      </c>
      <c r="B18" s="93"/>
      <c r="C18" s="94"/>
      <c r="D18" s="94"/>
      <c r="E18" s="94"/>
      <c r="F18" s="94"/>
      <c r="G18" s="94"/>
      <c r="H18" s="95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5">
      <c r="A19" s="16"/>
      <c r="B19" s="17"/>
      <c r="C19" s="17"/>
      <c r="D19" s="17"/>
      <c r="E19" s="17"/>
      <c r="F19" s="17"/>
      <c r="G19" s="17"/>
      <c r="H19" s="17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6.5" customHeight="1" thickBot="1" x14ac:dyDescent="0.3">
      <c r="A20" s="18"/>
      <c r="B20" s="15"/>
      <c r="C20" s="18"/>
      <c r="D20" s="18"/>
      <c r="E20" s="18"/>
      <c r="F20" s="1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6.5" customHeight="1" thickBot="1" x14ac:dyDescent="0.3">
      <c r="A21" s="99" t="s">
        <v>18</v>
      </c>
      <c r="B21" s="100"/>
      <c r="C21" s="101"/>
      <c r="D21" s="101"/>
      <c r="E21" s="101"/>
      <c r="F21" s="101"/>
      <c r="G21" s="101"/>
      <c r="H21" s="102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0.45" customHeight="1" thickBot="1" x14ac:dyDescent="0.3">
      <c r="A22" s="48" t="s">
        <v>49</v>
      </c>
      <c r="B22" s="48" t="s">
        <v>48</v>
      </c>
      <c r="C22" s="20"/>
      <c r="D22" s="20"/>
      <c r="E22" s="20"/>
      <c r="F22" s="20"/>
      <c r="G22" s="20"/>
      <c r="H22" s="20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9.45" customHeight="1" thickBot="1" x14ac:dyDescent="0.3">
      <c r="A23" s="71"/>
      <c r="B23" s="72"/>
      <c r="C23" s="21"/>
      <c r="D23" s="21"/>
      <c r="E23" s="21"/>
      <c r="F23" s="74" t="s">
        <v>11</v>
      </c>
      <c r="G23" s="86"/>
      <c r="H23" s="85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51" customHeight="1" thickBot="1" x14ac:dyDescent="0.3">
      <c r="A24" s="69" t="s">
        <v>12</v>
      </c>
      <c r="B24" s="70" t="s">
        <v>0</v>
      </c>
      <c r="C24" s="43" t="s">
        <v>29</v>
      </c>
      <c r="D24" s="43" t="s">
        <v>32</v>
      </c>
      <c r="E24" s="48" t="s">
        <v>47</v>
      </c>
      <c r="F24" s="48" t="s">
        <v>26</v>
      </c>
      <c r="G24" s="48" t="s">
        <v>27</v>
      </c>
      <c r="H24" s="48" t="s">
        <v>28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51" customHeight="1" thickBot="1" x14ac:dyDescent="0.3">
      <c r="A25" s="46" t="s">
        <v>36</v>
      </c>
      <c r="B25" s="49">
        <v>36</v>
      </c>
      <c r="C25" s="33">
        <v>2460</v>
      </c>
      <c r="D25" s="67">
        <f>C25*B25</f>
        <v>88560</v>
      </c>
      <c r="E25" s="68"/>
      <c r="F25" s="41"/>
      <c r="G25" s="41">
        <f t="shared" ref="G25:G26" si="0">F25*B25</f>
        <v>0</v>
      </c>
      <c r="H25" s="54">
        <f t="shared" ref="H25:H26" si="1">ROUND(G25+(G25*21%),1)</f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51" customHeight="1" thickBot="1" x14ac:dyDescent="0.3">
      <c r="A26" s="46" t="s">
        <v>37</v>
      </c>
      <c r="B26" s="49">
        <v>36</v>
      </c>
      <c r="C26" s="33">
        <v>2654.75</v>
      </c>
      <c r="D26" s="67">
        <f t="shared" ref="D26:D27" si="2">C26*B26</f>
        <v>95571</v>
      </c>
      <c r="E26" s="68"/>
      <c r="F26" s="41"/>
      <c r="G26" s="41">
        <f t="shared" si="0"/>
        <v>0</v>
      </c>
      <c r="H26" s="54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27" customHeight="1" thickBot="1" x14ac:dyDescent="0.3">
      <c r="A27" s="46" t="s">
        <v>38</v>
      </c>
      <c r="B27" s="49">
        <v>50</v>
      </c>
      <c r="C27" s="33">
        <v>307.5</v>
      </c>
      <c r="D27" s="67">
        <f t="shared" si="2"/>
        <v>15375</v>
      </c>
      <c r="E27" s="63"/>
      <c r="F27" s="57"/>
      <c r="G27" s="57">
        <f>F27*B27</f>
        <v>0</v>
      </c>
      <c r="H27" s="58">
        <f>ROUND(G27+(G27*21%),1)</f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27" customHeight="1" thickBot="1" x14ac:dyDescent="0.3">
      <c r="A28" s="61"/>
      <c r="B28" s="62"/>
      <c r="C28" s="63"/>
      <c r="D28" s="63"/>
      <c r="E28" s="64"/>
      <c r="F28" s="59" t="s">
        <v>39</v>
      </c>
      <c r="G28" s="41">
        <f>G25+G26+G27</f>
        <v>0</v>
      </c>
      <c r="H28" s="60">
        <f>H25+H26+H27</f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27" customHeight="1" thickBot="1" x14ac:dyDescent="0.3">
      <c r="A29" s="22"/>
      <c r="B29" s="23"/>
      <c r="C29" s="24"/>
      <c r="D29" s="24"/>
      <c r="E29" s="24"/>
      <c r="F29" s="25"/>
      <c r="G29" s="6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.75" thickBot="1" x14ac:dyDescent="0.3">
      <c r="A30" s="96" t="s">
        <v>20</v>
      </c>
      <c r="B30" s="97"/>
      <c r="C30" s="97"/>
      <c r="D30" s="97"/>
      <c r="E30" s="97"/>
      <c r="F30" s="97"/>
      <c r="G30" s="9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4.25" customHeight="1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34.5" customHeight="1" thickBot="1" x14ac:dyDescent="0.3">
      <c r="A32" s="6"/>
      <c r="B32" s="26"/>
      <c r="C32" s="6"/>
      <c r="D32" s="74" t="s">
        <v>13</v>
      </c>
      <c r="E32" s="85"/>
      <c r="F32" s="74" t="s">
        <v>14</v>
      </c>
      <c r="G32" s="75"/>
      <c r="H32" s="74" t="s">
        <v>15</v>
      </c>
      <c r="I32" s="75"/>
      <c r="J32" s="6"/>
      <c r="K32" s="6"/>
      <c r="L32" s="6"/>
      <c r="M32" s="6"/>
      <c r="N32" s="6"/>
      <c r="O32" s="6"/>
      <c r="P32" s="6"/>
      <c r="Q32" s="6"/>
    </row>
    <row r="33" spans="1:18" ht="95.25" customHeight="1" thickBot="1" x14ac:dyDescent="0.3">
      <c r="A33" s="6"/>
      <c r="B33" s="42" t="s">
        <v>31</v>
      </c>
      <c r="C33" s="42" t="s">
        <v>33</v>
      </c>
      <c r="D33" s="42" t="s">
        <v>31</v>
      </c>
      <c r="E33" s="29" t="s">
        <v>22</v>
      </c>
      <c r="F33" s="42" t="s">
        <v>31</v>
      </c>
      <c r="G33" s="29" t="s">
        <v>22</v>
      </c>
      <c r="H33" s="42" t="s">
        <v>31</v>
      </c>
      <c r="I33" s="30" t="s">
        <v>22</v>
      </c>
      <c r="J33" s="6"/>
      <c r="K33" s="6"/>
      <c r="L33" s="6"/>
      <c r="M33" s="6"/>
      <c r="N33" s="6"/>
      <c r="O33" s="6"/>
      <c r="P33" s="6"/>
      <c r="Q33" s="6"/>
    </row>
    <row r="34" spans="1:18" ht="37.5" customHeight="1" thickBot="1" x14ac:dyDescent="0.3">
      <c r="A34" s="47" t="s">
        <v>40</v>
      </c>
      <c r="B34" s="32">
        <v>29640.959999999999</v>
      </c>
      <c r="C34" s="33">
        <f>B34*1.21</f>
        <v>35865.561600000001</v>
      </c>
      <c r="D34" s="33">
        <f>B34/3</f>
        <v>9880.32</v>
      </c>
      <c r="E34" s="41"/>
      <c r="F34" s="31">
        <f>D34</f>
        <v>9880.32</v>
      </c>
      <c r="G34" s="41"/>
      <c r="H34" s="31">
        <f>F34</f>
        <v>9880.32</v>
      </c>
      <c r="I34" s="41"/>
      <c r="J34" s="6"/>
      <c r="K34" s="28"/>
      <c r="L34" s="6"/>
      <c r="M34" s="6"/>
      <c r="N34" s="6"/>
      <c r="O34" s="6"/>
      <c r="P34" s="6"/>
      <c r="Q34" s="6"/>
    </row>
    <row r="35" spans="1:18" ht="37.5" customHeight="1" thickBot="1" x14ac:dyDescent="0.3">
      <c r="A35" s="34"/>
      <c r="B35" s="35"/>
      <c r="C35" s="35"/>
      <c r="D35" s="35"/>
      <c r="E35" s="35"/>
      <c r="F35" s="34"/>
      <c r="G35" s="36"/>
      <c r="H35" s="34"/>
      <c r="I35" s="36"/>
      <c r="J35" s="34"/>
      <c r="K35" s="6"/>
      <c r="L35" s="6"/>
      <c r="M35" s="6"/>
      <c r="N35" s="6"/>
      <c r="O35" s="6"/>
      <c r="P35" s="6"/>
      <c r="Q35" s="6"/>
      <c r="R35" s="6"/>
    </row>
    <row r="36" spans="1:18" ht="56.25" customHeight="1" thickBot="1" x14ac:dyDescent="0.3">
      <c r="A36" s="34"/>
      <c r="B36" s="43" t="s">
        <v>21</v>
      </c>
      <c r="C36" s="44" t="s">
        <v>19</v>
      </c>
      <c r="D36" s="45" t="s">
        <v>30</v>
      </c>
      <c r="E36" s="29" t="s">
        <v>24</v>
      </c>
      <c r="F36" s="30" t="s">
        <v>25</v>
      </c>
      <c r="G36" s="34"/>
      <c r="H36" s="36"/>
      <c r="I36" s="34"/>
      <c r="J36" s="6"/>
      <c r="K36" s="6"/>
      <c r="L36" s="6"/>
      <c r="M36" s="6"/>
      <c r="N36" s="6"/>
      <c r="O36" s="6"/>
      <c r="P36" s="6"/>
      <c r="Q36" s="6"/>
    </row>
    <row r="37" spans="1:18" ht="27.75" customHeight="1" thickBot="1" x14ac:dyDescent="0.3">
      <c r="A37" s="38" t="s">
        <v>23</v>
      </c>
      <c r="B37" s="51">
        <f>B34+D25+D26+D27</f>
        <v>229146.96</v>
      </c>
      <c r="C37" s="53">
        <f>B37*21%</f>
        <v>48120.861599999997</v>
      </c>
      <c r="D37" s="52">
        <f>SUM(B37:C37)</f>
        <v>277267.82159999997</v>
      </c>
      <c r="E37" s="40">
        <f>SUM(G28,E34,G34,I34)</f>
        <v>0</v>
      </c>
      <c r="F37" s="39">
        <f>E37*1.21</f>
        <v>0</v>
      </c>
      <c r="G37" s="34"/>
      <c r="H37" s="36"/>
      <c r="I37" s="36"/>
      <c r="J37" s="6"/>
      <c r="K37" s="6"/>
      <c r="L37" s="6"/>
      <c r="M37" s="6"/>
      <c r="N37" s="6"/>
      <c r="O37" s="6"/>
      <c r="P37" s="6"/>
      <c r="Q37" s="6"/>
    </row>
    <row r="38" spans="1:18" ht="30.75" customHeight="1" x14ac:dyDescent="0.25">
      <c r="A38" s="37"/>
      <c r="B38" s="35"/>
      <c r="C38" s="35"/>
      <c r="D38" s="35"/>
      <c r="E38" s="35"/>
      <c r="F38" s="34"/>
      <c r="G38" s="36"/>
      <c r="H38" s="34"/>
      <c r="I38" s="36"/>
      <c r="J38" s="34"/>
      <c r="K38" s="6"/>
      <c r="L38" s="6"/>
      <c r="M38" s="6"/>
      <c r="N38" s="6"/>
      <c r="O38" s="6"/>
      <c r="P38" s="6"/>
      <c r="Q38" s="6"/>
      <c r="R38" s="6"/>
    </row>
    <row r="39" spans="1:18" ht="30.75" customHeight="1" x14ac:dyDescent="0.25">
      <c r="A39" s="73" t="s">
        <v>34</v>
      </c>
      <c r="B39" s="73"/>
      <c r="C39" s="73"/>
      <c r="D39" s="73"/>
      <c r="E39" s="73"/>
      <c r="F39" s="73"/>
      <c r="G39" s="73"/>
      <c r="H39" s="34"/>
      <c r="I39" s="36"/>
      <c r="J39" s="34"/>
      <c r="K39" s="6"/>
      <c r="L39" s="6"/>
      <c r="M39" s="6"/>
      <c r="N39" s="6"/>
      <c r="O39" s="6"/>
      <c r="P39" s="6"/>
      <c r="Q39" s="6"/>
      <c r="R39" s="6"/>
    </row>
    <row r="40" spans="1:18" ht="36.6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24" customHeight="1" x14ac:dyDescent="0.25">
      <c r="A41" s="76" t="s">
        <v>1</v>
      </c>
      <c r="B41" s="77"/>
      <c r="C41" s="77"/>
      <c r="D41" s="78"/>
      <c r="E41" s="66"/>
      <c r="F41" s="6"/>
      <c r="G41" s="6"/>
      <c r="H41" s="27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3.5" customHeight="1" x14ac:dyDescent="0.25">
      <c r="A42" s="79"/>
      <c r="B42" s="80"/>
      <c r="C42" s="80"/>
      <c r="D42" s="81"/>
      <c r="E42" s="66"/>
      <c r="F42" s="6"/>
      <c r="G42" s="27"/>
      <c r="H42" s="27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5.75" thickBot="1" x14ac:dyDescent="0.3">
      <c r="A43" s="82"/>
      <c r="B43" s="83"/>
      <c r="C43" s="83"/>
      <c r="D43" s="84"/>
      <c r="E43" s="66"/>
      <c r="F43" s="6"/>
      <c r="G43" s="28"/>
      <c r="H43" s="27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6"/>
      <c r="F44" s="6"/>
      <c r="G44" s="6"/>
      <c r="H44" s="27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6"/>
      <c r="F45" s="6"/>
      <c r="G45" s="6"/>
      <c r="H45" s="27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6"/>
      <c r="F46" s="6"/>
      <c r="G46" s="6"/>
      <c r="H46" s="27"/>
      <c r="I46" s="6"/>
      <c r="J46" s="6"/>
      <c r="K46" s="6"/>
      <c r="L46" s="6"/>
      <c r="M46" s="6"/>
      <c r="N46" s="6"/>
      <c r="O46" s="6"/>
      <c r="P46" s="6"/>
      <c r="Q46" s="6"/>
      <c r="R46" s="6"/>
    </row>
  </sheetData>
  <mergeCells count="24">
    <mergeCell ref="B15:H15"/>
    <mergeCell ref="A2:H2"/>
    <mergeCell ref="B5:H5"/>
    <mergeCell ref="B6:H6"/>
    <mergeCell ref="A7:B7"/>
    <mergeCell ref="D7:R7"/>
    <mergeCell ref="B9:H9"/>
    <mergeCell ref="B10:H10"/>
    <mergeCell ref="B11:H11"/>
    <mergeCell ref="B12:H12"/>
    <mergeCell ref="B13:H13"/>
    <mergeCell ref="B14:H14"/>
    <mergeCell ref="B8:H8"/>
    <mergeCell ref="F23:H23"/>
    <mergeCell ref="B16:H16"/>
    <mergeCell ref="B17:H17"/>
    <mergeCell ref="B18:H18"/>
    <mergeCell ref="A30:G30"/>
    <mergeCell ref="A21:H21"/>
    <mergeCell ref="A39:G39"/>
    <mergeCell ref="F32:G32"/>
    <mergeCell ref="H32:I32"/>
    <mergeCell ref="A41:D43"/>
    <mergeCell ref="D32:E32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B0E-B9A6-4217-8C4F-D183091016DB}">
  <sheetPr>
    <pageSetUpPr fitToPage="1"/>
  </sheetPr>
  <dimension ref="A2:R46"/>
  <sheetViews>
    <sheetView tabSelected="1" zoomScale="90" zoomScaleNormal="90" workbookViewId="0">
      <selection activeCell="I33" sqref="I33:I34"/>
    </sheetView>
  </sheetViews>
  <sheetFormatPr baseColWidth="10" defaultColWidth="11.42578125" defaultRowHeight="15" x14ac:dyDescent="0.25"/>
  <cols>
    <col min="1" max="1" width="39.5703125" customWidth="1"/>
    <col min="2" max="2" width="21.28515625" customWidth="1"/>
    <col min="3" max="3" width="19.85546875" customWidth="1"/>
    <col min="4" max="4" width="18" customWidth="1"/>
    <col min="5" max="5" width="19.140625" customWidth="1"/>
    <col min="6" max="9" width="18" customWidth="1"/>
    <col min="10" max="11" width="16.28515625" customWidth="1"/>
    <col min="12" max="26" width="11.42578125" customWidth="1"/>
  </cols>
  <sheetData>
    <row r="2" spans="1:17" x14ac:dyDescent="0.25">
      <c r="A2" s="103" t="s">
        <v>41</v>
      </c>
      <c r="B2" s="103"/>
      <c r="C2" s="103"/>
      <c r="D2" s="103"/>
      <c r="E2" s="103"/>
      <c r="F2" s="103"/>
      <c r="G2" s="103"/>
      <c r="H2" s="14"/>
      <c r="I2" s="14"/>
      <c r="J2" s="14"/>
      <c r="K2" s="14"/>
      <c r="L2" s="14"/>
      <c r="M2" s="14"/>
      <c r="N2" s="14"/>
      <c r="O2" s="6"/>
      <c r="P2" s="6"/>
      <c r="Q2" s="6"/>
    </row>
    <row r="3" spans="1:17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6"/>
      <c r="P3" s="6"/>
      <c r="Q3" s="6"/>
    </row>
    <row r="4" spans="1:17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2.25" customHeight="1" x14ac:dyDescent="0.25">
      <c r="A5" s="1" t="s">
        <v>2</v>
      </c>
      <c r="B5" s="104" t="s">
        <v>46</v>
      </c>
      <c r="C5" s="105"/>
      <c r="D5" s="105"/>
      <c r="E5" s="105"/>
      <c r="F5" s="105"/>
      <c r="G5" s="106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thickBot="1" x14ac:dyDescent="0.3">
      <c r="A6" s="3" t="s">
        <v>3</v>
      </c>
      <c r="B6" s="107" t="s">
        <v>50</v>
      </c>
      <c r="C6" s="108"/>
      <c r="D6" s="108"/>
      <c r="E6" s="108"/>
      <c r="F6" s="108"/>
      <c r="G6" s="109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thickBot="1" x14ac:dyDescent="0.3">
      <c r="A7" s="110"/>
      <c r="B7" s="110"/>
      <c r="C7" s="13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ht="15.75" thickBot="1" x14ac:dyDescent="0.3">
      <c r="A8" s="5" t="s">
        <v>35</v>
      </c>
      <c r="B8" s="112"/>
      <c r="C8" s="113"/>
      <c r="D8" s="113"/>
      <c r="E8" s="113"/>
      <c r="F8" s="113"/>
      <c r="G8" s="114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x14ac:dyDescent="0.25">
      <c r="A9" s="5" t="s">
        <v>16</v>
      </c>
      <c r="B9" s="112"/>
      <c r="C9" s="113"/>
      <c r="D9" s="113"/>
      <c r="E9" s="113"/>
      <c r="F9" s="113"/>
      <c r="G9" s="114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7" t="s">
        <v>4</v>
      </c>
      <c r="B10" s="115"/>
      <c r="C10" s="116"/>
      <c r="D10" s="116"/>
      <c r="E10" s="116"/>
      <c r="F10" s="116"/>
      <c r="G10" s="117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A11" s="7" t="s">
        <v>5</v>
      </c>
      <c r="B11" s="115"/>
      <c r="C11" s="116"/>
      <c r="D11" s="116"/>
      <c r="E11" s="116"/>
      <c r="F11" s="116"/>
      <c r="G11" s="117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5.75" thickBot="1" x14ac:dyDescent="0.3">
      <c r="A12" s="7" t="s">
        <v>6</v>
      </c>
      <c r="B12" s="118"/>
      <c r="C12" s="119"/>
      <c r="D12" s="119"/>
      <c r="E12" s="119"/>
      <c r="F12" s="119"/>
      <c r="G12" s="120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9" t="s">
        <v>17</v>
      </c>
      <c r="B13" s="121"/>
      <c r="C13" s="122"/>
      <c r="D13" s="122"/>
      <c r="E13" s="122"/>
      <c r="F13" s="122"/>
      <c r="G13" s="123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7" t="s">
        <v>7</v>
      </c>
      <c r="B14" s="87"/>
      <c r="C14" s="88"/>
      <c r="D14" s="88"/>
      <c r="E14" s="88"/>
      <c r="F14" s="88"/>
      <c r="G14" s="89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5">
      <c r="A15" s="7" t="s">
        <v>8</v>
      </c>
      <c r="B15" s="87"/>
      <c r="C15" s="88"/>
      <c r="D15" s="88"/>
      <c r="E15" s="88"/>
      <c r="F15" s="88"/>
      <c r="G15" s="89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25">
      <c r="A16" s="7" t="s">
        <v>9</v>
      </c>
      <c r="B16" s="87"/>
      <c r="C16" s="88"/>
      <c r="D16" s="88"/>
      <c r="E16" s="88"/>
      <c r="F16" s="88"/>
      <c r="G16" s="89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8" ht="40.5" hidden="1" customHeight="1" thickBot="1" x14ac:dyDescent="0.3">
      <c r="A17" s="11"/>
      <c r="B17" s="90"/>
      <c r="C17" s="91"/>
      <c r="D17" s="91"/>
      <c r="E17" s="91"/>
      <c r="F17" s="91"/>
      <c r="G17" s="92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8" ht="15.75" thickBot="1" x14ac:dyDescent="0.3">
      <c r="A18" s="12" t="s">
        <v>10</v>
      </c>
      <c r="B18" s="93"/>
      <c r="C18" s="94"/>
      <c r="D18" s="94"/>
      <c r="E18" s="94"/>
      <c r="F18" s="94"/>
      <c r="G18" s="95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8" x14ac:dyDescent="0.25">
      <c r="A19" s="16"/>
      <c r="B19" s="17"/>
      <c r="C19" s="17"/>
      <c r="D19" s="17"/>
      <c r="E19" s="17"/>
      <c r="F19" s="17"/>
      <c r="G19" s="1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8" ht="16.5" customHeight="1" thickBot="1" x14ac:dyDescent="0.3">
      <c r="A20" s="18"/>
      <c r="B20" s="15"/>
      <c r="C20" s="18"/>
      <c r="D20" s="18"/>
      <c r="E20" s="1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8" ht="16.5" customHeight="1" thickBot="1" x14ac:dyDescent="0.3">
      <c r="A21" s="124" t="s">
        <v>18</v>
      </c>
      <c r="B21" s="101"/>
      <c r="C21" s="101"/>
      <c r="D21" s="101"/>
      <c r="E21" s="101"/>
      <c r="F21" s="101"/>
      <c r="G21" s="102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8" ht="23.1" customHeight="1" thickBot="1" x14ac:dyDescent="0.3">
      <c r="A22" s="48" t="s">
        <v>49</v>
      </c>
      <c r="B22" s="48" t="s">
        <v>48</v>
      </c>
      <c r="C22" s="20"/>
      <c r="D22" s="20"/>
      <c r="E22" s="20"/>
      <c r="F22" s="20"/>
      <c r="G22" s="20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8" ht="27.6" customHeight="1" thickBot="1" x14ac:dyDescent="0.3">
      <c r="A23" s="71"/>
      <c r="B23" s="72"/>
      <c r="C23" s="21"/>
      <c r="D23" s="21"/>
      <c r="E23" s="21"/>
      <c r="F23" s="74" t="s">
        <v>11</v>
      </c>
      <c r="G23" s="86"/>
      <c r="H23" s="85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51" customHeight="1" thickBot="1" x14ac:dyDescent="0.3">
      <c r="A24" s="55" t="s">
        <v>12</v>
      </c>
      <c r="B24" s="43" t="s">
        <v>0</v>
      </c>
      <c r="C24" s="43" t="s">
        <v>29</v>
      </c>
      <c r="D24" s="43" t="s">
        <v>32</v>
      </c>
      <c r="E24" s="48" t="s">
        <v>47</v>
      </c>
      <c r="F24" s="48" t="s">
        <v>26</v>
      </c>
      <c r="G24" s="48" t="s">
        <v>27</v>
      </c>
      <c r="H24" s="48" t="s">
        <v>28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51" customHeight="1" thickBot="1" x14ac:dyDescent="0.3">
      <c r="A25" s="46" t="s">
        <v>36</v>
      </c>
      <c r="B25" s="49">
        <v>36</v>
      </c>
      <c r="C25" s="33">
        <v>2399.79</v>
      </c>
      <c r="D25" s="50">
        <f>C25*B25</f>
        <v>86392.44</v>
      </c>
      <c r="E25" s="41"/>
      <c r="F25" s="41"/>
      <c r="G25" s="41">
        <f>F25*B25</f>
        <v>0</v>
      </c>
      <c r="H25" s="54">
        <f t="shared" ref="H25:H26" si="0">ROUND(G25+(G25*21%),1)</f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51" customHeight="1" thickBot="1" x14ac:dyDescent="0.3">
      <c r="A26" s="46" t="s">
        <v>42</v>
      </c>
      <c r="B26" s="49">
        <v>20</v>
      </c>
      <c r="C26" s="33">
        <v>3320.09</v>
      </c>
      <c r="D26" s="50">
        <f t="shared" ref="D26" si="1">C26*B26</f>
        <v>66401.8</v>
      </c>
      <c r="E26" s="41"/>
      <c r="F26" s="41"/>
      <c r="G26" s="41">
        <f>F26*B26</f>
        <v>0</v>
      </c>
      <c r="H26" s="54">
        <f t="shared" si="0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27" customHeight="1" thickBot="1" x14ac:dyDescent="0.3">
      <c r="A27" s="61"/>
      <c r="B27" s="62"/>
      <c r="C27" s="63"/>
      <c r="D27" s="63"/>
      <c r="E27" s="64"/>
      <c r="F27" s="59" t="s">
        <v>39</v>
      </c>
      <c r="G27" s="41">
        <f>G25+G26</f>
        <v>0</v>
      </c>
      <c r="H27" s="41">
        <f>H25+H26</f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27" customHeight="1" thickBot="1" x14ac:dyDescent="0.3">
      <c r="A28" s="22"/>
      <c r="B28" s="23"/>
      <c r="C28" s="24"/>
      <c r="D28" s="24"/>
      <c r="E28" s="25"/>
      <c r="F28" s="6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8" ht="15.75" thickBot="1" x14ac:dyDescent="0.3">
      <c r="A29" s="96" t="s">
        <v>20</v>
      </c>
      <c r="B29" s="97"/>
      <c r="C29" s="97"/>
      <c r="D29" s="97"/>
      <c r="E29" s="97"/>
      <c r="F29" s="9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4.25" customHeight="1" thickBo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8" ht="34.5" customHeight="1" thickBot="1" x14ac:dyDescent="0.3">
      <c r="A31" s="6"/>
      <c r="B31" s="26"/>
      <c r="C31" s="6"/>
      <c r="D31" s="74" t="s">
        <v>13</v>
      </c>
      <c r="E31" s="75"/>
      <c r="F31" s="74" t="s">
        <v>14</v>
      </c>
      <c r="G31" s="75"/>
      <c r="H31" s="74" t="s">
        <v>15</v>
      </c>
      <c r="I31" s="75"/>
      <c r="J31" s="6"/>
      <c r="K31" s="6"/>
      <c r="L31" s="6"/>
      <c r="M31" s="6"/>
      <c r="N31" s="6"/>
      <c r="O31" s="6"/>
      <c r="P31" s="6"/>
      <c r="Q31" s="6"/>
    </row>
    <row r="32" spans="1:18" ht="95.25" customHeight="1" thickBot="1" x14ac:dyDescent="0.3">
      <c r="A32" s="6"/>
      <c r="B32" s="42" t="s">
        <v>31</v>
      </c>
      <c r="C32" s="42" t="s">
        <v>33</v>
      </c>
      <c r="D32" s="42" t="s">
        <v>31</v>
      </c>
      <c r="E32" s="29" t="s">
        <v>22</v>
      </c>
      <c r="F32" s="42" t="s">
        <v>31</v>
      </c>
      <c r="G32" s="29" t="s">
        <v>22</v>
      </c>
      <c r="H32" s="42" t="s">
        <v>31</v>
      </c>
      <c r="I32" s="30" t="s">
        <v>22</v>
      </c>
      <c r="J32" s="6"/>
      <c r="K32" s="6"/>
      <c r="L32" s="6"/>
      <c r="M32" s="6"/>
      <c r="N32" s="6"/>
      <c r="O32" s="6"/>
      <c r="P32" s="6"/>
      <c r="Q32" s="6"/>
    </row>
    <row r="33" spans="1:17" ht="37.5" customHeight="1" thickBot="1" x14ac:dyDescent="0.3">
      <c r="A33" s="47" t="s">
        <v>43</v>
      </c>
      <c r="B33" s="32">
        <v>24840</v>
      </c>
      <c r="C33" s="33">
        <f>B33*1.21</f>
        <v>30056.399999999998</v>
      </c>
      <c r="D33" s="33">
        <f>B33/3</f>
        <v>8280</v>
      </c>
      <c r="E33" s="41"/>
      <c r="F33" s="31">
        <f>D33</f>
        <v>8280</v>
      </c>
      <c r="G33" s="41"/>
      <c r="H33" s="31">
        <f>F33</f>
        <v>8280</v>
      </c>
      <c r="I33" s="41"/>
      <c r="J33" s="6"/>
      <c r="K33" s="28"/>
      <c r="L33" s="6"/>
      <c r="M33" s="6"/>
      <c r="N33" s="6"/>
      <c r="O33" s="6"/>
      <c r="P33" s="6"/>
      <c r="Q33" s="6"/>
    </row>
    <row r="34" spans="1:17" ht="37.5" customHeight="1" thickBot="1" x14ac:dyDescent="0.3">
      <c r="A34" s="47" t="s">
        <v>44</v>
      </c>
      <c r="B34" s="32">
        <v>30240</v>
      </c>
      <c r="C34" s="33">
        <f>B34*1.21</f>
        <v>36590.400000000001</v>
      </c>
      <c r="D34" s="33">
        <f>B34/3</f>
        <v>10080</v>
      </c>
      <c r="E34" s="41"/>
      <c r="F34" s="31">
        <f>D34</f>
        <v>10080</v>
      </c>
      <c r="G34" s="41"/>
      <c r="H34" s="31">
        <f>F34</f>
        <v>10080</v>
      </c>
      <c r="I34" s="41"/>
      <c r="J34" s="6"/>
      <c r="K34" s="28"/>
      <c r="L34" s="6"/>
      <c r="M34" s="6"/>
      <c r="N34" s="6"/>
      <c r="O34" s="6"/>
      <c r="P34" s="6"/>
      <c r="Q34" s="6"/>
    </row>
    <row r="35" spans="1:17" ht="37.5" customHeight="1" thickBot="1" x14ac:dyDescent="0.3">
      <c r="A35" s="34"/>
      <c r="B35" s="35"/>
      <c r="C35" s="35"/>
      <c r="D35" s="35"/>
      <c r="E35" s="34"/>
      <c r="F35" s="36"/>
      <c r="G35" s="34"/>
      <c r="H35" s="36"/>
      <c r="I35" s="34"/>
      <c r="J35" s="6"/>
      <c r="K35" s="6"/>
      <c r="L35" s="6"/>
      <c r="M35" s="6"/>
      <c r="N35" s="6"/>
      <c r="O35" s="6"/>
      <c r="P35" s="6"/>
      <c r="Q35" s="6"/>
    </row>
    <row r="36" spans="1:17" ht="56.25" customHeight="1" thickBot="1" x14ac:dyDescent="0.3">
      <c r="A36" s="34"/>
      <c r="B36" s="43" t="s">
        <v>21</v>
      </c>
      <c r="C36" s="44" t="s">
        <v>19</v>
      </c>
      <c r="D36" s="45" t="s">
        <v>30</v>
      </c>
      <c r="E36" s="29" t="s">
        <v>24</v>
      </c>
      <c r="F36" s="30" t="s">
        <v>25</v>
      </c>
      <c r="G36" s="34"/>
      <c r="H36" s="36"/>
      <c r="I36" s="34"/>
      <c r="J36" s="6"/>
      <c r="K36" s="6"/>
      <c r="L36" s="6"/>
      <c r="M36" s="6"/>
      <c r="N36" s="6"/>
      <c r="O36" s="6"/>
      <c r="P36" s="6"/>
      <c r="Q36" s="6"/>
    </row>
    <row r="37" spans="1:17" ht="27.75" customHeight="1" thickBot="1" x14ac:dyDescent="0.3">
      <c r="A37" s="38" t="s">
        <v>23</v>
      </c>
      <c r="B37" s="51">
        <f>B33+D25+D26+B34</f>
        <v>207874.24</v>
      </c>
      <c r="C37" s="53">
        <f>B37*21%</f>
        <v>43653.590399999994</v>
      </c>
      <c r="D37" s="52">
        <f>SUM(B37:C37)</f>
        <v>251527.83039999998</v>
      </c>
      <c r="E37" s="40">
        <f>SUM(G27,E33,G33,I33,E34+G34+I34)</f>
        <v>0</v>
      </c>
      <c r="F37" s="39">
        <f>E37*1.21</f>
        <v>0</v>
      </c>
      <c r="G37" s="34"/>
      <c r="H37" s="36"/>
      <c r="I37" s="36"/>
      <c r="J37" s="6"/>
      <c r="K37" s="6"/>
      <c r="L37" s="6"/>
      <c r="M37" s="6"/>
      <c r="N37" s="6"/>
      <c r="O37" s="6"/>
      <c r="P37" s="6"/>
      <c r="Q37" s="6"/>
    </row>
    <row r="38" spans="1:17" ht="30.75" customHeight="1" x14ac:dyDescent="0.25">
      <c r="A38" s="37"/>
      <c r="B38" s="35"/>
      <c r="C38" s="35"/>
      <c r="D38" s="35"/>
      <c r="E38" s="34"/>
      <c r="F38" s="36"/>
      <c r="G38" s="34"/>
      <c r="H38" s="36"/>
      <c r="I38" s="34"/>
      <c r="J38" s="6"/>
      <c r="K38" s="6"/>
      <c r="L38" s="6"/>
      <c r="M38" s="6"/>
      <c r="N38" s="6"/>
      <c r="O38" s="6"/>
      <c r="P38" s="6"/>
      <c r="Q38" s="6"/>
    </row>
    <row r="39" spans="1:17" ht="30.75" customHeight="1" x14ac:dyDescent="0.25">
      <c r="A39" s="73" t="s">
        <v>34</v>
      </c>
      <c r="B39" s="73"/>
      <c r="C39" s="73"/>
      <c r="D39" s="73"/>
      <c r="E39" s="73"/>
      <c r="F39" s="73"/>
      <c r="G39" s="34"/>
      <c r="H39" s="36"/>
      <c r="I39" s="34"/>
      <c r="J39" s="6"/>
      <c r="K39" s="6"/>
      <c r="L39" s="6"/>
      <c r="M39" s="6"/>
      <c r="N39" s="6"/>
      <c r="O39" s="6"/>
      <c r="P39" s="6"/>
      <c r="Q39" s="6"/>
    </row>
    <row r="40" spans="1:17" ht="36.6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24" customHeight="1" x14ac:dyDescent="0.25">
      <c r="A41" s="76" t="s">
        <v>1</v>
      </c>
      <c r="B41" s="77"/>
      <c r="C41" s="77"/>
      <c r="D41" s="78"/>
      <c r="E41" s="6"/>
      <c r="F41" s="6"/>
      <c r="G41" s="2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25">
      <c r="A42" s="79"/>
      <c r="B42" s="80"/>
      <c r="C42" s="80"/>
      <c r="D42" s="81"/>
      <c r="E42" s="6"/>
      <c r="F42" s="27"/>
      <c r="G42" s="2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5.75" thickBot="1" x14ac:dyDescent="0.3">
      <c r="A43" s="82"/>
      <c r="B43" s="83"/>
      <c r="C43" s="83"/>
      <c r="D43" s="84"/>
      <c r="E43" s="6"/>
      <c r="F43" s="28"/>
      <c r="G43" s="2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6"/>
      <c r="B44" s="6"/>
      <c r="C44" s="6"/>
      <c r="D44" s="6"/>
      <c r="E44" s="6"/>
      <c r="F44" s="6"/>
      <c r="G44" s="2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6"/>
      <c r="B45" s="6"/>
      <c r="C45" s="6"/>
      <c r="D45" s="6"/>
      <c r="E45" s="6"/>
      <c r="F45" s="6"/>
      <c r="G45" s="2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6"/>
      <c r="B46" s="6"/>
      <c r="C46" s="6"/>
      <c r="D46" s="6"/>
      <c r="E46" s="6"/>
      <c r="F46" s="6"/>
      <c r="G46" s="27"/>
      <c r="H46" s="6"/>
      <c r="I46" s="6"/>
      <c r="J46" s="6"/>
      <c r="K46" s="6"/>
      <c r="L46" s="6"/>
      <c r="M46" s="6"/>
      <c r="N46" s="6"/>
      <c r="O46" s="6"/>
      <c r="P46" s="6"/>
      <c r="Q46" s="6"/>
    </row>
  </sheetData>
  <mergeCells count="24">
    <mergeCell ref="B14:G14"/>
    <mergeCell ref="A2:G2"/>
    <mergeCell ref="B5:G5"/>
    <mergeCell ref="B6:G6"/>
    <mergeCell ref="A7:B7"/>
    <mergeCell ref="D7:Q7"/>
    <mergeCell ref="B8:G8"/>
    <mergeCell ref="B9:G9"/>
    <mergeCell ref="B10:G10"/>
    <mergeCell ref="B11:G11"/>
    <mergeCell ref="B12:G12"/>
    <mergeCell ref="B13:G13"/>
    <mergeCell ref="H31:I31"/>
    <mergeCell ref="A39:F39"/>
    <mergeCell ref="A41:D43"/>
    <mergeCell ref="B15:G15"/>
    <mergeCell ref="B16:G16"/>
    <mergeCell ref="B17:G17"/>
    <mergeCell ref="B18:G18"/>
    <mergeCell ref="A21:G21"/>
    <mergeCell ref="A29:F29"/>
    <mergeCell ref="D31:E31"/>
    <mergeCell ref="F31:G31"/>
    <mergeCell ref="F23:H23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OFERTA ECONÒMICA lot 1 </vt:lpstr>
      <vt:lpstr>OFERTA ECONÒMICA lot 2</vt:lpstr>
      <vt:lpstr>'OFERTA ECONÒMICA lot 1 '!_Hlk157447117</vt:lpstr>
      <vt:lpstr>'OFERTA ECONÒMICA lot 2'!_Hlk157447117</vt:lpstr>
      <vt:lpstr>'OFERTA ECONÒMICA lot 1 '!_Hlk157447312</vt:lpstr>
      <vt:lpstr>'OFERTA ECONÒMICA lot 2'!_Hlk157447312</vt:lpstr>
      <vt:lpstr>'OFERTA ECONÒMICA lot 1 '!_Hlk157447415</vt:lpstr>
      <vt:lpstr>'OFERTA ECONÒMICA lot 2'!_Hlk157447415</vt:lpstr>
      <vt:lpstr>'OFERTA ECONÒMICA lot 1 '!Área_de_impresión</vt:lpstr>
      <vt:lpstr>'OFERTA ECONÒMICA lot 2'!Área_de_impresión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mjlo</dc:creator>
  <cp:lastModifiedBy>BANQUE, JOSEP (UC-DIR.ECON.)</cp:lastModifiedBy>
  <cp:lastPrinted>2018-09-26T08:55:44Z</cp:lastPrinted>
  <dcterms:created xsi:type="dcterms:W3CDTF">2016-05-04T11:54:49Z</dcterms:created>
  <dcterms:modified xsi:type="dcterms:W3CDTF">2025-05-29T10:47:52Z</dcterms:modified>
</cp:coreProperties>
</file>