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svg" ContentType="image/sv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filterPrivacy="1" defaultThemeVersion="124226"/>
  <xr:revisionPtr revIDLastSave="0" documentId="8_{D8965A02-B5ED-47B2-8993-4C6FDFDF97E0}" xr6:coauthVersionLast="36" xr6:coauthVersionMax="36" xr10:uidLastSave="{00000000-0000-0000-0000-000000000000}"/>
  <bookViews>
    <workbookView xWindow="0" yWindow="0" windowWidth="19200" windowHeight="11385" tabRatio="722" xr2:uid="{00000000-000D-0000-FFFF-FFFF00000000}"/>
  </bookViews>
  <sheets>
    <sheet name="Tarifa de preus" sheetId="7" r:id="rId1"/>
  </sheets>
  <calcPr calcId="191029"/>
</workbook>
</file>

<file path=xl/calcChain.xml><?xml version="1.0" encoding="utf-8"?>
<calcChain xmlns="http://schemas.openxmlformats.org/spreadsheetml/2006/main">
  <c r="V10" i="7" l="1"/>
  <c r="V11" i="7"/>
  <c r="V12" i="7"/>
  <c r="V22" i="7" s="1"/>
  <c r="V13" i="7"/>
  <c r="V14" i="7"/>
  <c r="V15" i="7"/>
  <c r="V16" i="7"/>
  <c r="V17" i="7"/>
  <c r="V18" i="7"/>
  <c r="V19" i="7"/>
  <c r="V20" i="7"/>
  <c r="V21" i="7"/>
  <c r="U10" i="7"/>
  <c r="U11" i="7"/>
  <c r="U12" i="7"/>
  <c r="U13" i="7"/>
  <c r="U22" i="7" s="1"/>
  <c r="U14" i="7"/>
  <c r="U15" i="7"/>
  <c r="U16" i="7"/>
  <c r="U17" i="7"/>
  <c r="U18" i="7"/>
  <c r="U19" i="7"/>
  <c r="U20" i="7"/>
  <c r="U21" i="7"/>
  <c r="V9" i="7"/>
  <c r="U9" i="7"/>
  <c r="S22" i="7"/>
  <c r="R22" i="7"/>
  <c r="O22" i="7" l="1"/>
  <c r="P9" i="7"/>
  <c r="P11" i="7"/>
  <c r="P12" i="7"/>
  <c r="P13" i="7"/>
  <c r="P14" i="7"/>
  <c r="P15" i="7"/>
  <c r="P16" i="7"/>
  <c r="P17" i="7"/>
  <c r="P18" i="7"/>
  <c r="P19" i="7"/>
  <c r="P20" i="7"/>
  <c r="P21" i="7"/>
  <c r="P10" i="7"/>
  <c r="K22" i="7"/>
  <c r="P22" i="7" l="1"/>
  <c r="M21" i="7"/>
  <c r="M20" i="7"/>
  <c r="M19" i="7"/>
  <c r="M18" i="7"/>
  <c r="M17" i="7"/>
  <c r="M16" i="7"/>
  <c r="M15" i="7"/>
  <c r="M14" i="7"/>
  <c r="M11" i="7"/>
  <c r="M10" i="7"/>
  <c r="M9" i="7"/>
  <c r="M13" i="7"/>
  <c r="M12" i="7"/>
  <c r="M22" i="7" l="1"/>
  <c r="N17" i="7" s="1"/>
  <c r="J17" i="7" s="1"/>
  <c r="N21" i="7" l="1"/>
  <c r="J21" i="7" s="1"/>
  <c r="N10" i="7"/>
  <c r="J10" i="7" s="1"/>
  <c r="N11" i="7"/>
  <c r="J11" i="7" s="1"/>
  <c r="N9" i="7"/>
  <c r="N12" i="7"/>
  <c r="J12" i="7" s="1"/>
  <c r="N13" i="7"/>
  <c r="J13" i="7" s="1"/>
  <c r="N16" i="7"/>
  <c r="J16" i="7" s="1"/>
  <c r="N20" i="7"/>
  <c r="J20" i="7" s="1"/>
  <c r="N19" i="7"/>
  <c r="J19" i="7" s="1"/>
  <c r="N18" i="7"/>
  <c r="J18" i="7" s="1"/>
  <c r="N15" i="7"/>
  <c r="J15" i="7" s="1"/>
  <c r="N14" i="7"/>
  <c r="J14" i="7" s="1"/>
  <c r="N22" i="7" l="1"/>
  <c r="J9" i="7"/>
  <c r="J22" i="7" s="1"/>
</calcChain>
</file>

<file path=xl/sharedStrings.xml><?xml version="1.0" encoding="utf-8"?>
<sst xmlns="http://schemas.openxmlformats.org/spreadsheetml/2006/main" count="131" uniqueCount="90">
  <si>
    <t>Plaga</t>
  </si>
  <si>
    <t>Processionària</t>
  </si>
  <si>
    <t>Secada</t>
  </si>
  <si>
    <t>Pinus Sp.                                                                           Cedrus Sp.</t>
  </si>
  <si>
    <t>Zones                      habituals</t>
  </si>
  <si>
    <t>Unitat d'actuació</t>
  </si>
  <si>
    <t>Tractament o Actuació</t>
  </si>
  <si>
    <t>Pugó
Psil·la</t>
  </si>
  <si>
    <t>Principals                          espècies afectades</t>
  </si>
  <si>
    <t xml:space="preserve">Morrut
</t>
  </si>
  <si>
    <t>Ulmus Sp.
Platanus Sp.</t>
  </si>
  <si>
    <t>Lluita biològica</t>
  </si>
  <si>
    <t>Pugó
Psil·la
Caparreta cotonosa</t>
  </si>
  <si>
    <t>Tipologia tractament</t>
  </si>
  <si>
    <t>Preventiu anual</t>
  </si>
  <si>
    <t>Jornada de 6 hores</t>
  </si>
  <si>
    <t>-Zones verdes i arbres isolats del Casc Urbà. 
-Polígons Industrials. 
-Recinte de la Muntanya de Sant Jaume. 
-Zones transitables de: Muntanya de Sant Pau i barri de la Serreta.
Veure Annexes I i II</t>
  </si>
  <si>
    <t>-Zones verdes i arbres isolats del Casc Urbà.
-Polígons Industrials.
Veure Annex I</t>
  </si>
  <si>
    <t>Cercis siliquastrum
Chitalpa 
Tipuana tipu
Acer Sp.
Nerium oleander
Prunus Sp.
Populus Sp.
Corylus colurna
Albizia julibrissin
Punica granatum
...</t>
  </si>
  <si>
    <t xml:space="preserve">-C/Castellers de Vilafranca
-C/Tossa de Mar
-C/Moja
-C/Doctor Fleming
-Av. Vendrell
-C/ Santa Fe del Penedès
-Ptge. de la Civada
-C/Moret
-Av. Montmell
-C/Banys
-C/Beneficència
-Pl. Fèlix Mestre Nutó
C/Eugeni d'Ors
-Amàlia Soler
-Pl. Constitució
-Pl. Torras i Bages
-Pl. Milà i Fontanals
...
</t>
  </si>
  <si>
    <t>Emplaçaments de palmeres detallats en Annex III</t>
  </si>
  <si>
    <t>Ut. Palmera</t>
  </si>
  <si>
    <t>Octubre - Novembre</t>
  </si>
  <si>
    <t>Abril
Setembre
Novembre</t>
  </si>
  <si>
    <t xml:space="preserve">de Gener 
a Març </t>
  </si>
  <si>
    <t>d'Abril a Juny</t>
  </si>
  <si>
    <t>de Maig a Setembre</t>
  </si>
  <si>
    <t xml:space="preserve">Ut. Anella trampa.          &lt;de 150cm </t>
  </si>
  <si>
    <t xml:space="preserve">Ut. Anella trampa.          
&gt;de 150cm </t>
  </si>
  <si>
    <t>Phoenix canariensis
Phoenix dactylifera</t>
  </si>
  <si>
    <t>Primavera</t>
  </si>
  <si>
    <t>Cupressus Sp.
Quercus Sp.</t>
  </si>
  <si>
    <t>-Cementiri.
-Arbrat viari, de parcs i zones verdes.
Veure Annex I</t>
  </si>
  <si>
    <t>Tardor</t>
  </si>
  <si>
    <t>Emplaçaments d'oms i plàtans.
Veure Annex I</t>
  </si>
  <si>
    <r>
      <t xml:space="preserve">Galeruca de l'om </t>
    </r>
    <r>
      <rPr>
        <sz val="8"/>
        <color theme="1"/>
        <rFont val="Verdana"/>
        <family val="2"/>
      </rPr>
      <t>(</t>
    </r>
    <r>
      <rPr>
        <i/>
        <sz val="8"/>
        <color theme="1"/>
        <rFont val="Verdana"/>
        <family val="2"/>
      </rPr>
      <t>Xanthogalerucella luteola</t>
    </r>
    <r>
      <rPr>
        <sz val="8"/>
        <color theme="1"/>
        <rFont val="Verdana"/>
        <family val="2"/>
      </rPr>
      <t>)</t>
    </r>
    <r>
      <rPr>
        <sz val="11"/>
        <color theme="1"/>
        <rFont val="Verdana"/>
        <family val="2"/>
      </rPr>
      <t xml:space="preserve">
Tigre del Plàtan </t>
    </r>
    <r>
      <rPr>
        <sz val="8"/>
        <color theme="1"/>
        <rFont val="Verdana"/>
        <family val="2"/>
      </rPr>
      <t>(Corythucha ciliata)</t>
    </r>
  </si>
  <si>
    <t xml:space="preserve">Psil·la
Pugó
Tigre del Plàtan
Processionària
</t>
  </si>
  <si>
    <t>Previsió època de tractament</t>
  </si>
  <si>
    <t>-C/ Mª Aurèlia Capmany
-C/ JV Foix
-Pl. Anselm Clavé
-C/ Puigmoltó
-Rbla. Nostra Senyora
-Passatge de la Civada</t>
  </si>
  <si>
    <t>Albizzia Sp.
Jacaranda mimosifolia
Chitalpa tashkentensis
Tipuana tipu
Platanus Sp.
Cercis siliquastrum
Pinus Sp.
...</t>
  </si>
  <si>
    <t>Cercis siliquastrum
Chitalpa 
Tipuana tipu
Jacaranda mimosifolia
Nerium oleander
Prunus Sp.
Corylus colurna
Albizia julibrissin
Punica granatum
...</t>
  </si>
  <si>
    <t>Maig - Juny</t>
  </si>
  <si>
    <t>de Maig a Novembre</t>
  </si>
  <si>
    <t>-Pl. Jaume I
-Ptge. de l'Ordi
-Ptge. de la Civada
...</t>
  </si>
  <si>
    <t>Qualsevol</t>
  </si>
  <si>
    <t>Sortida equip de treball de 2 operaris amb maquinària i producte/s</t>
  </si>
  <si>
    <t>1 Ut.</t>
  </si>
  <si>
    <t xml:space="preserve">Canó atomitzador 90CV
Equip Atomitzador 250 ATM                           Equip de 2 operaris amb carnet d'aplicador (bàsic i qualificat)
Producte/s corresponent/s                                                                                                                 </t>
  </si>
  <si>
    <r>
      <t xml:space="preserve">Equip de tractament </t>
    </r>
    <r>
      <rPr>
        <sz val="11"/>
        <color theme="1"/>
        <rFont val="Verdana"/>
        <family val="2"/>
      </rPr>
      <t>(Característiques condicionants</t>
    </r>
    <r>
      <rPr>
        <b/>
        <sz val="11"/>
        <color theme="1"/>
        <rFont val="Verdana"/>
        <family val="2"/>
      </rPr>
      <t xml:space="preserve"> mínims inclosos</t>
    </r>
    <r>
      <rPr>
        <sz val="11"/>
        <color theme="1"/>
        <rFont val="Verdana"/>
        <family val="2"/>
      </rPr>
      <t>)</t>
    </r>
  </si>
  <si>
    <t>possible Curatiu</t>
  </si>
  <si>
    <t xml:space="preserve">Canó atomitzador 90CV
Equip Atomitzador 250 ATM                           Equip de 2 operaris amb carnet d'aplicador (bàsic i qualificat)
Producte/s corresponent/s
Sortida d'equip de treball inclosa                                                                                                                 </t>
  </si>
  <si>
    <t xml:space="preserve">Canó atomitzador 90CV
Equip Atomitzador 250 ATM                           Equip de 2 operaris amb carnet d'aplicador (bàsic i qualificat)
Producte/s corresponent/s
Sortida d'equip de treball inclosa                                                                                                                  </t>
  </si>
  <si>
    <t xml:space="preserve">Canó atomitzador 90CV
Equip Atomitzador 250 ATM                           Equip de 2 operaris amb carnet d'aplicador (bàsic i qualificat)
Producte/s corresponent/s
Sortida d'equip de treball inclosa                                                                                                                </t>
  </si>
  <si>
    <t xml:space="preserve">Camió cistella 14m amb tisores telescòpiques             
Equip de 2 operaris amb carnet d'aplicador (bàsic i qualificat)
Producte/s corresponent/s
Sortida d'equip de treball inclosa
</t>
  </si>
  <si>
    <t>1 hora 
(Sortida mínima)</t>
  </si>
  <si>
    <t xml:space="preserve">* Sí </t>
  </si>
  <si>
    <r>
      <rPr>
        <b/>
        <sz val="8"/>
        <color theme="1"/>
        <rFont val="Verdana"/>
        <family val="2"/>
      </rPr>
      <t xml:space="preserve">Possibilitat Sortida per hores
</t>
    </r>
    <r>
      <rPr>
        <sz val="8"/>
        <color theme="1"/>
        <rFont val="Verdana"/>
        <family val="2"/>
      </rPr>
      <t>Sortida d'equip
x h executada/es</t>
    </r>
  </si>
  <si>
    <t>No</t>
  </si>
  <si>
    <t>Tractament insecticida nocturn
o amb sabó potàssic</t>
  </si>
  <si>
    <t xml:space="preserve">Camió cistella 14m                    
Equip de 2 operaris amb carnet d'aplicador (bàsic i qualificat)
Producte/s corresponent/s
Sortida d'equip de treball inclosa  </t>
  </si>
  <si>
    <t>Insecticida amb Endoterapia</t>
  </si>
  <si>
    <t>Equip de 2 operaris amb vehicle
Control biològic a base de depredadors i adàlies
Insecte/s corresponent/s
Sortida d'equip de treball inclosa</t>
  </si>
  <si>
    <t>Tractament nocturn insecticida, fungicida, sabó potàssic...
(excepte altres tractaments amb preu/h especificat)</t>
  </si>
  <si>
    <r>
      <rPr>
        <b/>
        <sz val="8"/>
        <rFont val="Verdana"/>
        <family val="2"/>
      </rPr>
      <t>*</t>
    </r>
    <r>
      <rPr>
        <sz val="8"/>
        <rFont val="Verdana"/>
        <family val="2"/>
      </rPr>
      <t xml:space="preserve"> </t>
    </r>
    <r>
      <rPr>
        <b/>
        <sz val="8"/>
        <rFont val="Verdana"/>
        <family val="2"/>
      </rPr>
      <t>Casos de tractaments per hores</t>
    </r>
    <r>
      <rPr>
        <sz val="8"/>
        <rFont val="Verdana"/>
        <family val="2"/>
      </rPr>
      <t xml:space="preserve">
Implica 1 Ut de Sortida d'equip  
x  el nombre d'hores </t>
    </r>
  </si>
  <si>
    <t>Ut. Punxada
(s'estima 1 punxada cada 25Cm perímetre)</t>
  </si>
  <si>
    <t>Ut. Caixa d'alliberació d'insectes</t>
  </si>
  <si>
    <t>Puntuació Màxima</t>
  </si>
  <si>
    <r>
      <t xml:space="preserve">Preu Unitari
Licitació 
</t>
    </r>
    <r>
      <rPr>
        <sz val="11"/>
        <color theme="1"/>
        <rFont val="Verdana"/>
        <family val="2"/>
      </rPr>
      <t>(Sense IVA)</t>
    </r>
  </si>
  <si>
    <t>%</t>
  </si>
  <si>
    <r>
      <t xml:space="preserve">Preu Unitari
Oferta
</t>
    </r>
    <r>
      <rPr>
        <sz val="11"/>
        <color theme="1"/>
        <rFont val="Verdana"/>
        <family val="2"/>
      </rPr>
      <t>(Sense IVA)</t>
    </r>
  </si>
  <si>
    <t>Import Total
Oferta 
(amb 21% IVA)</t>
  </si>
  <si>
    <t>Unitats 
anuals 
previstes</t>
  </si>
  <si>
    <r>
      <t xml:space="preserve">Import 
Total
</t>
    </r>
    <r>
      <rPr>
        <sz val="11"/>
        <color theme="1"/>
        <rFont val="Verdana"/>
        <family val="2"/>
      </rPr>
      <t>(sense IVA)</t>
    </r>
  </si>
  <si>
    <t>Atenció: Cal complimentar TOTES les caselles ombrejades en groc</t>
  </si>
  <si>
    <t>Dades identificatives:</t>
  </si>
  <si>
    <t>Nom de l'empresa que presenta l'oferta:</t>
  </si>
  <si>
    <t>CIF:</t>
  </si>
  <si>
    <t>ANNEX 1 - TARIFA DE PREUS    (EXP. 52/2024/1408)</t>
  </si>
  <si>
    <t>Puntuació 
Licitador 1</t>
  </si>
  <si>
    <t>Puntuació 
Licitador 2</t>
  </si>
  <si>
    <t>OFERTA Licitador 1</t>
  </si>
  <si>
    <t>OFERTA Licitador 2</t>
  </si>
  <si>
    <t xml:space="preserve">Tractament insecticida nocturn
</t>
  </si>
  <si>
    <t>Tractament insecticida nocturn.
Pulverització a l'ull de la palmera.</t>
  </si>
  <si>
    <t>Tractament insecticida i fungicida nocturn.</t>
  </si>
  <si>
    <t>Tractament insecticida nocturn.</t>
  </si>
  <si>
    <t>Retirada diürna de bosses dels arbres.</t>
  </si>
  <si>
    <t>Colocació diürna d'anelles trampa als troncs dels arbres.</t>
  </si>
  <si>
    <r>
      <t xml:space="preserve">Escala o camió cistella 14 m
</t>
    </r>
    <r>
      <rPr>
        <sz val="9"/>
        <color theme="1"/>
        <rFont val="Verdana"/>
        <family val="2"/>
      </rPr>
      <t>Trampa ecològica amb aportació de pasta de paper per sellar les juntes amb l' escorça de l'arbre.</t>
    </r>
    <r>
      <rPr>
        <sz val="9"/>
        <rFont val="Verdana"/>
        <family val="2"/>
      </rPr>
      <t xml:space="preserve">
Sortida d'equip de treball inclosa</t>
    </r>
  </si>
  <si>
    <t>Equip de 2 operaris amb vehicle
Sistema d'injecció amb pistola de baixa pressió. Equip homologat UE
Producte/s corresponent/s
Sortida d'equip de treball inclosa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</si>
</sst>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Verdana"/>
      <family val="2"/>
    </font>
    <font>
      <sz val="9"/>
      <color theme="1"/>
      <name val="Verdana"/>
      <family val="2"/>
    </font>
    <font>
      <sz val="8"/>
      <color theme="1"/>
      <name val="Verdana"/>
      <family val="2"/>
    </font>
    <font>
      <b/>
      <sz val="11"/>
      <color theme="1"/>
      <name val="Verdana"/>
      <family val="2"/>
    </font>
    <font>
      <sz val="11"/>
      <name val="Verdana"/>
      <family val="2"/>
    </font>
    <font>
      <sz val="9"/>
      <name val="Verdana"/>
      <family val="2"/>
    </font>
    <font>
      <i/>
      <sz val="9"/>
      <name val="Verdana"/>
      <family val="2"/>
    </font>
    <font>
      <i/>
      <sz val="9"/>
      <color theme="1"/>
      <name val="Verdana"/>
      <family val="2"/>
    </font>
    <font>
      <i/>
      <sz val="8"/>
      <color theme="1"/>
      <name val="Verdana"/>
      <family val="2"/>
    </font>
    <font>
      <b/>
      <sz val="9"/>
      <color theme="1"/>
      <name val="Verdana"/>
      <family val="2"/>
    </font>
    <font>
      <sz val="11"/>
      <color theme="0" tint="-0.249977111117893"/>
      <name val="Verdana"/>
      <family val="2"/>
    </font>
    <font>
      <b/>
      <sz val="8"/>
      <color theme="1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b/>
      <sz val="11"/>
      <name val="Verdana"/>
      <family val="2"/>
    </font>
    <font>
      <b/>
      <sz val="16"/>
      <color rgb="FFC00000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8">
    <xf numFmtId="0" fontId="0" fillId="0" borderId="0" xfId="0"/>
    <xf numFmtId="0" fontId="17" fillId="0" borderId="0" xfId="0" applyFont="1" applyProtection="1"/>
    <xf numFmtId="0" fontId="0" fillId="0" borderId="0" xfId="0" applyAlignment="1" applyProtection="1">
      <alignment wrapText="1"/>
    </xf>
    <xf numFmtId="2" fontId="0" fillId="0" borderId="0" xfId="0" applyNumberFormat="1" applyProtection="1"/>
    <xf numFmtId="164" fontId="0" fillId="0" borderId="0" xfId="0" applyNumberFormat="1" applyProtection="1"/>
    <xf numFmtId="0" fontId="18" fillId="0" borderId="0" xfId="0" applyFont="1" applyAlignment="1" applyProtection="1">
      <alignment horizontal="center"/>
    </xf>
    <xf numFmtId="0" fontId="18" fillId="0" borderId="0" xfId="0" applyFont="1" applyProtection="1"/>
    <xf numFmtId="0" fontId="19" fillId="0" borderId="0" xfId="0" applyFont="1" applyProtection="1"/>
    <xf numFmtId="0" fontId="20" fillId="2" borderId="0" xfId="0" applyFont="1" applyFill="1" applyBorder="1" applyAlignment="1" applyProtection="1"/>
    <xf numFmtId="0" fontId="2" fillId="0" borderId="0" xfId="0" applyFont="1" applyProtection="1"/>
    <xf numFmtId="0" fontId="2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center" vertical="center"/>
    </xf>
    <xf numFmtId="44" fontId="2" fillId="0" borderId="0" xfId="0" applyNumberFormat="1" applyFont="1" applyProtection="1"/>
    <xf numFmtId="0" fontId="5" fillId="3" borderId="1" xfId="0" applyFont="1" applyFill="1" applyBorder="1" applyAlignment="1" applyProtection="1">
      <alignment horizontal="center" vertical="center" textRotation="90" wrapText="1"/>
    </xf>
    <xf numFmtId="0" fontId="5" fillId="3" borderId="1" xfId="0" applyFont="1" applyFill="1" applyBorder="1" applyAlignment="1" applyProtection="1">
      <alignment horizontal="center" vertical="center" wrapText="1"/>
    </xf>
    <xf numFmtId="0" fontId="11" fillId="3" borderId="1" xfId="0" applyFont="1" applyFill="1" applyBorder="1" applyAlignment="1" applyProtection="1">
      <alignment horizontal="center" vertical="center" wrapText="1"/>
    </xf>
    <xf numFmtId="49" fontId="5" fillId="3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textRotation="90" wrapText="1"/>
    </xf>
    <xf numFmtId="0" fontId="5" fillId="2" borderId="0" xfId="0" applyFont="1" applyFill="1" applyBorder="1" applyAlignment="1" applyProtection="1">
      <alignment horizontal="center" vertical="center" wrapText="1"/>
    </xf>
    <xf numFmtId="0" fontId="5" fillId="4" borderId="1" xfId="0" applyFont="1" applyFill="1" applyBorder="1" applyAlignment="1" applyProtection="1">
      <alignment horizontal="center" vertical="center" textRotation="90" wrapText="1"/>
    </xf>
    <xf numFmtId="49" fontId="6" fillId="0" borderId="1" xfId="0" applyNumberFormat="1" applyFont="1" applyBorder="1" applyAlignment="1" applyProtection="1">
      <alignment horizontal="left" vertical="center"/>
    </xf>
    <xf numFmtId="49" fontId="8" fillId="0" borderId="1" xfId="0" applyNumberFormat="1" applyFont="1" applyBorder="1" applyAlignment="1" applyProtection="1">
      <alignment horizontal="left" vertical="center" wrapText="1"/>
    </xf>
    <xf numFmtId="49" fontId="7" fillId="0" borderId="1" xfId="0" applyNumberFormat="1" applyFont="1" applyBorder="1" applyAlignment="1" applyProtection="1">
      <alignment horizontal="center" vertical="center" wrapText="1"/>
    </xf>
    <xf numFmtId="49" fontId="7" fillId="0" borderId="1" xfId="0" applyNumberFormat="1" applyFont="1" applyBorder="1" applyAlignment="1" applyProtection="1">
      <alignment vertical="center" wrapText="1"/>
    </xf>
    <xf numFmtId="49" fontId="7" fillId="2" borderId="1" xfId="0" applyNumberFormat="1" applyFont="1" applyFill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vertical="center" wrapText="1"/>
    </xf>
    <xf numFmtId="49" fontId="7" fillId="2" borderId="1" xfId="0" applyNumberFormat="1" applyFont="1" applyFill="1" applyBorder="1" applyAlignment="1" applyProtection="1">
      <alignment horizontal="center" vertical="center" wrapText="1"/>
    </xf>
    <xf numFmtId="43" fontId="2" fillId="2" borderId="1" xfId="3" applyFont="1" applyFill="1" applyBorder="1" applyAlignment="1" applyProtection="1">
      <alignment horizontal="center" vertical="center" wrapText="1"/>
    </xf>
    <xf numFmtId="8" fontId="6" fillId="6" borderId="1" xfId="1" applyNumberFormat="1" applyFont="1" applyFill="1" applyBorder="1" applyAlignment="1" applyProtection="1">
      <alignment horizontal="right" vertical="center"/>
    </xf>
    <xf numFmtId="1" fontId="2" fillId="2" borderId="1" xfId="3" applyNumberFormat="1" applyFont="1" applyFill="1" applyBorder="1" applyAlignment="1" applyProtection="1">
      <alignment horizontal="center" vertical="center" wrapText="1"/>
    </xf>
    <xf numFmtId="44" fontId="6" fillId="2" borderId="1" xfId="1" applyFont="1" applyFill="1" applyBorder="1" applyAlignment="1" applyProtection="1">
      <alignment horizontal="center" vertical="center"/>
    </xf>
    <xf numFmtId="10" fontId="6" fillId="2" borderId="1" xfId="4" applyNumberFormat="1" applyFont="1" applyFill="1" applyBorder="1" applyAlignment="1" applyProtection="1">
      <alignment horizontal="center" vertical="center"/>
    </xf>
    <xf numFmtId="44" fontId="6" fillId="2" borderId="1" xfId="1" applyFont="1" applyFill="1" applyBorder="1" applyAlignment="1" applyProtection="1">
      <alignment horizontal="right" vertical="center"/>
    </xf>
    <xf numFmtId="0" fontId="6" fillId="0" borderId="0" xfId="0" applyFont="1" applyAlignment="1" applyProtection="1">
      <alignment vertical="center"/>
    </xf>
    <xf numFmtId="44" fontId="6" fillId="0" borderId="1" xfId="1" applyFont="1" applyBorder="1" applyAlignment="1" applyProtection="1">
      <alignment vertical="center"/>
    </xf>
    <xf numFmtId="44" fontId="6" fillId="2" borderId="0" xfId="1" applyFont="1" applyFill="1" applyBorder="1" applyAlignment="1" applyProtection="1">
      <alignment vertical="center"/>
    </xf>
    <xf numFmtId="2" fontId="6" fillId="0" borderId="1" xfId="1" applyNumberFormat="1" applyFont="1" applyBorder="1" applyAlignment="1" applyProtection="1">
      <alignment vertical="center"/>
    </xf>
    <xf numFmtId="49" fontId="2" fillId="0" borderId="1" xfId="0" applyNumberFormat="1" applyFont="1" applyBorder="1" applyAlignment="1" applyProtection="1">
      <alignment vertical="center" wrapText="1"/>
    </xf>
    <xf numFmtId="49" fontId="9" fillId="0" borderId="1" xfId="0" applyNumberFormat="1" applyFont="1" applyBorder="1" applyAlignment="1" applyProtection="1">
      <alignment horizontal="left" vertical="center" wrapText="1"/>
    </xf>
    <xf numFmtId="49" fontId="3" fillId="0" borderId="1" xfId="0" applyNumberFormat="1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vertical="center" wrapText="1"/>
    </xf>
    <xf numFmtId="1" fontId="6" fillId="2" borderId="1" xfId="3" applyNumberFormat="1" applyFont="1" applyFill="1" applyBorder="1" applyAlignment="1" applyProtection="1">
      <alignment horizontal="center" vertical="center" wrapText="1"/>
    </xf>
    <xf numFmtId="44" fontId="2" fillId="2" borderId="1" xfId="1" applyFont="1" applyFill="1" applyBorder="1" applyAlignment="1" applyProtection="1">
      <alignment horizontal="center" vertical="center"/>
    </xf>
    <xf numFmtId="0" fontId="12" fillId="0" borderId="0" xfId="0" applyFont="1" applyAlignment="1" applyProtection="1">
      <alignment vertical="center"/>
    </xf>
    <xf numFmtId="49" fontId="6" fillId="2" borderId="1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Border="1" applyAlignment="1" applyProtection="1">
      <alignment vertical="center"/>
    </xf>
    <xf numFmtId="0" fontId="16" fillId="2" borderId="1" xfId="0" applyFont="1" applyFill="1" applyBorder="1" applyAlignment="1" applyProtection="1">
      <alignment horizontal="center" vertical="center" textRotation="90" wrapText="1"/>
    </xf>
    <xf numFmtId="0" fontId="2" fillId="0" borderId="0" xfId="0" applyFont="1" applyAlignment="1" applyProtection="1">
      <alignment vertical="center"/>
    </xf>
    <xf numFmtId="49" fontId="6" fillId="2" borderId="1" xfId="0" applyNumberFormat="1" applyFont="1" applyFill="1" applyBorder="1" applyAlignment="1" applyProtection="1">
      <alignment horizontal="left" vertical="center"/>
    </xf>
    <xf numFmtId="49" fontId="7" fillId="2" borderId="1" xfId="0" applyNumberFormat="1" applyFont="1" applyFill="1" applyBorder="1" applyAlignment="1" applyProtection="1">
      <alignment vertical="center" wrapText="1"/>
    </xf>
    <xf numFmtId="0" fontId="2" fillId="0" borderId="0" xfId="0" applyFont="1" applyBorder="1" applyAlignment="1" applyProtection="1">
      <alignment horizontal="center"/>
    </xf>
    <xf numFmtId="0" fontId="3" fillId="0" borderId="0" xfId="0" applyFont="1" applyAlignment="1" applyProtection="1">
      <alignment horizontal="left" vertical="center" wrapText="1"/>
    </xf>
    <xf numFmtId="0" fontId="3" fillId="0" borderId="0" xfId="0" applyFont="1" applyAlignment="1" applyProtection="1">
      <alignment horizontal="center" vertical="center" wrapText="1"/>
    </xf>
    <xf numFmtId="0" fontId="2" fillId="0" borderId="0" xfId="0" applyFont="1" applyAlignment="1" applyProtection="1">
      <alignment horizontal="right"/>
    </xf>
    <xf numFmtId="43" fontId="2" fillId="2" borderId="0" xfId="3" applyFont="1" applyFill="1" applyBorder="1" applyAlignment="1" applyProtection="1">
      <alignment horizontal="center" vertical="center" wrapText="1"/>
    </xf>
    <xf numFmtId="8" fontId="2" fillId="0" borderId="0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right"/>
    </xf>
    <xf numFmtId="44" fontId="2" fillId="2" borderId="0" xfId="1" applyFont="1" applyFill="1" applyBorder="1" applyAlignment="1" applyProtection="1">
      <alignment horizontal="center" vertical="center"/>
    </xf>
    <xf numFmtId="10" fontId="2" fillId="2" borderId="0" xfId="1" applyNumberFormat="1" applyFont="1" applyFill="1" applyBorder="1" applyAlignment="1" applyProtection="1">
      <alignment horizontal="center" vertical="center"/>
    </xf>
    <xf numFmtId="44" fontId="2" fillId="0" borderId="0" xfId="1" applyFont="1" applyBorder="1" applyProtection="1"/>
    <xf numFmtId="44" fontId="2" fillId="0" borderId="0" xfId="0" applyNumberFormat="1" applyFont="1" applyBorder="1" applyProtection="1"/>
    <xf numFmtId="0" fontId="3" fillId="0" borderId="0" xfId="0" applyFont="1" applyProtection="1"/>
    <xf numFmtId="0" fontId="3" fillId="0" borderId="0" xfId="0" applyFont="1" applyAlignment="1" applyProtection="1">
      <alignment horizontal="center"/>
    </xf>
    <xf numFmtId="44" fontId="2" fillId="0" borderId="0" xfId="0" applyNumberFormat="1" applyFont="1" applyAlignment="1" applyProtection="1">
      <alignment horizontal="center" vertical="center"/>
    </xf>
    <xf numFmtId="44" fontId="6" fillId="5" borderId="1" xfId="1" applyFont="1" applyFill="1" applyBorder="1" applyAlignment="1" applyProtection="1">
      <alignment horizontal="right" vertical="center"/>
      <protection locked="0"/>
    </xf>
    <xf numFmtId="49" fontId="3" fillId="0" borderId="1" xfId="0" applyNumberFormat="1" applyFont="1" applyBorder="1" applyAlignment="1">
      <alignment vertical="center" wrapText="1"/>
    </xf>
    <xf numFmtId="49" fontId="6" fillId="2" borderId="2" xfId="0" applyNumberFormat="1" applyFont="1" applyFill="1" applyBorder="1" applyAlignment="1" applyProtection="1">
      <alignment horizontal="left" vertical="center"/>
    </xf>
    <xf numFmtId="49" fontId="3" fillId="2" borderId="1" xfId="0" applyNumberFormat="1" applyFont="1" applyFill="1" applyBorder="1" applyAlignment="1">
      <alignment vertical="center" wrapText="1"/>
    </xf>
    <xf numFmtId="49" fontId="7" fillId="2" borderId="1" xfId="0" applyNumberFormat="1" applyFont="1" applyFill="1" applyBorder="1" applyAlignment="1">
      <alignment vertical="center" wrapText="1"/>
    </xf>
    <xf numFmtId="49" fontId="6" fillId="0" borderId="2" xfId="0" applyNumberFormat="1" applyFont="1" applyBorder="1" applyAlignment="1" applyProtection="1">
      <alignment horizontal="center" vertical="center"/>
    </xf>
    <xf numFmtId="49" fontId="2" fillId="0" borderId="2" xfId="0" applyNumberFormat="1" applyFont="1" applyBorder="1" applyAlignment="1" applyProtection="1">
      <alignment horizontal="center" vertical="center" wrapText="1"/>
    </xf>
    <xf numFmtId="49" fontId="6" fillId="2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center" vertical="center"/>
    </xf>
    <xf numFmtId="49" fontId="7" fillId="0" borderId="1" xfId="0" applyNumberFormat="1" applyFont="1" applyBorder="1" applyAlignment="1">
      <alignment vertical="center" wrapText="1"/>
    </xf>
    <xf numFmtId="49" fontId="7" fillId="0" borderId="1" xfId="0" applyNumberFormat="1" applyFont="1" applyBorder="1" applyAlignment="1" applyProtection="1">
      <alignment horizontal="left" vertical="center" wrapText="1"/>
    </xf>
    <xf numFmtId="49" fontId="7" fillId="2" borderId="1" xfId="0" applyNumberFormat="1" applyFont="1" applyFill="1" applyBorder="1" applyAlignment="1" applyProtection="1">
      <alignment horizontal="left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49" fontId="6" fillId="0" borderId="2" xfId="0" applyNumberFormat="1" applyFont="1" applyBorder="1" applyAlignment="1" applyProtection="1">
      <alignment horizontal="center" vertical="center"/>
    </xf>
    <xf numFmtId="0" fontId="14" fillId="2" borderId="1" xfId="0" applyFont="1" applyFill="1" applyBorder="1" applyAlignment="1" applyProtection="1">
      <alignment horizontal="center" vertical="center" textRotation="90" wrapText="1"/>
    </xf>
    <xf numFmtId="0" fontId="16" fillId="2" borderId="1" xfId="0" applyFont="1" applyFill="1" applyBorder="1" applyAlignment="1" applyProtection="1">
      <alignment horizontal="center" vertical="center" textRotation="90" wrapText="1"/>
    </xf>
    <xf numFmtId="49" fontId="6" fillId="0" borderId="1" xfId="0" applyNumberFormat="1" applyFont="1" applyBorder="1" applyAlignment="1" applyProtection="1">
      <alignment horizontal="left" vertical="center"/>
    </xf>
    <xf numFmtId="49" fontId="8" fillId="0" borderId="1" xfId="0" applyNumberFormat="1" applyFont="1" applyBorder="1" applyAlignment="1" applyProtection="1">
      <alignment horizontal="left" vertical="center" wrapText="1"/>
    </xf>
    <xf numFmtId="49" fontId="7" fillId="0" borderId="1" xfId="0" applyNumberFormat="1" applyFont="1" applyBorder="1" applyAlignment="1" applyProtection="1">
      <alignment horizontal="center" vertical="center" wrapText="1"/>
    </xf>
    <xf numFmtId="0" fontId="2" fillId="5" borderId="3" xfId="0" applyFont="1" applyFill="1" applyBorder="1" applyAlignment="1" applyProtection="1">
      <alignment horizontal="left" vertical="center"/>
      <protection locked="0"/>
    </xf>
    <xf numFmtId="0" fontId="2" fillId="5" borderId="4" xfId="0" applyFont="1" applyFill="1" applyBorder="1" applyAlignment="1" applyProtection="1">
      <alignment horizontal="left" vertical="center"/>
      <protection locked="0"/>
    </xf>
    <xf numFmtId="0" fontId="2" fillId="5" borderId="2" xfId="0" applyFont="1" applyFill="1" applyBorder="1" applyAlignment="1" applyProtection="1">
      <alignment horizontal="left" vertical="center"/>
      <protection locked="0"/>
    </xf>
    <xf numFmtId="0" fontId="16" fillId="4" borderId="1" xfId="0" applyFont="1" applyFill="1" applyBorder="1" applyAlignment="1" applyProtection="1">
      <alignment horizontal="left"/>
    </xf>
    <xf numFmtId="0" fontId="6" fillId="0" borderId="1" xfId="0" applyFont="1" applyBorder="1" applyAlignment="1" applyProtection="1">
      <alignment horizontal="left" vertical="center"/>
    </xf>
  </cellXfs>
  <cellStyles count="5">
    <cellStyle name="Coma" xfId="3" builtinId="3"/>
    <cellStyle name="Moneda" xfId="1" builtinId="4"/>
    <cellStyle name="Moneda 2" xfId="2" xr:uid="{00000000-0005-0000-0000-00002F000000}"/>
    <cellStyle name="Normal" xfId="0" builtinId="0"/>
    <cellStyle name="Percentatge" xfId="4" builtinId="5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4" Type="http://schemas.openxmlformats.org/officeDocument/2006/relationships/image" Target="../media/image4.sv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175848</xdr:colOff>
      <xdr:row>19</xdr:row>
      <xdr:rowOff>66675</xdr:rowOff>
    </xdr:from>
    <xdr:to>
      <xdr:col>0</xdr:col>
      <xdr:colOff>347655</xdr:colOff>
      <xdr:row>19</xdr:row>
      <xdr:rowOff>238482</xdr:rowOff>
    </xdr:to>
    <xdr:pic>
      <xdr:nvPicPr>
        <xdr:cNvPr id="15" name="Gràfic 14" descr="Camió">
          <a:extLst>
            <a:ext uri="{FF2B5EF4-FFF2-40B4-BE49-F238E27FC236}">
              <a16:creationId xmlns:a16="http://schemas.microsoft.com/office/drawing/2014/main" id="{0E84D12C-8ACF-4A81-829B-1992A9A441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 rot="16019101">
          <a:off x="175848" y="17564100"/>
          <a:ext cx="171807" cy="171807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342901</xdr:colOff>
      <xdr:row>19</xdr:row>
      <xdr:rowOff>390525</xdr:rowOff>
    </xdr:from>
    <xdr:to>
      <xdr:col>0</xdr:col>
      <xdr:colOff>457201</xdr:colOff>
      <xdr:row>19</xdr:row>
      <xdr:rowOff>504825</xdr:rowOff>
    </xdr:to>
    <xdr:pic>
      <xdr:nvPicPr>
        <xdr:cNvPr id="16" name="Gràfic 15" descr="Rellotge">
          <a:extLst>
            <a:ext uri="{FF2B5EF4-FFF2-40B4-BE49-F238E27FC236}">
              <a16:creationId xmlns:a16="http://schemas.microsoft.com/office/drawing/2014/main" id="{B23BE566-F38B-46E0-8953-EEC72BB44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 rot="16015540">
          <a:off x="342901" y="17887950"/>
          <a:ext cx="114300" cy="114300"/>
        </a:xfrm>
        <a:prstGeom prst="rect">
          <a:avLst/>
        </a:prstGeom>
      </xdr:spPr>
    </xdr:pic>
    <xdr:clientData/>
  </xdr:twoCellAnchor>
  <xdr:twoCellAnchor editAs="oneCell">
    <xdr:from>
      <xdr:col>8</xdr:col>
      <xdr:colOff>629770</xdr:colOff>
      <xdr:row>19</xdr:row>
      <xdr:rowOff>239806</xdr:rowOff>
    </xdr:from>
    <xdr:to>
      <xdr:col>8</xdr:col>
      <xdr:colOff>839319</xdr:colOff>
      <xdr:row>19</xdr:row>
      <xdr:rowOff>449355</xdr:rowOff>
    </xdr:to>
    <xdr:pic>
      <xdr:nvPicPr>
        <xdr:cNvPr id="17" name="Gràfic 16" descr="Camió">
          <a:extLst>
            <a:ext uri="{FF2B5EF4-FFF2-40B4-BE49-F238E27FC236}">
              <a16:creationId xmlns:a16="http://schemas.microsoft.com/office/drawing/2014/main" id="{7EBC3748-C2E0-41F8-99EA-E59DF3D007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9572064" y="17676159"/>
          <a:ext cx="209549" cy="209549"/>
        </a:xfrm>
        <a:prstGeom prst="rect">
          <a:avLst/>
        </a:prstGeom>
      </xdr:spPr>
    </xdr:pic>
    <xdr:clientData/>
  </xdr:twoCellAnchor>
  <xdr:twoCellAnchor editAs="oneCell">
    <xdr:from>
      <xdr:col>8</xdr:col>
      <xdr:colOff>657786</xdr:colOff>
      <xdr:row>20</xdr:row>
      <xdr:rowOff>645458</xdr:rowOff>
    </xdr:from>
    <xdr:to>
      <xdr:col>8</xdr:col>
      <xdr:colOff>829235</xdr:colOff>
      <xdr:row>20</xdr:row>
      <xdr:rowOff>816907</xdr:rowOff>
    </xdr:to>
    <xdr:pic>
      <xdr:nvPicPr>
        <xdr:cNvPr id="18" name="Gràfic 17" descr="Rellotge">
          <a:extLst>
            <a:ext uri="{FF2B5EF4-FFF2-40B4-BE49-F238E27FC236}">
              <a16:creationId xmlns:a16="http://schemas.microsoft.com/office/drawing/2014/main" id="{B22575A1-0342-45FC-928F-6C6AC94F40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9600080" y="18742958"/>
          <a:ext cx="171449" cy="171449"/>
        </a:xfrm>
        <a:prstGeom prst="rect">
          <a:avLst/>
        </a:prstGeom>
      </xdr:spPr>
    </xdr:pic>
    <xdr:clientData/>
  </xdr:twoCellAnchor>
  <xdr:twoCellAnchor editAs="oneCell">
    <xdr:from>
      <xdr:col>7</xdr:col>
      <xdr:colOff>200025</xdr:colOff>
      <xdr:row>7</xdr:row>
      <xdr:rowOff>333375</xdr:rowOff>
    </xdr:from>
    <xdr:to>
      <xdr:col>7</xdr:col>
      <xdr:colOff>371832</xdr:colOff>
      <xdr:row>7</xdr:row>
      <xdr:rowOff>505182</xdr:rowOff>
    </xdr:to>
    <xdr:pic>
      <xdr:nvPicPr>
        <xdr:cNvPr id="19" name="Gràfic 18" descr="Camió">
          <a:extLst>
            <a:ext uri="{FF2B5EF4-FFF2-40B4-BE49-F238E27FC236}">
              <a16:creationId xmlns:a16="http://schemas.microsoft.com/office/drawing/2014/main" id="{43C57247-CAC7-4593-B6E4-1ECF1741A4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 rot="16019101">
          <a:off x="8629650" y="333375"/>
          <a:ext cx="171807" cy="171807"/>
        </a:xfrm>
        <a:prstGeom prst="rect">
          <a:avLst/>
        </a:prstGeom>
      </xdr:spPr>
    </xdr:pic>
    <xdr:clientData/>
  </xdr:twoCellAnchor>
  <xdr:twoCellAnchor editAs="oneCell">
    <xdr:from>
      <xdr:col>7</xdr:col>
      <xdr:colOff>381000</xdr:colOff>
      <xdr:row>7</xdr:row>
      <xdr:rowOff>352425</xdr:rowOff>
    </xdr:from>
    <xdr:to>
      <xdr:col>7</xdr:col>
      <xdr:colOff>495300</xdr:colOff>
      <xdr:row>7</xdr:row>
      <xdr:rowOff>466725</xdr:rowOff>
    </xdr:to>
    <xdr:pic>
      <xdr:nvPicPr>
        <xdr:cNvPr id="20" name="Gràfic 19" descr="Rellotge">
          <a:extLst>
            <a:ext uri="{FF2B5EF4-FFF2-40B4-BE49-F238E27FC236}">
              <a16:creationId xmlns:a16="http://schemas.microsoft.com/office/drawing/2014/main" id="{028B97FB-1B65-4568-994A-C579030B28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 rot="16015540">
          <a:off x="8810625" y="352425"/>
          <a:ext cx="114300" cy="114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06CDA-E05B-4EDD-A954-03167744375D}">
  <sheetPr>
    <pageSetUpPr fitToPage="1"/>
  </sheetPr>
  <dimension ref="A1:V23"/>
  <sheetViews>
    <sheetView showGridLines="0" tabSelected="1" topLeftCell="A7" zoomScale="84" zoomScaleNormal="84" workbookViewId="0">
      <selection activeCell="E5" sqref="E5:P5"/>
    </sheetView>
  </sheetViews>
  <sheetFormatPr defaultColWidth="11.42578125" defaultRowHeight="14.25" x14ac:dyDescent="0.2"/>
  <cols>
    <col min="1" max="1" width="7.28515625" style="10" customWidth="1"/>
    <col min="2" max="2" width="17.5703125" style="9" customWidth="1"/>
    <col min="3" max="3" width="17.7109375" style="9" customWidth="1"/>
    <col min="4" max="4" width="12" style="10" customWidth="1"/>
    <col min="5" max="5" width="15.85546875" style="9" customWidth="1"/>
    <col min="6" max="6" width="25.5703125" style="10" customWidth="1"/>
    <col min="7" max="7" width="30.28515625" style="9" customWidth="1"/>
    <col min="8" max="8" width="8.140625" style="9" customWidth="1"/>
    <col min="9" max="10" width="13.7109375" style="10" customWidth="1"/>
    <col min="11" max="11" width="15.28515625" style="10" customWidth="1"/>
    <col min="12" max="12" width="14.85546875" style="10" hidden="1" customWidth="1"/>
    <col min="13" max="13" width="17.7109375" style="11" hidden="1" customWidth="1"/>
    <col min="14" max="14" width="12.42578125" style="11" hidden="1" customWidth="1"/>
    <col min="15" max="15" width="15.85546875" style="9" customWidth="1"/>
    <col min="16" max="16" width="15.5703125" style="9" bestFit="1" customWidth="1"/>
    <col min="17" max="17" width="3" style="9" hidden="1" customWidth="1"/>
    <col min="18" max="18" width="15.7109375" style="9" hidden="1" customWidth="1"/>
    <col min="19" max="19" width="17.5703125" style="9" hidden="1" customWidth="1"/>
    <col min="20" max="20" width="3" style="9" hidden="1" customWidth="1"/>
    <col min="21" max="21" width="17.5703125" style="9" hidden="1" customWidth="1"/>
    <col min="22" max="22" width="13.42578125" style="9" hidden="1" customWidth="1"/>
    <col min="23" max="16384" width="11.42578125" style="9"/>
  </cols>
  <sheetData>
    <row r="1" spans="1:22" ht="21" x14ac:dyDescent="0.35">
      <c r="A1" s="1" t="s">
        <v>77</v>
      </c>
      <c r="B1" s="2"/>
      <c r="G1" s="2"/>
      <c r="H1" s="3"/>
      <c r="I1" s="3"/>
      <c r="J1" s="3"/>
      <c r="K1" s="3"/>
      <c r="L1" s="4"/>
      <c r="M1" s="4"/>
    </row>
    <row r="2" spans="1:22" ht="21" x14ac:dyDescent="0.35">
      <c r="A2" s="7" t="s">
        <v>73</v>
      </c>
      <c r="B2" s="7"/>
      <c r="G2" s="7"/>
      <c r="H2" s="5"/>
      <c r="I2" s="6"/>
      <c r="J2" s="3"/>
      <c r="K2" s="3"/>
      <c r="L2" s="4"/>
      <c r="M2" s="4"/>
    </row>
    <row r="3" spans="1:22" ht="12" customHeight="1" x14ac:dyDescent="0.35">
      <c r="A3" s="7"/>
      <c r="B3" s="7"/>
      <c r="G3" s="7"/>
      <c r="H3" s="5"/>
      <c r="I3" s="6"/>
      <c r="J3" s="3"/>
      <c r="K3" s="3"/>
      <c r="L3" s="4"/>
      <c r="M3" s="4"/>
    </row>
    <row r="4" spans="1:22" ht="15" x14ac:dyDescent="0.25">
      <c r="A4" s="86" t="s">
        <v>74</v>
      </c>
      <c r="B4" s="86"/>
      <c r="C4" s="86"/>
      <c r="D4" s="86"/>
      <c r="G4" s="8"/>
      <c r="H4" s="8"/>
      <c r="I4" s="6"/>
      <c r="J4" s="3"/>
      <c r="K4" s="3"/>
      <c r="L4" s="4"/>
      <c r="M4" s="4"/>
    </row>
    <row r="5" spans="1:22" ht="45" customHeight="1" x14ac:dyDescent="0.2">
      <c r="A5" s="87" t="s">
        <v>75</v>
      </c>
      <c r="B5" s="87"/>
      <c r="C5" s="87"/>
      <c r="D5" s="87"/>
      <c r="E5" s="83"/>
      <c r="F5" s="84"/>
      <c r="G5" s="84"/>
      <c r="H5" s="84"/>
      <c r="I5" s="84"/>
      <c r="J5" s="84"/>
      <c r="K5" s="84"/>
      <c r="L5" s="84"/>
      <c r="M5" s="84"/>
      <c r="N5" s="84"/>
      <c r="O5" s="84"/>
      <c r="P5" s="85"/>
    </row>
    <row r="6" spans="1:22" ht="45" customHeight="1" x14ac:dyDescent="0.2">
      <c r="A6" s="87" t="s">
        <v>76</v>
      </c>
      <c r="B6" s="87"/>
      <c r="C6" s="87"/>
      <c r="D6" s="87"/>
      <c r="E6" s="83"/>
      <c r="F6" s="84"/>
      <c r="G6" s="84"/>
      <c r="H6" s="84"/>
      <c r="I6" s="84"/>
      <c r="J6" s="84"/>
      <c r="K6" s="84"/>
      <c r="L6" s="84"/>
      <c r="M6" s="84"/>
      <c r="N6" s="84"/>
      <c r="O6" s="84"/>
      <c r="P6" s="85"/>
      <c r="R6" s="12"/>
    </row>
    <row r="8" spans="1:22" s="11" customFormat="1" ht="157.5" customHeight="1" x14ac:dyDescent="0.25">
      <c r="A8" s="13" t="s">
        <v>13</v>
      </c>
      <c r="B8" s="14" t="s">
        <v>0</v>
      </c>
      <c r="C8" s="14" t="s">
        <v>8</v>
      </c>
      <c r="D8" s="15" t="s">
        <v>37</v>
      </c>
      <c r="E8" s="14" t="s">
        <v>6</v>
      </c>
      <c r="F8" s="16" t="s">
        <v>4</v>
      </c>
      <c r="G8" s="14" t="s">
        <v>48</v>
      </c>
      <c r="H8" s="17" t="s">
        <v>56</v>
      </c>
      <c r="I8" s="14" t="s">
        <v>5</v>
      </c>
      <c r="J8" s="14" t="s">
        <v>66</v>
      </c>
      <c r="K8" s="14" t="s">
        <v>67</v>
      </c>
      <c r="L8" s="14" t="s">
        <v>71</v>
      </c>
      <c r="M8" s="14" t="s">
        <v>72</v>
      </c>
      <c r="N8" s="14" t="s">
        <v>68</v>
      </c>
      <c r="O8" s="14" t="s">
        <v>69</v>
      </c>
      <c r="P8" s="14" t="s">
        <v>70</v>
      </c>
      <c r="R8" s="14" t="s">
        <v>80</v>
      </c>
      <c r="S8" s="14" t="s">
        <v>81</v>
      </c>
      <c r="T8" s="18"/>
      <c r="U8" s="14" t="s">
        <v>78</v>
      </c>
      <c r="V8" s="14" t="s">
        <v>79</v>
      </c>
    </row>
    <row r="9" spans="1:22" s="33" customFormat="1" ht="127.5" customHeight="1" x14ac:dyDescent="0.25">
      <c r="A9" s="19" t="s">
        <v>14</v>
      </c>
      <c r="B9" s="20" t="s">
        <v>1</v>
      </c>
      <c r="C9" s="21" t="s">
        <v>3</v>
      </c>
      <c r="D9" s="22" t="s">
        <v>22</v>
      </c>
      <c r="E9" s="23" t="s">
        <v>82</v>
      </c>
      <c r="F9" s="24" t="s">
        <v>16</v>
      </c>
      <c r="G9" s="65" t="s">
        <v>50</v>
      </c>
      <c r="H9" s="69" t="s">
        <v>55</v>
      </c>
      <c r="I9" s="26" t="s">
        <v>15</v>
      </c>
      <c r="J9" s="27">
        <f>N9*30</f>
        <v>3.1945788964181996</v>
      </c>
      <c r="K9" s="28">
        <v>1100</v>
      </c>
      <c r="L9" s="29">
        <v>2</v>
      </c>
      <c r="M9" s="30">
        <f>K9*L9</f>
        <v>2200</v>
      </c>
      <c r="N9" s="31">
        <f>M9/$M$22</f>
        <v>0.10648596321393998</v>
      </c>
      <c r="O9" s="64"/>
      <c r="P9" s="32">
        <f>O9*1.21</f>
        <v>0</v>
      </c>
      <c r="R9" s="34"/>
      <c r="S9" s="34"/>
      <c r="T9" s="35"/>
      <c r="U9" s="36">
        <f>$J9*(1-(R9/$K9))/(1-(MIN($R9:$S9)/$K9))</f>
        <v>3.1945788964181996</v>
      </c>
      <c r="V9" s="34">
        <f>$J9*(1-(S9/$K9))/(1-(MIN($R9:$S9)/$K9))</f>
        <v>3.1945788964181996</v>
      </c>
    </row>
    <row r="10" spans="1:22" s="43" customFormat="1" ht="243.75" customHeight="1" x14ac:dyDescent="0.25">
      <c r="A10" s="19" t="s">
        <v>14</v>
      </c>
      <c r="B10" s="37" t="s">
        <v>7</v>
      </c>
      <c r="C10" s="38" t="s">
        <v>18</v>
      </c>
      <c r="D10" s="39" t="s">
        <v>25</v>
      </c>
      <c r="E10" s="40" t="s">
        <v>58</v>
      </c>
      <c r="F10" s="23" t="s">
        <v>19</v>
      </c>
      <c r="G10" s="65" t="s">
        <v>50</v>
      </c>
      <c r="H10" s="70" t="s">
        <v>55</v>
      </c>
      <c r="I10" s="26" t="s">
        <v>15</v>
      </c>
      <c r="J10" s="27">
        <f>N10*30</f>
        <v>1.452081316553727</v>
      </c>
      <c r="K10" s="28">
        <v>1000</v>
      </c>
      <c r="L10" s="41">
        <v>1</v>
      </c>
      <c r="M10" s="42">
        <f>K10*L10</f>
        <v>1000</v>
      </c>
      <c r="N10" s="31">
        <f>M10/$M$22</f>
        <v>4.8402710551790899E-2</v>
      </c>
      <c r="O10" s="64"/>
      <c r="P10" s="32">
        <f>O10*1.21</f>
        <v>0</v>
      </c>
      <c r="R10" s="34"/>
      <c r="S10" s="34"/>
      <c r="T10" s="35"/>
      <c r="U10" s="36">
        <f t="shared" ref="U10:U21" si="0">$J10*(1-(R10/$K10))/(1-(MIN($R10:$S10)/$K10))</f>
        <v>1.452081316553727</v>
      </c>
      <c r="V10" s="34">
        <f t="shared" ref="V10:V21" si="1">$J10*(1-(S10/$K10))/(1-(MIN($R10:$S10)/$K10))</f>
        <v>1.452081316553727</v>
      </c>
    </row>
    <row r="11" spans="1:22" s="43" customFormat="1" ht="95.25" customHeight="1" x14ac:dyDescent="0.25">
      <c r="A11" s="19" t="s">
        <v>14</v>
      </c>
      <c r="B11" s="44" t="s">
        <v>9</v>
      </c>
      <c r="C11" s="38" t="s">
        <v>29</v>
      </c>
      <c r="D11" s="39" t="s">
        <v>23</v>
      </c>
      <c r="E11" s="24" t="s">
        <v>83</v>
      </c>
      <c r="F11" s="24" t="s">
        <v>20</v>
      </c>
      <c r="G11" s="65" t="s">
        <v>59</v>
      </c>
      <c r="H11" s="71" t="s">
        <v>57</v>
      </c>
      <c r="I11" s="26" t="s">
        <v>21</v>
      </c>
      <c r="J11" s="27">
        <f t="shared" ref="J11:J21" si="2">N11*30</f>
        <v>7.5145208131655377</v>
      </c>
      <c r="K11" s="28">
        <v>25</v>
      </c>
      <c r="L11" s="29">
        <v>207</v>
      </c>
      <c r="M11" s="30">
        <f>K11*L11</f>
        <v>5175</v>
      </c>
      <c r="N11" s="31">
        <f t="shared" ref="N11:N21" si="3">M11/$M$22</f>
        <v>0.25048402710551793</v>
      </c>
      <c r="O11" s="64"/>
      <c r="P11" s="32">
        <f t="shared" ref="P11:P21" si="4">O11*1.21</f>
        <v>0</v>
      </c>
      <c r="R11" s="34"/>
      <c r="S11" s="34"/>
      <c r="T11" s="35"/>
      <c r="U11" s="36">
        <f t="shared" si="0"/>
        <v>7.5145208131655377</v>
      </c>
      <c r="V11" s="34">
        <f t="shared" si="1"/>
        <v>7.5145208131655377</v>
      </c>
    </row>
    <row r="12" spans="1:22" s="43" customFormat="1" ht="91.5" customHeight="1" x14ac:dyDescent="0.25">
      <c r="A12" s="19" t="s">
        <v>14</v>
      </c>
      <c r="B12" s="45" t="s">
        <v>2</v>
      </c>
      <c r="C12" s="38" t="s">
        <v>31</v>
      </c>
      <c r="D12" s="39" t="s">
        <v>30</v>
      </c>
      <c r="E12" s="25" t="s">
        <v>84</v>
      </c>
      <c r="F12" s="24" t="s">
        <v>32</v>
      </c>
      <c r="G12" s="65" t="s">
        <v>51</v>
      </c>
      <c r="H12" s="72" t="s">
        <v>55</v>
      </c>
      <c r="I12" s="26" t="s">
        <v>15</v>
      </c>
      <c r="J12" s="27">
        <f t="shared" si="2"/>
        <v>3.4849951597289448</v>
      </c>
      <c r="K12" s="28">
        <v>1200</v>
      </c>
      <c r="L12" s="29">
        <v>2</v>
      </c>
      <c r="M12" s="42">
        <f>K12*L12</f>
        <v>2400</v>
      </c>
      <c r="N12" s="31">
        <f t="shared" si="3"/>
        <v>0.11616650532429816</v>
      </c>
      <c r="O12" s="64"/>
      <c r="P12" s="32">
        <f t="shared" si="4"/>
        <v>0</v>
      </c>
      <c r="R12" s="34"/>
      <c r="S12" s="34"/>
      <c r="T12" s="35"/>
      <c r="U12" s="36">
        <f t="shared" si="0"/>
        <v>3.4849951597289448</v>
      </c>
      <c r="V12" s="34">
        <f t="shared" si="1"/>
        <v>3.4849951597289448</v>
      </c>
    </row>
    <row r="13" spans="1:22" s="43" customFormat="1" ht="99.75" customHeight="1" x14ac:dyDescent="0.25">
      <c r="A13" s="19" t="s">
        <v>14</v>
      </c>
      <c r="B13" s="37" t="s">
        <v>35</v>
      </c>
      <c r="C13" s="38" t="s">
        <v>10</v>
      </c>
      <c r="D13" s="39" t="s">
        <v>41</v>
      </c>
      <c r="E13" s="25" t="s">
        <v>85</v>
      </c>
      <c r="F13" s="24" t="s">
        <v>34</v>
      </c>
      <c r="G13" s="65" t="s">
        <v>52</v>
      </c>
      <c r="H13" s="70" t="s">
        <v>55</v>
      </c>
      <c r="I13" s="26" t="s">
        <v>15</v>
      </c>
      <c r="J13" s="27">
        <f t="shared" si="2"/>
        <v>1.452081316553727</v>
      </c>
      <c r="K13" s="28">
        <v>1000</v>
      </c>
      <c r="L13" s="29">
        <v>1</v>
      </c>
      <c r="M13" s="42">
        <f>K13*L13</f>
        <v>1000</v>
      </c>
      <c r="N13" s="31">
        <f t="shared" si="3"/>
        <v>4.8402710551790899E-2</v>
      </c>
      <c r="O13" s="64"/>
      <c r="P13" s="32">
        <f t="shared" si="4"/>
        <v>0</v>
      </c>
      <c r="R13" s="34"/>
      <c r="S13" s="34"/>
      <c r="T13" s="35"/>
      <c r="U13" s="36">
        <f t="shared" si="0"/>
        <v>1.452081316553727</v>
      </c>
      <c r="V13" s="34">
        <f t="shared" si="1"/>
        <v>1.452081316553727</v>
      </c>
    </row>
    <row r="14" spans="1:22" s="33" customFormat="1" ht="99" customHeight="1" x14ac:dyDescent="0.25">
      <c r="A14" s="46" t="s">
        <v>49</v>
      </c>
      <c r="B14" s="20" t="s">
        <v>1</v>
      </c>
      <c r="C14" s="21" t="s">
        <v>3</v>
      </c>
      <c r="D14" s="22" t="s">
        <v>24</v>
      </c>
      <c r="E14" s="23" t="s">
        <v>86</v>
      </c>
      <c r="F14" s="24" t="s">
        <v>17</v>
      </c>
      <c r="G14" s="65" t="s">
        <v>53</v>
      </c>
      <c r="H14" s="69" t="s">
        <v>55</v>
      </c>
      <c r="I14" s="26" t="s">
        <v>15</v>
      </c>
      <c r="J14" s="27">
        <f t="shared" si="2"/>
        <v>1.3068731848983544</v>
      </c>
      <c r="K14" s="28">
        <v>900</v>
      </c>
      <c r="L14" s="29">
        <v>1</v>
      </c>
      <c r="M14" s="30">
        <f t="shared" ref="M14:M21" si="5">K14*L14</f>
        <v>900</v>
      </c>
      <c r="N14" s="31">
        <f t="shared" si="3"/>
        <v>4.3562439496611809E-2</v>
      </c>
      <c r="O14" s="64"/>
      <c r="P14" s="32">
        <f t="shared" si="4"/>
        <v>0</v>
      </c>
      <c r="R14" s="34"/>
      <c r="S14" s="34"/>
      <c r="T14" s="35"/>
      <c r="U14" s="36">
        <f t="shared" si="0"/>
        <v>1.3068731848983544</v>
      </c>
      <c r="V14" s="34">
        <f t="shared" si="1"/>
        <v>1.3068731848983544</v>
      </c>
    </row>
    <row r="15" spans="1:22" s="33" customFormat="1" ht="42.75" customHeight="1" x14ac:dyDescent="0.25">
      <c r="A15" s="79" t="s">
        <v>49</v>
      </c>
      <c r="B15" s="80" t="s">
        <v>1</v>
      </c>
      <c r="C15" s="81" t="s">
        <v>3</v>
      </c>
      <c r="D15" s="82" t="s">
        <v>24</v>
      </c>
      <c r="E15" s="74" t="s">
        <v>87</v>
      </c>
      <c r="F15" s="75" t="s">
        <v>17</v>
      </c>
      <c r="G15" s="76" t="s">
        <v>88</v>
      </c>
      <c r="H15" s="77" t="s">
        <v>57</v>
      </c>
      <c r="I15" s="26" t="s">
        <v>27</v>
      </c>
      <c r="J15" s="27">
        <f t="shared" si="2"/>
        <v>0.29041626331074538</v>
      </c>
      <c r="K15" s="28">
        <v>100</v>
      </c>
      <c r="L15" s="29">
        <v>2</v>
      </c>
      <c r="M15" s="30">
        <f t="shared" si="5"/>
        <v>200</v>
      </c>
      <c r="N15" s="31">
        <f t="shared" si="3"/>
        <v>9.6805421103581795E-3</v>
      </c>
      <c r="O15" s="64"/>
      <c r="P15" s="32">
        <f t="shared" si="4"/>
        <v>0</v>
      </c>
      <c r="R15" s="34"/>
      <c r="S15" s="34"/>
      <c r="T15" s="35"/>
      <c r="U15" s="36">
        <f t="shared" si="0"/>
        <v>0.29041626331074538</v>
      </c>
      <c r="V15" s="34">
        <f t="shared" si="1"/>
        <v>0.29041626331074538</v>
      </c>
    </row>
    <row r="16" spans="1:22" s="33" customFormat="1" ht="42" customHeight="1" x14ac:dyDescent="0.25">
      <c r="A16" s="79"/>
      <c r="B16" s="80"/>
      <c r="C16" s="81"/>
      <c r="D16" s="82"/>
      <c r="E16" s="74"/>
      <c r="F16" s="75"/>
      <c r="G16" s="76"/>
      <c r="H16" s="77"/>
      <c r="I16" s="26" t="s">
        <v>28</v>
      </c>
      <c r="J16" s="27">
        <f t="shared" si="2"/>
        <v>0.37754114230396907</v>
      </c>
      <c r="K16" s="28">
        <v>130</v>
      </c>
      <c r="L16" s="29">
        <v>2</v>
      </c>
      <c r="M16" s="30">
        <f t="shared" si="5"/>
        <v>260</v>
      </c>
      <c r="N16" s="31">
        <f t="shared" si="3"/>
        <v>1.2584704743465635E-2</v>
      </c>
      <c r="O16" s="64"/>
      <c r="P16" s="32">
        <f t="shared" si="4"/>
        <v>0</v>
      </c>
      <c r="R16" s="34"/>
      <c r="S16" s="34"/>
      <c r="T16" s="35"/>
      <c r="U16" s="36">
        <f t="shared" si="0"/>
        <v>0.37754114230396907</v>
      </c>
      <c r="V16" s="34">
        <f t="shared" si="1"/>
        <v>0.37754114230396907</v>
      </c>
    </row>
    <row r="17" spans="1:22" s="47" customFormat="1" ht="80.25" customHeight="1" x14ac:dyDescent="0.25">
      <c r="A17" s="46" t="s">
        <v>49</v>
      </c>
      <c r="B17" s="45" t="s">
        <v>2</v>
      </c>
      <c r="C17" s="38" t="s">
        <v>31</v>
      </c>
      <c r="D17" s="39" t="s">
        <v>33</v>
      </c>
      <c r="E17" s="25" t="s">
        <v>84</v>
      </c>
      <c r="F17" s="24" t="s">
        <v>32</v>
      </c>
      <c r="G17" s="65" t="s">
        <v>52</v>
      </c>
      <c r="H17" s="72" t="s">
        <v>55</v>
      </c>
      <c r="I17" s="26" t="s">
        <v>15</v>
      </c>
      <c r="J17" s="27">
        <f t="shared" si="2"/>
        <v>3.4849951597289448</v>
      </c>
      <c r="K17" s="28">
        <v>1200</v>
      </c>
      <c r="L17" s="29">
        <v>2</v>
      </c>
      <c r="M17" s="42">
        <f t="shared" si="5"/>
        <v>2400</v>
      </c>
      <c r="N17" s="31">
        <f t="shared" si="3"/>
        <v>0.11616650532429816</v>
      </c>
      <c r="O17" s="64"/>
      <c r="P17" s="32">
        <f t="shared" si="4"/>
        <v>0</v>
      </c>
      <c r="R17" s="34"/>
      <c r="S17" s="34"/>
      <c r="T17" s="35"/>
      <c r="U17" s="36">
        <f t="shared" si="0"/>
        <v>3.4849951597289448</v>
      </c>
      <c r="V17" s="34">
        <f t="shared" si="1"/>
        <v>3.4849951597289448</v>
      </c>
    </row>
    <row r="18" spans="1:22" s="47" customFormat="1" ht="144" customHeight="1" x14ac:dyDescent="0.25">
      <c r="A18" s="46" t="s">
        <v>49</v>
      </c>
      <c r="B18" s="37" t="s">
        <v>36</v>
      </c>
      <c r="C18" s="38" t="s">
        <v>39</v>
      </c>
      <c r="D18" s="39" t="s">
        <v>42</v>
      </c>
      <c r="E18" s="23" t="s">
        <v>60</v>
      </c>
      <c r="F18" s="24" t="s">
        <v>38</v>
      </c>
      <c r="G18" s="73" t="s">
        <v>89</v>
      </c>
      <c r="H18" s="70" t="s">
        <v>57</v>
      </c>
      <c r="I18" s="26" t="s">
        <v>64</v>
      </c>
      <c r="J18" s="27">
        <f t="shared" si="2"/>
        <v>6.2076476282671837</v>
      </c>
      <c r="K18" s="28">
        <v>9</v>
      </c>
      <c r="L18" s="41">
        <v>475</v>
      </c>
      <c r="M18" s="30">
        <f t="shared" si="5"/>
        <v>4275</v>
      </c>
      <c r="N18" s="31">
        <f t="shared" si="3"/>
        <v>0.20692158760890611</v>
      </c>
      <c r="O18" s="64"/>
      <c r="P18" s="32">
        <f t="shared" si="4"/>
        <v>0</v>
      </c>
      <c r="R18" s="34"/>
      <c r="S18" s="34"/>
      <c r="T18" s="35"/>
      <c r="U18" s="36">
        <f t="shared" si="0"/>
        <v>6.2076476282671837</v>
      </c>
      <c r="V18" s="34">
        <f t="shared" si="1"/>
        <v>6.2076476282671837</v>
      </c>
    </row>
    <row r="19" spans="1:22" s="47" customFormat="1" ht="143.25" customHeight="1" x14ac:dyDescent="0.25">
      <c r="A19" s="46" t="s">
        <v>49</v>
      </c>
      <c r="B19" s="37" t="s">
        <v>12</v>
      </c>
      <c r="C19" s="38" t="s">
        <v>40</v>
      </c>
      <c r="D19" s="39" t="s">
        <v>26</v>
      </c>
      <c r="E19" s="25" t="s">
        <v>11</v>
      </c>
      <c r="F19" s="24" t="s">
        <v>43</v>
      </c>
      <c r="G19" s="65" t="s">
        <v>61</v>
      </c>
      <c r="H19" s="70" t="s">
        <v>57</v>
      </c>
      <c r="I19" s="26" t="s">
        <v>65</v>
      </c>
      <c r="J19" s="27">
        <f t="shared" si="2"/>
        <v>0.60987415295256542</v>
      </c>
      <c r="K19" s="28">
        <v>20</v>
      </c>
      <c r="L19" s="29">
        <v>21</v>
      </c>
      <c r="M19" s="42">
        <f t="shared" si="5"/>
        <v>420</v>
      </c>
      <c r="N19" s="31">
        <f t="shared" si="3"/>
        <v>2.0329138431752179E-2</v>
      </c>
      <c r="O19" s="64"/>
      <c r="P19" s="32">
        <f t="shared" si="4"/>
        <v>0</v>
      </c>
      <c r="R19" s="34"/>
      <c r="S19" s="34"/>
      <c r="T19" s="35"/>
      <c r="U19" s="36">
        <f t="shared" si="0"/>
        <v>0.60987415295256542</v>
      </c>
      <c r="V19" s="34">
        <f t="shared" si="1"/>
        <v>0.60987415295256542</v>
      </c>
    </row>
    <row r="20" spans="1:22" s="47" customFormat="1" ht="51.75" customHeight="1" x14ac:dyDescent="0.25">
      <c r="A20" s="78" t="s">
        <v>63</v>
      </c>
      <c r="B20" s="48" t="s">
        <v>44</v>
      </c>
      <c r="C20" s="48" t="s">
        <v>44</v>
      </c>
      <c r="D20" s="48" t="s">
        <v>44</v>
      </c>
      <c r="E20" s="48" t="s">
        <v>44</v>
      </c>
      <c r="F20" s="48" t="s">
        <v>44</v>
      </c>
      <c r="G20" s="67" t="s">
        <v>45</v>
      </c>
      <c r="H20" s="66"/>
      <c r="I20" s="26" t="s">
        <v>46</v>
      </c>
      <c r="J20" s="27">
        <f t="shared" si="2"/>
        <v>0.26137463697967089</v>
      </c>
      <c r="K20" s="28">
        <v>90</v>
      </c>
      <c r="L20" s="41">
        <v>2</v>
      </c>
      <c r="M20" s="30">
        <f t="shared" si="5"/>
        <v>180</v>
      </c>
      <c r="N20" s="31">
        <f t="shared" si="3"/>
        <v>8.7124878993223628E-3</v>
      </c>
      <c r="O20" s="64"/>
      <c r="P20" s="32">
        <f t="shared" si="4"/>
        <v>0</v>
      </c>
      <c r="R20" s="34"/>
      <c r="S20" s="34"/>
      <c r="T20" s="35"/>
      <c r="U20" s="36">
        <f t="shared" si="0"/>
        <v>0.26137463697967089</v>
      </c>
      <c r="V20" s="34">
        <f t="shared" si="1"/>
        <v>0.26137463697967089</v>
      </c>
    </row>
    <row r="21" spans="1:22" s="47" customFormat="1" ht="127.5" customHeight="1" x14ac:dyDescent="0.25">
      <c r="A21" s="78"/>
      <c r="B21" s="48" t="s">
        <v>44</v>
      </c>
      <c r="C21" s="48" t="s">
        <v>44</v>
      </c>
      <c r="D21" s="48" t="s">
        <v>44</v>
      </c>
      <c r="E21" s="49" t="s">
        <v>62</v>
      </c>
      <c r="F21" s="48" t="s">
        <v>44</v>
      </c>
      <c r="G21" s="68" t="s">
        <v>47</v>
      </c>
      <c r="H21" s="66"/>
      <c r="I21" s="26" t="s">
        <v>54</v>
      </c>
      <c r="J21" s="27">
        <f t="shared" si="2"/>
        <v>0.36302032913843174</v>
      </c>
      <c r="K21" s="28">
        <v>125</v>
      </c>
      <c r="L21" s="41">
        <v>2</v>
      </c>
      <c r="M21" s="30">
        <f t="shared" si="5"/>
        <v>250</v>
      </c>
      <c r="N21" s="31">
        <f t="shared" si="3"/>
        <v>1.2100677637947725E-2</v>
      </c>
      <c r="O21" s="64"/>
      <c r="P21" s="32">
        <f t="shared" si="4"/>
        <v>0</v>
      </c>
      <c r="R21" s="34"/>
      <c r="S21" s="34"/>
      <c r="T21" s="35"/>
      <c r="U21" s="36">
        <f t="shared" si="0"/>
        <v>0.36302032913843174</v>
      </c>
      <c r="V21" s="34">
        <f t="shared" si="1"/>
        <v>0.36302032913843174</v>
      </c>
    </row>
    <row r="22" spans="1:22" x14ac:dyDescent="0.2">
      <c r="A22" s="50"/>
      <c r="C22" s="51"/>
      <c r="D22" s="52"/>
      <c r="F22" s="53"/>
      <c r="I22" s="9"/>
      <c r="J22" s="54">
        <f>SUM(J9:J21)</f>
        <v>30</v>
      </c>
      <c r="K22" s="55">
        <f>SUM(K9:K21)</f>
        <v>6899</v>
      </c>
      <c r="L22" s="56"/>
      <c r="M22" s="57">
        <f>SUM(M9:M21)</f>
        <v>20660</v>
      </c>
      <c r="N22" s="58">
        <f>SUM(N9:N21)</f>
        <v>1</v>
      </c>
      <c r="O22" s="59">
        <f>SUM(O9:O21)</f>
        <v>0</v>
      </c>
      <c r="P22" s="60">
        <f>SUM(P9:P21)</f>
        <v>0</v>
      </c>
      <c r="R22" s="12">
        <f>SUM(R9:R21)</f>
        <v>0</v>
      </c>
      <c r="S22" s="12">
        <f>SUM(S9:S21)</f>
        <v>0</v>
      </c>
      <c r="T22" s="12"/>
      <c r="U22" s="12">
        <f>SUM(U9:U21)</f>
        <v>30</v>
      </c>
      <c r="V22" s="12">
        <f>SUM(V9:V21)</f>
        <v>30</v>
      </c>
    </row>
    <row r="23" spans="1:22" x14ac:dyDescent="0.2">
      <c r="C23" s="61"/>
      <c r="D23" s="62"/>
      <c r="M23" s="63"/>
      <c r="N23" s="63"/>
    </row>
  </sheetData>
  <sheetProtection algorithmName="SHA-512" hashValue="mke6nOW6XlVmUpNyVGfNAGKAESg7h8PHcypDlgceCc+EM8KyErylh5C6Vcz1o32ycJqs8NH+n6N/p+lUuD3KDw==" saltValue="Y4aM7TWgxtQjP9NxWT3ycg==" spinCount="100000" sheet="1" objects="1" scenarios="1" selectLockedCells="1"/>
  <mergeCells count="14">
    <mergeCell ref="E5:P5"/>
    <mergeCell ref="E6:P6"/>
    <mergeCell ref="A4:D4"/>
    <mergeCell ref="A5:D5"/>
    <mergeCell ref="A6:D6"/>
    <mergeCell ref="E15:E16"/>
    <mergeCell ref="F15:F16"/>
    <mergeCell ref="G15:G16"/>
    <mergeCell ref="H15:H16"/>
    <mergeCell ref="A20:A21"/>
    <mergeCell ref="A15:A16"/>
    <mergeCell ref="B15:B16"/>
    <mergeCell ref="C15:C16"/>
    <mergeCell ref="D15:D16"/>
  </mergeCells>
  <pageMargins left="0.19685039370078741" right="0.19685039370078741" top="0.19685039370078741" bottom="0.19685039370078741" header="0" footer="0"/>
  <pageSetup paperSize="8" scale="6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Tarifa de preus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2025-05-23T11:38:38Z</dcterms:modified>
</cp:coreProperties>
</file>