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a Herce\Desktop\CONTRACTACIÓ PÚBLICA\SOCORRISME PLATJA\"/>
    </mc:Choice>
  </mc:AlternateContent>
  <xr:revisionPtr revIDLastSave="0" documentId="8_{1D6A609A-D921-4A1D-963F-33C1752CE331}" xr6:coauthVersionLast="47" xr6:coauthVersionMax="47" xr10:uidLastSave="{00000000-0000-0000-0000-000000000000}"/>
  <bookViews>
    <workbookView xWindow="28680" yWindow="-120" windowWidth="29040" windowHeight="15840" xr2:uid="{FC858F4F-1ADF-415A-BE11-BF2B3F3347C1}"/>
  </bookViews>
  <sheets>
    <sheet name="costo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4" l="1"/>
  <c r="B49" i="4"/>
  <c r="E25" i="4" l="1"/>
  <c r="E24" i="4"/>
  <c r="E22" i="4"/>
  <c r="E21" i="4"/>
  <c r="B12" i="4"/>
  <c r="B6" i="4"/>
  <c r="B13" i="4" l="1"/>
  <c r="B14" i="4" s="1"/>
  <c r="B15" i="4" s="1"/>
  <c r="F24" i="4" s="1"/>
  <c r="F25" i="4" s="1"/>
  <c r="G25" i="4" s="1"/>
  <c r="B7" i="4"/>
  <c r="B8" i="4" s="1"/>
  <c r="B9" i="4" s="1"/>
  <c r="F21" i="4" s="1"/>
  <c r="F22" i="4" s="1"/>
  <c r="G22" i="4" s="1"/>
  <c r="G24" i="4" l="1"/>
  <c r="G26" i="4" s="1"/>
  <c r="G21" i="4"/>
  <c r="G23" i="4" s="1"/>
  <c r="G27" i="4" s="1"/>
  <c r="B36" i="4" s="1"/>
  <c r="B38" i="4" s="1"/>
  <c r="B40" i="4" s="1"/>
  <c r="B41" i="4" l="1"/>
  <c r="B42" i="4"/>
  <c r="B43" i="4" l="1"/>
  <c r="B44" i="4" s="1"/>
  <c r="B45" i="4" s="1"/>
  <c r="B51" i="4" l="1"/>
</calcChain>
</file>

<file path=xl/sharedStrings.xml><?xml version="1.0" encoding="utf-8"?>
<sst xmlns="http://schemas.openxmlformats.org/spreadsheetml/2006/main" count="44" uniqueCount="43">
  <si>
    <t>Personal</t>
  </si>
  <si>
    <t>Total hores</t>
  </si>
  <si>
    <t>Preu hora</t>
  </si>
  <si>
    <t>Cost</t>
  </si>
  <si>
    <t>Total</t>
  </si>
  <si>
    <t>Soc. PISCINA LAB</t>
  </si>
  <si>
    <t>Soc. PISCINA FEST</t>
  </si>
  <si>
    <r>
      <t>SOCORRISTA AQUÀTIC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 xml:space="preserve"> PISCINES </t>
    </r>
    <r>
      <rPr>
        <sz val="11"/>
        <color theme="1"/>
        <rFont val="Aptos Narrow"/>
        <family val="2"/>
        <scheme val="minor"/>
      </rPr>
      <t>(Resolució EMT/1935/2024, de 26 de maig)</t>
    </r>
  </si>
  <si>
    <r>
      <t>TAQUILLER/A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 xml:space="preserve"> PISCINES </t>
    </r>
    <r>
      <rPr>
        <sz val="11"/>
        <color theme="1"/>
        <rFont val="Aptos Narrow"/>
        <family val="2"/>
        <scheme val="minor"/>
      </rPr>
      <t>(Resolució EMT/1935/2024, de 26 de maig)</t>
    </r>
  </si>
  <si>
    <t>Taquiller/a St. Vicenç Lab.</t>
  </si>
  <si>
    <t>Taquiller/a St. Vicenç Fest.</t>
  </si>
  <si>
    <t>Distribució per municipi</t>
  </si>
  <si>
    <t>TOTAL</t>
  </si>
  <si>
    <t>Sant Vicenç de Montalt (66,67%)</t>
  </si>
  <si>
    <t>Import</t>
  </si>
  <si>
    <t xml:space="preserve">(1) Salari brut Socorrista Aquàtic pel 2025 (Grup professional 3): </t>
  </si>
  <si>
    <t>(2) Salari brut a 14 pagues Socorrista Aquàtic = ((1)/12)x14</t>
  </si>
  <si>
    <t>(3) S.S Empresa Socorrista Aquàtic (26%) = (2)x 26%</t>
  </si>
  <si>
    <t>(4) Total cost empresa Socorrista Piscina = (2)+(3)</t>
  </si>
  <si>
    <t>(5) Total preu hora de servei = (6)/1800</t>
  </si>
  <si>
    <t xml:space="preserve">(6) Salari brut Taquiller/a pel 2025 (Grup professional 3): </t>
  </si>
  <si>
    <t>(7) Salari brut a 14 pagues Socorrista Aquàtic = ((6)/12)x14</t>
  </si>
  <si>
    <t>(8) S.S Empresa Socorrista Aquàtic (26%) = (7)x 26%</t>
  </si>
  <si>
    <t>(9) Total cost empresa Socorrista Aquàtic = (7)+(8)</t>
  </si>
  <si>
    <t>TOTAL PISCINES</t>
  </si>
  <si>
    <t>TOTAL GUIXETA</t>
  </si>
  <si>
    <t>COST SERVEI SOCORRISTA I TAQUILLA PISCINES</t>
  </si>
  <si>
    <t>PERSONAL</t>
  </si>
  <si>
    <t>COST PERSONAL DEL SERVEI  DE PISCINES</t>
  </si>
  <si>
    <t>Total cost de personal previst</t>
  </si>
  <si>
    <t>Total cost material previst</t>
  </si>
  <si>
    <t>TOTAL VALORACIÓ CONTRACTE ANUAL</t>
  </si>
  <si>
    <t>Preu Base de Licitació 2025</t>
  </si>
  <si>
    <t>IVA  21%</t>
  </si>
  <si>
    <t>TOTAL (costos directes + indirectes)</t>
  </si>
  <si>
    <t>Despeses Generals (10%)</t>
  </si>
  <si>
    <t>Benefici Industrial (4%)</t>
  </si>
  <si>
    <t>(10) Total preu hora de servei = (9)/1800</t>
  </si>
  <si>
    <t>nº</t>
  </si>
  <si>
    <t>hores/servei</t>
  </si>
  <si>
    <t>dies/servei</t>
  </si>
  <si>
    <t>Caldes d'Estrac (33,33%)</t>
  </si>
  <si>
    <t>TOTAL ANUAL LICITACIÓ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</si>
</sst>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8" xfId="0" applyBorder="1"/>
    <xf numFmtId="164" fontId="0" fillId="0" borderId="8" xfId="0" applyNumberForma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/>
    <xf numFmtId="0" fontId="1" fillId="0" borderId="1" xfId="0" applyFont="1" applyBorder="1"/>
    <xf numFmtId="0" fontId="0" fillId="0" borderId="8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164" fontId="0" fillId="0" borderId="5" xfId="0" applyNumberFormat="1" applyBorder="1"/>
    <xf numFmtId="164" fontId="1" fillId="0" borderId="6" xfId="0" applyNumberFormat="1" applyFont="1" applyBorder="1"/>
    <xf numFmtId="0" fontId="0" fillId="0" borderId="4" xfId="0" applyBorder="1"/>
    <xf numFmtId="0" fontId="0" fillId="0" borderId="9" xfId="0" applyBorder="1"/>
    <xf numFmtId="164" fontId="1" fillId="0" borderId="0" xfId="0" applyNumberFormat="1" applyFont="1"/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83344-9F3A-4C06-85E5-F90BC4CED804}">
  <dimension ref="A1:G51"/>
  <sheetViews>
    <sheetView tabSelected="1" topLeftCell="A34" workbookViewId="0">
      <selection activeCell="F44" sqref="F44"/>
    </sheetView>
  </sheetViews>
  <sheetFormatPr baseColWidth="10" defaultRowHeight="15" x14ac:dyDescent="0.25"/>
  <cols>
    <col min="1" max="1" width="56.5703125" customWidth="1"/>
    <col min="4" max="4" width="9.7109375" customWidth="1"/>
    <col min="11" max="11" width="36.28515625" bestFit="1" customWidth="1"/>
  </cols>
  <sheetData>
    <row r="1" spans="1:2" x14ac:dyDescent="0.25">
      <c r="A1" s="1" t="s">
        <v>26</v>
      </c>
    </row>
    <row r="2" spans="1:2" x14ac:dyDescent="0.25">
      <c r="A2" s="1"/>
    </row>
    <row r="3" spans="1:2" x14ac:dyDescent="0.25">
      <c r="A3" s="1" t="s">
        <v>27</v>
      </c>
    </row>
    <row r="4" spans="1:2" x14ac:dyDescent="0.25">
      <c r="A4" s="7" t="s">
        <v>7</v>
      </c>
      <c r="B4" s="11"/>
    </row>
    <row r="5" spans="1:2" x14ac:dyDescent="0.25">
      <c r="A5" s="9" t="s">
        <v>15</v>
      </c>
      <c r="B5" s="12">
        <v>17814.46</v>
      </c>
    </row>
    <row r="6" spans="1:2" x14ac:dyDescent="0.25">
      <c r="A6" s="9" t="s">
        <v>16</v>
      </c>
      <c r="B6" s="12">
        <f>(B5/12)*14</f>
        <v>20783.536666666663</v>
      </c>
    </row>
    <row r="7" spans="1:2" x14ac:dyDescent="0.25">
      <c r="A7" s="9" t="s">
        <v>17</v>
      </c>
      <c r="B7" s="12">
        <f>B6*26%</f>
        <v>5403.7195333333329</v>
      </c>
    </row>
    <row r="8" spans="1:2" x14ac:dyDescent="0.25">
      <c r="A8" s="9" t="s">
        <v>18</v>
      </c>
      <c r="B8" s="12">
        <f>B6+B7</f>
        <v>26187.256199999996</v>
      </c>
    </row>
    <row r="9" spans="1:2" x14ac:dyDescent="0.25">
      <c r="A9" s="10" t="s">
        <v>19</v>
      </c>
      <c r="B9" s="13">
        <f>B8/1800</f>
        <v>14.548475666666665</v>
      </c>
    </row>
    <row r="10" spans="1:2" x14ac:dyDescent="0.25">
      <c r="A10" s="7" t="s">
        <v>8</v>
      </c>
      <c r="B10" s="11"/>
    </row>
    <row r="11" spans="1:2" x14ac:dyDescent="0.25">
      <c r="A11" s="9" t="s">
        <v>20</v>
      </c>
      <c r="B11" s="12">
        <v>17814.46</v>
      </c>
    </row>
    <row r="12" spans="1:2" x14ac:dyDescent="0.25">
      <c r="A12" s="9" t="s">
        <v>21</v>
      </c>
      <c r="B12" s="12">
        <f>(B11/12)*14</f>
        <v>20783.536666666663</v>
      </c>
    </row>
    <row r="13" spans="1:2" x14ac:dyDescent="0.25">
      <c r="A13" s="9" t="s">
        <v>22</v>
      </c>
      <c r="B13" s="12">
        <f>B12*26%</f>
        <v>5403.7195333333329</v>
      </c>
    </row>
    <row r="14" spans="1:2" x14ac:dyDescent="0.25">
      <c r="A14" s="9" t="s">
        <v>23</v>
      </c>
      <c r="B14" s="12">
        <f>B12+B13</f>
        <v>26187.256199999996</v>
      </c>
    </row>
    <row r="15" spans="1:2" x14ac:dyDescent="0.25">
      <c r="A15" s="10" t="s">
        <v>37</v>
      </c>
      <c r="B15" s="13">
        <f>B14/1800</f>
        <v>14.548475666666665</v>
      </c>
    </row>
    <row r="16" spans="1:2" x14ac:dyDescent="0.25">
      <c r="B16" s="16"/>
    </row>
    <row r="17" spans="1:7" x14ac:dyDescent="0.25">
      <c r="B17" s="16"/>
    </row>
    <row r="19" spans="1:7" x14ac:dyDescent="0.25">
      <c r="A19" s="17" t="s">
        <v>28</v>
      </c>
      <c r="B19" s="17"/>
      <c r="C19" s="17"/>
      <c r="D19" s="17"/>
      <c r="E19" s="17"/>
      <c r="F19" s="17"/>
      <c r="G19" s="17"/>
    </row>
    <row r="20" spans="1:7" x14ac:dyDescent="0.25">
      <c r="A20" s="8" t="s">
        <v>0</v>
      </c>
      <c r="B20" s="8" t="s">
        <v>38</v>
      </c>
      <c r="C20" s="8" t="s">
        <v>39</v>
      </c>
      <c r="D20" s="8" t="s">
        <v>40</v>
      </c>
      <c r="E20" s="8" t="s">
        <v>1</v>
      </c>
      <c r="F20" s="8" t="s">
        <v>2</v>
      </c>
      <c r="G20" s="8" t="s">
        <v>3</v>
      </c>
    </row>
    <row r="21" spans="1:7" x14ac:dyDescent="0.25">
      <c r="A21" s="2" t="s">
        <v>5</v>
      </c>
      <c r="B21" s="8">
        <v>2</v>
      </c>
      <c r="C21" s="8">
        <v>9</v>
      </c>
      <c r="D21" s="2">
        <v>84</v>
      </c>
      <c r="E21" s="2">
        <f>C21*D21</f>
        <v>756</v>
      </c>
      <c r="F21" s="3">
        <f>B9</f>
        <v>14.548475666666665</v>
      </c>
      <c r="G21" s="3">
        <f>B21*E21*F21</f>
        <v>21997.295207999996</v>
      </c>
    </row>
    <row r="22" spans="1:7" x14ac:dyDescent="0.25">
      <c r="A22" s="2" t="s">
        <v>6</v>
      </c>
      <c r="B22" s="8">
        <v>2</v>
      </c>
      <c r="C22" s="8">
        <v>9</v>
      </c>
      <c r="D22" s="2">
        <v>3</v>
      </c>
      <c r="E22" s="2">
        <f>C22*D22</f>
        <v>27</v>
      </c>
      <c r="F22" s="3">
        <f>F21+14.67</f>
        <v>29.218475666666663</v>
      </c>
      <c r="G22" s="3">
        <f>B22*E22*F22</f>
        <v>1577.7976859999999</v>
      </c>
    </row>
    <row r="23" spans="1:7" x14ac:dyDescent="0.25">
      <c r="A23" s="2" t="s">
        <v>24</v>
      </c>
      <c r="B23" s="2"/>
      <c r="C23" s="8"/>
      <c r="D23" s="2"/>
      <c r="E23" s="2"/>
      <c r="F23" s="2"/>
      <c r="G23" s="3">
        <f>SUM(G21:G22)</f>
        <v>23575.092893999994</v>
      </c>
    </row>
    <row r="24" spans="1:7" x14ac:dyDescent="0.25">
      <c r="A24" s="2" t="s">
        <v>9</v>
      </c>
      <c r="B24" s="8">
        <v>1</v>
      </c>
      <c r="C24" s="8">
        <v>9</v>
      </c>
      <c r="D24" s="2">
        <v>84</v>
      </c>
      <c r="E24" s="2">
        <f>C24*D24</f>
        <v>756</v>
      </c>
      <c r="F24" s="3">
        <f>B15</f>
        <v>14.548475666666665</v>
      </c>
      <c r="G24" s="3">
        <f>B24*E24*F24</f>
        <v>10998.647603999998</v>
      </c>
    </row>
    <row r="25" spans="1:7" x14ac:dyDescent="0.25">
      <c r="A25" s="2" t="s">
        <v>10</v>
      </c>
      <c r="B25" s="8">
        <v>1</v>
      </c>
      <c r="C25" s="8">
        <v>9</v>
      </c>
      <c r="D25" s="2">
        <v>3</v>
      </c>
      <c r="E25" s="2">
        <f>C25*D25</f>
        <v>27</v>
      </c>
      <c r="F25" s="3">
        <f>F24+14.67</f>
        <v>29.218475666666663</v>
      </c>
      <c r="G25" s="3">
        <f>B25*E25*F25</f>
        <v>788.89884299999994</v>
      </c>
    </row>
    <row r="26" spans="1:7" x14ac:dyDescent="0.25">
      <c r="A26" s="2" t="s">
        <v>25</v>
      </c>
      <c r="B26" s="2"/>
      <c r="C26" s="8"/>
      <c r="D26" s="2"/>
      <c r="E26" s="2"/>
      <c r="F26" s="2"/>
      <c r="G26" s="3">
        <f>SUM(G24:G25)</f>
        <v>11787.546446999997</v>
      </c>
    </row>
    <row r="27" spans="1:7" x14ac:dyDescent="0.25">
      <c r="A27" s="2" t="s">
        <v>12</v>
      </c>
      <c r="G27" s="3">
        <f>G23+G26</f>
        <v>35362.639340999987</v>
      </c>
    </row>
    <row r="34" spans="1:2" x14ac:dyDescent="0.25">
      <c r="A34" t="s">
        <v>42</v>
      </c>
    </row>
    <row r="36" spans="1:2" x14ac:dyDescent="0.25">
      <c r="A36" s="2" t="s">
        <v>29</v>
      </c>
      <c r="B36" s="3">
        <f>G27</f>
        <v>35362.639340999987</v>
      </c>
    </row>
    <row r="37" spans="1:2" x14ac:dyDescent="0.25">
      <c r="A37" s="2" t="s">
        <v>30</v>
      </c>
      <c r="B37" s="3">
        <v>0</v>
      </c>
    </row>
    <row r="38" spans="1:2" x14ac:dyDescent="0.25">
      <c r="A38" s="4" t="s">
        <v>31</v>
      </c>
      <c r="B38" s="6">
        <f>SUM(B36:B37)</f>
        <v>35362.639340999987</v>
      </c>
    </row>
    <row r="39" spans="1:2" x14ac:dyDescent="0.25">
      <c r="A39" s="14"/>
      <c r="B39" s="15"/>
    </row>
    <row r="40" spans="1:2" x14ac:dyDescent="0.25">
      <c r="A40" s="2" t="s">
        <v>32</v>
      </c>
      <c r="B40" s="6">
        <f>B38</f>
        <v>35362.639340999987</v>
      </c>
    </row>
    <row r="41" spans="1:2" x14ac:dyDescent="0.25">
      <c r="A41" s="2" t="s">
        <v>35</v>
      </c>
      <c r="B41" s="3">
        <f>B40*10%</f>
        <v>3536.263934099999</v>
      </c>
    </row>
    <row r="42" spans="1:2" x14ac:dyDescent="0.25">
      <c r="A42" s="2" t="s">
        <v>36</v>
      </c>
      <c r="B42" s="3">
        <f>B40*4%</f>
        <v>1414.5055736399995</v>
      </c>
    </row>
    <row r="43" spans="1:2" x14ac:dyDescent="0.25">
      <c r="A43" s="4" t="s">
        <v>34</v>
      </c>
      <c r="B43" s="6">
        <f>B40+B41+B42</f>
        <v>40313.408848739986</v>
      </c>
    </row>
    <row r="44" spans="1:2" x14ac:dyDescent="0.25">
      <c r="A44" s="2" t="s">
        <v>33</v>
      </c>
      <c r="B44" s="3">
        <f>(B43)*21%</f>
        <v>8465.8158582353972</v>
      </c>
    </row>
    <row r="45" spans="1:2" x14ac:dyDescent="0.25">
      <c r="A45" s="4" t="s">
        <v>12</v>
      </c>
      <c r="B45" s="6">
        <f>B43+B44</f>
        <v>48779.224706975379</v>
      </c>
    </row>
    <row r="48" spans="1:2" x14ac:dyDescent="0.25">
      <c r="A48" s="5" t="s">
        <v>11</v>
      </c>
      <c r="B48" s="5" t="s">
        <v>14</v>
      </c>
    </row>
    <row r="49" spans="1:2" x14ac:dyDescent="0.25">
      <c r="A49" s="2" t="s">
        <v>41</v>
      </c>
      <c r="B49" s="3">
        <f>B45*33.33%</f>
        <v>16258.115594834893</v>
      </c>
    </row>
    <row r="50" spans="1:2" x14ac:dyDescent="0.25">
      <c r="A50" s="2" t="s">
        <v>13</v>
      </c>
      <c r="B50" s="3">
        <f>B45*66.67%</f>
        <v>32521.10911214049</v>
      </c>
    </row>
    <row r="51" spans="1:2" x14ac:dyDescent="0.25">
      <c r="A51" s="4" t="s">
        <v>4</v>
      </c>
      <c r="B51" s="6">
        <f>SUM(B49:B50)</f>
        <v>48779.224706975379</v>
      </c>
    </row>
  </sheetData>
  <mergeCells count="1">
    <mergeCell ref="A19:G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Joaquim Arnó Porras</dc:creator>
  <cp:lastModifiedBy>Sandra Herce</cp:lastModifiedBy>
  <cp:lastPrinted>2025-06-05T17:35:57Z</cp:lastPrinted>
  <dcterms:created xsi:type="dcterms:W3CDTF">2025-02-13T12:35:44Z</dcterms:created>
  <dcterms:modified xsi:type="dcterms:W3CDTF">2025-06-10T12:31:56Z</dcterms:modified>
</cp:coreProperties>
</file>