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Socorrisme-2982\"/>
    </mc:Choice>
  </mc:AlternateContent>
  <xr:revisionPtr revIDLastSave="0" documentId="13_ncr:1_{620FA6E3-3423-4089-AB9C-0C76C06A3135}" xr6:coauthVersionLast="47" xr6:coauthVersionMax="47" xr10:uidLastSave="{00000000-0000-0000-0000-000000000000}"/>
  <bookViews>
    <workbookView xWindow="9915" yWindow="1110" windowWidth="15465" windowHeight="6690" xr2:uid="{CCD91B9C-20A1-4FB8-A6BF-2BCE1229C39F}"/>
  </bookViews>
  <sheets>
    <sheet name="puntuació econòmica i total" sheetId="1" r:id="rId1"/>
  </sheets>
  <definedNames>
    <definedName name="_xlnm._FilterDatabase" localSheetId="0" hidden="1">'puntuació econòmica i total'!#REF!</definedName>
    <definedName name="_Hlk74560497" localSheetId="0">'puntuació econòmica i total'!#REF!</definedName>
    <definedName name="_Hlk83101818" localSheetId="0">'puntuació econòmica i total'!#REF!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3" i="1"/>
  <c r="E52" i="1"/>
  <c r="E50" i="1"/>
  <c r="E49" i="1"/>
  <c r="C40" i="1"/>
  <c r="C36" i="1"/>
  <c r="C39" i="1"/>
  <c r="C35" i="1"/>
  <c r="C37" i="1"/>
  <c r="C38" i="1"/>
  <c r="C34" i="1"/>
  <c r="D34" i="1" s="1"/>
  <c r="C33" i="1"/>
  <c r="D33" i="1" s="1"/>
  <c r="C32" i="1"/>
  <c r="C31" i="1"/>
  <c r="C30" i="1"/>
  <c r="D30" i="1" s="1"/>
  <c r="C29" i="1"/>
  <c r="D29" i="1" s="1"/>
  <c r="D4" i="1"/>
  <c r="D5" i="1"/>
  <c r="D3" i="1"/>
  <c r="E46" i="1"/>
  <c r="D35" i="1" l="1"/>
  <c r="D36" i="1"/>
  <c r="D26" i="1"/>
  <c r="D31" i="1"/>
  <c r="D32" i="1"/>
  <c r="D40" i="1"/>
  <c r="D39" i="1"/>
  <c r="D38" i="1"/>
  <c r="D37" i="1"/>
  <c r="E36" i="1" l="1"/>
  <c r="E32" i="1"/>
  <c r="E31" i="1"/>
  <c r="E39" i="1"/>
  <c r="E35" i="1"/>
  <c r="D45" i="1" s="1"/>
  <c r="E45" i="1" s="1"/>
  <c r="E40" i="1"/>
  <c r="D44" i="1" l="1"/>
  <c r="E44" i="1" s="1"/>
</calcChain>
</file>

<file path=xl/sharedStrings.xml><?xml version="1.0" encoding="utf-8"?>
<sst xmlns="http://schemas.openxmlformats.org/spreadsheetml/2006/main" count="67" uniqueCount="55">
  <si>
    <t>Pi= Pmax x Bi x K</t>
  </si>
  <si>
    <t>Empresa</t>
  </si>
  <si>
    <t>FÓRMULA</t>
  </si>
  <si>
    <t>K=---------</t>
  </si>
  <si>
    <t>CÁLCUL DEL PREU</t>
  </si>
  <si>
    <t>Pi: puntuació que atorga la fórmula</t>
  </si>
  <si>
    <t>Bi: % de baixa de l'oferta que es puntua</t>
  </si>
  <si>
    <t>Preu oferta</t>
  </si>
  <si>
    <t>% Baixa (BI)</t>
  </si>
  <si>
    <t>Puntuació</t>
  </si>
  <si>
    <t>segons al justificació següent:</t>
  </si>
  <si>
    <t>Socorrista</t>
  </si>
  <si>
    <t>Personal primers auxilis</t>
  </si>
  <si>
    <t>Preus de dilluns a dissabte:</t>
  </si>
  <si>
    <t>Preus de diumenges:</t>
  </si>
  <si>
    <t>Empreses</t>
  </si>
  <si>
    <t>Puntuació criteris judici valor</t>
  </si>
  <si>
    <t>PUNTUACIÓ TOTAL</t>
  </si>
  <si>
    <t>Aquasos socorristes (dl-dt)</t>
  </si>
  <si>
    <t>Aquasos primers auxilis (dl-dt)</t>
  </si>
  <si>
    <t>Aquasos socorristes (diumenges)</t>
  </si>
  <si>
    <t>Aquasos primers auxilis (diumenges)</t>
  </si>
  <si>
    <t xml:space="preserve">                         Bmax (baixa máxima)</t>
  </si>
  <si>
    <t>Puntuació experiència</t>
  </si>
  <si>
    <t>Puntuació preus</t>
  </si>
  <si>
    <t>16,62 euros</t>
  </si>
  <si>
    <t>Puntuable fins a 12 punts.</t>
  </si>
  <si>
    <t>16,35 euros</t>
  </si>
  <si>
    <t>Puntuable fins a 6 punts</t>
  </si>
  <si>
    <t>16,96 euros</t>
  </si>
  <si>
    <t>Puntuable fins a 6 punts.</t>
  </si>
  <si>
    <t>16,69 euros</t>
  </si>
  <si>
    <t>Puntuable fins a 4 punts.</t>
  </si>
  <si>
    <t>K: Valor fixat en funció de la  baixa màxima esperada. En aquest cas es fixa un valor k de 4,</t>
  </si>
  <si>
    <t>•	Si la baixa màxima presentada es troba dins del llindar del 0% al 25% s’aplicarà la fórmula indicada.
•	Si la baixa màxima es troba per sobre d’aquest llindar, el valor K no serà el predeterminat sinó que K es recalcularà segons la següent fórmula:</t>
  </si>
  <si>
    <t>Pmax: puntuació máxima establerta en PCAP. 28 punts</t>
  </si>
  <si>
    <t>Socorristas Profesionales SCP</t>
  </si>
  <si>
    <t>Choosing Big SL</t>
  </si>
  <si>
    <t>Aquasos serveis Integrals SLU</t>
  </si>
  <si>
    <t>Socorristas profesionales SCP Socorristes (dl-dt)</t>
  </si>
  <si>
    <t>Socorristas profesionales SCP primers auxilis (dl-dt)</t>
  </si>
  <si>
    <t>Personal primers auxilis         (fins 9 punts)</t>
  </si>
  <si>
    <t>Socorristes (fins 18 punts)</t>
  </si>
  <si>
    <t>Socorristas profesionales SCP primers auxilis (dg)</t>
  </si>
  <si>
    <t>Socorristas profesionales SCP Socorristes (dg)</t>
  </si>
  <si>
    <t>Choosing Big SL socorristes (dl-dt)</t>
  </si>
  <si>
    <t>Choosing Big Sl primers auxilis (dl-dt)</t>
  </si>
  <si>
    <t>Choosing Big SL socorristes (dg)</t>
  </si>
  <si>
    <t>Choosing Big SL primers auxilis (dg)</t>
  </si>
  <si>
    <t>EXPERIÈNCIA SOCORRISTES I PERSONAL PRIMERS AUXILIS</t>
  </si>
  <si>
    <t>Valor factor K</t>
  </si>
  <si>
    <t>correcte</t>
  </si>
  <si>
    <t>Aquasos Serveis Integrals SLU</t>
  </si>
  <si>
    <t>Mitjana</t>
  </si>
  <si>
    <t>Recàlcul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</si>
</sst>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b/>
      <sz val="9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6" fillId="0" borderId="0"/>
  </cellStyleXfs>
  <cellXfs count="57">
    <xf numFmtId="0" fontId="0" fillId="0" borderId="0" xfId="0"/>
    <xf numFmtId="164" fontId="3" fillId="0" borderId="0" xfId="1" applyFont="1"/>
    <xf numFmtId="0" fontId="4" fillId="0" borderId="0" xfId="0" applyFont="1"/>
    <xf numFmtId="0" fontId="0" fillId="0" borderId="0" xfId="0" applyAlignment="1">
      <alignment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1" xfId="0" applyFont="1" applyBorder="1"/>
    <xf numFmtId="164" fontId="2" fillId="0" borderId="0" xfId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2" fontId="4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4" fillId="2" borderId="0" xfId="0" applyFont="1" applyFill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justify" vertical="center"/>
    </xf>
    <xf numFmtId="164" fontId="2" fillId="2" borderId="0" xfId="1" applyFont="1" applyFill="1" applyAlignment="1">
      <alignment horizontal="center"/>
    </xf>
    <xf numFmtId="0" fontId="9" fillId="2" borderId="1" xfId="0" applyFont="1" applyFill="1" applyBorder="1" applyAlignment="1">
      <alignment horizontal="justify" vertical="center" wrapText="1"/>
    </xf>
    <xf numFmtId="164" fontId="11" fillId="2" borderId="0" xfId="1" applyFont="1" applyFill="1" applyAlignment="1">
      <alignment horizontal="center"/>
    </xf>
    <xf numFmtId="0" fontId="9" fillId="2" borderId="0" xfId="0" applyFont="1" applyFill="1" applyAlignment="1">
      <alignment horizontal="justify" vertical="center"/>
    </xf>
    <xf numFmtId="164" fontId="3" fillId="4" borderId="0" xfId="1" applyFont="1" applyFill="1"/>
    <xf numFmtId="164" fontId="3" fillId="4" borderId="0" xfId="1" applyFont="1" applyFill="1" applyAlignment="1">
      <alignment horizontal="center"/>
    </xf>
    <xf numFmtId="164" fontId="3" fillId="2" borderId="0" xfId="1" applyFont="1" applyFill="1"/>
    <xf numFmtId="164" fontId="2" fillId="2" borderId="0" xfId="1" applyFont="1" applyFill="1"/>
    <xf numFmtId="164" fontId="3" fillId="2" borderId="0" xfId="1" applyFont="1" applyFill="1" applyAlignment="1">
      <alignment horizont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2" fontId="3" fillId="2" borderId="0" xfId="1" applyNumberFormat="1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2" fontId="12" fillId="2" borderId="1" xfId="0" applyNumberFormat="1" applyFont="1" applyFill="1" applyBorder="1" applyAlignment="1">
      <alignment horizontal="center" vertical="center"/>
    </xf>
    <xf numFmtId="164" fontId="2" fillId="3" borderId="0" xfId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3" fillId="2" borderId="0" xfId="1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justify" vertical="center"/>
    </xf>
    <xf numFmtId="0" fontId="7" fillId="2" borderId="0" xfId="0" applyFont="1" applyFill="1"/>
  </cellXfs>
  <cellStyles count="3">
    <cellStyle name="Excel Built-in Normal" xfId="1" xr:uid="{E2E662DF-6D17-45FE-B89B-4C8DA8A3E238}"/>
    <cellStyle name="Normal" xfId="0" builtinId="0"/>
    <cellStyle name="Normal 2" xfId="2" xr:uid="{B27B9D06-21B1-4BD0-A50B-C630FEA66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61DF-836A-4978-B7B2-81C2F8FCD7D9}">
  <dimension ref="A1:K54"/>
  <sheetViews>
    <sheetView tabSelected="1" workbookViewId="0">
      <selection activeCell="E52" sqref="E52"/>
    </sheetView>
  </sheetViews>
  <sheetFormatPr defaultColWidth="11.42578125" defaultRowHeight="13.5" x14ac:dyDescent="0.25"/>
  <cols>
    <col min="1" max="1" width="43.140625" style="2" customWidth="1"/>
    <col min="2" max="2" width="13.7109375" style="2" customWidth="1"/>
    <col min="3" max="4" width="13.7109375" style="5" customWidth="1"/>
    <col min="5" max="5" width="13.28515625" style="2" customWidth="1"/>
    <col min="6" max="6" width="14.42578125" style="2" customWidth="1"/>
    <col min="7" max="7" width="11.42578125" style="2" customWidth="1"/>
    <col min="8" max="8" width="6.85546875" style="2" customWidth="1"/>
    <col min="9" max="11" width="11.42578125" style="2" hidden="1" customWidth="1"/>
    <col min="12" max="16384" width="11.42578125" style="2"/>
  </cols>
  <sheetData>
    <row r="1" spans="1:6" x14ac:dyDescent="0.25">
      <c r="A1" s="16" t="s">
        <v>49</v>
      </c>
      <c r="B1" s="16"/>
      <c r="C1" s="17"/>
      <c r="D1" s="17"/>
      <c r="E1" s="16"/>
    </row>
    <row r="2" spans="1:6" ht="42.75" x14ac:dyDescent="0.3">
      <c r="A2" s="18" t="s">
        <v>15</v>
      </c>
      <c r="B2" s="19" t="s">
        <v>42</v>
      </c>
      <c r="C2" s="20" t="s">
        <v>41</v>
      </c>
      <c r="D2" s="19" t="s">
        <v>17</v>
      </c>
      <c r="E2" s="21"/>
    </row>
    <row r="3" spans="1:6" ht="14.25" x14ac:dyDescent="0.3">
      <c r="A3" s="22" t="s">
        <v>36</v>
      </c>
      <c r="B3" s="23">
        <v>18</v>
      </c>
      <c r="C3" s="23">
        <v>5</v>
      </c>
      <c r="D3" s="23">
        <f>SUM(B3:C3)</f>
        <v>23</v>
      </c>
      <c r="E3" s="21"/>
    </row>
    <row r="4" spans="1:6" ht="14.25" x14ac:dyDescent="0.3">
      <c r="A4" s="22" t="s">
        <v>37</v>
      </c>
      <c r="B4" s="23">
        <v>18</v>
      </c>
      <c r="C4" s="23">
        <v>9</v>
      </c>
      <c r="D4" s="23">
        <f t="shared" ref="D4:D5" si="0">SUM(B4:C4)</f>
        <v>27</v>
      </c>
      <c r="E4" s="21"/>
    </row>
    <row r="5" spans="1:6" ht="14.25" x14ac:dyDescent="0.3">
      <c r="A5" s="22" t="s">
        <v>38</v>
      </c>
      <c r="B5" s="23">
        <v>18</v>
      </c>
      <c r="C5" s="23">
        <v>9</v>
      </c>
      <c r="D5" s="23">
        <f t="shared" si="0"/>
        <v>27</v>
      </c>
      <c r="E5" s="21"/>
    </row>
    <row r="6" spans="1:6" x14ac:dyDescent="0.25">
      <c r="A6" s="21"/>
      <c r="B6" s="21"/>
      <c r="C6" s="24"/>
      <c r="D6" s="24"/>
      <c r="E6" s="21"/>
    </row>
    <row r="7" spans="1:6" ht="15" x14ac:dyDescent="0.25">
      <c r="A7" s="51" t="s">
        <v>4</v>
      </c>
      <c r="B7" s="52"/>
      <c r="C7" s="52"/>
      <c r="D7" s="52"/>
      <c r="E7" s="52"/>
      <c r="F7" s="7"/>
    </row>
    <row r="8" spans="1:6" x14ac:dyDescent="0.25">
      <c r="A8" s="25" t="s">
        <v>13</v>
      </c>
      <c r="B8" s="26"/>
      <c r="C8" s="26"/>
      <c r="D8" s="26"/>
      <c r="E8" s="26"/>
      <c r="F8" s="7"/>
    </row>
    <row r="9" spans="1:6" ht="28.5" x14ac:dyDescent="0.25">
      <c r="A9" s="27" t="s">
        <v>11</v>
      </c>
      <c r="B9" s="27" t="s">
        <v>25</v>
      </c>
      <c r="C9" s="27" t="s">
        <v>26</v>
      </c>
      <c r="D9" s="26"/>
      <c r="E9" s="26"/>
      <c r="F9" s="7"/>
    </row>
    <row r="10" spans="1:6" ht="28.5" x14ac:dyDescent="0.25">
      <c r="A10" s="27" t="s">
        <v>12</v>
      </c>
      <c r="B10" s="27" t="s">
        <v>27</v>
      </c>
      <c r="C10" s="27" t="s">
        <v>28</v>
      </c>
      <c r="D10" s="26"/>
      <c r="E10" s="26"/>
      <c r="F10" s="7"/>
    </row>
    <row r="11" spans="1:6" x14ac:dyDescent="0.25">
      <c r="A11" s="28"/>
      <c r="B11" s="28"/>
      <c r="C11" s="28"/>
      <c r="D11" s="26"/>
      <c r="E11" s="26"/>
      <c r="F11" s="7"/>
    </row>
    <row r="12" spans="1:6" ht="14.25" x14ac:dyDescent="0.25">
      <c r="A12" s="29" t="s">
        <v>14</v>
      </c>
      <c r="B12" s="28"/>
      <c r="C12" s="28"/>
      <c r="D12" s="26"/>
      <c r="E12" s="26"/>
      <c r="F12" s="7"/>
    </row>
    <row r="13" spans="1:6" ht="28.5" x14ac:dyDescent="0.25">
      <c r="A13" s="27" t="s">
        <v>11</v>
      </c>
      <c r="B13" s="27" t="s">
        <v>29</v>
      </c>
      <c r="C13" s="27" t="s">
        <v>30</v>
      </c>
      <c r="D13" s="26"/>
      <c r="E13" s="26"/>
      <c r="F13" s="7"/>
    </row>
    <row r="14" spans="1:6" ht="28.5" x14ac:dyDescent="0.25">
      <c r="A14" s="27" t="s">
        <v>12</v>
      </c>
      <c r="B14" s="27" t="s">
        <v>31</v>
      </c>
      <c r="C14" s="27" t="s">
        <v>32</v>
      </c>
      <c r="D14" s="26"/>
      <c r="E14" s="26"/>
      <c r="F14" s="7"/>
    </row>
    <row r="15" spans="1:6" x14ac:dyDescent="0.25">
      <c r="A15" s="26"/>
      <c r="B15" s="26"/>
      <c r="C15" s="26"/>
      <c r="D15" s="26"/>
      <c r="E15" s="26"/>
      <c r="F15" s="7"/>
    </row>
    <row r="16" spans="1:6" x14ac:dyDescent="0.25">
      <c r="A16" s="30" t="s">
        <v>2</v>
      </c>
      <c r="B16" s="30"/>
      <c r="C16" s="31"/>
      <c r="D16" s="31"/>
      <c r="E16" s="30"/>
      <c r="F16" s="1"/>
    </row>
    <row r="17" spans="1:6" x14ac:dyDescent="0.25">
      <c r="A17" s="32"/>
      <c r="B17" s="33" t="s">
        <v>0</v>
      </c>
      <c r="C17" s="34"/>
      <c r="D17" s="34"/>
      <c r="E17" s="32"/>
      <c r="F17" s="1"/>
    </row>
    <row r="18" spans="1:6" x14ac:dyDescent="0.25">
      <c r="A18" s="32" t="s">
        <v>5</v>
      </c>
      <c r="B18" s="32"/>
      <c r="C18" s="34"/>
      <c r="D18" s="34"/>
      <c r="E18" s="32"/>
      <c r="F18" s="1"/>
    </row>
    <row r="19" spans="1:6" x14ac:dyDescent="0.25">
      <c r="A19" s="32" t="s">
        <v>35</v>
      </c>
      <c r="B19" s="32"/>
      <c r="C19" s="34"/>
      <c r="D19" s="34"/>
      <c r="E19" s="32"/>
      <c r="F19" s="1"/>
    </row>
    <row r="20" spans="1:6" x14ac:dyDescent="0.25">
      <c r="A20" s="32" t="s">
        <v>6</v>
      </c>
      <c r="B20" s="32"/>
      <c r="C20" s="34"/>
      <c r="D20" s="34"/>
      <c r="E20" s="32"/>
      <c r="F20" s="1"/>
    </row>
    <row r="21" spans="1:6" x14ac:dyDescent="0.25">
      <c r="A21" s="32" t="s">
        <v>33</v>
      </c>
      <c r="B21" s="32"/>
      <c r="C21" s="34"/>
      <c r="D21" s="34"/>
      <c r="E21" s="32"/>
      <c r="F21" s="1"/>
    </row>
    <row r="22" spans="1:6" ht="12.75" customHeight="1" x14ac:dyDescent="0.25">
      <c r="A22" s="21" t="s">
        <v>10</v>
      </c>
      <c r="B22" s="32"/>
      <c r="C22" s="34"/>
      <c r="D22" s="34"/>
      <c r="E22" s="32"/>
      <c r="F22" s="1"/>
    </row>
    <row r="23" spans="1:6" ht="42" customHeight="1" x14ac:dyDescent="0.25">
      <c r="A23" s="53" t="s">
        <v>34</v>
      </c>
      <c r="B23" s="54"/>
      <c r="C23" s="54"/>
      <c r="D23" s="54"/>
      <c r="E23" s="54"/>
      <c r="F23" s="3"/>
    </row>
    <row r="24" spans="1:6" ht="12.75" customHeight="1" x14ac:dyDescent="0.25">
      <c r="A24" s="36">
        <v>1</v>
      </c>
      <c r="B24" s="37"/>
      <c r="C24" s="38"/>
      <c r="D24" s="38"/>
      <c r="E24" s="35"/>
      <c r="F24" s="3"/>
    </row>
    <row r="25" spans="1:6" ht="12.75" customHeight="1" x14ac:dyDescent="0.25">
      <c r="A25" s="39" t="s">
        <v>3</v>
      </c>
      <c r="B25" s="37"/>
      <c r="C25" s="38"/>
      <c r="D25" s="38"/>
      <c r="E25" s="35"/>
      <c r="F25" s="12"/>
    </row>
    <row r="26" spans="1:6" x14ac:dyDescent="0.25">
      <c r="A26" s="55" t="s">
        <v>22</v>
      </c>
      <c r="B26" s="56"/>
      <c r="C26" s="34" t="s">
        <v>50</v>
      </c>
      <c r="D26" s="40">
        <f>1/C40*100</f>
        <v>1.000599520383693</v>
      </c>
      <c r="E26" s="32"/>
      <c r="F26" s="1"/>
    </row>
    <row r="27" spans="1:6" x14ac:dyDescent="0.25">
      <c r="A27" s="32"/>
      <c r="B27" s="21"/>
      <c r="C27" s="24"/>
      <c r="D27" s="24"/>
      <c r="E27" s="21"/>
    </row>
    <row r="28" spans="1:6" x14ac:dyDescent="0.25">
      <c r="A28" s="41" t="s">
        <v>1</v>
      </c>
      <c r="B28" s="42" t="s">
        <v>7</v>
      </c>
      <c r="C28" s="42" t="s">
        <v>8</v>
      </c>
      <c r="D28" s="42" t="s">
        <v>9</v>
      </c>
      <c r="E28" s="43" t="s">
        <v>54</v>
      </c>
    </row>
    <row r="29" spans="1:6" ht="14.25" x14ac:dyDescent="0.3">
      <c r="A29" s="22" t="s">
        <v>39</v>
      </c>
      <c r="B29" s="44">
        <v>16</v>
      </c>
      <c r="C29" s="45">
        <f>100-B29*100/16.62</f>
        <v>3.730445246690735</v>
      </c>
      <c r="D29" s="46">
        <f t="shared" ref="D29:D36" si="1">28*C29*4/100</f>
        <v>4.1780986762936232</v>
      </c>
      <c r="E29" s="23" t="s">
        <v>51</v>
      </c>
    </row>
    <row r="30" spans="1:6" ht="14.25" x14ac:dyDescent="0.3">
      <c r="A30" s="22" t="s">
        <v>40</v>
      </c>
      <c r="B30" s="44">
        <v>15.9</v>
      </c>
      <c r="C30" s="45">
        <f>100-B30*100/16.35</f>
        <v>2.7522935779816606</v>
      </c>
      <c r="D30" s="46">
        <f t="shared" si="1"/>
        <v>3.0825688073394599</v>
      </c>
      <c r="E30" s="23" t="s">
        <v>51</v>
      </c>
    </row>
    <row r="31" spans="1:6" ht="14.25" x14ac:dyDescent="0.3">
      <c r="A31" s="22" t="s">
        <v>44</v>
      </c>
      <c r="B31" s="44">
        <v>16.100000000000001</v>
      </c>
      <c r="C31" s="45">
        <f>100-B31*100/16.96</f>
        <v>5.0707547169811278</v>
      </c>
      <c r="D31" s="45">
        <f t="shared" si="1"/>
        <v>5.6792452830188633</v>
      </c>
      <c r="E31" s="47">
        <f>28*C31*D26/100</f>
        <v>1.4206625265825066</v>
      </c>
    </row>
    <row r="32" spans="1:6" ht="14.25" x14ac:dyDescent="0.3">
      <c r="A32" s="22" t="s">
        <v>43</v>
      </c>
      <c r="B32" s="44">
        <v>16</v>
      </c>
      <c r="C32" s="45">
        <f>100-B32*100/16.69</f>
        <v>4.1342121030557308</v>
      </c>
      <c r="D32" s="45">
        <f t="shared" si="1"/>
        <v>4.630317555422419</v>
      </c>
      <c r="E32" s="47">
        <f>28*C32*D26/100</f>
        <v>1.1582733812949666</v>
      </c>
    </row>
    <row r="33" spans="1:8" ht="14.25" x14ac:dyDescent="0.3">
      <c r="A33" s="22" t="s">
        <v>45</v>
      </c>
      <c r="B33" s="44">
        <v>14.96</v>
      </c>
      <c r="C33" s="45">
        <f>100-B33*100/16.62</f>
        <v>9.9879663056558456</v>
      </c>
      <c r="D33" s="46">
        <f t="shared" si="1"/>
        <v>11.186522262334547</v>
      </c>
      <c r="E33" s="23" t="s">
        <v>51</v>
      </c>
    </row>
    <row r="34" spans="1:8" ht="14.25" x14ac:dyDescent="0.3">
      <c r="A34" s="22" t="s">
        <v>46</v>
      </c>
      <c r="B34" s="44">
        <v>14.72</v>
      </c>
      <c r="C34" s="45">
        <f>100-B34*100/16.35</f>
        <v>9.9694189602446528</v>
      </c>
      <c r="D34" s="46">
        <f t="shared" si="1"/>
        <v>11.165749235474012</v>
      </c>
      <c r="E34" s="23" t="s">
        <v>51</v>
      </c>
    </row>
    <row r="35" spans="1:8" ht="14.25" x14ac:dyDescent="0.3">
      <c r="A35" s="22" t="s">
        <v>47</v>
      </c>
      <c r="B35" s="44">
        <v>15.26</v>
      </c>
      <c r="C35" s="45">
        <f>100-B35*100/16.96</f>
        <v>10.023584905660385</v>
      </c>
      <c r="D35" s="45">
        <f t="shared" si="1"/>
        <v>11.226415094339632</v>
      </c>
      <c r="E35" s="47">
        <f>28*C35*D26/100</f>
        <v>2.8082863897561219</v>
      </c>
    </row>
    <row r="36" spans="1:8" ht="14.25" x14ac:dyDescent="0.3">
      <c r="A36" s="22" t="s">
        <v>48</v>
      </c>
      <c r="B36" s="44">
        <v>15.02</v>
      </c>
      <c r="C36" s="45">
        <f>100-B36*100/16.69</f>
        <v>10.005991611743568</v>
      </c>
      <c r="D36" s="45">
        <f t="shared" si="1"/>
        <v>11.206710605152796</v>
      </c>
      <c r="E36" s="47">
        <f>28*C36*D26/100</f>
        <v>2.8033573141486836</v>
      </c>
    </row>
    <row r="37" spans="1:8" ht="14.25" x14ac:dyDescent="0.3">
      <c r="A37" s="22" t="s">
        <v>18</v>
      </c>
      <c r="B37" s="48">
        <v>16.600000000000001</v>
      </c>
      <c r="C37" s="45">
        <f>100-B37*100/16.62</f>
        <v>0.12033694344162882</v>
      </c>
      <c r="D37" s="46">
        <f t="shared" ref="D37:D40" si="2">28*C37*4/100</f>
        <v>0.13477737665462428</v>
      </c>
      <c r="E37" s="23" t="s">
        <v>51</v>
      </c>
    </row>
    <row r="38" spans="1:8" ht="14.25" x14ac:dyDescent="0.3">
      <c r="A38" s="22" t="s">
        <v>19</v>
      </c>
      <c r="B38" s="48">
        <v>16.350000000000001</v>
      </c>
      <c r="C38" s="45">
        <f>100-B38*100/16.35</f>
        <v>0</v>
      </c>
      <c r="D38" s="46">
        <f t="shared" si="2"/>
        <v>0</v>
      </c>
      <c r="E38" s="23" t="s">
        <v>51</v>
      </c>
    </row>
    <row r="39" spans="1:8" ht="14.25" x14ac:dyDescent="0.3">
      <c r="A39" s="22" t="s">
        <v>20</v>
      </c>
      <c r="B39" s="48">
        <v>11.7</v>
      </c>
      <c r="C39" s="50">
        <f>100-B39*100/16.96</f>
        <v>31.014150943396231</v>
      </c>
      <c r="D39" s="45">
        <f t="shared" si="2"/>
        <v>34.735849056603776</v>
      </c>
      <c r="E39" s="47">
        <f>28*C39*D26/100</f>
        <v>8.6891684765395247</v>
      </c>
    </row>
    <row r="40" spans="1:8" ht="14.25" x14ac:dyDescent="0.3">
      <c r="A40" s="22" t="s">
        <v>21</v>
      </c>
      <c r="B40" s="48">
        <v>0.01</v>
      </c>
      <c r="C40" s="50">
        <f>100-B40*100/16.69</f>
        <v>99.940083882564409</v>
      </c>
      <c r="D40" s="45">
        <f t="shared" si="2"/>
        <v>111.93289394847214</v>
      </c>
      <c r="E40" s="43">
        <f>28*C40*D26/100</f>
        <v>28</v>
      </c>
    </row>
    <row r="41" spans="1:8" ht="11.2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9.75" customHeight="1" x14ac:dyDescent="0.3">
      <c r="A42" s="9"/>
      <c r="B42" s="4"/>
    </row>
    <row r="43" spans="1:8" ht="38.25" x14ac:dyDescent="0.25">
      <c r="A43" s="11" t="s">
        <v>15</v>
      </c>
      <c r="B43" s="8" t="s">
        <v>16</v>
      </c>
      <c r="C43" s="8" t="s">
        <v>23</v>
      </c>
      <c r="D43" s="8" t="s">
        <v>24</v>
      </c>
      <c r="E43" s="8" t="s">
        <v>17</v>
      </c>
    </row>
    <row r="44" spans="1:8" ht="14.25" x14ac:dyDescent="0.3">
      <c r="A44" s="6" t="s">
        <v>36</v>
      </c>
      <c r="B44" s="13">
        <v>0.7</v>
      </c>
      <c r="C44" s="13">
        <v>23</v>
      </c>
      <c r="D44" s="14">
        <f>D29+D30+E31+E32</f>
        <v>9.8396033915105559</v>
      </c>
      <c r="E44" s="15">
        <f t="shared" ref="E44:E45" si="3">SUM(B44:D44)</f>
        <v>33.539603391510553</v>
      </c>
    </row>
    <row r="45" spans="1:8" ht="14.25" x14ac:dyDescent="0.3">
      <c r="A45" s="6" t="s">
        <v>37</v>
      </c>
      <c r="B45" s="13">
        <v>22</v>
      </c>
      <c r="C45" s="13">
        <v>27</v>
      </c>
      <c r="D45" s="14">
        <f>D33+D34+E35+E36</f>
        <v>27.963915201713366</v>
      </c>
      <c r="E45" s="15">
        <f t="shared" si="3"/>
        <v>76.963915201713363</v>
      </c>
    </row>
    <row r="46" spans="1:8" ht="14.25" x14ac:dyDescent="0.3">
      <c r="A46" s="6" t="s">
        <v>52</v>
      </c>
      <c r="B46" s="14">
        <v>43.5</v>
      </c>
      <c r="C46" s="14">
        <v>27</v>
      </c>
      <c r="D46" s="14">
        <v>28</v>
      </c>
      <c r="E46" s="15">
        <f>SUM(B46:D46)</f>
        <v>98.5</v>
      </c>
      <c r="G46" s="10"/>
    </row>
    <row r="49" spans="4:5" x14ac:dyDescent="0.25">
      <c r="D49" s="5" t="s">
        <v>53</v>
      </c>
      <c r="E49" s="10">
        <f>SUM(E44:E48)/3</f>
        <v>69.667839531074648</v>
      </c>
    </row>
    <row r="50" spans="4:5" x14ac:dyDescent="0.25">
      <c r="D50" s="49">
        <v>0.9</v>
      </c>
      <c r="E50" s="10">
        <f>E49*90/100</f>
        <v>62.701055577967182</v>
      </c>
    </row>
    <row r="52" spans="4:5" x14ac:dyDescent="0.25">
      <c r="D52" s="5" t="s">
        <v>53</v>
      </c>
      <c r="E52" s="10">
        <f>SUM(E45:E46)/2</f>
        <v>87.731957600856674</v>
      </c>
    </row>
    <row r="53" spans="4:5" x14ac:dyDescent="0.25">
      <c r="D53" s="49">
        <v>0.1</v>
      </c>
      <c r="E53" s="10">
        <f>E52*10/100</f>
        <v>8.7731957600856667</v>
      </c>
    </row>
    <row r="54" spans="4:5" x14ac:dyDescent="0.25">
      <c r="E54" s="10">
        <f>SUM(E52:E53)</f>
        <v>96.505153360942344</v>
      </c>
    </row>
  </sheetData>
  <mergeCells count="3">
    <mergeCell ref="A7:E7"/>
    <mergeCell ref="A23:E23"/>
    <mergeCell ref="A26:B2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puntuació econòmica i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Maspons</dc:creator>
  <cp:lastModifiedBy>Marta Maspons</cp:lastModifiedBy>
  <cp:lastPrinted>2025-05-23T08:36:29Z</cp:lastPrinted>
  <dcterms:created xsi:type="dcterms:W3CDTF">2020-10-05T12:41:42Z</dcterms:created>
  <dcterms:modified xsi:type="dcterms:W3CDTF">2025-05-29T09:23:21Z</dcterms:modified>
</cp:coreProperties>
</file>