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Contractacio\1. CSAPG-EXPEDIENTS CONTRACTACIÓ\Contractes 2025\CSAPG 2025_14 Obres mitja tensió HRSC\"/>
    </mc:Choice>
  </mc:AlternateContent>
  <bookViews>
    <workbookView xWindow="28680" yWindow="-120" windowWidth="29040" windowHeight="15720"/>
  </bookViews>
  <sheets>
    <sheet name="Hoja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9" i="1" l="1"/>
  <c r="G340" i="1"/>
  <c r="G338" i="1"/>
  <c r="G336" i="1"/>
  <c r="G335" i="1"/>
  <c r="G333" i="1"/>
  <c r="G331" i="1"/>
  <c r="G329" i="1"/>
  <c r="G327" i="1"/>
  <c r="F342" i="1" s="1"/>
  <c r="G325" i="1"/>
  <c r="G323" i="1"/>
  <c r="G321" i="1"/>
  <c r="E277" i="1"/>
  <c r="E311" i="1"/>
  <c r="G314" i="1"/>
  <c r="G313" i="1"/>
  <c r="G312" i="1"/>
  <c r="F315" i="1" s="1"/>
  <c r="E296" i="1"/>
  <c r="G308" i="1"/>
  <c r="G307" i="1"/>
  <c r="G306" i="1"/>
  <c r="G305" i="1"/>
  <c r="G304" i="1"/>
  <c r="G303" i="1"/>
  <c r="G302" i="1"/>
  <c r="G301" i="1"/>
  <c r="F309" i="1" s="1"/>
  <c r="G300" i="1"/>
  <c r="G299" i="1"/>
  <c r="G298" i="1"/>
  <c r="G297" i="1"/>
  <c r="E279" i="1"/>
  <c r="G293" i="1"/>
  <c r="G292" i="1"/>
  <c r="G291" i="1"/>
  <c r="G290" i="1"/>
  <c r="G289" i="1"/>
  <c r="G288" i="1"/>
  <c r="G287" i="1"/>
  <c r="G286" i="1"/>
  <c r="G285" i="1"/>
  <c r="G284" i="1"/>
  <c r="G283" i="1"/>
  <c r="G282" i="1"/>
  <c r="G281" i="1"/>
  <c r="F294" i="1" s="1"/>
  <c r="G280" i="1"/>
  <c r="E248" i="1"/>
  <c r="G273" i="1"/>
  <c r="G271" i="1"/>
  <c r="G269" i="1"/>
  <c r="G267" i="1"/>
  <c r="G265" i="1"/>
  <c r="G263" i="1"/>
  <c r="G261" i="1"/>
  <c r="G260" i="1"/>
  <c r="G258" i="1"/>
  <c r="G256" i="1"/>
  <c r="G254" i="1"/>
  <c r="G252" i="1"/>
  <c r="G250" i="1"/>
  <c r="F275" i="1" s="1"/>
  <c r="E216" i="1"/>
  <c r="E237" i="1"/>
  <c r="G242" i="1"/>
  <c r="G240" i="1"/>
  <c r="G238" i="1"/>
  <c r="F244" i="1" s="1"/>
  <c r="E218" i="1"/>
  <c r="G233" i="1"/>
  <c r="G231" i="1"/>
  <c r="G229" i="1"/>
  <c r="G227" i="1"/>
  <c r="G225" i="1"/>
  <c r="G223" i="1"/>
  <c r="G221" i="1"/>
  <c r="F235" i="1" s="1"/>
  <c r="G219" i="1"/>
  <c r="E171" i="1"/>
  <c r="E210" i="1"/>
  <c r="G211" i="1"/>
  <c r="F212" i="1" s="1"/>
  <c r="E173" i="1"/>
  <c r="G206" i="1"/>
  <c r="G204" i="1"/>
  <c r="G202" i="1"/>
  <c r="G200" i="1"/>
  <c r="G198" i="1"/>
  <c r="F208" i="1" s="1"/>
  <c r="G196" i="1"/>
  <c r="G194" i="1"/>
  <c r="G192" i="1"/>
  <c r="G190" i="1"/>
  <c r="G188" i="1"/>
  <c r="G186" i="1"/>
  <c r="G184" i="1"/>
  <c r="G182" i="1"/>
  <c r="G180" i="1"/>
  <c r="G178" i="1"/>
  <c r="G176" i="1"/>
  <c r="G174" i="1"/>
  <c r="E153" i="1"/>
  <c r="G167" i="1"/>
  <c r="G165" i="1"/>
  <c r="G163" i="1"/>
  <c r="G161" i="1"/>
  <c r="G159" i="1"/>
  <c r="F169" i="1" s="1"/>
  <c r="G157" i="1"/>
  <c r="G155" i="1"/>
  <c r="E121" i="1"/>
  <c r="G149" i="1"/>
  <c r="G147" i="1"/>
  <c r="G145" i="1"/>
  <c r="G143" i="1"/>
  <c r="G141" i="1"/>
  <c r="G139" i="1"/>
  <c r="G137" i="1"/>
  <c r="G135" i="1"/>
  <c r="G133" i="1"/>
  <c r="G131" i="1"/>
  <c r="G129" i="1"/>
  <c r="G127" i="1"/>
  <c r="G125" i="1"/>
  <c r="G123" i="1"/>
  <c r="F151" i="1" s="1"/>
  <c r="E103" i="1"/>
  <c r="G117" i="1"/>
  <c r="G115" i="1"/>
  <c r="G113" i="1"/>
  <c r="G111" i="1"/>
  <c r="G109" i="1"/>
  <c r="G107" i="1"/>
  <c r="G105" i="1"/>
  <c r="F119" i="1" s="1"/>
  <c r="E41" i="1"/>
  <c r="E92" i="1"/>
  <c r="G97" i="1"/>
  <c r="F99" i="1" s="1"/>
  <c r="G95" i="1"/>
  <c r="G93" i="1"/>
  <c r="E79" i="1"/>
  <c r="G88" i="1"/>
  <c r="G86" i="1"/>
  <c r="G84" i="1"/>
  <c r="G82" i="1"/>
  <c r="G80" i="1"/>
  <c r="F90" i="1" s="1"/>
  <c r="E56" i="1"/>
  <c r="G75" i="1"/>
  <c r="G73" i="1"/>
  <c r="G71" i="1"/>
  <c r="G69" i="1"/>
  <c r="G67" i="1"/>
  <c r="F77" i="1" s="1"/>
  <c r="G65" i="1"/>
  <c r="G63" i="1"/>
  <c r="G61" i="1"/>
  <c r="G59" i="1"/>
  <c r="G57" i="1"/>
  <c r="E43" i="1"/>
  <c r="G52" i="1"/>
  <c r="G50" i="1"/>
  <c r="G48" i="1"/>
  <c r="G46" i="1"/>
  <c r="G44" i="1"/>
  <c r="F54" i="1" s="1"/>
  <c r="E4" i="1"/>
  <c r="E33" i="1"/>
  <c r="G35" i="1"/>
  <c r="F37" i="1" s="1"/>
  <c r="E6" i="1"/>
  <c r="G29" i="1"/>
  <c r="G27" i="1"/>
  <c r="G25" i="1"/>
  <c r="G23" i="1"/>
  <c r="G21" i="1"/>
  <c r="G19" i="1"/>
  <c r="G17" i="1"/>
  <c r="G15" i="1"/>
  <c r="G13" i="1"/>
  <c r="G11" i="1"/>
  <c r="G9" i="1"/>
  <c r="G7" i="1"/>
  <c r="F31" i="1" s="1"/>
  <c r="F43" i="1" l="1"/>
  <c r="G54" i="1"/>
  <c r="G43" i="1" s="1"/>
  <c r="F279" i="1"/>
  <c r="G294" i="1"/>
  <c r="G279" i="1" s="1"/>
  <c r="F237" i="1"/>
  <c r="G244" i="1"/>
  <c r="G237" i="1" s="1"/>
  <c r="F92" i="1"/>
  <c r="G99" i="1"/>
  <c r="G92" i="1" s="1"/>
  <c r="F311" i="1"/>
  <c r="G315" i="1"/>
  <c r="G311" i="1" s="1"/>
  <c r="F173" i="1"/>
  <c r="G208" i="1"/>
  <c r="G173" i="1" s="1"/>
  <c r="F214" i="1" s="1"/>
  <c r="F6" i="1"/>
  <c r="G31" i="1"/>
  <c r="G6" i="1" s="1"/>
  <c r="F39" i="1" s="1"/>
  <c r="F103" i="1"/>
  <c r="G119" i="1"/>
  <c r="G103" i="1" s="1"/>
  <c r="F248" i="1"/>
  <c r="G275" i="1"/>
  <c r="G248" i="1" s="1"/>
  <c r="F153" i="1"/>
  <c r="G169" i="1"/>
  <c r="G153" i="1" s="1"/>
  <c r="F56" i="1"/>
  <c r="G77" i="1"/>
  <c r="G56" i="1" s="1"/>
  <c r="F210" i="1"/>
  <c r="G212" i="1"/>
  <c r="G210" i="1" s="1"/>
  <c r="F319" i="1"/>
  <c r="G342" i="1"/>
  <c r="G319" i="1" s="1"/>
  <c r="F121" i="1"/>
  <c r="G151" i="1"/>
  <c r="G121" i="1" s="1"/>
  <c r="F218" i="1"/>
  <c r="G235" i="1"/>
  <c r="G218" i="1" s="1"/>
  <c r="F246" i="1" s="1"/>
  <c r="F79" i="1"/>
  <c r="G90" i="1"/>
  <c r="G79" i="1" s="1"/>
  <c r="F296" i="1"/>
  <c r="G309" i="1"/>
  <c r="G296" i="1" s="1"/>
  <c r="G37" i="1"/>
  <c r="G33" i="1" s="1"/>
  <c r="F33" i="1"/>
  <c r="F171" i="1" l="1"/>
  <c r="G214" i="1"/>
  <c r="G171" i="1" s="1"/>
  <c r="G246" i="1"/>
  <c r="G216" i="1" s="1"/>
  <c r="F216" i="1"/>
  <c r="F101" i="1"/>
  <c r="G39" i="1"/>
  <c r="G4" i="1" s="1"/>
  <c r="F4" i="1"/>
  <c r="F317" i="1"/>
  <c r="F277" i="1" l="1"/>
  <c r="G317" i="1"/>
  <c r="G277" i="1" s="1"/>
  <c r="F41" i="1"/>
  <c r="G101" i="1"/>
  <c r="G41" i="1" s="1"/>
  <c r="F344" i="1"/>
  <c r="G344" i="1" s="1"/>
</calcChain>
</file>

<file path=xl/comments1.xml><?xml version="1.0" encoding="utf-8"?>
<comments xmlns="http://schemas.openxmlformats.org/spreadsheetml/2006/main">
  <authors>
    <author>Frederic Soro (Proisotec Enginyeira)</author>
  </authors>
  <commentList>
    <comment ref="A3" authorId="0" shapeId="0">
      <text>
        <r>
          <rPr>
            <b/>
            <sz val="9"/>
            <color indexed="81"/>
            <rFont val="Tahoma"/>
            <family val="2"/>
          </rPr>
          <t>Codi únic que n'identifica el concepte. Veure colors en "Entorn de treball: Aparença"</t>
        </r>
      </text>
    </comment>
    <comment ref="B3" authorId="0" shapeId="0">
      <text>
        <r>
          <rPr>
            <b/>
            <sz val="9"/>
            <color indexed="81"/>
            <rFont val="Tahoma"/>
            <family val="2"/>
          </rPr>
          <t>Naturalesa del concepte (veure menú contextual)</t>
        </r>
      </text>
    </comment>
    <comment ref="C3" authorId="0" shapeId="0">
      <text>
        <r>
          <rPr>
            <b/>
            <sz val="9"/>
            <color indexed="81"/>
            <rFont val="Tahoma"/>
            <family val="2"/>
          </rPr>
          <t>Unitat de mesura a què fa referència el preu unitari. Les unitats de temps afecten els càlculs de durades i recursos</t>
        </r>
      </text>
    </comment>
    <comment ref="D3" authorId="0" shapeId="0">
      <text>
        <r>
          <rPr>
            <b/>
            <sz val="9"/>
            <color indexed="81"/>
            <rFont val="Tahoma"/>
            <family val="2"/>
          </rPr>
          <t>Text breu que facilita la visualització, la cerca i la impressió del concepte en lloc del text</t>
        </r>
      </text>
    </comment>
    <comment ref="E3" authorId="0" shapeId="0">
      <text>
        <r>
          <rPr>
            <b/>
            <sz val="9"/>
            <color indexed="81"/>
            <rFont val="Tahoma"/>
            <family val="2"/>
          </rPr>
          <t>Rendiment o quantitat pressupostada</t>
        </r>
      </text>
    </comment>
    <comment ref="F3" authorId="0" shapeId="0">
      <text>
        <r>
          <rPr>
            <b/>
            <sz val="9"/>
            <color indexed="81"/>
            <rFont val="Tahoma"/>
            <family val="2"/>
          </rPr>
          <t>Preu unitari del concepte al pressupost Vermell: Bloquejat Gris: Anul·lat Magenta: Calculat</t>
        </r>
      </text>
    </comment>
    <comment ref="G3" authorId="0" shapeId="0">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<sst xmlns="http://schemas.openxmlformats.org/spreadsheetml/2006/main" count="834" uniqueCount="432">
  <si>
    <t>LÍNIES SUBT 25KV, DESPLAÇAMENT C.R. E-DISTRIBUCIÓN I NOU C.M. PER AMPLIACIÓ DE POTÈNCIA DE L’HOSPITAL RESIDÈNCIA SANT CAMIL</t>
  </si>
  <si>
    <t>Pressupost</t>
  </si>
  <si>
    <t>Código</t>
  </si>
  <si>
    <t>Nat</t>
  </si>
  <si>
    <t>Ud</t>
  </si>
  <si>
    <t>Resumen</t>
  </si>
  <si>
    <t>CanPres</t>
  </si>
  <si>
    <t>Pres</t>
  </si>
  <si>
    <t>ImpPres</t>
  </si>
  <si>
    <t>01.01</t>
  </si>
  <si>
    <t>Capítol</t>
  </si>
  <si>
    <t/>
  </si>
  <si>
    <t>LÍNIA SUBT. 25KV E-DISTRIBUCIÓN</t>
  </si>
  <si>
    <t>Obra Civil per a l'execució de la rasa pee a la posterior estesa de 2C C.S. 18/30kV</t>
  </si>
  <si>
    <t>01.01.01</t>
  </si>
  <si>
    <t>OBRA CIVIL RASA E-DRD</t>
  </si>
  <si>
    <t>P191-HP4B</t>
  </si>
  <si>
    <t>Partida</t>
  </si>
  <si>
    <t>u</t>
  </si>
  <si>
    <t>Cala 1x1m,localització serveis h&lt;1,30m,obra civil,s/reposició paviment</t>
  </si>
  <si>
    <t>Cala de 1x1 m per a localització de serveis, amb enderroc de paviment, excavació de terres fins a localització de serveis a una fondària màxima d'1,30 m, reblert amb sauló, formació de base de formigó i càrrega de materials sobre camió o contenidor, sense incloure reposició de paviment</t>
  </si>
  <si>
    <t>P214W-FEMF</t>
  </si>
  <si>
    <t>m</t>
  </si>
  <si>
    <t>Tall paviment mescla bituminosa h&gt;=10cm</t>
  </si>
  <si>
    <t>Tall en paviment de mescla bituminosa de 10 cm de fondària com a mínim amb màquina tallajunts amb disc de diamant per a paviment, per a delimitar la zona a demolir</t>
  </si>
  <si>
    <t>P2143-4RR1</t>
  </si>
  <si>
    <t>m2</t>
  </si>
  <si>
    <t>Arrencada pavim. Asfàltic,compres.,càrrega man/mec.</t>
  </si>
  <si>
    <t>Arrencada de paviment asfàltic, amb compressor i càrrega manual i mecànica de runa sobre camió o contenidor</t>
  </si>
  <si>
    <t>P214W-FEMB</t>
  </si>
  <si>
    <t>Tall paviment form. H&gt;=15cm</t>
  </si>
  <si>
    <t>Tall en paviment de formigó de 15 cm de fondària com a mínim amb màquina tallajunts amb disc de diamant per a paviment, per a delimitar la zona a demolir</t>
  </si>
  <si>
    <t>P2146-DJ23</t>
  </si>
  <si>
    <t>Demol.pavim. Form. G fins a 15 cm,ampl.fins a 2 m,retro.+mart.trencad. + càrrega cam. Mec.</t>
  </si>
  <si>
    <t>Demolició de paviment de formigó de fins a 15 cm de gruix, d'amplària fins a 2 m amb retroexcavadora amb martell trencador i càrrega sobre camió amb mitjans mecànics</t>
  </si>
  <si>
    <t>P221C-DZ0N</t>
  </si>
  <si>
    <t>m3</t>
  </si>
  <si>
    <t>Excav.rasa,amp:fins a 1 m,fond.=fins a 2 m,terreny tràns.,retro.+càrrega mec.</t>
  </si>
  <si>
    <t>Excavació de rasa de fins a 1 m d'amplària i fins a 2 m de fondària, en terreny sòls de trànsit, amb retroexcavadora i càrrega mecànica del material excavat</t>
  </si>
  <si>
    <t>P221C-DYZO</t>
  </si>
  <si>
    <t>Excav.rasa,amp:fins a 1 m,fond.=fins a 2 m,terreny roca,retroexcavadora+martell+càrrega mec.</t>
  </si>
  <si>
    <t>Excavació de rasa de fins a 1 m d'amplària i fins a 2 m de fondària, en terreny roca, amb retroexcavadora amb martell trencador i càrrega mecànica del material excavat</t>
  </si>
  <si>
    <t>PDG0-Z9Q8-6TF</t>
  </si>
  <si>
    <t>Canal. MT/BT PE doble capa,DN=200mm, 6 tubs p/4 MT + bitub 40x3 en calçada rebl.form.,banda seny. Fil guia+pp unions+sep+obt.</t>
  </si>
  <si>
    <t>Canalitzacions elèctriques de MT/BT amb tubs de polietilè de doble capa, llisa la interior i corrugada la exterior, de 200 mm de diàmetre nominal, amb 6 tubs per a 4 circuits de Mitja Tensió + bitub comunicacions homologat per E-DRD 40x3, situats en calçada, reblert amb formigó de 65cm, banda continua de senyalització, de PE, situada a la part superior de la rasa, fil guia a cada tub, part proporcional d'accessoris d'unió, separadors i obturadors</t>
  </si>
  <si>
    <t>PDG0-Z9Q8-4TF</t>
  </si>
  <si>
    <t>Canal. MT/BT PE doble capa,DN=200mm, 4 tubs p/2 MT + bitub 40x3 en calçada rebl.form.,banda seny. Fil guia+pp unions+sep+obt.</t>
  </si>
  <si>
    <t>Canalitzacions elèctriques de MT/BT amb tubs de polietilè de doble capa, llisa la interior i corrugada la exterior, de 200 mm de diàmetre nominal, amb 4 tubs per a 2 circuits de Mitja Tensió + bitub comunicacions homologat per E-DRD 40x3, situats en calçada, reblert amb formigó de 65cm, banda continua de senyalització, de PE, situada a la part superior de la rasa, fil guia a cada tub, part proporcional d'accessoris d'unió, separadors i obturadors</t>
  </si>
  <si>
    <t>P2255-DPGP</t>
  </si>
  <si>
    <t>Rebliment+picon.rasa,ampl.fins a 0,6 m,mat.selecc.excav.,gfins a 25 cm,picó vibrant de combustible,95%PM</t>
  </si>
  <si>
    <t>Rebliment i piconatge de rasa d'amplària fins a 0,6 m, amb material seleccionat de la pròpia excavació, en tongades de gruix de fins a 25 cm, utilitzant picó vibrant de combustible, amb compactació del 95% PM</t>
  </si>
  <si>
    <t>P923-I4RZ</t>
  </si>
  <si>
    <t>Subbase formigó en massa HM - 20 / B / 40 / X0 quant.ciment 200kg/m3, aigua/ciment =&lt; 0.6,camió+vibr.manual,reglejat</t>
  </si>
  <si>
    <t>Subbase de formigó en massa HM - 20 / B / 40 / X0 amb una quantitat de ciment de 200 kg/m3 i relació aigua ciment =&lt; 0.6, abocat des de camió amb estesa i vibrat manual, amb acabat reglejat</t>
  </si>
  <si>
    <t>P9HA-607X</t>
  </si>
  <si>
    <t>Reposició pavim. Mesc.bit.AC 22 surf PMB 25/55-65(BM-2)D,granul.granític,g=10cm,est-compact.manual.</t>
  </si>
  <si>
    <t>Reposició de paviment de mescla bituminosa contínua en calent tipus AC 22 surf PMB 25/55-65(BM-2) D, amb betum modificat, de granulometria densa per a capa de trànsit i granulat granític, de 10 cm de gruix, estesa i compactada manualment</t>
  </si>
  <si>
    <t>Total 01.01.01</t>
  </si>
  <si>
    <t>01.01.02</t>
  </si>
  <si>
    <t>ESTESA C.S. 18/30KV E-DRD</t>
  </si>
  <si>
    <t>Estesa de Línia Subterrània de 25kV, Cable 18/30kV 2C 3x1x240mm2 AL en rasa de tubulars i sobre llit de sorra</t>
  </si>
  <si>
    <t>FGK2I01240</t>
  </si>
  <si>
    <t>Conductor mitja tensió Al 3x1x240 mm2 (1circuit), sota tub</t>
  </si>
  <si>
    <t>Conductor mitja tensió de 3x1x240 mm2 Alumini. AT RH5Z1  18/30 kV Inclou subministrament i col·locació sota tub. Tot inclòs.</t>
  </si>
  <si>
    <t>Total 01.01.02</t>
  </si>
  <si>
    <t>Total 01.01</t>
  </si>
  <si>
    <t>02.01</t>
  </si>
  <si>
    <t>OBRA CIVIL UBICACIÓ CM I CR</t>
  </si>
  <si>
    <t>Obra Civil del Centre de Mesura i Transformació</t>
  </si>
  <si>
    <t>02.01.01</t>
  </si>
  <si>
    <t>ENDERROCS I MOVIMENT DE TERRES</t>
  </si>
  <si>
    <t>P214S-73G5</t>
  </si>
  <si>
    <t>Enderroc reixat,hfins a 2 m,+enderr.daus form.,mà+compress.,càrrega man/mec.</t>
  </si>
  <si>
    <t>Enderroc de reixat metàl·lic de fins a 2 m d'alçària, com a màxim, i enderroc de daus de formigó, a mà i amb compressor i càrrega manual i mecànica de runa sobre camió o contenidor</t>
  </si>
  <si>
    <t>P214P-117ID</t>
  </si>
  <si>
    <t>Enderroc mur cont. Maçon.,martell trenc.,càrrega man/mec.</t>
  </si>
  <si>
    <t>Enderroc de mur de contenció de maçoneria, amb martell trencador muntat sobre retroexcavadora i càrrega manual i mecànica de runa sobre camió</t>
  </si>
  <si>
    <t>P22D1-HZ2I</t>
  </si>
  <si>
    <t>Neteja+esbrossada terreny,m.manuals,+càrr.man.,entorn urba dif.mob.voreres a&lt;= 3m,s/afect.serv./mob.urbà,fins a 40 1m2</t>
  </si>
  <si>
    <t>Neteja i esbrossada del terreny realitzada amb mitjans manuals i càrrega manual sobre camió o contenidor, en entorn urbà amb dificultat de mobilitat, en voreres &lt;= 3 m d'amplària o calçada/plataforma única &lt;= 7 m d'amplària, sense afectació per serveis o elements de mobiliari urbà, en actuacions de fins a 40 1 m2</t>
  </si>
  <si>
    <t>P2212-55TK</t>
  </si>
  <si>
    <t>Excavació fonament+s/rampa hmés de 4 m,ampl.fins a 2 m,terr.compact.,m.mec.,càrrega</t>
  </si>
  <si>
    <t>Excavació de fonaments sense rampa d'accés, més de 4 m de fondària i fins a 2 m d'amplària, en terreny compacte, amb mitjans mecànics, i càrrega sobre camió</t>
  </si>
  <si>
    <t>P2252-548X</t>
  </si>
  <si>
    <t>Estesa+picon.sòl selecc.aportació,g&lt;=50cm,95%,PM,picó,humect.</t>
  </si>
  <si>
    <t>Estesa i piconatge de sòl seleccionat d'aportació, en tongades de 50 cm de gruix, com a màxim, amb compactació del 95 % PM, utilitzant picó vibrant petit, i amb necessitat d'humectació</t>
  </si>
  <si>
    <t>Total 02.01.01</t>
  </si>
  <si>
    <t>02.01.02</t>
  </si>
  <si>
    <t>ESTRUCTURA CONTENCIÓ</t>
  </si>
  <si>
    <t>P312-I661</t>
  </si>
  <si>
    <t>Form.rases/pous fonam.,formigó en massa HM - 20 / B / 20 / X0 quant.ciment 200kg/m3, aigua/ciment =&lt;</t>
  </si>
  <si>
    <t>Formigonament de rases i pous, amb formigó en massa HM - 20 / B / 20 / X0 amb una quantitat de ciment de 200 kg/m3 i relació aigua ciment =&lt; 0.6, abocat amb cubilot</t>
  </si>
  <si>
    <t>P312-K2B7</t>
  </si>
  <si>
    <t>Form.rases/pous fonam.,formigó per armar HA - 25 / B / 10 / XC2 quant.ciment 275kg/m3, aigua/ciment</t>
  </si>
  <si>
    <t>Formigonament de rases i pous, amb formigó per armar HA - 25 / B / 10 / XC2 amb una quantitat de ciment de 275 kg/m3 i relació aigua ciment =&lt; 0.6, abocat amb cubilot</t>
  </si>
  <si>
    <t>P310-D51I</t>
  </si>
  <si>
    <t>kg</t>
  </si>
  <si>
    <t>Arm.rases i pous AP500 S barres corrug. Dcom a màxim 16 mm</t>
  </si>
  <si>
    <t>Armadura de rases i pous AP500 S amb barres de diàmetre com a màxim 16 mm, d'acer en barres corrugades B500S de límit elàstic &gt;= 500 N/mm2</t>
  </si>
  <si>
    <t>P322-D77G</t>
  </si>
  <si>
    <t>Muntatge+desm.1 cara encofrat,plafó met.250x50cm,p/mur conten.rectil.,2c.,h&lt;= 6 m,form.vist</t>
  </si>
  <si>
    <t>Muntatge i desmuntatge d'una cara d'encofrat amb plafó metàl·lic de 250x50 cm, per a murs de contenció de base rectilínia encofrats a dues cares, d'una alçària &lt;= 6 m, per a deixar el formigó vist</t>
  </si>
  <si>
    <t>P320-D6XU</t>
  </si>
  <si>
    <t>Armadura p/murs cont. AP500 S barres corrug.,D com a màxim 16 mm</t>
  </si>
  <si>
    <t>Armadura per a murs de contenció AP500 S amb barres de diàmetre com a màxim 16 mm d'acer en barres corrugades B500S de límit elàstic &gt;= 500 N/mm2</t>
  </si>
  <si>
    <t>P324-IB0V</t>
  </si>
  <si>
    <t>Formigonament de murs de contencióh&lt;=3m,formigó per armar +addit. hidròfug HA - 25 / B / 20 / XC2 qu</t>
  </si>
  <si>
    <t>Formigonament de murs de contenció, de 3 m d'alçària com a màxim, amb formigó per armar amb additiu hidròfug HA - 25 / B / 20 / XC2 amb una quantitat de ciment de 275 kg/m3 i relació aigua ciment =&lt; 0.6 i abocat amb cubilot</t>
  </si>
  <si>
    <t>PD5L-12QG3</t>
  </si>
  <si>
    <t>Drenatge tub circ.perfor.PEAD,D=110mm+reblert h=0,5cm,grava reciclat form. 20 a 40 mm+geotèxtil felt</t>
  </si>
  <si>
    <t>Drenatge amb tub circular perforat superfície interna i externa corrugada de polietilè d'alta densitat de diàmetre 110 mm i reblert amb material filtrant, fins a 0,5 cm per damunt del dren, de grava de granulat reciclat de formigó de 20 a 40 mm i geotèxtil format per feltre de polipropilè teixit de 140 a 190 g/m2</t>
  </si>
  <si>
    <t>P2255-DPI6</t>
  </si>
  <si>
    <t>Rebliment+picon.rasa,ampl.més de 0,6 i fins a 1,5 m,grava drenatge,5 a 12 mm,gmés de 25 i fins a 50</t>
  </si>
  <si>
    <t>Rebliment i piconatge de rasa d'amplària més de 0,6 i fins a 1,5 m, amb graves per a drenatge de 5 a 12 mm, en tongades de gruix de més de 25 i fins a 50 cm, utilitzant picó vibrant de combustible</t>
  </si>
  <si>
    <t>P771-5RIT</t>
  </si>
  <si>
    <t>Membrana g=0,75mm,làmina PEAD,col.s/adh.,p/intemp.</t>
  </si>
  <si>
    <t>Membrana de gruix 0,75 mm d'una làmina de polietilè d'alta densitat, col·locada sense adherir i resistent a la intempèrie</t>
  </si>
  <si>
    <t>P7B1-6Q3Y</t>
  </si>
  <si>
    <t>Geotèxtil feltre PP no teix. Lligat mecàn.,130 a 140 g/m2,s/adh.</t>
  </si>
  <si>
    <t>Geotèxtil format per feltre de polipropilè no teixit lligat mecànicament de 130 a 140 g/m2, col·locat sense adherir</t>
  </si>
  <si>
    <t>Total 02.01.02</t>
  </si>
  <si>
    <t>02.01.03</t>
  </si>
  <si>
    <t>FONAMENT ELEMENTS PREFABRICATS</t>
  </si>
  <si>
    <t>P311-DQ6C</t>
  </si>
  <si>
    <t>Encofrat plafó met. rasa/pou</t>
  </si>
  <si>
    <t>Encofrat amb plafons metàl·lics per a rases i pous</t>
  </si>
  <si>
    <t>P9A1-HBE8</t>
  </si>
  <si>
    <t>Paviment sorra garb. d'anivellament</t>
  </si>
  <si>
    <t>Paviment de sorra garbellada de 3 a 5 mm cantell rodo, estesa i anivellament del material amb mitjans mecanics</t>
  </si>
  <si>
    <t>Total 02.01.03</t>
  </si>
  <si>
    <t>02.01.04</t>
  </si>
  <si>
    <t xml:space="preserve"> PAVIMENTS I TANCAMENTS</t>
  </si>
  <si>
    <t>P9G6-123CY</t>
  </si>
  <si>
    <t>Paviment form.remol.s/additius+malla formigó per armar HA - 25 / B / 20 / XC2 quant.ciment 275kg/m3,</t>
  </si>
  <si>
    <t>Paviment de formigó acabat remolinat sense additius armat amb malla amb formigó per armar HA - 25 / B / 20 / XC2 amb una quantitat de ciment de 275 kg/m3 i relació aigua ciment =&lt; 0.6, de 15 cm de gruix, amb acabat remolinat mecànic, amb malla electrosoldada</t>
  </si>
  <si>
    <t>P6A5-DRMT</t>
  </si>
  <si>
    <t>Reixat acer h=2m,tela met.torsió simp.,galv.+plastif.,pas=50mm,D=2/3mm+pals,D=50mm/3m,col.ancor.obra</t>
  </si>
  <si>
    <t>Reixat d'acer d'alçària 2 m amb tela metàl·lica de torsió simple amb acabat galvanitzat i plastificat, de 50 mm de pas de malla i diàmetre 2 i 3 mm, pals de tub galvanitzat i plastificat de 50 mm col·locats cada 3 m ancorats a l'obra i part proporcional de pals per a punts singulars</t>
  </si>
  <si>
    <t>P6A2-4IJK</t>
  </si>
  <si>
    <t>Porta 1bat.,1x2m,acergalv.calent+bast.tub40x40x2mm,malla simple torsió 50/14/17mm g=2,2mm,+munt.tub 60x60x2mm,acab.galv.+plastif</t>
  </si>
  <si>
    <t>Porta d'una fulla batent de 1x2 m de llum de pas d'acergalvanitzat en calent, amb bastidor de tub de 40x40x2 mm i malla simple torsió de 50/14/17 mm de pas i 2,2 mm de gruix, muntants de tub de 60x60x2 mm, perns regulables, pany de cop i clau i pom, acabat galvanitzat i plastificat, col·locada</t>
  </si>
  <si>
    <t>Total 02.01.04</t>
  </si>
  <si>
    <t>Total 02.01</t>
  </si>
  <si>
    <t>03.01</t>
  </si>
  <si>
    <t>CENTRE DE REPARTIMENT</t>
  </si>
  <si>
    <t>Centre de Repartiment E-Distribución</t>
  </si>
  <si>
    <t>PGJ2-HAXW</t>
  </si>
  <si>
    <t>Edifici prefabricat Centre de Repart superf.,estàndar,36kV,sense trafo 1 porta vianant,superf.</t>
  </si>
  <si>
    <t>Edifici prefabricat per a centre de repartiment de superfície de formigó armat (estructura monobloc), de tipus estàndar, maniobra interior, tensió assignada de la aparamenta de mitja tensió fins a 36 kV, sense transformador, amb 1 porta per al pas de vianants, amb enllumenat interior i amb ventilació natural.
Dimensions exteriors mínimes 4460mm llarg x 2380mm ample x 2780mm alçada vista.
Col·locat superficialment.</t>
  </si>
  <si>
    <t>199T00002-1</t>
  </si>
  <si>
    <t>Anell Xarxa de Terres exteriors CR</t>
  </si>
  <si>
    <t>199000008</t>
  </si>
  <si>
    <t>Cel·la modular, línia, motoritzada36 kV,630A/20kA,c/int.(3P) 3 pos.GSM001</t>
  </si>
  <si>
    <t>Cel·la de línia motoritzada switchgear, tipus cgm.3-l, segons norma GSM001 36kV, 630A/20kA, Interruptors trifàsics tall amb gas SF6 de 3 posicions connectat - seccionat - posat a terra. Unitat ekorIVDS per a presència/absència de tensió al costat de cable conforme a IEC 61243-5 estàndar
Equipo d'automatizació que inclou:
- Mando Motor tipus BM (24 Vcc)
- Suporte per al detector de paso de falta, tipus RGDAT
- Endoll segons dimensions DY811, per a conexió RGDAT i compatible amb indicador de presència de voltatge ekorIVDS
- Control de circuit Auxiliar, botone inclosos d'obertura i de tancament segons DY1050
- Un (1) cable de conexió per a circuit auxiliar del comandament motor, connectors inclosos segons DY1050
Equip detector de pas de falta diseñado segons les normes EDRD, RGDAT instal·lat a fàbrica amb les funcions:
- Sobreintensitat de fase 51
- Sobreintensitat direccional de terra 67
- Presència de tensió 59
Subministrament i col·locació en Centre de Mesura.</t>
  </si>
  <si>
    <t>199000035</t>
  </si>
  <si>
    <t>Armari Telecomandament sobre cel·la tipus CM-UP UE16</t>
  </si>
  <si>
    <t>Armari de telecomandament sobrecel·la tipus CM-UP o similar (Ceiling-mounted indoor cabinet container) contenint al seu interior, degudament muntats i connexionats els següents aparells i materials:
1 Equip carregador-batería 1 Unitat Remota de Telecomandament; RTU tipo UE16 per al control de les cel·les i la connexió amb el lloc de control; s/n Bornes, accesoris i petit material.
Subministrament i col·locació.</t>
  </si>
  <si>
    <t>199000005</t>
  </si>
  <si>
    <t>ml</t>
  </si>
  <si>
    <t>Ponts de MT entre cel·les i/o trafo amb cable de 18/30kV RHZ1 3x1x240 mm2 18/30 KV AL</t>
  </si>
  <si>
    <t>Pont de MT entre celles amb cable de 18/30kV RHZ1 3x1x240 mm2 18/30 KV AL, Subministrament i estesa.</t>
  </si>
  <si>
    <t>199000014</t>
  </si>
  <si>
    <t>Connector endollable amb colze de 630 A, tensió nominal de 18/30 kV, unipolar, Subministrament i instal·lació i connexió</t>
  </si>
  <si>
    <t>Connector endollable amb colze de 630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cables amb aïllament polimèric del tipus HEPRZ1 ó RHZ1 de 150 a 240 mm2 de secció. Subministrament, instal·lació i connexió</t>
  </si>
  <si>
    <t>199000025</t>
  </si>
  <si>
    <t>Ut.</t>
  </si>
  <si>
    <t>Material Seguretat i Salut</t>
  </si>
  <si>
    <t>Complement material de seguretat Centre Distribució. Subministrament i col·locació</t>
  </si>
  <si>
    <t>Total 03.01</t>
  </si>
  <si>
    <t>04.01</t>
  </si>
  <si>
    <t>CENTRE DE MESURA</t>
  </si>
  <si>
    <t>Centre de Mesura i transformació</t>
  </si>
  <si>
    <t>PGJ2-HAXX</t>
  </si>
  <si>
    <t>Edifici prefabricat Centre de Mesura, estàndar,36kV,p/1 trafo 1600kVA màx.,a/2 portes vianant, + comptatge superf.</t>
  </si>
  <si>
    <t>Edifici prefabricat per a centre de mesura i transformació de superfície de formigó armat (estructura monobloc), de tipus estàndar, maniobra interior, tensió assignada de l'aparellatge de mitja tensió fins a 36 kV, per allotjar 1 transformador de potència com a màxim, amb 1 porta per a la entrada del transformador, 2 portes per al pas de vianants i un finestra equip de comptatge, amb enllumenat interior i amb ventilació forçada per a transformador de 1600kVA. Inclou xarxa de terres interior i malla de separació amb porta entre companyia distribuïdora i abonat.
Dimensions exteriors mínimes 8080mm llarg x 2380mm ample x 2780mm alçada vista.
Col·locat superficialment.</t>
  </si>
  <si>
    <t>199T00002-2</t>
  </si>
  <si>
    <t>Anell Xarxa de Terres exteriors CM</t>
  </si>
  <si>
    <t>199T00003</t>
  </si>
  <si>
    <t>Xarxa de Terra neutre CM</t>
  </si>
  <si>
    <t>Presa de terra exterior per al neutre del nou centre de transformació: 4piquetes de 2.0 m. de llarg 14.6 mm. de diàmetre; 6 grapes unió piqueta-cable Cu-Nu; cable aïllat tipus RV de 1x50 mm2 de secció 0.6/1 Kv de Cu per a portar la presa de terra a 15 m mínims de distància del CT i cable de Cu nu de 1x50 mm2 de secció entre piquetes, subministrament i col·locació en rasa existent. (No inclou l'obra civil)</t>
  </si>
  <si>
    <t>199000009</t>
  </si>
  <si>
    <t>Cel·la modular, ruptofusible, SSAA 36kV, 630A/20kA GSM001</t>
  </si>
  <si>
    <t>Cel·la de protecció de transformador per ruptofusibles cgm.3-p o similar, segons norma GSM001, tall i aïllament íntegre en SF6, interruptor rotatiu III amb connexió-seccionamient-posada a terra. Sistema modular de Vn=25kV,
In=630A/20kA. Amb clasificació d'arc intern
IAC AFL 20 kA 1s. Amb Comandament manual tipus
BR-A. Inclou 3 captadors capacitatius i 1 TT
25.000/230V amb Pot. escalfament 500VA per a SSAA.
Subministrament i colocació</t>
  </si>
  <si>
    <t>199000035-2</t>
  </si>
  <si>
    <t>Armari Telecomandament sobre cel·la tipus CM-UP UE8</t>
  </si>
  <si>
    <t>Armari de telecomandament sobrecel·la tipus CM-UP o similar (Ceiling-mounted indoor cabinet container) contenint al seu interior, degudament muntats i connexionats els següents aparells i materials:
1 Equip carregador-batería 1 Unitat Remota de Telecomandament; RTU tipo UE8 per al control de les cel·les i la connexió amb el lloc de control; s/n Bornes, accesoris i petit material.
Subministrament i col·locació</t>
  </si>
  <si>
    <t>199000010</t>
  </si>
  <si>
    <t>Cel·la de remuntament</t>
  </si>
  <si>
    <t>Cel·la de remuntada del tipus cgm.3-rc o similar. Sistema modular de Vn=25kV, In=630A/20kA. Inclou 3 captadors capacitius
Subminitrament i col·locació</t>
  </si>
  <si>
    <t>199000011</t>
  </si>
  <si>
    <t>Cel·la d'Interruptor Automàtic Vn=25kV, In=630A/20kA</t>
  </si>
  <si>
    <t>Cel·la de protecció amb interruptor automàtic cgm.3-v, aïllament íntegre en SF6, seccionador trifàsic amb connexió-seccionament-posada a terra. Interruptor trifàsic de tall en buit, Vn=25kV, In=630A/20kA. Amb Comandament manual tipo AV. Inclou relé ekor.rpg (50-51/50N-51N), 3TI 300/1A, cl.5P20 y 3 captadors capacitatius.
Subministrament i col·locació</t>
  </si>
  <si>
    <t>199000012</t>
  </si>
  <si>
    <t>Cel·la de Mesura Vn=25kV, In=400A/20kA</t>
  </si>
  <si>
    <t>Cel·la de mesura cgm.3-m o similar, aïllament 36kV, sistema modular de Vn=25kV, In=400A/20kA. Inclou 3TT's en cl.0.5, 3TI's en cl.0.5S
Subministrament i col·locació</t>
  </si>
  <si>
    <t>199100001</t>
  </si>
  <si>
    <t>Transformador trifasic d'éster natural, de 1600 KVA a 25 KV el primari i 0.42 KV - B2 el secundari,</t>
  </si>
  <si>
    <t>Transformador trifàsic d'éster natural d'aïllament integral, de 1600KVA de potència: tensió primari 25kV, tensió secundari 420V, grup de connexió Dyn 11, segons normativa EU-548/2014 (TIER 2) i amb relé DGPT2 (detecció de presió, gas i temperatura) ** En aquest transformador no és necessari la instal·lació d'un sistema fix d'extinció d'incendis. Subministramnent i col·locació</t>
  </si>
  <si>
    <t>199000016</t>
  </si>
  <si>
    <t>Armari comptatge Normalitzat EDRD</t>
  </si>
  <si>
    <t>Armari Comptatge Normalitzat EDRD.</t>
  </si>
  <si>
    <t>Total 04.01</t>
  </si>
  <si>
    <t>05.01</t>
  </si>
  <si>
    <t>CENTRES DE TRANSFORMACIÓ INTERIORS</t>
  </si>
  <si>
    <t>Centres de Transformació interiors CT-01 i CT.02</t>
  </si>
  <si>
    <t>199111011</t>
  </si>
  <si>
    <t>m.</t>
  </si>
  <si>
    <t>Subministrament i col·locació safata Porta-Cables 400x100 galvanitzada en calent tipus "escala"</t>
  </si>
  <si>
    <t>Subministrament i col·locació safata Porta-Cables de 400mm x 100mm, galvanitzada en calent tipus "escala", inclou safata, colzes i elements de subjecció/suports a la paret i petit material necessari per a la seva instal·ació</t>
  </si>
  <si>
    <t>199000002</t>
  </si>
  <si>
    <t>ml.</t>
  </si>
  <si>
    <t>Bancada de suportació per a les noves cabines, subministrament i col·locació</t>
  </si>
  <si>
    <t>Fabricació, subministrament i muntage de bancada de suportació per a les noves cabines, realitzada amb perfils laminats en calent serie L.</t>
  </si>
  <si>
    <t>199000017</t>
  </si>
  <si>
    <t>Adaptació Xarxa de Terres</t>
  </si>
  <si>
    <t>Adaptzació de la xarxa de terres interior, connexió de totes les parts metàl·liques, tant carcasses de les cel·les com bancades o altres a la xarxa de terres interior mitjançant cable de 1x50 de Cu.</t>
  </si>
  <si>
    <t>05.01.04</t>
  </si>
  <si>
    <t>Realització canal cables tapat amb llosetes metàl·liques i passamurs</t>
  </si>
  <si>
    <t>Realització de canal en CT-02 per a pas de cables de MT, tapat amb llosetes metàl·liques, tall de solera de formigó existent i realització de passamurs amb tubulars des de l'exterior.</t>
  </si>
  <si>
    <t>199000013</t>
  </si>
  <si>
    <t>Cel·la modular, línia, manual 36 kV,630A/20kA</t>
  </si>
  <si>
    <t>Cel·la de de línia tipus CML-3 o similar amb tall i aïllament en SF6, interruptor rotatiu III amb connexió de p.a.t., sistema modular per a 36 KV In=630 A/ 20 kA, mando manual tipus B i 3 captadores capacitius, subministrament i col·locació.</t>
  </si>
  <si>
    <t>05.04</t>
  </si>
  <si>
    <t>Retirada instal·lacions existents</t>
  </si>
  <si>
    <t>Retirada reixa existent cel·la lliure, retirada i desconnexió de les instal·lacions existents al CT-01 i CT-02 per adaptar´ho a les noves instal·lacions</t>
  </si>
  <si>
    <t>Total 05.01</t>
  </si>
  <si>
    <t>06.01</t>
  </si>
  <si>
    <t>LÍNIA SUBT. 25KV INTERIOR</t>
  </si>
  <si>
    <t>Línia subterrània 25kV interior</t>
  </si>
  <si>
    <t>06.01.01</t>
  </si>
  <si>
    <t>OBRA CIVIL RASA 25kV INTERIOR</t>
  </si>
  <si>
    <t>P2143-J0R7</t>
  </si>
  <si>
    <t>Enderroc vorera panot+base form.,fins a 15cm,compres.,càrrega man/mec.</t>
  </si>
  <si>
    <t>Enderroc de vorera de panot i base de formigó, de fins a 15 cm de gruix, amb compressor i càrrega manual i mecànica de runa sobre camió o contenidor</t>
  </si>
  <si>
    <t>PDG0-Z9Q8-4T</t>
  </si>
  <si>
    <t>Canal. MT/BT PE doble capa,DN=200mm, 4 tubs p/2 MT en calçada rebl.form.,banda seny. Fil guia+pp unions+sep+obt.</t>
  </si>
  <si>
    <t>Canalitzacions elèctriques de MT/BT amb tubs de polietilè de doble capa, llisa la interior i corrugada la exterior, de 200 mm de diàmetre nominal, amb 4 tubs per a 2 circuits de Mitja Tensió, situats en calçada, reblert amb formigó, banda continua de senyalització, de PE, situada a la part superior de la rasa, fil guia a cada tub, part proporcional d'accessoris d'unió, separadors i obturadors</t>
  </si>
  <si>
    <t>P9GA-HP82</t>
  </si>
  <si>
    <t>Pavim.form.text.esp.g=12cm,imprès,camió</t>
  </si>
  <si>
    <t>Paviment de formigó amb acabat de textura especial de 12 cm de gruix i acabat imprès, abocat des de camió</t>
  </si>
  <si>
    <t>P9E1-V6R8</t>
  </si>
  <si>
    <t>Paviment panot vorera color,25x25x2,5cm,preu sup.,col.truc macet.mort.1:2:10,beurada color</t>
  </si>
  <si>
    <t>Paviment de panot per a vorera de color de 25x25x2,5 cm, classe 1a, preu superior, sobre suport de 3 cm de morter amb additius, col·locat a truc de maceta amb morter mixt 1:2:10 i beurada de color amb ciment blanc de ram de paleta</t>
  </si>
  <si>
    <t>PDK2-Z9SX</t>
  </si>
  <si>
    <t>,+lliscat int.Pericó regist.fàbrica maó,100x10x130 cm,g=15cm,p/inst.serveis,+lliscat int. Morter mixt 1:2:10,s/solera de grava,s</t>
  </si>
  <si>
    <t>Pericó de registre de fàbrica de maó de 100x100x130 cm, per a instal·lacions de serveis, amb parets de 15 cm de gruix de maó calat de 290x140x100 mm, arrebossada i lliscada interiorment amb morter mixt amb una proporció en volum 1:2:10, sobre solera de grava de 50 cm de gruix i reblert lateral amb terra de la mateixa excavació</t>
  </si>
  <si>
    <t>PDK1-W8EB</t>
  </si>
  <si>
    <t>Bastiment rect.,+tapa,fos.dúctil p/pericó serv.,recolzada,pas d/1100x1100mm,D400,col.mort.</t>
  </si>
  <si>
    <t>Bastiment rectangular i tapa rectangular de fosa dúctil per a pericó de serveis, recolzada, pas lliure de 1100x1100 mm classe D400 segons norma UNE-EN 124, col·locada amb morter per a ram de paleta</t>
  </si>
  <si>
    <t>P2253-547H</t>
  </si>
  <si>
    <t>Reblert rasa/pou sorres reciclat form.,&lt;=25cm</t>
  </si>
  <si>
    <t>Reblert de rasa o pou amb sorres de material reciclat de formigons, en tongades de 25 cm com a màxim</t>
  </si>
  <si>
    <t>02020202</t>
  </si>
  <si>
    <t>PA</t>
  </si>
  <si>
    <t>Partida alçada a justificar per adequació de les ineterferències de serveis existents i reposició d'elements d'obra no previsto.</t>
  </si>
  <si>
    <t>Partida alçada a justificar per adequació de les ineterferències de serveis existents i reposició d'elements d'obra no previsto</t>
  </si>
  <si>
    <t>Total 06.01.01</t>
  </si>
  <si>
    <t>06.01.02</t>
  </si>
  <si>
    <t>FGK2I01150</t>
  </si>
  <si>
    <t>Conductor mitja tensió Al 3x1x150 mm2 (1circuit), sota tub</t>
  </si>
  <si>
    <t>Total 06.01.02</t>
  </si>
  <si>
    <t>Total 06.01</t>
  </si>
  <si>
    <t>07.01</t>
  </si>
  <si>
    <t>INSTAL·LACIONS BT</t>
  </si>
  <si>
    <t>Adequació de la Instal·lació de BT des del nou Centre de Mesura i Transformació</t>
  </si>
  <si>
    <t>07.01.01</t>
  </si>
  <si>
    <t>OBRA CIVIL RASA BT</t>
  </si>
  <si>
    <t>PDG0-CTGY-8TS</t>
  </si>
  <si>
    <t>Canal. MT/BT PE doble capa,DN=200mm, 8 tubs p/8 BT en terra rebl.sorra,plaq.prot.,banda seny. Fil guia+pp unions+sep+obt.,picó v</t>
  </si>
  <si>
    <t>Canalitzacions elèctriques de MT/BT amb tubs de polietilè de doble capa, llisa la interior i corrugada la exterior, de 200 mm de diàmetre nominal, amb 8 tubs per a 8 circuits de Baixa Tensió, situats en terra, reblert amb sorra per sobre de la generatriu del tub superior, plaques rígides de protecció i senyalització, banda continua de senyalització, de PE, situada a la part superior de la rasa, fil guia a cada tub, part proporcional d'accessoris d'unió, separadors i obturadors, amb picó vibrant de combustible</t>
  </si>
  <si>
    <t>Total 07.01.01</t>
  </si>
  <si>
    <t>07.01.02</t>
  </si>
  <si>
    <t>INSTAL·LACIÓ BT</t>
  </si>
  <si>
    <t>PG32-12D9G</t>
  </si>
  <si>
    <t>Circ.tfs.simple 8x(3x240/1x240mm2),a/cable alum. 0,6 / 1kV,AL RV,Eca,col·locat en canal o safata</t>
  </si>
  <si>
    <t>Circuit trifàsic simple amb cable amb conductor d'alumini de tensió assignada de 0,6 / 1 kV, de designació AL RV, construcció segons norma UNE 21123-2, unipolar, de secció 8x(3x240/1x240 mm2), classe de reacció al foc Eca segons la norma UNE-EN 50575, col·locat en canal o safata</t>
  </si>
  <si>
    <t>199200001</t>
  </si>
  <si>
    <t>Quadre de Baixa  Abonat CBTA M 2500 IC 4P ST 6BANH4 en envoltant met. Int Manual 2500A 1-2 sortides, bases NH4, inc. fusibles</t>
  </si>
  <si>
    <t>Quadre de Baixa  Abonat CBTA M 2500 IC 4P ST 6BANH4 en envoltant metàl·lica, dimesions 940mm ample x 471 fons x 1879 alçada, escomesa per la part superior, Int Manual 2500A 3P+N, 1 o 2 sortides tripolars mitjançant 6 bases obertes NH4, inclou control auxiliar estàndar, inclou fusibles NH4 1250A gG 500V. Subministrament i col·locació.</t>
  </si>
  <si>
    <t>PG32-1267M</t>
  </si>
  <si>
    <t>Circ.tfs.simple 6x(3x240/1x240mm2),a/cable alum. 0,6 / 1kV,AL RV,Eca,col·locat en tub</t>
  </si>
  <si>
    <t>Circuit trifàsic simple amb cable amb conductor d'alumini de tensió assignada de 0,6 / 1 kV, de designació AL RV, construcció segons norma UNE 21123-2, unipolar, de secció 6x(3x240/1x240 mm2), classe de reacció al foc Eca segons la norma UNE-EN 50575, col·locat en tub</t>
  </si>
  <si>
    <t>Total 07.01.02</t>
  </si>
  <si>
    <t>Total 07.01</t>
  </si>
  <si>
    <t>08.01</t>
  </si>
  <si>
    <t>PROVES, DOCUMENTACIÓ i ALTRES PARTIDES</t>
  </si>
  <si>
    <t>Proves, documentació i altres partides</t>
  </si>
  <si>
    <t>010815000</t>
  </si>
  <si>
    <t>Partida alçada a justificar d'obres imprevistes durant l'execució</t>
  </si>
  <si>
    <t>ZAA3000113</t>
  </si>
  <si>
    <t>Tramitacions Acta TIC</t>
  </si>
  <si>
    <t>Tramitació acta TIC i serveis afectats plataforma E-wise/Acefat</t>
  </si>
  <si>
    <t>08.05</t>
  </si>
  <si>
    <t>Estudi Georadar detecció de serveis Existents</t>
  </si>
  <si>
    <t>Inspecció amb georadar del subsòl per a la localització de serveis afectats. Inclou marcatge in-situ, informe i planols de serveis afectats.</t>
  </si>
  <si>
    <t>ZAA300002</t>
  </si>
  <si>
    <t>Acta Creuament i paral·lelsimes amb altres serveis D120</t>
  </si>
  <si>
    <t>ZAA30001</t>
  </si>
  <si>
    <t>Marcar, mesurar, confeccionar plànols As-Built amb ref. topogràfiques fins a 100m.</t>
  </si>
  <si>
    <t>Marcar, mesurar, confeccionar plànols As-Built de línia fins a 100m. de longitud amb ref. topogràfiques amb coordenades UTM en cada arqueta i diferents punts de la línia. Segons normativa E-Dsitribución. Entregat en format digital i editable.</t>
  </si>
  <si>
    <t>ZAA30003</t>
  </si>
  <si>
    <t>Marcar, mesurar, confeccionar plànols As-Built amb ref. topogràfiques superior a 100m.</t>
  </si>
  <si>
    <t>19901002</t>
  </si>
  <si>
    <t>Prova de continuïtat, circuit de presa de terres</t>
  </si>
  <si>
    <t>Prova de comprovació de la continuïtatdel circuit de posada a terra en instal·lacions elèctriques. Inclosa la emisió de l'informede la prova.</t>
  </si>
  <si>
    <t>19901001</t>
  </si>
  <si>
    <t>Proves Pas i contacte</t>
  </si>
  <si>
    <t>Mesura de tensions de pas - contacto. Inclosa la emisió de l'informe de la prova.</t>
  </si>
  <si>
    <t>ZAA30002</t>
  </si>
  <si>
    <t>Assaig tripolar de control de qualitat de cable subterrani de MT</t>
  </si>
  <si>
    <t>Assaig tripolar de control de qualitat de cable subterrani de MT fins a 30kV, descarregues parcials a 70 kV mesures d'aïllament i emissió d'informe amb els resultats.</t>
  </si>
  <si>
    <t>ASSMB0001</t>
  </si>
  <si>
    <t>Prova Rigidesa cable Baixa Tensió</t>
  </si>
  <si>
    <t>Prova de rigidesa cables BT: Verificació de la rigidesa dielèctrica del Cable (s'enten 3 fases + neutre) per tram. Normalització i complimentació de l'informe d'acord amb les especificacions de companyia elèctrica. Compprovació tant dels nous trams com dels trams existents a connectar a la xarxa.</t>
  </si>
  <si>
    <t>BV1G-0127</t>
  </si>
  <si>
    <t>Ass.picon.mèt.Proc.modif. most.sòl</t>
  </si>
  <si>
    <t>Assaig de piconatge pel mètode del Proctor modificat d'una mostra de sòl, segons la norma UNE 103501 o equivalent cada 20m. de rasa</t>
  </si>
  <si>
    <t>BV210-01QB</t>
  </si>
  <si>
    <t>Abramas+resist.tracció/flexió,3 prov.form.fibres</t>
  </si>
  <si>
    <t>Mostreig, realització del con d'Abrams, elaboració de provetes, cura i determinació de la resistència a tracció per flexió de 3 provetes de formigó amb fibres, segons la norma UNE-EN 14651 o equivalent</t>
  </si>
  <si>
    <t>XPAU0015</t>
  </si>
  <si>
    <t>Partida alçada a justificar per la  realització de proteccions amb altres serveis</t>
  </si>
  <si>
    <t>Partida alçada a justificar per la  realització de proteccions mecàniques especials en cas de no poder mantenir les distàncies reglamentàries amb altres serveis: Clavegueram, gas, telefonia, aigua potable i enllumenat públic</t>
  </si>
  <si>
    <t>Total 08.01</t>
  </si>
  <si>
    <t>09.01</t>
  </si>
  <si>
    <t>SEGURETAT I SALUT</t>
  </si>
  <si>
    <t>Seguretat i Salut</t>
  </si>
  <si>
    <t>09.01.01</t>
  </si>
  <si>
    <t>Proteccions Individuals</t>
  </si>
  <si>
    <t>H1463253</t>
  </si>
  <si>
    <t>Parella de botes dielèctriques</t>
  </si>
  <si>
    <t>H145K5DB</t>
  </si>
  <si>
    <t>Parella de guants aillants fins a 26500 V, homologats segons UNE-EN 420</t>
  </si>
  <si>
    <t>H142212</t>
  </si>
  <si>
    <t>Ulleres de seguretat antiimpactes polivalents utilitzables sobreposades a ulleres graduades, amb mun</t>
  </si>
  <si>
    <t>H147N0000</t>
  </si>
  <si>
    <t>Faixa de protecció dorslumbar</t>
  </si>
  <si>
    <t>H1441201</t>
  </si>
  <si>
    <t>Mascareta autofiltrant contra polsims i vapors tòxics, homologada segons UNE-EN 405</t>
  </si>
  <si>
    <t>H14111</t>
  </si>
  <si>
    <t>Casc de seguretat per a ús normal, contra cops, de polietilè amb un pes màxim de 400 g homologat</t>
  </si>
  <si>
    <t>H1433115</t>
  </si>
  <si>
    <t>Protector auditiu tipus orellera acoplable a casc industrial de seguretat, homologat segons UNE-EN 3</t>
  </si>
  <si>
    <t>H1473203</t>
  </si>
  <si>
    <t>Cinturó de seguretat de subjecció, suspensió i anticaiguda, classes A, B i C, de polièster i ferrame</t>
  </si>
  <si>
    <t>H1487460</t>
  </si>
  <si>
    <t>Impermeable amb jaqueta, caputxa i pantalons, per a obres públiques, de PVC soldat de 0,4 mm de grui</t>
  </si>
  <si>
    <t>H145K153</t>
  </si>
  <si>
    <t>Parella de guants de material aïllant per a treballs elèctrics, classe 00, logotip color beix, tensi</t>
  </si>
  <si>
    <t>H14622</t>
  </si>
  <si>
    <t>Parella de botes de seguretat resistents a la humitat</t>
  </si>
  <si>
    <t>H1485800</t>
  </si>
  <si>
    <t>Armilla reflectant amb tires reflectants a la cintura, al pit i a l'esquena, homologada segons UNE-</t>
  </si>
  <si>
    <t>H1489A00</t>
  </si>
  <si>
    <t>Jaqueta ignífuga per a treball en instal·lacions elèctriques en tensió, sense elements metàl·lics, h</t>
  </si>
  <si>
    <t>H1481242</t>
  </si>
  <si>
    <t>Granota de treball per a construcció, de polièster i cotó (65%-35%), color beix, trama 240, amb butx</t>
  </si>
  <si>
    <t>Total 09.01.01</t>
  </si>
  <si>
    <t>09.01.02</t>
  </si>
  <si>
    <t>Proteccions colectives</t>
  </si>
  <si>
    <t>HGG54001DJ6F</t>
  </si>
  <si>
    <t>ut</t>
  </si>
  <si>
    <t>Transformador de seguretat de 24 V, col·locat i amb el desmuntatge inclòs. Article: ref. K360Y001 de</t>
  </si>
  <si>
    <t>HGD1222E</t>
  </si>
  <si>
    <t>Piqueta de connexió a terra d'acer, amb recobriment de coure 300 µm de gruix, de 1500 mm llargària d</t>
  </si>
  <si>
    <t>HDG6957K</t>
  </si>
  <si>
    <t>Verificador d'absència de tensió AT</t>
  </si>
  <si>
    <t>HDG5918N</t>
  </si>
  <si>
    <t>Verificador absència  tensió BT</t>
  </si>
  <si>
    <t>HDG3871M</t>
  </si>
  <si>
    <t>Cisalla cable subterrani amb p.t.</t>
  </si>
  <si>
    <t>HM31161J</t>
  </si>
  <si>
    <t>Extintor de pols seca, de 6 kg de càrrega, amb pressió incorporada, pintat, amb suport a la paret i</t>
  </si>
  <si>
    <t>HBC10030</t>
  </si>
  <si>
    <t>Tanca de plàstic de contenció de vianants de 1 m. d'alçada, inclou suports, col.locació i desmuntatg</t>
  </si>
  <si>
    <t>H6AA0020</t>
  </si>
  <si>
    <t>Tanca metàl.lica</t>
  </si>
  <si>
    <t>HQUA0010</t>
  </si>
  <si>
    <t>Farmaciola amb reposició mensual de tot el material durant el temps d'execució de l'obra, així com l</t>
  </si>
  <si>
    <t>HBC10020</t>
  </si>
  <si>
    <t>Tanca lluminosa intermitent, inclous suport, connexions, consums elèctrics, part proporcional del ca</t>
  </si>
  <si>
    <t>H1500010</t>
  </si>
  <si>
    <t>Conjunt d'elements de protecció col.lectiva en els recorreguts dels vehicles per senyalitzar rases i</t>
  </si>
  <si>
    <t>HQU10010</t>
  </si>
  <si>
    <t>Lloguer mensual de barrancons per a oficina, vestuari, menjador i higiene, degudament acabats amb el</t>
  </si>
  <si>
    <t>Total 09.01.02</t>
  </si>
  <si>
    <t>09.01.03</t>
  </si>
  <si>
    <t>Control de seguretat, formació i medicina</t>
  </si>
  <si>
    <t>H16F1004</t>
  </si>
  <si>
    <t>h</t>
  </si>
  <si>
    <t>Formació en Seguretat i Salut per als riscos específics de l'obra</t>
  </si>
  <si>
    <t>H16F1006</t>
  </si>
  <si>
    <t>Reconeixement mèdic</t>
  </si>
  <si>
    <t>H16F1009</t>
  </si>
  <si>
    <t>Vigilant de Seguretat i salut</t>
  </si>
  <si>
    <t>Total 09.01.03</t>
  </si>
  <si>
    <t>Total 09.01</t>
  </si>
  <si>
    <t>10.01</t>
  </si>
  <si>
    <t>GESTIÓ DE RESIDUS</t>
  </si>
  <si>
    <t>Gestió de residus</t>
  </si>
  <si>
    <t>P2R2-EU9R</t>
  </si>
  <si>
    <t>Classif.obra residus construcció/demoliciós/construcció/demolició,m.man.</t>
  </si>
  <si>
    <t>Classificació a peu d'obra de residus de construcció o demolició en fraccions segons REAL DECRETO 105/2008, amb mitjans manuals</t>
  </si>
  <si>
    <t>P2R6-4I5M</t>
  </si>
  <si>
    <t>Càrr.mec. Residus inerts o no especials instal.gestió residus,camió transp.,7t,rec.més de 10 i fins a 15 km</t>
  </si>
  <si>
    <t>Càrrega amb mitjans mecànics i transport de residus inerts o no especials a instal·lació autoritzada de gestió de residus, amb camió per a transport de 7 t, amb un recorregut de més de 10 i fins a 15 km</t>
  </si>
  <si>
    <t>P2R4-VSS5</t>
  </si>
  <si>
    <t>Càrrega mec.+transp.terres no contaminades,obra ext./centr. Valor.,camió 7t,rec.més de 10 i fins a 15 km</t>
  </si>
  <si>
    <t>Càrrega amb mitjans mecànics i transport de terres no contaminades a obra exterior o centre de valorització, amb camió de 7 t, amb un recorregut de més de 10 i fins a 15 km</t>
  </si>
  <si>
    <t>P2R6-4I4O</t>
  </si>
  <si>
    <t>P2RA-EU7I</t>
  </si>
  <si>
    <t>Disposició controlada dipòsit autoritzat inclòs el cànon sobre la deposició controlada dels residus de la construcció, segons la</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</si>
  <si>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</si>
  <si>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P2RA-EU7F</t>
  </si>
  <si>
    <t>Disposició controlada en dipòsit autoritzat inclòs el cànon sobre la deposició controlada dels residus de la construcció, segons la LLEI 8/2008, de residus de terra de l'excavació inerts amb una densitat 1 t/m3, procedents de construcció o demolició, amb codi 17 01 07 segons la Llista Europea de Residus</t>
  </si>
  <si>
    <t>P2RA-EU6U</t>
  </si>
  <si>
    <t>Disposició controlada centre reciclatge,residus fusta no perillosos,0,19t/m3,LER 17 02 01</t>
  </si>
  <si>
    <t>Disposició controlada en centre de reciclatge de residus de fusta no perillosos amb una densitat 0,19 t/m3, procedents de construcció o demolició, amb codi 17 02 01 segons la Llista Europea de Residus</t>
  </si>
  <si>
    <t>P2RA-EU6M</t>
  </si>
  <si>
    <t>Disposició controlada centre reciclatge,residus plàstic no perillosos,0,035t/m3,LER 17 02 03</t>
  </si>
  <si>
    <t>P2RA-EU6O</t>
  </si>
  <si>
    <t>Disposició controlada centre reciclatge,residus paper/cartró no perillosos,0,04t/m3,LER 15 01 01</t>
  </si>
  <si>
    <t>Disposició controlada en centre de reciclatge de residus de paper i cartró no perillosos amb una densitat 0,04 t/m3, procedents de construcció o demolició, amb codi 15 01 01 segons la Llista Europea de Residus</t>
  </si>
  <si>
    <t>GEC010</t>
  </si>
  <si>
    <t>U</t>
  </si>
  <si>
    <t>Disposició, transport i Cànon d'abocament per lliurament de bidó amb residus perillosos a gestor autoritzat. LER 16 05 04</t>
  </si>
  <si>
    <t>Disposició controlada de lliurament de residus a gestor autoritzat de residus perillosos, de bidó de 60 litres de capacitat amb envasos que contenen restes de substàncies perilloses o estan contaminats per aquestes procedents de la construcció o demolició.
Inlou preu del recipient i el transport.. Nombre d'unitats previstes, segons document gestió de residus del Projecte.
Codi LER 16 05 04 Aerosols segons la Llista Europea de Residus</t>
  </si>
  <si>
    <t>P2RA-EU5U</t>
  </si>
  <si>
    <t>Disposició controlada centre selec.+transf.,residus metalls no perillosos,0,2t/m3,LER 17 04 07</t>
  </si>
  <si>
    <t>Disposició controlada en centre de selecció i transferència de residus de metalls barrejats no perillosos amb una densitat 0,2 t/m3, procedents de construcció o demolició, amb codi 17 04 07 segons la Llista Europea de Residus</t>
  </si>
  <si>
    <t>Total 10.01</t>
  </si>
  <si>
    <t>Total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</si>
</sst>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6">
    <fill>
      <patternFill patternType="none"/>
    </fill>
    <fill>
      <patternFill patternType="gray125"/>
    </fill>
    <fill>
      <patternFill patternType="solid">
        <fgColor rgb="FF98B7C7"/>
        <bgColor indexed="64"/>
      </patternFill>
    </fill>
    <fill>
      <patternFill patternType="solid">
        <fgColor rgb="FFACC4D1"/>
        <bgColor indexed="64"/>
      </patternFill>
    </fill>
    <fill>
      <patternFill patternType="solid">
        <fgColor rgb="FFFFEDDB"/>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26">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0" fontId="7" fillId="0" borderId="0" xfId="0" applyFont="1" applyAlignment="1">
      <alignment vertical="top"/>
    </xf>
    <xf numFmtId="49" fontId="7" fillId="0" borderId="0" xfId="0" applyNumberFormat="1" applyFont="1" applyAlignment="1">
      <alignment vertical="top"/>
    </xf>
    <xf numFmtId="49" fontId="5" fillId="3" borderId="0" xfId="0" applyNumberFormat="1" applyFont="1" applyFill="1" applyAlignment="1">
      <alignment vertical="top"/>
    </xf>
    <xf numFmtId="164" fontId="6" fillId="3" borderId="0" xfId="0" applyNumberFormat="1" applyFont="1" applyFill="1" applyAlignment="1">
      <alignment vertical="top"/>
    </xf>
    <xf numFmtId="4" fontId="6" fillId="3" borderId="0" xfId="0" applyNumberFormat="1" applyFont="1" applyFill="1" applyAlignment="1">
      <alignment vertical="top"/>
    </xf>
    <xf numFmtId="49" fontId="7" fillId="4" borderId="0" xfId="0" applyNumberFormat="1" applyFont="1" applyFill="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4" fontId="6" fillId="0" borderId="0" xfId="0" applyNumberFormat="1" applyFont="1" applyAlignment="1">
      <alignment vertical="top"/>
    </xf>
    <xf numFmtId="0" fontId="7" fillId="5" borderId="0" xfId="0" applyFont="1" applyFill="1" applyAlignment="1">
      <alignment vertical="top"/>
    </xf>
    <xf numFmtId="3" fontId="7" fillId="0" borderId="0" xfId="0" applyNumberFormat="1" applyFont="1" applyAlignment="1">
      <alignment vertical="top"/>
    </xf>
    <xf numFmtId="49" fontId="7" fillId="0" borderId="0" xfId="0" applyNumberFormat="1" applyFont="1" applyAlignment="1">
      <alignment vertical="top" wrapText="1"/>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0" borderId="0" xfId="0" applyNumberFormat="1" applyFont="1" applyAlignment="1">
      <alignment vertical="top" wrapText="1"/>
    </xf>
    <xf numFmtId="0" fontId="7" fillId="5"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45"/>
  <sheetViews>
    <sheetView tabSelected="1" workbookViewId="0">
      <pane xSplit="4" ySplit="3" topLeftCell="E332" activePane="bottomRight" state="frozen"/>
      <selection pane="topRight" activeCell="E1" sqref="E1"/>
      <selection pane="bottomLeft" activeCell="A4" sqref="A4"/>
      <selection pane="bottomRight" activeCell="E4" sqref="E4"/>
    </sheetView>
  </sheetViews>
  <sheetFormatPr baseColWidth="10" defaultRowHeight="14.25"/>
  <cols>
    <col min="2" max="2" width="5.875" bestFit="1" customWidth="1"/>
    <col min="3" max="3" width="3.75" bestFit="1" customWidth="1"/>
    <col min="4" max="4" width="32.875" customWidth="1"/>
    <col min="5" max="5" width="8" bestFit="1" customWidth="1"/>
    <col min="6" max="7" width="8.75" bestFit="1" customWidth="1"/>
  </cols>
  <sheetData>
    <row r="1" spans="1:7">
      <c r="A1" s="1" t="s">
        <v>0</v>
      </c>
      <c r="B1" s="2"/>
      <c r="C1" s="2"/>
      <c r="D1" s="2"/>
      <c r="E1" s="2"/>
      <c r="F1" s="2"/>
      <c r="G1" s="2"/>
    </row>
    <row r="2" spans="1:7" ht="18">
      <c r="A2" s="3" t="s">
        <v>1</v>
      </c>
      <c r="B2" s="2"/>
      <c r="C2" s="2"/>
      <c r="D2" s="2"/>
      <c r="E2" s="2"/>
      <c r="F2" s="2"/>
      <c r="G2" s="2"/>
    </row>
    <row r="3" spans="1:7">
      <c r="A3" s="4" t="s">
        <v>2</v>
      </c>
      <c r="B3" s="4" t="s">
        <v>3</v>
      </c>
      <c r="C3" s="4" t="s">
        <v>4</v>
      </c>
      <c r="D3" s="21" t="s">
        <v>5</v>
      </c>
      <c r="E3" s="4" t="s">
        <v>6</v>
      </c>
      <c r="F3" s="4" t="s">
        <v>7</v>
      </c>
      <c r="G3" s="4" t="s">
        <v>8</v>
      </c>
    </row>
    <row r="4" spans="1:7">
      <c r="A4" s="5" t="s">
        <v>9</v>
      </c>
      <c r="B4" s="5" t="s">
        <v>10</v>
      </c>
      <c r="C4" s="5" t="s">
        <v>11</v>
      </c>
      <c r="D4" s="22" t="s">
        <v>12</v>
      </c>
      <c r="E4" s="6">
        <f>E39</f>
        <v>1</v>
      </c>
      <c r="F4" s="7">
        <f>F39</f>
        <v>42503.51</v>
      </c>
      <c r="G4" s="7">
        <f>G39</f>
        <v>42503.51</v>
      </c>
    </row>
    <row r="5" spans="1:7" ht="22.5">
      <c r="A5" s="8"/>
      <c r="B5" s="8"/>
      <c r="C5" s="8"/>
      <c r="D5" s="20" t="s">
        <v>13</v>
      </c>
      <c r="E5" s="8"/>
      <c r="F5" s="8"/>
      <c r="G5" s="8"/>
    </row>
    <row r="6" spans="1:7">
      <c r="A6" s="10" t="s">
        <v>14</v>
      </c>
      <c r="B6" s="10" t="s">
        <v>10</v>
      </c>
      <c r="C6" s="10" t="s">
        <v>11</v>
      </c>
      <c r="D6" s="23" t="s">
        <v>15</v>
      </c>
      <c r="E6" s="11">
        <f>E31</f>
        <v>1</v>
      </c>
      <c r="F6" s="12">
        <f>F31</f>
        <v>16344.27</v>
      </c>
      <c r="G6" s="12">
        <f>G31</f>
        <v>16344.27</v>
      </c>
    </row>
    <row r="7" spans="1:7" ht="22.5">
      <c r="A7" s="13" t="s">
        <v>16</v>
      </c>
      <c r="B7" s="9" t="s">
        <v>17</v>
      </c>
      <c r="C7" s="9" t="s">
        <v>18</v>
      </c>
      <c r="D7" s="20" t="s">
        <v>19</v>
      </c>
      <c r="E7" s="14">
        <v>6</v>
      </c>
      <c r="F7" s="15">
        <v>250.52</v>
      </c>
      <c r="G7" s="16">
        <f>ROUND(E7*F7,2)</f>
        <v>1503.12</v>
      </c>
    </row>
    <row r="8" spans="1:7" ht="67.5">
      <c r="A8" s="8"/>
      <c r="B8" s="8"/>
      <c r="C8" s="8"/>
      <c r="D8" s="20" t="s">
        <v>20</v>
      </c>
      <c r="E8" s="8"/>
      <c r="F8" s="8"/>
      <c r="G8" s="8"/>
    </row>
    <row r="9" spans="1:7">
      <c r="A9" s="13" t="s">
        <v>21</v>
      </c>
      <c r="B9" s="9" t="s">
        <v>17</v>
      </c>
      <c r="C9" s="9" t="s">
        <v>22</v>
      </c>
      <c r="D9" s="20" t="s">
        <v>23</v>
      </c>
      <c r="E9" s="14">
        <v>108</v>
      </c>
      <c r="F9" s="15">
        <v>5.09</v>
      </c>
      <c r="G9" s="16">
        <f>ROUND(E9*F9,2)</f>
        <v>549.72</v>
      </c>
    </row>
    <row r="10" spans="1:7" ht="45">
      <c r="A10" s="8"/>
      <c r="B10" s="8"/>
      <c r="C10" s="8"/>
      <c r="D10" s="20" t="s">
        <v>24</v>
      </c>
      <c r="E10" s="8"/>
      <c r="F10" s="8"/>
      <c r="G10" s="8"/>
    </row>
    <row r="11" spans="1:7" ht="22.5">
      <c r="A11" s="13" t="s">
        <v>25</v>
      </c>
      <c r="B11" s="9" t="s">
        <v>17</v>
      </c>
      <c r="C11" s="9" t="s">
        <v>26</v>
      </c>
      <c r="D11" s="20" t="s">
        <v>27</v>
      </c>
      <c r="E11" s="14">
        <v>40.799999999999997</v>
      </c>
      <c r="F11" s="15">
        <v>5.77</v>
      </c>
      <c r="G11" s="16">
        <f>ROUND(E11*F11,2)</f>
        <v>235.42</v>
      </c>
    </row>
    <row r="12" spans="1:7" ht="33.75">
      <c r="A12" s="8"/>
      <c r="B12" s="8"/>
      <c r="C12" s="8"/>
      <c r="D12" s="20" t="s">
        <v>28</v>
      </c>
      <c r="E12" s="8"/>
      <c r="F12" s="8"/>
      <c r="G12" s="8"/>
    </row>
    <row r="13" spans="1:7">
      <c r="A13" s="13" t="s">
        <v>29</v>
      </c>
      <c r="B13" s="9" t="s">
        <v>17</v>
      </c>
      <c r="C13" s="9" t="s">
        <v>22</v>
      </c>
      <c r="D13" s="20" t="s">
        <v>30</v>
      </c>
      <c r="E13" s="14">
        <v>108</v>
      </c>
      <c r="F13" s="15">
        <v>8.49</v>
      </c>
      <c r="G13" s="16">
        <f>ROUND(E13*F13,2)</f>
        <v>916.92</v>
      </c>
    </row>
    <row r="14" spans="1:7" ht="45">
      <c r="A14" s="8"/>
      <c r="B14" s="8"/>
      <c r="C14" s="8"/>
      <c r="D14" s="20" t="s">
        <v>31</v>
      </c>
      <c r="E14" s="8"/>
      <c r="F14" s="8"/>
      <c r="G14" s="8"/>
    </row>
    <row r="15" spans="1:7" ht="22.5">
      <c r="A15" s="13" t="s">
        <v>32</v>
      </c>
      <c r="B15" s="9" t="s">
        <v>17</v>
      </c>
      <c r="C15" s="9" t="s">
        <v>26</v>
      </c>
      <c r="D15" s="20" t="s">
        <v>33</v>
      </c>
      <c r="E15" s="14">
        <v>30</v>
      </c>
      <c r="F15" s="15">
        <v>5.78</v>
      </c>
      <c r="G15" s="16">
        <f>ROUND(E15*F15,2)</f>
        <v>173.4</v>
      </c>
    </row>
    <row r="16" spans="1:7" ht="45">
      <c r="A16" s="8"/>
      <c r="B16" s="8"/>
      <c r="C16" s="8"/>
      <c r="D16" s="20" t="s">
        <v>34</v>
      </c>
      <c r="E16" s="8"/>
      <c r="F16" s="8"/>
      <c r="G16" s="8"/>
    </row>
    <row r="17" spans="1:7" ht="22.5">
      <c r="A17" s="13" t="s">
        <v>35</v>
      </c>
      <c r="B17" s="9" t="s">
        <v>17</v>
      </c>
      <c r="C17" s="9" t="s">
        <v>36</v>
      </c>
      <c r="D17" s="20" t="s">
        <v>37</v>
      </c>
      <c r="E17" s="14">
        <v>35.44</v>
      </c>
      <c r="F17" s="15">
        <v>11.88</v>
      </c>
      <c r="G17" s="16">
        <f>ROUND(E17*F17,2)</f>
        <v>421.03</v>
      </c>
    </row>
    <row r="18" spans="1:7" ht="45">
      <c r="A18" s="8"/>
      <c r="B18" s="8"/>
      <c r="C18" s="8"/>
      <c r="D18" s="20" t="s">
        <v>38</v>
      </c>
      <c r="E18" s="8"/>
      <c r="F18" s="8"/>
      <c r="G18" s="8"/>
    </row>
    <row r="19" spans="1:7" ht="22.5">
      <c r="A19" s="13" t="s">
        <v>39</v>
      </c>
      <c r="B19" s="9" t="s">
        <v>17</v>
      </c>
      <c r="C19" s="9" t="s">
        <v>36</v>
      </c>
      <c r="D19" s="20" t="s">
        <v>40</v>
      </c>
      <c r="E19" s="14">
        <v>35.44</v>
      </c>
      <c r="F19" s="15">
        <v>60.32</v>
      </c>
      <c r="G19" s="16">
        <f>ROUND(E19*F19,2)</f>
        <v>2137.7399999999998</v>
      </c>
    </row>
    <row r="20" spans="1:7" ht="45">
      <c r="A20" s="8"/>
      <c r="B20" s="8"/>
      <c r="C20" s="8"/>
      <c r="D20" s="20" t="s">
        <v>41</v>
      </c>
      <c r="E20" s="8"/>
      <c r="F20" s="8"/>
      <c r="G20" s="8"/>
    </row>
    <row r="21" spans="1:7" ht="33.75">
      <c r="A21" s="13" t="s">
        <v>42</v>
      </c>
      <c r="B21" s="9" t="s">
        <v>17</v>
      </c>
      <c r="C21" s="9" t="s">
        <v>22</v>
      </c>
      <c r="D21" s="20" t="s">
        <v>43</v>
      </c>
      <c r="E21" s="14">
        <v>7.5</v>
      </c>
      <c r="F21" s="15">
        <v>90.36</v>
      </c>
      <c r="G21" s="16">
        <f>ROUND(E21*F21,2)</f>
        <v>677.7</v>
      </c>
    </row>
    <row r="22" spans="1:7" ht="112.5">
      <c r="A22" s="8"/>
      <c r="B22" s="8"/>
      <c r="C22" s="8"/>
      <c r="D22" s="20" t="s">
        <v>44</v>
      </c>
      <c r="E22" s="8"/>
      <c r="F22" s="8"/>
      <c r="G22" s="8"/>
    </row>
    <row r="23" spans="1:7" ht="33.75">
      <c r="A23" s="13" t="s">
        <v>45</v>
      </c>
      <c r="B23" s="9" t="s">
        <v>17</v>
      </c>
      <c r="C23" s="9" t="s">
        <v>22</v>
      </c>
      <c r="D23" s="20" t="s">
        <v>46</v>
      </c>
      <c r="E23" s="14">
        <v>84</v>
      </c>
      <c r="F23" s="15">
        <v>83.41</v>
      </c>
      <c r="G23" s="16">
        <f>ROUND(E23*F23,2)</f>
        <v>7006.44</v>
      </c>
    </row>
    <row r="24" spans="1:7" ht="112.5">
      <c r="A24" s="8"/>
      <c r="B24" s="8"/>
      <c r="C24" s="8"/>
      <c r="D24" s="20" t="s">
        <v>47</v>
      </c>
      <c r="E24" s="8"/>
      <c r="F24" s="8"/>
      <c r="G24" s="8"/>
    </row>
    <row r="25" spans="1:7" ht="33.75">
      <c r="A25" s="13" t="s">
        <v>48</v>
      </c>
      <c r="B25" s="9" t="s">
        <v>17</v>
      </c>
      <c r="C25" s="9" t="s">
        <v>36</v>
      </c>
      <c r="D25" s="20" t="s">
        <v>49</v>
      </c>
      <c r="E25" s="14">
        <v>28.35</v>
      </c>
      <c r="F25" s="15">
        <v>20.9</v>
      </c>
      <c r="G25" s="16">
        <f>ROUND(E25*F25,2)</f>
        <v>592.52</v>
      </c>
    </row>
    <row r="26" spans="1:7" ht="56.25">
      <c r="A26" s="8"/>
      <c r="B26" s="8"/>
      <c r="C26" s="8"/>
      <c r="D26" s="20" t="s">
        <v>50</v>
      </c>
      <c r="E26" s="8"/>
      <c r="F26" s="8"/>
      <c r="G26" s="8"/>
    </row>
    <row r="27" spans="1:7" ht="33.75">
      <c r="A27" s="13" t="s">
        <v>51</v>
      </c>
      <c r="B27" s="9" t="s">
        <v>17</v>
      </c>
      <c r="C27" s="9" t="s">
        <v>36</v>
      </c>
      <c r="D27" s="20" t="s">
        <v>52</v>
      </c>
      <c r="E27" s="14">
        <v>6.6</v>
      </c>
      <c r="F27" s="15">
        <v>114.81</v>
      </c>
      <c r="G27" s="16">
        <f>ROUND(E27*F27,2)</f>
        <v>757.75</v>
      </c>
    </row>
    <row r="28" spans="1:7" ht="45">
      <c r="A28" s="8"/>
      <c r="B28" s="8"/>
      <c r="C28" s="8"/>
      <c r="D28" s="20" t="s">
        <v>53</v>
      </c>
      <c r="E28" s="8"/>
      <c r="F28" s="8"/>
      <c r="G28" s="8"/>
    </row>
    <row r="29" spans="1:7" ht="33.75">
      <c r="A29" s="13" t="s">
        <v>54</v>
      </c>
      <c r="B29" s="9" t="s">
        <v>17</v>
      </c>
      <c r="C29" s="9" t="s">
        <v>26</v>
      </c>
      <c r="D29" s="20" t="s">
        <v>55</v>
      </c>
      <c r="E29" s="14">
        <v>40.799999999999997</v>
      </c>
      <c r="F29" s="15">
        <v>33.64</v>
      </c>
      <c r="G29" s="16">
        <f>ROUND(E29*F29,2)</f>
        <v>1372.51</v>
      </c>
    </row>
    <row r="30" spans="1:7" ht="56.25">
      <c r="A30" s="8"/>
      <c r="B30" s="8"/>
      <c r="C30" s="8"/>
      <c r="D30" s="20" t="s">
        <v>56</v>
      </c>
      <c r="E30" s="8"/>
      <c r="F30" s="8"/>
      <c r="G30" s="8"/>
    </row>
    <row r="31" spans="1:7">
      <c r="A31" s="8"/>
      <c r="B31" s="8"/>
      <c r="C31" s="8"/>
      <c r="D31" s="24" t="s">
        <v>57</v>
      </c>
      <c r="E31" s="14">
        <v>1</v>
      </c>
      <c r="F31" s="17">
        <f>G7+G9+G11+G13+G15+G17+G19+G21+G23+G25+G27+G29</f>
        <v>16344.27</v>
      </c>
      <c r="G31" s="17">
        <f>ROUND(E31*F31,2)</f>
        <v>16344.27</v>
      </c>
    </row>
    <row r="32" spans="1:7" ht="0.95" customHeight="1">
      <c r="A32" s="18"/>
      <c r="B32" s="18"/>
      <c r="C32" s="18"/>
      <c r="D32" s="25"/>
      <c r="E32" s="18"/>
      <c r="F32" s="18"/>
      <c r="G32" s="18"/>
    </row>
    <row r="33" spans="1:7">
      <c r="A33" s="10" t="s">
        <v>58</v>
      </c>
      <c r="B33" s="10" t="s">
        <v>10</v>
      </c>
      <c r="C33" s="10" t="s">
        <v>11</v>
      </c>
      <c r="D33" s="23" t="s">
        <v>59</v>
      </c>
      <c r="E33" s="11">
        <f>E37</f>
        <v>1</v>
      </c>
      <c r="F33" s="12">
        <f>F37</f>
        <v>26159.24</v>
      </c>
      <c r="G33" s="12">
        <f>G37</f>
        <v>26159.24</v>
      </c>
    </row>
    <row r="34" spans="1:7" ht="33.75">
      <c r="A34" s="8"/>
      <c r="B34" s="8"/>
      <c r="C34" s="8"/>
      <c r="D34" s="20" t="s">
        <v>60</v>
      </c>
      <c r="E34" s="8"/>
      <c r="F34" s="8"/>
      <c r="G34" s="8"/>
    </row>
    <row r="35" spans="1:7" ht="22.5">
      <c r="A35" s="13" t="s">
        <v>61</v>
      </c>
      <c r="B35" s="9" t="s">
        <v>17</v>
      </c>
      <c r="C35" s="9" t="s">
        <v>22</v>
      </c>
      <c r="D35" s="20" t="s">
        <v>62</v>
      </c>
      <c r="E35" s="14">
        <v>302</v>
      </c>
      <c r="F35" s="15">
        <v>86.62</v>
      </c>
      <c r="G35" s="16">
        <f>ROUND(E35*F35,2)</f>
        <v>26159.24</v>
      </c>
    </row>
    <row r="36" spans="1:7" ht="33.75">
      <c r="A36" s="8"/>
      <c r="B36" s="8"/>
      <c r="C36" s="8"/>
      <c r="D36" s="20" t="s">
        <v>63</v>
      </c>
      <c r="E36" s="8"/>
      <c r="F36" s="8"/>
      <c r="G36" s="8"/>
    </row>
    <row r="37" spans="1:7">
      <c r="A37" s="8"/>
      <c r="B37" s="8"/>
      <c r="C37" s="8"/>
      <c r="D37" s="24" t="s">
        <v>64</v>
      </c>
      <c r="E37" s="14">
        <v>1</v>
      </c>
      <c r="F37" s="17">
        <f>G35</f>
        <v>26159.24</v>
      </c>
      <c r="G37" s="17">
        <f>ROUND(E37*F37,2)</f>
        <v>26159.24</v>
      </c>
    </row>
    <row r="38" spans="1:7" ht="0.95" customHeight="1">
      <c r="A38" s="18"/>
      <c r="B38" s="18"/>
      <c r="C38" s="18"/>
      <c r="D38" s="25"/>
      <c r="E38" s="18"/>
      <c r="F38" s="18"/>
      <c r="G38" s="18"/>
    </row>
    <row r="39" spans="1:7">
      <c r="A39" s="8"/>
      <c r="B39" s="8"/>
      <c r="C39" s="8"/>
      <c r="D39" s="24" t="s">
        <v>65</v>
      </c>
      <c r="E39" s="19">
        <v>1</v>
      </c>
      <c r="F39" s="17">
        <f>G6+G33</f>
        <v>42503.51</v>
      </c>
      <c r="G39" s="17">
        <f>ROUND(E39*F39,2)</f>
        <v>42503.51</v>
      </c>
    </row>
    <row r="40" spans="1:7" ht="0.95" customHeight="1">
      <c r="A40" s="18"/>
      <c r="B40" s="18"/>
      <c r="C40" s="18"/>
      <c r="D40" s="25"/>
      <c r="E40" s="18"/>
      <c r="F40" s="18"/>
      <c r="G40" s="18"/>
    </row>
    <row r="41" spans="1:7">
      <c r="A41" s="5" t="s">
        <v>66</v>
      </c>
      <c r="B41" s="5" t="s">
        <v>10</v>
      </c>
      <c r="C41" s="5" t="s">
        <v>11</v>
      </c>
      <c r="D41" s="22" t="s">
        <v>67</v>
      </c>
      <c r="E41" s="6">
        <f>E101</f>
        <v>1</v>
      </c>
      <c r="F41" s="7">
        <f>F101</f>
        <v>23673.57</v>
      </c>
      <c r="G41" s="7">
        <f>G101</f>
        <v>23673.57</v>
      </c>
    </row>
    <row r="42" spans="1:7">
      <c r="A42" s="8"/>
      <c r="B42" s="8"/>
      <c r="C42" s="8"/>
      <c r="D42" s="20" t="s">
        <v>68</v>
      </c>
      <c r="E42" s="8"/>
      <c r="F42" s="8"/>
      <c r="G42" s="8"/>
    </row>
    <row r="43" spans="1:7">
      <c r="A43" s="10" t="s">
        <v>69</v>
      </c>
      <c r="B43" s="10" t="s">
        <v>10</v>
      </c>
      <c r="C43" s="10" t="s">
        <v>11</v>
      </c>
      <c r="D43" s="23" t="s">
        <v>70</v>
      </c>
      <c r="E43" s="11">
        <f>E54</f>
        <v>1</v>
      </c>
      <c r="F43" s="12">
        <f>F54</f>
        <v>4896.0600000000004</v>
      </c>
      <c r="G43" s="12">
        <f>G54</f>
        <v>4896.0600000000004</v>
      </c>
    </row>
    <row r="44" spans="1:7" ht="22.5">
      <c r="A44" s="13" t="s">
        <v>71</v>
      </c>
      <c r="B44" s="9" t="s">
        <v>17</v>
      </c>
      <c r="C44" s="9" t="s">
        <v>22</v>
      </c>
      <c r="D44" s="20" t="s">
        <v>72</v>
      </c>
      <c r="E44" s="14">
        <v>17</v>
      </c>
      <c r="F44" s="15">
        <v>4.6500000000000004</v>
      </c>
      <c r="G44" s="16">
        <f>ROUND(E44*F44,2)</f>
        <v>79.05</v>
      </c>
    </row>
    <row r="45" spans="1:7" ht="45">
      <c r="A45" s="8"/>
      <c r="B45" s="8"/>
      <c r="C45" s="8"/>
      <c r="D45" s="20" t="s">
        <v>73</v>
      </c>
      <c r="E45" s="8"/>
      <c r="F45" s="8"/>
      <c r="G45" s="8"/>
    </row>
    <row r="46" spans="1:7" ht="22.5">
      <c r="A46" s="13" t="s">
        <v>74</v>
      </c>
      <c r="B46" s="9" t="s">
        <v>17</v>
      </c>
      <c r="C46" s="9" t="s">
        <v>36</v>
      </c>
      <c r="D46" s="20" t="s">
        <v>75</v>
      </c>
      <c r="E46" s="14">
        <v>10.199999999999999</v>
      </c>
      <c r="F46" s="15">
        <v>91.84</v>
      </c>
      <c r="G46" s="16">
        <f>ROUND(E46*F46,2)</f>
        <v>936.77</v>
      </c>
    </row>
    <row r="47" spans="1:7" ht="33.75">
      <c r="A47" s="8"/>
      <c r="B47" s="8"/>
      <c r="C47" s="8"/>
      <c r="D47" s="20" t="s">
        <v>76</v>
      </c>
      <c r="E47" s="8"/>
      <c r="F47" s="8"/>
      <c r="G47" s="8"/>
    </row>
    <row r="48" spans="1:7" ht="45">
      <c r="A48" s="13" t="s">
        <v>77</v>
      </c>
      <c r="B48" s="9" t="s">
        <v>17</v>
      </c>
      <c r="C48" s="9" t="s">
        <v>26</v>
      </c>
      <c r="D48" s="20" t="s">
        <v>78</v>
      </c>
      <c r="E48" s="14">
        <v>85</v>
      </c>
      <c r="F48" s="15">
        <v>16.86</v>
      </c>
      <c r="G48" s="16">
        <f>ROUND(E48*F48,2)</f>
        <v>1433.1</v>
      </c>
    </row>
    <row r="49" spans="1:7" ht="78.75">
      <c r="A49" s="8"/>
      <c r="B49" s="8"/>
      <c r="C49" s="8"/>
      <c r="D49" s="20" t="s">
        <v>79</v>
      </c>
      <c r="E49" s="8"/>
      <c r="F49" s="8"/>
      <c r="G49" s="8"/>
    </row>
    <row r="50" spans="1:7" ht="22.5">
      <c r="A50" s="13" t="s">
        <v>80</v>
      </c>
      <c r="B50" s="9" t="s">
        <v>17</v>
      </c>
      <c r="C50" s="9" t="s">
        <v>36</v>
      </c>
      <c r="D50" s="20" t="s">
        <v>81</v>
      </c>
      <c r="E50" s="14">
        <v>29.76</v>
      </c>
      <c r="F50" s="15">
        <v>12.97</v>
      </c>
      <c r="G50" s="16">
        <f>ROUND(E50*F50,2)</f>
        <v>385.99</v>
      </c>
    </row>
    <row r="51" spans="1:7" ht="45">
      <c r="A51" s="8"/>
      <c r="B51" s="8"/>
      <c r="C51" s="8"/>
      <c r="D51" s="20" t="s">
        <v>82</v>
      </c>
      <c r="E51" s="8"/>
      <c r="F51" s="8"/>
      <c r="G51" s="8"/>
    </row>
    <row r="52" spans="1:7" ht="22.5">
      <c r="A52" s="13" t="s">
        <v>83</v>
      </c>
      <c r="B52" s="9" t="s">
        <v>17</v>
      </c>
      <c r="C52" s="9" t="s">
        <v>36</v>
      </c>
      <c r="D52" s="20" t="s">
        <v>84</v>
      </c>
      <c r="E52" s="14">
        <v>90.6</v>
      </c>
      <c r="F52" s="15">
        <v>22.75</v>
      </c>
      <c r="G52" s="16">
        <f>ROUND(E52*F52,2)</f>
        <v>2061.15</v>
      </c>
    </row>
    <row r="53" spans="1:7" ht="45">
      <c r="A53" s="8"/>
      <c r="B53" s="8"/>
      <c r="C53" s="8"/>
      <c r="D53" s="20" t="s">
        <v>85</v>
      </c>
      <c r="E53" s="8"/>
      <c r="F53" s="8"/>
      <c r="G53" s="8"/>
    </row>
    <row r="54" spans="1:7">
      <c r="A54" s="8"/>
      <c r="B54" s="8"/>
      <c r="C54" s="8"/>
      <c r="D54" s="24" t="s">
        <v>86</v>
      </c>
      <c r="E54" s="14">
        <v>1</v>
      </c>
      <c r="F54" s="17">
        <f>G44+G46+G48+G50+G52</f>
        <v>4896.0600000000004</v>
      </c>
      <c r="G54" s="17">
        <f>ROUND(E54*F54,2)</f>
        <v>4896.0600000000004</v>
      </c>
    </row>
    <row r="55" spans="1:7" ht="0.95" customHeight="1">
      <c r="A55" s="18"/>
      <c r="B55" s="18"/>
      <c r="C55" s="18"/>
      <c r="D55" s="25"/>
      <c r="E55" s="18"/>
      <c r="F55" s="18"/>
      <c r="G55" s="18"/>
    </row>
    <row r="56" spans="1:7">
      <c r="A56" s="10" t="s">
        <v>87</v>
      </c>
      <c r="B56" s="10" t="s">
        <v>10</v>
      </c>
      <c r="C56" s="10" t="s">
        <v>11</v>
      </c>
      <c r="D56" s="23" t="s">
        <v>88</v>
      </c>
      <c r="E56" s="11">
        <f>E77</f>
        <v>1</v>
      </c>
      <c r="F56" s="12">
        <f>F77</f>
        <v>13655.45</v>
      </c>
      <c r="G56" s="12">
        <f>G77</f>
        <v>13655.45</v>
      </c>
    </row>
    <row r="57" spans="1:7" ht="22.5">
      <c r="A57" s="13" t="s">
        <v>89</v>
      </c>
      <c r="B57" s="9" t="s">
        <v>17</v>
      </c>
      <c r="C57" s="9" t="s">
        <v>36</v>
      </c>
      <c r="D57" s="20" t="s">
        <v>90</v>
      </c>
      <c r="E57" s="14">
        <v>3.66</v>
      </c>
      <c r="F57" s="15">
        <v>112.24</v>
      </c>
      <c r="G57" s="16">
        <f>ROUND(E57*F57,2)</f>
        <v>410.8</v>
      </c>
    </row>
    <row r="58" spans="1:7" ht="45">
      <c r="A58" s="8"/>
      <c r="B58" s="8"/>
      <c r="C58" s="8"/>
      <c r="D58" s="20" t="s">
        <v>91</v>
      </c>
      <c r="E58" s="8"/>
      <c r="F58" s="8"/>
      <c r="G58" s="8"/>
    </row>
    <row r="59" spans="1:7" ht="22.5">
      <c r="A59" s="13" t="s">
        <v>92</v>
      </c>
      <c r="B59" s="9" t="s">
        <v>17</v>
      </c>
      <c r="C59" s="9" t="s">
        <v>36</v>
      </c>
      <c r="D59" s="20" t="s">
        <v>93</v>
      </c>
      <c r="E59" s="14">
        <v>21.96</v>
      </c>
      <c r="F59" s="15">
        <v>127.9</v>
      </c>
      <c r="G59" s="16">
        <f>ROUND(E59*F59,2)</f>
        <v>2808.68</v>
      </c>
    </row>
    <row r="60" spans="1:7" ht="45">
      <c r="A60" s="8"/>
      <c r="B60" s="8"/>
      <c r="C60" s="8"/>
      <c r="D60" s="20" t="s">
        <v>94</v>
      </c>
      <c r="E60" s="8"/>
      <c r="F60" s="8"/>
      <c r="G60" s="8"/>
    </row>
    <row r="61" spans="1:7" ht="22.5">
      <c r="A61" s="13" t="s">
        <v>95</v>
      </c>
      <c r="B61" s="9" t="s">
        <v>17</v>
      </c>
      <c r="C61" s="9" t="s">
        <v>96</v>
      </c>
      <c r="D61" s="20" t="s">
        <v>97</v>
      </c>
      <c r="E61" s="14">
        <v>966.24</v>
      </c>
      <c r="F61" s="15">
        <v>1.7</v>
      </c>
      <c r="G61" s="16">
        <f>ROUND(E61*F61,2)</f>
        <v>1642.61</v>
      </c>
    </row>
    <row r="62" spans="1:7" ht="33.75">
      <c r="A62" s="8"/>
      <c r="B62" s="8"/>
      <c r="C62" s="8"/>
      <c r="D62" s="20" t="s">
        <v>98</v>
      </c>
      <c r="E62" s="8"/>
      <c r="F62" s="8"/>
      <c r="G62" s="8"/>
    </row>
    <row r="63" spans="1:7" ht="33.75">
      <c r="A63" s="13" t="s">
        <v>99</v>
      </c>
      <c r="B63" s="9" t="s">
        <v>17</v>
      </c>
      <c r="C63" s="9" t="s">
        <v>26</v>
      </c>
      <c r="D63" s="20" t="s">
        <v>100</v>
      </c>
      <c r="E63" s="14">
        <v>92.72</v>
      </c>
      <c r="F63" s="15">
        <v>28.11</v>
      </c>
      <c r="G63" s="16">
        <f>ROUND(E63*F63,2)</f>
        <v>2606.36</v>
      </c>
    </row>
    <row r="64" spans="1:7" ht="45">
      <c r="A64" s="8"/>
      <c r="B64" s="8"/>
      <c r="C64" s="8"/>
      <c r="D64" s="20" t="s">
        <v>101</v>
      </c>
      <c r="E64" s="8"/>
      <c r="F64" s="8"/>
      <c r="G64" s="8"/>
    </row>
    <row r="65" spans="1:7" ht="22.5">
      <c r="A65" s="13" t="s">
        <v>102</v>
      </c>
      <c r="B65" s="9" t="s">
        <v>17</v>
      </c>
      <c r="C65" s="9" t="s">
        <v>96</v>
      </c>
      <c r="D65" s="20" t="s">
        <v>103</v>
      </c>
      <c r="E65" s="14">
        <v>764.94</v>
      </c>
      <c r="F65" s="15">
        <v>1.9</v>
      </c>
      <c r="G65" s="16">
        <f>ROUND(E65*F65,2)</f>
        <v>1453.39</v>
      </c>
    </row>
    <row r="66" spans="1:7" ht="45">
      <c r="A66" s="8"/>
      <c r="B66" s="8"/>
      <c r="C66" s="8"/>
      <c r="D66" s="20" t="s">
        <v>104</v>
      </c>
      <c r="E66" s="8"/>
      <c r="F66" s="8"/>
      <c r="G66" s="8"/>
    </row>
    <row r="67" spans="1:7" ht="22.5">
      <c r="A67" s="13" t="s">
        <v>105</v>
      </c>
      <c r="B67" s="9" t="s">
        <v>17</v>
      </c>
      <c r="C67" s="9" t="s">
        <v>36</v>
      </c>
      <c r="D67" s="20" t="s">
        <v>106</v>
      </c>
      <c r="E67" s="14">
        <v>11.59</v>
      </c>
      <c r="F67" s="15">
        <v>140.81</v>
      </c>
      <c r="G67" s="16">
        <f>ROUND(E67*F67,2)</f>
        <v>1631.99</v>
      </c>
    </row>
    <row r="68" spans="1:7" ht="56.25">
      <c r="A68" s="8"/>
      <c r="B68" s="8"/>
      <c r="C68" s="8"/>
      <c r="D68" s="20" t="s">
        <v>107</v>
      </c>
      <c r="E68" s="8"/>
      <c r="F68" s="8"/>
      <c r="G68" s="8"/>
    </row>
    <row r="69" spans="1:7" ht="33.75">
      <c r="A69" s="13" t="s">
        <v>108</v>
      </c>
      <c r="B69" s="9" t="s">
        <v>17</v>
      </c>
      <c r="C69" s="9" t="s">
        <v>22</v>
      </c>
      <c r="D69" s="20" t="s">
        <v>109</v>
      </c>
      <c r="E69" s="14">
        <v>30.4</v>
      </c>
      <c r="F69" s="15">
        <v>36.53</v>
      </c>
      <c r="G69" s="16">
        <f>ROUND(E69*F69,2)</f>
        <v>1110.51</v>
      </c>
    </row>
    <row r="70" spans="1:7" ht="78.75">
      <c r="A70" s="8"/>
      <c r="B70" s="8"/>
      <c r="C70" s="8"/>
      <c r="D70" s="20" t="s">
        <v>110</v>
      </c>
      <c r="E70" s="8"/>
      <c r="F70" s="8"/>
      <c r="G70" s="8"/>
    </row>
    <row r="71" spans="1:7" ht="22.5">
      <c r="A71" s="13" t="s">
        <v>111</v>
      </c>
      <c r="B71" s="9" t="s">
        <v>17</v>
      </c>
      <c r="C71" s="9" t="s">
        <v>36</v>
      </c>
      <c r="D71" s="20" t="s">
        <v>112</v>
      </c>
      <c r="E71" s="14">
        <v>21.96</v>
      </c>
      <c r="F71" s="15">
        <v>45.07</v>
      </c>
      <c r="G71" s="16">
        <f>ROUND(E71*F71,2)</f>
        <v>989.74</v>
      </c>
    </row>
    <row r="72" spans="1:7" ht="45">
      <c r="A72" s="8"/>
      <c r="B72" s="8"/>
      <c r="C72" s="8"/>
      <c r="D72" s="20" t="s">
        <v>113</v>
      </c>
      <c r="E72" s="8"/>
      <c r="F72" s="8"/>
      <c r="G72" s="8"/>
    </row>
    <row r="73" spans="1:7" ht="22.5">
      <c r="A73" s="13" t="s">
        <v>114</v>
      </c>
      <c r="B73" s="9" t="s">
        <v>17</v>
      </c>
      <c r="C73" s="9" t="s">
        <v>26</v>
      </c>
      <c r="D73" s="20" t="s">
        <v>115</v>
      </c>
      <c r="E73" s="14">
        <v>36.6</v>
      </c>
      <c r="F73" s="15">
        <v>17.12</v>
      </c>
      <c r="G73" s="16">
        <f>ROUND(E73*F73,2)</f>
        <v>626.59</v>
      </c>
    </row>
    <row r="74" spans="1:7" ht="33.75">
      <c r="A74" s="8"/>
      <c r="B74" s="8"/>
      <c r="C74" s="8"/>
      <c r="D74" s="20" t="s">
        <v>116</v>
      </c>
      <c r="E74" s="8"/>
      <c r="F74" s="8"/>
      <c r="G74" s="8"/>
    </row>
    <row r="75" spans="1:7" ht="22.5">
      <c r="A75" s="13" t="s">
        <v>117</v>
      </c>
      <c r="B75" s="9" t="s">
        <v>17</v>
      </c>
      <c r="C75" s="9" t="s">
        <v>26</v>
      </c>
      <c r="D75" s="20" t="s">
        <v>118</v>
      </c>
      <c r="E75" s="14">
        <v>97.6</v>
      </c>
      <c r="F75" s="15">
        <v>3.84</v>
      </c>
      <c r="G75" s="16">
        <f>ROUND(E75*F75,2)</f>
        <v>374.78</v>
      </c>
    </row>
    <row r="76" spans="1:7" ht="33.75">
      <c r="A76" s="8"/>
      <c r="B76" s="8"/>
      <c r="C76" s="8"/>
      <c r="D76" s="20" t="s">
        <v>119</v>
      </c>
      <c r="E76" s="8"/>
      <c r="F76" s="8"/>
      <c r="G76" s="8"/>
    </row>
    <row r="77" spans="1:7">
      <c r="A77" s="8"/>
      <c r="B77" s="8"/>
      <c r="C77" s="8"/>
      <c r="D77" s="24" t="s">
        <v>120</v>
      </c>
      <c r="E77" s="14">
        <v>1</v>
      </c>
      <c r="F77" s="17">
        <f>G57+G59+G61+G63+G65+G67+G69+G71+G73+G75</f>
        <v>13655.45</v>
      </c>
      <c r="G77" s="17">
        <f>ROUND(E77*F77,2)</f>
        <v>13655.45</v>
      </c>
    </row>
    <row r="78" spans="1:7" ht="0.95" customHeight="1">
      <c r="A78" s="18"/>
      <c r="B78" s="18"/>
      <c r="C78" s="18"/>
      <c r="D78" s="25"/>
      <c r="E78" s="18"/>
      <c r="F78" s="18"/>
      <c r="G78" s="18"/>
    </row>
    <row r="79" spans="1:7">
      <c r="A79" s="10" t="s">
        <v>121</v>
      </c>
      <c r="B79" s="10" t="s">
        <v>10</v>
      </c>
      <c r="C79" s="10" t="s">
        <v>11</v>
      </c>
      <c r="D79" s="23" t="s">
        <v>122</v>
      </c>
      <c r="E79" s="11">
        <f>E90</f>
        <v>1</v>
      </c>
      <c r="F79" s="12">
        <f>F90</f>
        <v>2296.13</v>
      </c>
      <c r="G79" s="12">
        <f>G90</f>
        <v>2296.13</v>
      </c>
    </row>
    <row r="80" spans="1:7" ht="22.5">
      <c r="A80" s="13" t="s">
        <v>89</v>
      </c>
      <c r="B80" s="9" t="s">
        <v>17</v>
      </c>
      <c r="C80" s="9" t="s">
        <v>36</v>
      </c>
      <c r="D80" s="20" t="s">
        <v>90</v>
      </c>
      <c r="E80" s="14">
        <v>3.7519999999999998</v>
      </c>
      <c r="F80" s="15">
        <v>112.24</v>
      </c>
      <c r="G80" s="16">
        <f>ROUND(E80*F80,2)</f>
        <v>421.12</v>
      </c>
    </row>
    <row r="81" spans="1:7" ht="45">
      <c r="A81" s="8"/>
      <c r="B81" s="8"/>
      <c r="C81" s="8"/>
      <c r="D81" s="20" t="s">
        <v>91</v>
      </c>
      <c r="E81" s="8"/>
      <c r="F81" s="8"/>
      <c r="G81" s="8"/>
    </row>
    <row r="82" spans="1:7" ht="22.5">
      <c r="A82" s="13" t="s">
        <v>92</v>
      </c>
      <c r="B82" s="9" t="s">
        <v>17</v>
      </c>
      <c r="C82" s="9" t="s">
        <v>36</v>
      </c>
      <c r="D82" s="20" t="s">
        <v>93</v>
      </c>
      <c r="E82" s="14">
        <v>7.5039999999999996</v>
      </c>
      <c r="F82" s="15">
        <v>127.9</v>
      </c>
      <c r="G82" s="16">
        <f>ROUND(E82*F82,2)</f>
        <v>959.76</v>
      </c>
    </row>
    <row r="83" spans="1:7" ht="45">
      <c r="A83" s="8"/>
      <c r="B83" s="8"/>
      <c r="C83" s="8"/>
      <c r="D83" s="20" t="s">
        <v>94</v>
      </c>
      <c r="E83" s="8"/>
      <c r="F83" s="8"/>
      <c r="G83" s="8"/>
    </row>
    <row r="84" spans="1:7" ht="22.5">
      <c r="A84" s="13" t="s">
        <v>95</v>
      </c>
      <c r="B84" s="9" t="s">
        <v>17</v>
      </c>
      <c r="C84" s="9" t="s">
        <v>96</v>
      </c>
      <c r="D84" s="20" t="s">
        <v>97</v>
      </c>
      <c r="E84" s="14">
        <v>330.44</v>
      </c>
      <c r="F84" s="15">
        <v>1.7</v>
      </c>
      <c r="G84" s="16">
        <f>ROUND(E84*F84,2)</f>
        <v>561.75</v>
      </c>
    </row>
    <row r="85" spans="1:7" ht="33.75">
      <c r="A85" s="8"/>
      <c r="B85" s="8"/>
      <c r="C85" s="8"/>
      <c r="D85" s="20" t="s">
        <v>98</v>
      </c>
      <c r="E85" s="8"/>
      <c r="F85" s="8"/>
      <c r="G85" s="8"/>
    </row>
    <row r="86" spans="1:7">
      <c r="A86" s="13" t="s">
        <v>123</v>
      </c>
      <c r="B86" s="9" t="s">
        <v>17</v>
      </c>
      <c r="C86" s="9" t="s">
        <v>26</v>
      </c>
      <c r="D86" s="20" t="s">
        <v>124</v>
      </c>
      <c r="E86" s="14">
        <v>7.6</v>
      </c>
      <c r="F86" s="15">
        <v>20.14</v>
      </c>
      <c r="G86" s="16">
        <f>ROUND(E86*F86,2)</f>
        <v>153.06</v>
      </c>
    </row>
    <row r="87" spans="1:7">
      <c r="A87" s="8"/>
      <c r="B87" s="8"/>
      <c r="C87" s="8"/>
      <c r="D87" s="20" t="s">
        <v>125</v>
      </c>
      <c r="E87" s="8"/>
      <c r="F87" s="8"/>
      <c r="G87" s="8"/>
    </row>
    <row r="88" spans="1:7">
      <c r="A88" s="13" t="s">
        <v>126</v>
      </c>
      <c r="B88" s="9" t="s">
        <v>17</v>
      </c>
      <c r="C88" s="9" t="s">
        <v>36</v>
      </c>
      <c r="D88" s="20" t="s">
        <v>127</v>
      </c>
      <c r="E88" s="14">
        <v>3.75</v>
      </c>
      <c r="F88" s="15">
        <v>53.45</v>
      </c>
      <c r="G88" s="16">
        <f>ROUND(E88*F88,2)</f>
        <v>200.44</v>
      </c>
    </row>
    <row r="89" spans="1:7" ht="33.75">
      <c r="A89" s="8"/>
      <c r="B89" s="8"/>
      <c r="C89" s="8"/>
      <c r="D89" s="20" t="s">
        <v>128</v>
      </c>
      <c r="E89" s="8"/>
      <c r="F89" s="8"/>
      <c r="G89" s="8"/>
    </row>
    <row r="90" spans="1:7">
      <c r="A90" s="8"/>
      <c r="B90" s="8"/>
      <c r="C90" s="8"/>
      <c r="D90" s="24" t="s">
        <v>129</v>
      </c>
      <c r="E90" s="14">
        <v>1</v>
      </c>
      <c r="F90" s="17">
        <f>G80+G82+G84+G86+G88</f>
        <v>2296.13</v>
      </c>
      <c r="G90" s="17">
        <f>ROUND(E90*F90,2)</f>
        <v>2296.13</v>
      </c>
    </row>
    <row r="91" spans="1:7" ht="0.95" customHeight="1">
      <c r="A91" s="18"/>
      <c r="B91" s="18"/>
      <c r="C91" s="18"/>
      <c r="D91" s="25"/>
      <c r="E91" s="18"/>
      <c r="F91" s="18"/>
      <c r="G91" s="18"/>
    </row>
    <row r="92" spans="1:7">
      <c r="A92" s="10" t="s">
        <v>130</v>
      </c>
      <c r="B92" s="10" t="s">
        <v>10</v>
      </c>
      <c r="C92" s="10" t="s">
        <v>11</v>
      </c>
      <c r="D92" s="23" t="s">
        <v>131</v>
      </c>
      <c r="E92" s="11">
        <f>E99</f>
        <v>1</v>
      </c>
      <c r="F92" s="12">
        <f>F99</f>
        <v>2825.93</v>
      </c>
      <c r="G92" s="12">
        <f>G99</f>
        <v>2825.93</v>
      </c>
    </row>
    <row r="93" spans="1:7" ht="22.5">
      <c r="A93" s="13" t="s">
        <v>132</v>
      </c>
      <c r="B93" s="9" t="s">
        <v>17</v>
      </c>
      <c r="C93" s="9" t="s">
        <v>26</v>
      </c>
      <c r="D93" s="20" t="s">
        <v>133</v>
      </c>
      <c r="E93" s="14">
        <v>31.96</v>
      </c>
      <c r="F93" s="15">
        <v>29.14</v>
      </c>
      <c r="G93" s="16">
        <f>ROUND(E93*F93,2)</f>
        <v>931.31</v>
      </c>
    </row>
    <row r="94" spans="1:7" ht="56.25">
      <c r="A94" s="8"/>
      <c r="B94" s="8"/>
      <c r="C94" s="8"/>
      <c r="D94" s="20" t="s">
        <v>134</v>
      </c>
      <c r="E94" s="8"/>
      <c r="F94" s="8"/>
      <c r="G94" s="8"/>
    </row>
    <row r="95" spans="1:7" ht="33.75">
      <c r="A95" s="13" t="s">
        <v>135</v>
      </c>
      <c r="B95" s="9" t="s">
        <v>17</v>
      </c>
      <c r="C95" s="9" t="s">
        <v>22</v>
      </c>
      <c r="D95" s="20" t="s">
        <v>136</v>
      </c>
      <c r="E95" s="14">
        <v>33.4</v>
      </c>
      <c r="F95" s="15">
        <v>45.13</v>
      </c>
      <c r="G95" s="16">
        <f>ROUND(E95*F95,2)</f>
        <v>1507.34</v>
      </c>
    </row>
    <row r="96" spans="1:7" ht="67.5">
      <c r="A96" s="8"/>
      <c r="B96" s="8"/>
      <c r="C96" s="8"/>
      <c r="D96" s="20" t="s">
        <v>137</v>
      </c>
      <c r="E96" s="8"/>
      <c r="F96" s="8"/>
      <c r="G96" s="8"/>
    </row>
    <row r="97" spans="1:7" ht="45">
      <c r="A97" s="13" t="s">
        <v>138</v>
      </c>
      <c r="B97" s="9" t="s">
        <v>17</v>
      </c>
      <c r="C97" s="9" t="s">
        <v>18</v>
      </c>
      <c r="D97" s="20" t="s">
        <v>139</v>
      </c>
      <c r="E97" s="14">
        <v>1</v>
      </c>
      <c r="F97" s="15">
        <v>387.28</v>
      </c>
      <c r="G97" s="16">
        <f>ROUND(E97*F97,2)</f>
        <v>387.28</v>
      </c>
    </row>
    <row r="98" spans="1:7" ht="67.5">
      <c r="A98" s="8"/>
      <c r="B98" s="8"/>
      <c r="C98" s="8"/>
      <c r="D98" s="20" t="s">
        <v>140</v>
      </c>
      <c r="E98" s="8"/>
      <c r="F98" s="8"/>
      <c r="G98" s="8"/>
    </row>
    <row r="99" spans="1:7">
      <c r="A99" s="8"/>
      <c r="B99" s="8"/>
      <c r="C99" s="8"/>
      <c r="D99" s="24" t="s">
        <v>141</v>
      </c>
      <c r="E99" s="14">
        <v>1</v>
      </c>
      <c r="F99" s="17">
        <f>G93+G95+G97</f>
        <v>2825.93</v>
      </c>
      <c r="G99" s="17">
        <f>ROUND(E99*F99,2)</f>
        <v>2825.93</v>
      </c>
    </row>
    <row r="100" spans="1:7" ht="0.95" customHeight="1">
      <c r="A100" s="18"/>
      <c r="B100" s="18"/>
      <c r="C100" s="18"/>
      <c r="D100" s="25"/>
      <c r="E100" s="18"/>
      <c r="F100" s="18"/>
      <c r="G100" s="18"/>
    </row>
    <row r="101" spans="1:7">
      <c r="A101" s="8"/>
      <c r="B101" s="8"/>
      <c r="C101" s="8"/>
      <c r="D101" s="24" t="s">
        <v>142</v>
      </c>
      <c r="E101" s="19">
        <v>1</v>
      </c>
      <c r="F101" s="17">
        <f>G43+G56+G79+G92</f>
        <v>23673.57</v>
      </c>
      <c r="G101" s="17">
        <f>ROUND(E101*F101,2)</f>
        <v>23673.57</v>
      </c>
    </row>
    <row r="102" spans="1:7" ht="0.95" customHeight="1">
      <c r="A102" s="18"/>
      <c r="B102" s="18"/>
      <c r="C102" s="18"/>
      <c r="D102" s="25"/>
      <c r="E102" s="18"/>
      <c r="F102" s="18"/>
      <c r="G102" s="18"/>
    </row>
    <row r="103" spans="1:7">
      <c r="A103" s="5" t="s">
        <v>143</v>
      </c>
      <c r="B103" s="5" t="s">
        <v>10</v>
      </c>
      <c r="C103" s="5" t="s">
        <v>11</v>
      </c>
      <c r="D103" s="22" t="s">
        <v>144</v>
      </c>
      <c r="E103" s="6">
        <f>E119</f>
        <v>1</v>
      </c>
      <c r="F103" s="7">
        <f>F119</f>
        <v>120152.13</v>
      </c>
      <c r="G103" s="7">
        <f>G119</f>
        <v>120152.13</v>
      </c>
    </row>
    <row r="104" spans="1:7">
      <c r="A104" s="8"/>
      <c r="B104" s="8"/>
      <c r="C104" s="8"/>
      <c r="D104" s="20" t="s">
        <v>145</v>
      </c>
      <c r="E104" s="8"/>
      <c r="F104" s="8"/>
      <c r="G104" s="8"/>
    </row>
    <row r="105" spans="1:7" ht="33.75">
      <c r="A105" s="13" t="s">
        <v>146</v>
      </c>
      <c r="B105" s="9" t="s">
        <v>17</v>
      </c>
      <c r="C105" s="9" t="s">
        <v>18</v>
      </c>
      <c r="D105" s="20" t="s">
        <v>147</v>
      </c>
      <c r="E105" s="14">
        <v>1</v>
      </c>
      <c r="F105" s="15">
        <v>14258.01</v>
      </c>
      <c r="G105" s="16">
        <f>ROUND(E105*F105,2)</f>
        <v>14258.01</v>
      </c>
    </row>
    <row r="106" spans="1:7" ht="112.5">
      <c r="A106" s="8"/>
      <c r="B106" s="8"/>
      <c r="C106" s="8"/>
      <c r="D106" s="20" t="s">
        <v>148</v>
      </c>
      <c r="E106" s="8"/>
      <c r="F106" s="8"/>
      <c r="G106" s="8"/>
    </row>
    <row r="107" spans="1:7">
      <c r="A107" s="13" t="s">
        <v>149</v>
      </c>
      <c r="B107" s="9" t="s">
        <v>17</v>
      </c>
      <c r="C107" s="9" t="s">
        <v>18</v>
      </c>
      <c r="D107" s="20" t="s">
        <v>150</v>
      </c>
      <c r="E107" s="14">
        <v>1</v>
      </c>
      <c r="F107" s="15">
        <v>272.45999999999998</v>
      </c>
      <c r="G107" s="16">
        <f>ROUND(E107*F107,2)</f>
        <v>272.45999999999998</v>
      </c>
    </row>
    <row r="108" spans="1:7">
      <c r="A108" s="8"/>
      <c r="B108" s="8"/>
      <c r="C108" s="8"/>
      <c r="D108" s="20" t="s">
        <v>150</v>
      </c>
      <c r="E108" s="8"/>
      <c r="F108" s="8"/>
      <c r="G108" s="8"/>
    </row>
    <row r="109" spans="1:7" ht="22.5">
      <c r="A109" s="13" t="s">
        <v>151</v>
      </c>
      <c r="B109" s="9" t="s">
        <v>17</v>
      </c>
      <c r="C109" s="9" t="s">
        <v>18</v>
      </c>
      <c r="D109" s="20" t="s">
        <v>152</v>
      </c>
      <c r="E109" s="14">
        <v>9</v>
      </c>
      <c r="F109" s="15">
        <v>8861.9699999999993</v>
      </c>
      <c r="G109" s="16">
        <f>ROUND(E109*F109,2)</f>
        <v>79757.73</v>
      </c>
    </row>
    <row r="110" spans="1:7" ht="281.25">
      <c r="A110" s="8"/>
      <c r="B110" s="8"/>
      <c r="C110" s="8"/>
      <c r="D110" s="20" t="s">
        <v>153</v>
      </c>
      <c r="E110" s="8"/>
      <c r="F110" s="8"/>
      <c r="G110" s="8"/>
    </row>
    <row r="111" spans="1:7" ht="22.5">
      <c r="A111" s="13" t="s">
        <v>154</v>
      </c>
      <c r="B111" s="9" t="s">
        <v>17</v>
      </c>
      <c r="C111" s="9" t="s">
        <v>18</v>
      </c>
      <c r="D111" s="20" t="s">
        <v>155</v>
      </c>
      <c r="E111" s="14">
        <v>1</v>
      </c>
      <c r="F111" s="15">
        <v>19108.3</v>
      </c>
      <c r="G111" s="16">
        <f>ROUND(E111*F111,2)</f>
        <v>19108.3</v>
      </c>
    </row>
    <row r="112" spans="1:7" ht="101.25">
      <c r="A112" s="8"/>
      <c r="B112" s="8"/>
      <c r="C112" s="8"/>
      <c r="D112" s="20" t="s">
        <v>156</v>
      </c>
      <c r="E112" s="8"/>
      <c r="F112" s="8"/>
      <c r="G112" s="8"/>
    </row>
    <row r="113" spans="1:7" ht="22.5">
      <c r="A113" s="13" t="s">
        <v>157</v>
      </c>
      <c r="B113" s="9" t="s">
        <v>17</v>
      </c>
      <c r="C113" s="9" t="s">
        <v>158</v>
      </c>
      <c r="D113" s="20" t="s">
        <v>159</v>
      </c>
      <c r="E113" s="14">
        <v>3</v>
      </c>
      <c r="F113" s="15">
        <v>113.82</v>
      </c>
      <c r="G113" s="16">
        <f>ROUND(E113*F113,2)</f>
        <v>341.46</v>
      </c>
    </row>
    <row r="114" spans="1:7" ht="33.75">
      <c r="A114" s="8"/>
      <c r="B114" s="8"/>
      <c r="C114" s="8"/>
      <c r="D114" s="20" t="s">
        <v>160</v>
      </c>
      <c r="E114" s="8"/>
      <c r="F114" s="8"/>
      <c r="G114" s="8"/>
    </row>
    <row r="115" spans="1:7" ht="33.75">
      <c r="A115" s="13" t="s">
        <v>161</v>
      </c>
      <c r="B115" s="9" t="s">
        <v>17</v>
      </c>
      <c r="C115" s="9" t="s">
        <v>18</v>
      </c>
      <c r="D115" s="20" t="s">
        <v>162</v>
      </c>
      <c r="E115" s="14">
        <v>27</v>
      </c>
      <c r="F115" s="15">
        <v>227.22</v>
      </c>
      <c r="G115" s="16">
        <f>ROUND(E115*F115,2)</f>
        <v>6134.94</v>
      </c>
    </row>
    <row r="116" spans="1:7" ht="112.5">
      <c r="A116" s="8"/>
      <c r="B116" s="8"/>
      <c r="C116" s="8"/>
      <c r="D116" s="20" t="s">
        <v>163</v>
      </c>
      <c r="E116" s="8"/>
      <c r="F116" s="8"/>
      <c r="G116" s="8"/>
    </row>
    <row r="117" spans="1:7">
      <c r="A117" s="13" t="s">
        <v>164</v>
      </c>
      <c r="B117" s="9" t="s">
        <v>17</v>
      </c>
      <c r="C117" s="9" t="s">
        <v>165</v>
      </c>
      <c r="D117" s="20" t="s">
        <v>166</v>
      </c>
      <c r="E117" s="14">
        <v>1</v>
      </c>
      <c r="F117" s="15">
        <v>279.23</v>
      </c>
      <c r="G117" s="16">
        <f>ROUND(E117*F117,2)</f>
        <v>279.23</v>
      </c>
    </row>
    <row r="118" spans="1:7" ht="22.5">
      <c r="A118" s="8"/>
      <c r="B118" s="8"/>
      <c r="C118" s="8"/>
      <c r="D118" s="20" t="s">
        <v>167</v>
      </c>
      <c r="E118" s="8"/>
      <c r="F118" s="8"/>
      <c r="G118" s="8"/>
    </row>
    <row r="119" spans="1:7">
      <c r="A119" s="8"/>
      <c r="B119" s="8"/>
      <c r="C119" s="8"/>
      <c r="D119" s="24" t="s">
        <v>168</v>
      </c>
      <c r="E119" s="19">
        <v>1</v>
      </c>
      <c r="F119" s="17">
        <f>G105+G107+G109+G111+G113+G115+G117</f>
        <v>120152.13</v>
      </c>
      <c r="G119" s="17">
        <f>ROUND(E119*F119,2)</f>
        <v>120152.13</v>
      </c>
    </row>
    <row r="120" spans="1:7" ht="0.95" customHeight="1">
      <c r="A120" s="18"/>
      <c r="B120" s="18"/>
      <c r="C120" s="18"/>
      <c r="D120" s="25"/>
      <c r="E120" s="18"/>
      <c r="F120" s="18"/>
      <c r="G120" s="18"/>
    </row>
    <row r="121" spans="1:7">
      <c r="A121" s="5" t="s">
        <v>169</v>
      </c>
      <c r="B121" s="5" t="s">
        <v>10</v>
      </c>
      <c r="C121" s="5" t="s">
        <v>11</v>
      </c>
      <c r="D121" s="22" t="s">
        <v>170</v>
      </c>
      <c r="E121" s="6">
        <f>E151</f>
        <v>1</v>
      </c>
      <c r="F121" s="7">
        <f>F151</f>
        <v>258034.57</v>
      </c>
      <c r="G121" s="7">
        <f>G151</f>
        <v>258034.57</v>
      </c>
    </row>
    <row r="122" spans="1:7">
      <c r="A122" s="8"/>
      <c r="B122" s="8"/>
      <c r="C122" s="8"/>
      <c r="D122" s="20" t="s">
        <v>171</v>
      </c>
      <c r="E122" s="8"/>
      <c r="F122" s="8"/>
      <c r="G122" s="8"/>
    </row>
    <row r="123" spans="1:7" ht="33.75">
      <c r="A123" s="13" t="s">
        <v>172</v>
      </c>
      <c r="B123" s="9" t="s">
        <v>17</v>
      </c>
      <c r="C123" s="9" t="s">
        <v>18</v>
      </c>
      <c r="D123" s="20" t="s">
        <v>173</v>
      </c>
      <c r="E123" s="14">
        <v>1</v>
      </c>
      <c r="F123" s="15">
        <v>34226.49</v>
      </c>
      <c r="G123" s="16">
        <f>ROUND(E123*F123,2)</f>
        <v>34226.49</v>
      </c>
    </row>
    <row r="124" spans="1:7" ht="168.75">
      <c r="A124" s="8"/>
      <c r="B124" s="8"/>
      <c r="C124" s="8"/>
      <c r="D124" s="20" t="s">
        <v>174</v>
      </c>
      <c r="E124" s="8"/>
      <c r="F124" s="8"/>
      <c r="G124" s="8"/>
    </row>
    <row r="125" spans="1:7">
      <c r="A125" s="13" t="s">
        <v>175</v>
      </c>
      <c r="B125" s="9" t="s">
        <v>17</v>
      </c>
      <c r="C125" s="9" t="s">
        <v>18</v>
      </c>
      <c r="D125" s="20" t="s">
        <v>176</v>
      </c>
      <c r="E125" s="14">
        <v>1</v>
      </c>
      <c r="F125" s="15">
        <v>350.22</v>
      </c>
      <c r="G125" s="16">
        <f>ROUND(E125*F125,2)</f>
        <v>350.22</v>
      </c>
    </row>
    <row r="126" spans="1:7">
      <c r="A126" s="8"/>
      <c r="B126" s="8"/>
      <c r="C126" s="8"/>
      <c r="D126" s="20" t="s">
        <v>176</v>
      </c>
      <c r="E126" s="8"/>
      <c r="F126" s="8"/>
      <c r="G126" s="8"/>
    </row>
    <row r="127" spans="1:7">
      <c r="A127" s="13" t="s">
        <v>177</v>
      </c>
      <c r="B127" s="9" t="s">
        <v>17</v>
      </c>
      <c r="C127" s="9" t="s">
        <v>18</v>
      </c>
      <c r="D127" s="20" t="s">
        <v>178</v>
      </c>
      <c r="E127" s="14">
        <v>1</v>
      </c>
      <c r="F127" s="15">
        <v>1596.7</v>
      </c>
      <c r="G127" s="16">
        <f>ROUND(E127*F127,2)</f>
        <v>1596.7</v>
      </c>
    </row>
    <row r="128" spans="1:7" ht="90">
      <c r="A128" s="8"/>
      <c r="B128" s="8"/>
      <c r="C128" s="8"/>
      <c r="D128" s="20" t="s">
        <v>179</v>
      </c>
      <c r="E128" s="8"/>
      <c r="F128" s="8"/>
      <c r="G128" s="8"/>
    </row>
    <row r="129" spans="1:7" ht="22.5">
      <c r="A129" s="13" t="s">
        <v>180</v>
      </c>
      <c r="B129" s="9" t="s">
        <v>17</v>
      </c>
      <c r="C129" s="9" t="s">
        <v>18</v>
      </c>
      <c r="D129" s="20" t="s">
        <v>181</v>
      </c>
      <c r="E129" s="14">
        <v>1</v>
      </c>
      <c r="F129" s="15">
        <v>19200.3</v>
      </c>
      <c r="G129" s="16">
        <f>ROUND(E129*F129,2)</f>
        <v>19200.3</v>
      </c>
    </row>
    <row r="130" spans="1:7" ht="123.75">
      <c r="A130" s="8"/>
      <c r="B130" s="8"/>
      <c r="C130" s="8"/>
      <c r="D130" s="20" t="s">
        <v>182</v>
      </c>
      <c r="E130" s="8"/>
      <c r="F130" s="8"/>
      <c r="G130" s="8"/>
    </row>
    <row r="131" spans="1:7" ht="22.5">
      <c r="A131" s="13" t="s">
        <v>151</v>
      </c>
      <c r="B131" s="9" t="s">
        <v>17</v>
      </c>
      <c r="C131" s="9" t="s">
        <v>18</v>
      </c>
      <c r="D131" s="20" t="s">
        <v>152</v>
      </c>
      <c r="E131" s="14">
        <v>3</v>
      </c>
      <c r="F131" s="15">
        <v>8861.9699999999993</v>
      </c>
      <c r="G131" s="16">
        <f>ROUND(E131*F131,2)</f>
        <v>26585.91</v>
      </c>
    </row>
    <row r="132" spans="1:7" ht="281.25">
      <c r="A132" s="8"/>
      <c r="B132" s="8"/>
      <c r="C132" s="8"/>
      <c r="D132" s="20" t="s">
        <v>153</v>
      </c>
      <c r="E132" s="8"/>
      <c r="F132" s="8"/>
      <c r="G132" s="8"/>
    </row>
    <row r="133" spans="1:7" ht="22.5">
      <c r="A133" s="13" t="s">
        <v>183</v>
      </c>
      <c r="B133" s="9" t="s">
        <v>17</v>
      </c>
      <c r="C133" s="9" t="s">
        <v>18</v>
      </c>
      <c r="D133" s="20" t="s">
        <v>184</v>
      </c>
      <c r="E133" s="14">
        <v>1</v>
      </c>
      <c r="F133" s="15">
        <v>7728.3</v>
      </c>
      <c r="G133" s="16">
        <f>ROUND(E133*F133,2)</f>
        <v>7728.3</v>
      </c>
    </row>
    <row r="134" spans="1:7" ht="101.25">
      <c r="A134" s="8"/>
      <c r="B134" s="8"/>
      <c r="C134" s="8"/>
      <c r="D134" s="20" t="s">
        <v>185</v>
      </c>
      <c r="E134" s="8"/>
      <c r="F134" s="8"/>
      <c r="G134" s="8"/>
    </row>
    <row r="135" spans="1:7">
      <c r="A135" s="13" t="s">
        <v>186</v>
      </c>
      <c r="B135" s="9" t="s">
        <v>17</v>
      </c>
      <c r="C135" s="9" t="s">
        <v>18</v>
      </c>
      <c r="D135" s="20" t="s">
        <v>187</v>
      </c>
      <c r="E135" s="14">
        <v>1</v>
      </c>
      <c r="F135" s="15">
        <v>3791.97</v>
      </c>
      <c r="G135" s="16">
        <f>ROUND(E135*F135,2)</f>
        <v>3791.97</v>
      </c>
    </row>
    <row r="136" spans="1:7" ht="45">
      <c r="A136" s="8"/>
      <c r="B136" s="8"/>
      <c r="C136" s="8"/>
      <c r="D136" s="20" t="s">
        <v>188</v>
      </c>
      <c r="E136" s="8"/>
      <c r="F136" s="8"/>
      <c r="G136" s="8"/>
    </row>
    <row r="137" spans="1:7" ht="22.5">
      <c r="A137" s="13" t="s">
        <v>189</v>
      </c>
      <c r="B137" s="9" t="s">
        <v>17</v>
      </c>
      <c r="C137" s="9" t="s">
        <v>18</v>
      </c>
      <c r="D137" s="20" t="s">
        <v>190</v>
      </c>
      <c r="E137" s="14">
        <v>4</v>
      </c>
      <c r="F137" s="15">
        <v>19997.97</v>
      </c>
      <c r="G137" s="16">
        <f>ROUND(E137*F137,2)</f>
        <v>79991.88</v>
      </c>
    </row>
    <row r="138" spans="1:7" ht="90">
      <c r="A138" s="8"/>
      <c r="B138" s="8"/>
      <c r="C138" s="8"/>
      <c r="D138" s="20" t="s">
        <v>191</v>
      </c>
      <c r="E138" s="8"/>
      <c r="F138" s="8"/>
      <c r="G138" s="8"/>
    </row>
    <row r="139" spans="1:7">
      <c r="A139" s="13" t="s">
        <v>192</v>
      </c>
      <c r="B139" s="9" t="s">
        <v>17</v>
      </c>
      <c r="C139" s="9" t="s">
        <v>18</v>
      </c>
      <c r="D139" s="20" t="s">
        <v>193</v>
      </c>
      <c r="E139" s="14">
        <v>1</v>
      </c>
      <c r="F139" s="15">
        <v>11409.97</v>
      </c>
      <c r="G139" s="16">
        <f>ROUND(E139*F139,2)</f>
        <v>11409.97</v>
      </c>
    </row>
    <row r="140" spans="1:7" ht="45">
      <c r="A140" s="8"/>
      <c r="B140" s="8"/>
      <c r="C140" s="8"/>
      <c r="D140" s="20" t="s">
        <v>194</v>
      </c>
      <c r="E140" s="8"/>
      <c r="F140" s="8"/>
      <c r="G140" s="8"/>
    </row>
    <row r="141" spans="1:7" ht="22.5">
      <c r="A141" s="13" t="s">
        <v>195</v>
      </c>
      <c r="B141" s="9" t="s">
        <v>17</v>
      </c>
      <c r="C141" s="9" t="s">
        <v>18</v>
      </c>
      <c r="D141" s="20" t="s">
        <v>196</v>
      </c>
      <c r="E141" s="14">
        <v>1</v>
      </c>
      <c r="F141" s="15">
        <v>62889.32</v>
      </c>
      <c r="G141" s="16">
        <f>ROUND(E141*F141,2)</f>
        <v>62889.32</v>
      </c>
    </row>
    <row r="142" spans="1:7" ht="90">
      <c r="A142" s="8"/>
      <c r="B142" s="8"/>
      <c r="C142" s="8"/>
      <c r="D142" s="20" t="s">
        <v>197</v>
      </c>
      <c r="E142" s="8"/>
      <c r="F142" s="8"/>
      <c r="G142" s="8"/>
    </row>
    <row r="143" spans="1:7" ht="22.5">
      <c r="A143" s="13" t="s">
        <v>157</v>
      </c>
      <c r="B143" s="9" t="s">
        <v>17</v>
      </c>
      <c r="C143" s="9" t="s">
        <v>158</v>
      </c>
      <c r="D143" s="20" t="s">
        <v>159</v>
      </c>
      <c r="E143" s="14">
        <v>18</v>
      </c>
      <c r="F143" s="15">
        <v>113.82</v>
      </c>
      <c r="G143" s="16">
        <f>ROUND(E143*F143,2)</f>
        <v>2048.7600000000002</v>
      </c>
    </row>
    <row r="144" spans="1:7" ht="33.75">
      <c r="A144" s="8"/>
      <c r="B144" s="8"/>
      <c r="C144" s="8"/>
      <c r="D144" s="20" t="s">
        <v>160</v>
      </c>
      <c r="E144" s="8"/>
      <c r="F144" s="8"/>
      <c r="G144" s="8"/>
    </row>
    <row r="145" spans="1:7" ht="33.75">
      <c r="A145" s="13" t="s">
        <v>161</v>
      </c>
      <c r="B145" s="9" t="s">
        <v>17</v>
      </c>
      <c r="C145" s="9" t="s">
        <v>18</v>
      </c>
      <c r="D145" s="20" t="s">
        <v>162</v>
      </c>
      <c r="E145" s="14">
        <v>27</v>
      </c>
      <c r="F145" s="15">
        <v>227.22</v>
      </c>
      <c r="G145" s="16">
        <f>ROUND(E145*F145,2)</f>
        <v>6134.94</v>
      </c>
    </row>
    <row r="146" spans="1:7" ht="112.5">
      <c r="A146" s="8"/>
      <c r="B146" s="8"/>
      <c r="C146" s="8"/>
      <c r="D146" s="20" t="s">
        <v>163</v>
      </c>
      <c r="E146" s="8"/>
      <c r="F146" s="8"/>
      <c r="G146" s="8"/>
    </row>
    <row r="147" spans="1:7">
      <c r="A147" s="13" t="s">
        <v>198</v>
      </c>
      <c r="B147" s="9" t="s">
        <v>17</v>
      </c>
      <c r="C147" s="9" t="s">
        <v>18</v>
      </c>
      <c r="D147" s="20" t="s">
        <v>199</v>
      </c>
      <c r="E147" s="14">
        <v>1</v>
      </c>
      <c r="F147" s="15">
        <v>1800.58</v>
      </c>
      <c r="G147" s="16">
        <f>ROUND(E147*F147,2)</f>
        <v>1800.58</v>
      </c>
    </row>
    <row r="148" spans="1:7">
      <c r="A148" s="8"/>
      <c r="B148" s="8"/>
      <c r="C148" s="8"/>
      <c r="D148" s="20" t="s">
        <v>200</v>
      </c>
      <c r="E148" s="8"/>
      <c r="F148" s="8"/>
      <c r="G148" s="8"/>
    </row>
    <row r="149" spans="1:7">
      <c r="A149" s="13" t="s">
        <v>164</v>
      </c>
      <c r="B149" s="9" t="s">
        <v>17</v>
      </c>
      <c r="C149" s="9" t="s">
        <v>165</v>
      </c>
      <c r="D149" s="20" t="s">
        <v>166</v>
      </c>
      <c r="E149" s="14">
        <v>1</v>
      </c>
      <c r="F149" s="15">
        <v>279.23</v>
      </c>
      <c r="G149" s="16">
        <f>ROUND(E149*F149,2)</f>
        <v>279.23</v>
      </c>
    </row>
    <row r="150" spans="1:7" ht="22.5">
      <c r="A150" s="8"/>
      <c r="B150" s="8"/>
      <c r="C150" s="8"/>
      <c r="D150" s="20" t="s">
        <v>167</v>
      </c>
      <c r="E150" s="8"/>
      <c r="F150" s="8"/>
      <c r="G150" s="8"/>
    </row>
    <row r="151" spans="1:7">
      <c r="A151" s="8"/>
      <c r="B151" s="8"/>
      <c r="C151" s="8"/>
      <c r="D151" s="24" t="s">
        <v>201</v>
      </c>
      <c r="E151" s="19">
        <v>1</v>
      </c>
      <c r="F151" s="17">
        <f>G123+G125+G127+G129+G131+G133+G135+G137+G139+G141+G143+G145+G147+G149</f>
        <v>258034.57</v>
      </c>
      <c r="G151" s="17">
        <f>ROUND(E151*F151,2)</f>
        <v>258034.57</v>
      </c>
    </row>
    <row r="152" spans="1:7" ht="0.95" customHeight="1">
      <c r="A152" s="18"/>
      <c r="B152" s="18"/>
      <c r="C152" s="18"/>
      <c r="D152" s="25"/>
      <c r="E152" s="18"/>
      <c r="F152" s="18"/>
      <c r="G152" s="18"/>
    </row>
    <row r="153" spans="1:7">
      <c r="A153" s="5" t="s">
        <v>202</v>
      </c>
      <c r="B153" s="5" t="s">
        <v>10</v>
      </c>
      <c r="C153" s="5" t="s">
        <v>11</v>
      </c>
      <c r="D153" s="22" t="s">
        <v>203</v>
      </c>
      <c r="E153" s="6">
        <f>E169</f>
        <v>1</v>
      </c>
      <c r="F153" s="7">
        <f>F169</f>
        <v>33721.730000000003</v>
      </c>
      <c r="G153" s="7">
        <f>G169</f>
        <v>33721.730000000003</v>
      </c>
    </row>
    <row r="154" spans="1:7">
      <c r="A154" s="8"/>
      <c r="B154" s="8"/>
      <c r="C154" s="8"/>
      <c r="D154" s="20" t="s">
        <v>204</v>
      </c>
      <c r="E154" s="8"/>
      <c r="F154" s="8"/>
      <c r="G154" s="8"/>
    </row>
    <row r="155" spans="1:7" ht="22.5">
      <c r="A155" s="13" t="s">
        <v>205</v>
      </c>
      <c r="B155" s="9" t="s">
        <v>17</v>
      </c>
      <c r="C155" s="9" t="s">
        <v>206</v>
      </c>
      <c r="D155" s="20" t="s">
        <v>207</v>
      </c>
      <c r="E155" s="14">
        <v>9.5</v>
      </c>
      <c r="F155" s="15">
        <v>175.83</v>
      </c>
      <c r="G155" s="16">
        <f>ROUND(E155*F155,2)</f>
        <v>1670.39</v>
      </c>
    </row>
    <row r="156" spans="1:7" ht="56.25">
      <c r="A156" s="8"/>
      <c r="B156" s="8"/>
      <c r="C156" s="8"/>
      <c r="D156" s="20" t="s">
        <v>208</v>
      </c>
      <c r="E156" s="8"/>
      <c r="F156" s="8"/>
      <c r="G156" s="8"/>
    </row>
    <row r="157" spans="1:7" ht="22.5">
      <c r="A157" s="13" t="s">
        <v>209</v>
      </c>
      <c r="B157" s="9" t="s">
        <v>17</v>
      </c>
      <c r="C157" s="9" t="s">
        <v>210</v>
      </c>
      <c r="D157" s="20" t="s">
        <v>211</v>
      </c>
      <c r="E157" s="14">
        <v>2</v>
      </c>
      <c r="F157" s="15">
        <v>400.49</v>
      </c>
      <c r="G157" s="16">
        <f>ROUND(E157*F157,2)</f>
        <v>800.98</v>
      </c>
    </row>
    <row r="158" spans="1:7" ht="33.75">
      <c r="A158" s="8"/>
      <c r="B158" s="8"/>
      <c r="C158" s="8"/>
      <c r="D158" s="20" t="s">
        <v>212</v>
      </c>
      <c r="E158" s="8"/>
      <c r="F158" s="8"/>
      <c r="G158" s="8"/>
    </row>
    <row r="159" spans="1:7">
      <c r="A159" s="13" t="s">
        <v>213</v>
      </c>
      <c r="B159" s="9" t="s">
        <v>17</v>
      </c>
      <c r="C159" s="9" t="s">
        <v>18</v>
      </c>
      <c r="D159" s="20" t="s">
        <v>214</v>
      </c>
      <c r="E159" s="14">
        <v>2</v>
      </c>
      <c r="F159" s="15">
        <v>239.54</v>
      </c>
      <c r="G159" s="16">
        <f>ROUND(E159*F159,2)</f>
        <v>479.08</v>
      </c>
    </row>
    <row r="160" spans="1:7" ht="45">
      <c r="A160" s="8"/>
      <c r="B160" s="8"/>
      <c r="C160" s="8"/>
      <c r="D160" s="20" t="s">
        <v>215</v>
      </c>
      <c r="E160" s="8"/>
      <c r="F160" s="8"/>
      <c r="G160" s="8"/>
    </row>
    <row r="161" spans="1:7" ht="22.5">
      <c r="A161" s="13" t="s">
        <v>216</v>
      </c>
      <c r="B161" s="9" t="s">
        <v>17</v>
      </c>
      <c r="C161" s="9" t="s">
        <v>18</v>
      </c>
      <c r="D161" s="20" t="s">
        <v>217</v>
      </c>
      <c r="E161" s="14">
        <v>1</v>
      </c>
      <c r="F161" s="15">
        <v>800</v>
      </c>
      <c r="G161" s="16">
        <f>ROUND(E161*F161,2)</f>
        <v>800</v>
      </c>
    </row>
    <row r="162" spans="1:7" ht="45">
      <c r="A162" s="8"/>
      <c r="B162" s="8"/>
      <c r="C162" s="8"/>
      <c r="D162" s="20" t="s">
        <v>218</v>
      </c>
      <c r="E162" s="8"/>
      <c r="F162" s="8"/>
      <c r="G162" s="8"/>
    </row>
    <row r="163" spans="1:7">
      <c r="A163" s="13" t="s">
        <v>219</v>
      </c>
      <c r="B163" s="9" t="s">
        <v>17</v>
      </c>
      <c r="C163" s="9" t="s">
        <v>18</v>
      </c>
      <c r="D163" s="20" t="s">
        <v>220</v>
      </c>
      <c r="E163" s="14">
        <v>4</v>
      </c>
      <c r="F163" s="15">
        <v>6095.33</v>
      </c>
      <c r="G163" s="16">
        <f>ROUND(E163*F163,2)</f>
        <v>24381.32</v>
      </c>
    </row>
    <row r="164" spans="1:7" ht="56.25">
      <c r="A164" s="8"/>
      <c r="B164" s="8"/>
      <c r="C164" s="8"/>
      <c r="D164" s="20" t="s">
        <v>221</v>
      </c>
      <c r="E164" s="8"/>
      <c r="F164" s="8"/>
      <c r="G164" s="8"/>
    </row>
    <row r="165" spans="1:7" ht="33.75">
      <c r="A165" s="13" t="s">
        <v>161</v>
      </c>
      <c r="B165" s="9" t="s">
        <v>17</v>
      </c>
      <c r="C165" s="9" t="s">
        <v>18</v>
      </c>
      <c r="D165" s="20" t="s">
        <v>162</v>
      </c>
      <c r="E165" s="14">
        <v>18</v>
      </c>
      <c r="F165" s="15">
        <v>227.22</v>
      </c>
      <c r="G165" s="16">
        <f>ROUND(E165*F165,2)</f>
        <v>4089.96</v>
      </c>
    </row>
    <row r="166" spans="1:7" ht="112.5">
      <c r="A166" s="8"/>
      <c r="B166" s="8"/>
      <c r="C166" s="8"/>
      <c r="D166" s="20" t="s">
        <v>163</v>
      </c>
      <c r="E166" s="8"/>
      <c r="F166" s="8"/>
      <c r="G166" s="8"/>
    </row>
    <row r="167" spans="1:7">
      <c r="A167" s="13" t="s">
        <v>222</v>
      </c>
      <c r="B167" s="9" t="s">
        <v>17</v>
      </c>
      <c r="C167" s="9" t="s">
        <v>18</v>
      </c>
      <c r="D167" s="20" t="s">
        <v>223</v>
      </c>
      <c r="E167" s="14">
        <v>1</v>
      </c>
      <c r="F167" s="15">
        <v>1500</v>
      </c>
      <c r="G167" s="16">
        <f>ROUND(E167*F167,2)</f>
        <v>1500</v>
      </c>
    </row>
    <row r="168" spans="1:7" ht="33.75">
      <c r="A168" s="8"/>
      <c r="B168" s="8"/>
      <c r="C168" s="8"/>
      <c r="D168" s="20" t="s">
        <v>224</v>
      </c>
      <c r="E168" s="8"/>
      <c r="F168" s="8"/>
      <c r="G168" s="8"/>
    </row>
    <row r="169" spans="1:7">
      <c r="A169" s="8"/>
      <c r="B169" s="8"/>
      <c r="C169" s="8"/>
      <c r="D169" s="24" t="s">
        <v>225</v>
      </c>
      <c r="E169" s="19">
        <v>1</v>
      </c>
      <c r="F169" s="17">
        <f>G155+G157+G159+G161+G163+G165+G167</f>
        <v>33721.730000000003</v>
      </c>
      <c r="G169" s="17">
        <f>ROUND(E169*F169,2)</f>
        <v>33721.730000000003</v>
      </c>
    </row>
    <row r="170" spans="1:7" ht="0.95" customHeight="1">
      <c r="A170" s="18"/>
      <c r="B170" s="18"/>
      <c r="C170" s="18"/>
      <c r="D170" s="25"/>
      <c r="E170" s="18"/>
      <c r="F170" s="18"/>
      <c r="G170" s="18"/>
    </row>
    <row r="171" spans="1:7">
      <c r="A171" s="5" t="s">
        <v>226</v>
      </c>
      <c r="B171" s="5" t="s">
        <v>10</v>
      </c>
      <c r="C171" s="5" t="s">
        <v>11</v>
      </c>
      <c r="D171" s="22" t="s">
        <v>227</v>
      </c>
      <c r="E171" s="6">
        <f>E214</f>
        <v>1</v>
      </c>
      <c r="F171" s="7">
        <f>F214</f>
        <v>85390.93</v>
      </c>
      <c r="G171" s="7">
        <f>G214</f>
        <v>85390.93</v>
      </c>
    </row>
    <row r="172" spans="1:7">
      <c r="A172" s="8"/>
      <c r="B172" s="8"/>
      <c r="C172" s="8"/>
      <c r="D172" s="20" t="s">
        <v>228</v>
      </c>
      <c r="E172" s="8"/>
      <c r="F172" s="8"/>
      <c r="G172" s="8"/>
    </row>
    <row r="173" spans="1:7">
      <c r="A173" s="10" t="s">
        <v>229</v>
      </c>
      <c r="B173" s="10" t="s">
        <v>10</v>
      </c>
      <c r="C173" s="10" t="s">
        <v>11</v>
      </c>
      <c r="D173" s="23" t="s">
        <v>230</v>
      </c>
      <c r="E173" s="11">
        <f>E208</f>
        <v>1</v>
      </c>
      <c r="F173" s="12">
        <f>F208</f>
        <v>50643.83</v>
      </c>
      <c r="G173" s="12">
        <f>G208</f>
        <v>50643.83</v>
      </c>
    </row>
    <row r="174" spans="1:7">
      <c r="A174" s="13" t="s">
        <v>21</v>
      </c>
      <c r="B174" s="9" t="s">
        <v>17</v>
      </c>
      <c r="C174" s="9" t="s">
        <v>22</v>
      </c>
      <c r="D174" s="20" t="s">
        <v>23</v>
      </c>
      <c r="E174" s="14">
        <v>240</v>
      </c>
      <c r="F174" s="15">
        <v>5.09</v>
      </c>
      <c r="G174" s="16">
        <f>ROUND(E174*F174,2)</f>
        <v>1221.5999999999999</v>
      </c>
    </row>
    <row r="175" spans="1:7" ht="45">
      <c r="A175" s="8"/>
      <c r="B175" s="8"/>
      <c r="C175" s="8"/>
      <c r="D175" s="20" t="s">
        <v>24</v>
      </c>
      <c r="E175" s="8"/>
      <c r="F175" s="8"/>
      <c r="G175" s="8"/>
    </row>
    <row r="176" spans="1:7" ht="22.5">
      <c r="A176" s="13" t="s">
        <v>25</v>
      </c>
      <c r="B176" s="9" t="s">
        <v>17</v>
      </c>
      <c r="C176" s="9" t="s">
        <v>26</v>
      </c>
      <c r="D176" s="20" t="s">
        <v>27</v>
      </c>
      <c r="E176" s="14">
        <v>84</v>
      </c>
      <c r="F176" s="15">
        <v>5.77</v>
      </c>
      <c r="G176" s="16">
        <f>ROUND(E176*F176,2)</f>
        <v>484.68</v>
      </c>
    </row>
    <row r="177" spans="1:7" ht="33.75">
      <c r="A177" s="8"/>
      <c r="B177" s="8"/>
      <c r="C177" s="8"/>
      <c r="D177" s="20" t="s">
        <v>28</v>
      </c>
      <c r="E177" s="8"/>
      <c r="F177" s="8"/>
      <c r="G177" s="8"/>
    </row>
    <row r="178" spans="1:7">
      <c r="A178" s="13" t="s">
        <v>29</v>
      </c>
      <c r="B178" s="9" t="s">
        <v>17</v>
      </c>
      <c r="C178" s="9" t="s">
        <v>22</v>
      </c>
      <c r="D178" s="20" t="s">
        <v>30</v>
      </c>
      <c r="E178" s="14">
        <v>364</v>
      </c>
      <c r="F178" s="15">
        <v>8.49</v>
      </c>
      <c r="G178" s="16">
        <f>ROUND(E178*F178,2)</f>
        <v>3090.36</v>
      </c>
    </row>
    <row r="179" spans="1:7" ht="45">
      <c r="A179" s="8"/>
      <c r="B179" s="8"/>
      <c r="C179" s="8"/>
      <c r="D179" s="20" t="s">
        <v>31</v>
      </c>
      <c r="E179" s="8"/>
      <c r="F179" s="8"/>
      <c r="G179" s="8"/>
    </row>
    <row r="180" spans="1:7" ht="22.5">
      <c r="A180" s="13" t="s">
        <v>32</v>
      </c>
      <c r="B180" s="9" t="s">
        <v>17</v>
      </c>
      <c r="C180" s="9" t="s">
        <v>26</v>
      </c>
      <c r="D180" s="20" t="s">
        <v>33</v>
      </c>
      <c r="E180" s="14">
        <v>115.8</v>
      </c>
      <c r="F180" s="15">
        <v>5.78</v>
      </c>
      <c r="G180" s="16">
        <f>ROUND(E180*F180,2)</f>
        <v>669.32</v>
      </c>
    </row>
    <row r="181" spans="1:7" ht="45">
      <c r="A181" s="8"/>
      <c r="B181" s="8"/>
      <c r="C181" s="8"/>
      <c r="D181" s="20" t="s">
        <v>34</v>
      </c>
      <c r="E181" s="8"/>
      <c r="F181" s="8"/>
      <c r="G181" s="8"/>
    </row>
    <row r="182" spans="1:7" ht="22.5">
      <c r="A182" s="13" t="s">
        <v>231</v>
      </c>
      <c r="B182" s="9" t="s">
        <v>17</v>
      </c>
      <c r="C182" s="9" t="s">
        <v>26</v>
      </c>
      <c r="D182" s="20" t="s">
        <v>232</v>
      </c>
      <c r="E182" s="14">
        <v>34.200000000000003</v>
      </c>
      <c r="F182" s="15">
        <v>12.42</v>
      </c>
      <c r="G182" s="16">
        <f>ROUND(E182*F182,2)</f>
        <v>424.76</v>
      </c>
    </row>
    <row r="183" spans="1:7" ht="45">
      <c r="A183" s="8"/>
      <c r="B183" s="8"/>
      <c r="C183" s="8"/>
      <c r="D183" s="20" t="s">
        <v>233</v>
      </c>
      <c r="E183" s="8"/>
      <c r="F183" s="8"/>
      <c r="G183" s="8"/>
    </row>
    <row r="184" spans="1:7" ht="22.5">
      <c r="A184" s="13" t="s">
        <v>35</v>
      </c>
      <c r="B184" s="9" t="s">
        <v>17</v>
      </c>
      <c r="C184" s="9" t="s">
        <v>36</v>
      </c>
      <c r="D184" s="20" t="s">
        <v>37</v>
      </c>
      <c r="E184" s="14">
        <v>87.54</v>
      </c>
      <c r="F184" s="15">
        <v>11.88</v>
      </c>
      <c r="G184" s="16">
        <f>ROUND(E184*F184,2)</f>
        <v>1039.98</v>
      </c>
    </row>
    <row r="185" spans="1:7" ht="45">
      <c r="A185" s="8"/>
      <c r="B185" s="8"/>
      <c r="C185" s="8"/>
      <c r="D185" s="20" t="s">
        <v>38</v>
      </c>
      <c r="E185" s="8"/>
      <c r="F185" s="8"/>
      <c r="G185" s="8"/>
    </row>
    <row r="186" spans="1:7" ht="22.5">
      <c r="A186" s="13" t="s">
        <v>39</v>
      </c>
      <c r="B186" s="9" t="s">
        <v>17</v>
      </c>
      <c r="C186" s="9" t="s">
        <v>36</v>
      </c>
      <c r="D186" s="20" t="s">
        <v>40</v>
      </c>
      <c r="E186" s="14">
        <v>68.510000000000005</v>
      </c>
      <c r="F186" s="15">
        <v>60.32</v>
      </c>
      <c r="G186" s="16">
        <f>ROUND(E186*F186,2)</f>
        <v>4132.5200000000004</v>
      </c>
    </row>
    <row r="187" spans="1:7" ht="45">
      <c r="A187" s="8"/>
      <c r="B187" s="8"/>
      <c r="C187" s="8"/>
      <c r="D187" s="20" t="s">
        <v>41</v>
      </c>
      <c r="E187" s="8"/>
      <c r="F187" s="8"/>
      <c r="G187" s="8"/>
    </row>
    <row r="188" spans="1:7" ht="33.75">
      <c r="A188" s="13" t="s">
        <v>234</v>
      </c>
      <c r="B188" s="9" t="s">
        <v>17</v>
      </c>
      <c r="C188" s="9" t="s">
        <v>22</v>
      </c>
      <c r="D188" s="20" t="s">
        <v>235</v>
      </c>
      <c r="E188" s="14">
        <v>220</v>
      </c>
      <c r="F188" s="15">
        <v>85.98</v>
      </c>
      <c r="G188" s="16">
        <f>ROUND(E188*F188,2)</f>
        <v>18915.599999999999</v>
      </c>
    </row>
    <row r="189" spans="1:7" ht="90">
      <c r="A189" s="8"/>
      <c r="B189" s="8"/>
      <c r="C189" s="8"/>
      <c r="D189" s="20" t="s">
        <v>236</v>
      </c>
      <c r="E189" s="8"/>
      <c r="F189" s="8"/>
      <c r="G189" s="8"/>
    </row>
    <row r="190" spans="1:7" ht="33.75">
      <c r="A190" s="13" t="s">
        <v>48</v>
      </c>
      <c r="B190" s="9" t="s">
        <v>17</v>
      </c>
      <c r="C190" s="9" t="s">
        <v>36</v>
      </c>
      <c r="D190" s="20" t="s">
        <v>49</v>
      </c>
      <c r="E190" s="14">
        <v>51.59</v>
      </c>
      <c r="F190" s="15">
        <v>20.9</v>
      </c>
      <c r="G190" s="16">
        <f>ROUND(E190*F190,2)</f>
        <v>1078.23</v>
      </c>
    </row>
    <row r="191" spans="1:7" ht="56.25">
      <c r="A191" s="8"/>
      <c r="B191" s="8"/>
      <c r="C191" s="8"/>
      <c r="D191" s="20" t="s">
        <v>50</v>
      </c>
      <c r="E191" s="8"/>
      <c r="F191" s="8"/>
      <c r="G191" s="8"/>
    </row>
    <row r="192" spans="1:7" ht="33.75">
      <c r="A192" s="13" t="s">
        <v>51</v>
      </c>
      <c r="B192" s="9" t="s">
        <v>17</v>
      </c>
      <c r="C192" s="9" t="s">
        <v>36</v>
      </c>
      <c r="D192" s="20" t="s">
        <v>52</v>
      </c>
      <c r="E192" s="14">
        <v>16.62</v>
      </c>
      <c r="F192" s="15">
        <v>114.81</v>
      </c>
      <c r="G192" s="16">
        <f>ROUND(E192*F192,2)</f>
        <v>1908.14</v>
      </c>
    </row>
    <row r="193" spans="1:7" ht="45">
      <c r="A193" s="8"/>
      <c r="B193" s="8"/>
      <c r="C193" s="8"/>
      <c r="D193" s="20" t="s">
        <v>53</v>
      </c>
      <c r="E193" s="8"/>
      <c r="F193" s="8"/>
      <c r="G193" s="8"/>
    </row>
    <row r="194" spans="1:7" ht="33.75">
      <c r="A194" s="13" t="s">
        <v>54</v>
      </c>
      <c r="B194" s="9" t="s">
        <v>17</v>
      </c>
      <c r="C194" s="9" t="s">
        <v>26</v>
      </c>
      <c r="D194" s="20" t="s">
        <v>55</v>
      </c>
      <c r="E194" s="14">
        <v>84</v>
      </c>
      <c r="F194" s="15">
        <v>33.64</v>
      </c>
      <c r="G194" s="16">
        <f>ROUND(E194*F194,2)</f>
        <v>2825.76</v>
      </c>
    </row>
    <row r="195" spans="1:7" ht="56.25">
      <c r="A195" s="8"/>
      <c r="B195" s="8"/>
      <c r="C195" s="8"/>
      <c r="D195" s="20" t="s">
        <v>56</v>
      </c>
      <c r="E195" s="8"/>
      <c r="F195" s="8"/>
      <c r="G195" s="8"/>
    </row>
    <row r="196" spans="1:7">
      <c r="A196" s="13" t="s">
        <v>237</v>
      </c>
      <c r="B196" s="9" t="s">
        <v>17</v>
      </c>
      <c r="C196" s="9" t="s">
        <v>26</v>
      </c>
      <c r="D196" s="20" t="s">
        <v>238</v>
      </c>
      <c r="E196" s="14">
        <v>55.8</v>
      </c>
      <c r="F196" s="15">
        <v>58.7</v>
      </c>
      <c r="G196" s="16">
        <f>ROUND(E196*F196,2)</f>
        <v>3275.46</v>
      </c>
    </row>
    <row r="197" spans="1:7" ht="33.75">
      <c r="A197" s="8"/>
      <c r="B197" s="8"/>
      <c r="C197" s="8"/>
      <c r="D197" s="20" t="s">
        <v>239</v>
      </c>
      <c r="E197" s="8"/>
      <c r="F197" s="8"/>
      <c r="G197" s="8"/>
    </row>
    <row r="198" spans="1:7" ht="22.5">
      <c r="A198" s="13" t="s">
        <v>240</v>
      </c>
      <c r="B198" s="9" t="s">
        <v>17</v>
      </c>
      <c r="C198" s="9" t="s">
        <v>26</v>
      </c>
      <c r="D198" s="20" t="s">
        <v>241</v>
      </c>
      <c r="E198" s="14">
        <v>34.200000000000003</v>
      </c>
      <c r="F198" s="15">
        <v>47.72</v>
      </c>
      <c r="G198" s="16">
        <f>ROUND(E198*F198,2)</f>
        <v>1632.02</v>
      </c>
    </row>
    <row r="199" spans="1:7" ht="56.25">
      <c r="A199" s="8"/>
      <c r="B199" s="8"/>
      <c r="C199" s="8"/>
      <c r="D199" s="20" t="s">
        <v>242</v>
      </c>
      <c r="E199" s="8"/>
      <c r="F199" s="8"/>
      <c r="G199" s="8"/>
    </row>
    <row r="200" spans="1:7" ht="33.75">
      <c r="A200" s="13" t="s">
        <v>243</v>
      </c>
      <c r="B200" s="9" t="s">
        <v>17</v>
      </c>
      <c r="C200" s="9" t="s">
        <v>18</v>
      </c>
      <c r="D200" s="20" t="s">
        <v>244</v>
      </c>
      <c r="E200" s="14">
        <v>8</v>
      </c>
      <c r="F200" s="15">
        <v>356.61</v>
      </c>
      <c r="G200" s="16">
        <f>ROUND(E200*F200,2)</f>
        <v>2852.88</v>
      </c>
    </row>
    <row r="201" spans="1:7" ht="90">
      <c r="A201" s="8"/>
      <c r="B201" s="8"/>
      <c r="C201" s="8"/>
      <c r="D201" s="20" t="s">
        <v>245</v>
      </c>
      <c r="E201" s="8"/>
      <c r="F201" s="8"/>
      <c r="G201" s="8"/>
    </row>
    <row r="202" spans="1:7" ht="22.5">
      <c r="A202" s="13" t="s">
        <v>246</v>
      </c>
      <c r="B202" s="9" t="s">
        <v>17</v>
      </c>
      <c r="C202" s="9" t="s">
        <v>18</v>
      </c>
      <c r="D202" s="20" t="s">
        <v>247</v>
      </c>
      <c r="E202" s="14">
        <v>3</v>
      </c>
      <c r="F202" s="15">
        <v>305.25</v>
      </c>
      <c r="G202" s="16">
        <f>ROUND(E202*F202,2)</f>
        <v>915.75</v>
      </c>
    </row>
    <row r="203" spans="1:7" ht="45">
      <c r="A203" s="8"/>
      <c r="B203" s="8"/>
      <c r="C203" s="8"/>
      <c r="D203" s="20" t="s">
        <v>248</v>
      </c>
      <c r="E203" s="8"/>
      <c r="F203" s="8"/>
      <c r="G203" s="8"/>
    </row>
    <row r="204" spans="1:7">
      <c r="A204" s="13" t="s">
        <v>249</v>
      </c>
      <c r="B204" s="9" t="s">
        <v>17</v>
      </c>
      <c r="C204" s="9" t="s">
        <v>36</v>
      </c>
      <c r="D204" s="20" t="s">
        <v>250</v>
      </c>
      <c r="E204" s="14">
        <v>5</v>
      </c>
      <c r="F204" s="15">
        <v>24.98</v>
      </c>
      <c r="G204" s="16">
        <f>ROUND(E204*F204,2)</f>
        <v>124.9</v>
      </c>
    </row>
    <row r="205" spans="1:7" ht="33.75">
      <c r="A205" s="8"/>
      <c r="B205" s="8"/>
      <c r="C205" s="8"/>
      <c r="D205" s="20" t="s">
        <v>251</v>
      </c>
      <c r="E205" s="8"/>
      <c r="F205" s="8"/>
      <c r="G205" s="8"/>
    </row>
    <row r="206" spans="1:7" ht="33.75">
      <c r="A206" s="13" t="s">
        <v>252</v>
      </c>
      <c r="B206" s="9" t="s">
        <v>17</v>
      </c>
      <c r="C206" s="9" t="s">
        <v>253</v>
      </c>
      <c r="D206" s="20" t="s">
        <v>254</v>
      </c>
      <c r="E206" s="14">
        <v>1</v>
      </c>
      <c r="F206" s="15">
        <v>6051.87</v>
      </c>
      <c r="G206" s="16">
        <f>ROUND(E206*F206,2)</f>
        <v>6051.87</v>
      </c>
    </row>
    <row r="207" spans="1:7" ht="33.75">
      <c r="A207" s="8"/>
      <c r="B207" s="8"/>
      <c r="C207" s="8"/>
      <c r="D207" s="20" t="s">
        <v>255</v>
      </c>
      <c r="E207" s="8"/>
      <c r="F207" s="8"/>
      <c r="G207" s="8"/>
    </row>
    <row r="208" spans="1:7">
      <c r="A208" s="8"/>
      <c r="B208" s="8"/>
      <c r="C208" s="8"/>
      <c r="D208" s="24" t="s">
        <v>256</v>
      </c>
      <c r="E208" s="14">
        <v>1</v>
      </c>
      <c r="F208" s="17">
        <f>G174+G176+G178+G180+G182+G184+G186+G188+G190+G192+G194+G196+G198+G200+G202+G204+G206</f>
        <v>50643.83</v>
      </c>
      <c r="G208" s="17">
        <f>ROUND(E208*F208,2)</f>
        <v>50643.83</v>
      </c>
    </row>
    <row r="209" spans="1:7" ht="0.95" customHeight="1">
      <c r="A209" s="18"/>
      <c r="B209" s="18"/>
      <c r="C209" s="18"/>
      <c r="D209" s="25"/>
      <c r="E209" s="18"/>
      <c r="F209" s="18"/>
      <c r="G209" s="18"/>
    </row>
    <row r="210" spans="1:7">
      <c r="A210" s="10" t="s">
        <v>257</v>
      </c>
      <c r="B210" s="10" t="s">
        <v>10</v>
      </c>
      <c r="C210" s="10" t="s">
        <v>11</v>
      </c>
      <c r="D210" s="23" t="s">
        <v>59</v>
      </c>
      <c r="E210" s="11">
        <f>E212</f>
        <v>1</v>
      </c>
      <c r="F210" s="12">
        <f>F212</f>
        <v>34747.1</v>
      </c>
      <c r="G210" s="12">
        <f>G212</f>
        <v>34747.1</v>
      </c>
    </row>
    <row r="211" spans="1:7" ht="22.5">
      <c r="A211" s="13" t="s">
        <v>258</v>
      </c>
      <c r="B211" s="9" t="s">
        <v>17</v>
      </c>
      <c r="C211" s="9" t="s">
        <v>11</v>
      </c>
      <c r="D211" s="20" t="s">
        <v>259</v>
      </c>
      <c r="E211" s="14">
        <v>470</v>
      </c>
      <c r="F211" s="15">
        <v>73.930000000000007</v>
      </c>
      <c r="G211" s="16">
        <f>ROUND(E211*F211,2)</f>
        <v>34747.1</v>
      </c>
    </row>
    <row r="212" spans="1:7">
      <c r="A212" s="8"/>
      <c r="B212" s="8"/>
      <c r="C212" s="8"/>
      <c r="D212" s="24" t="s">
        <v>260</v>
      </c>
      <c r="E212" s="14">
        <v>1</v>
      </c>
      <c r="F212" s="17">
        <f>G211</f>
        <v>34747.1</v>
      </c>
      <c r="G212" s="17">
        <f>ROUND(E212*F212,2)</f>
        <v>34747.1</v>
      </c>
    </row>
    <row r="213" spans="1:7" ht="0.95" customHeight="1">
      <c r="A213" s="18"/>
      <c r="B213" s="18"/>
      <c r="C213" s="18"/>
      <c r="D213" s="25"/>
      <c r="E213" s="18"/>
      <c r="F213" s="18"/>
      <c r="G213" s="18"/>
    </row>
    <row r="214" spans="1:7">
      <c r="A214" s="8"/>
      <c r="B214" s="8"/>
      <c r="C214" s="8"/>
      <c r="D214" s="24" t="s">
        <v>261</v>
      </c>
      <c r="E214" s="19">
        <v>1</v>
      </c>
      <c r="F214" s="17">
        <f>G173+G210</f>
        <v>85390.93</v>
      </c>
      <c r="G214" s="17">
        <f>ROUND(E214*F214,2)</f>
        <v>85390.93</v>
      </c>
    </row>
    <row r="215" spans="1:7" ht="0.95" customHeight="1">
      <c r="A215" s="18"/>
      <c r="B215" s="18"/>
      <c r="C215" s="18"/>
      <c r="D215" s="25"/>
      <c r="E215" s="18"/>
      <c r="F215" s="18"/>
      <c r="G215" s="18"/>
    </row>
    <row r="216" spans="1:7">
      <c r="A216" s="5" t="s">
        <v>262</v>
      </c>
      <c r="B216" s="5" t="s">
        <v>10</v>
      </c>
      <c r="C216" s="5" t="s">
        <v>11</v>
      </c>
      <c r="D216" s="22" t="s">
        <v>263</v>
      </c>
      <c r="E216" s="6">
        <f>E246</f>
        <v>1</v>
      </c>
      <c r="F216" s="7">
        <f>F246</f>
        <v>40547.29</v>
      </c>
      <c r="G216" s="7">
        <f>G246</f>
        <v>40547.29</v>
      </c>
    </row>
    <row r="217" spans="1:7" ht="22.5">
      <c r="A217" s="8"/>
      <c r="B217" s="8"/>
      <c r="C217" s="8"/>
      <c r="D217" s="20" t="s">
        <v>264</v>
      </c>
      <c r="E217" s="8"/>
      <c r="F217" s="8"/>
      <c r="G217" s="8"/>
    </row>
    <row r="218" spans="1:7">
      <c r="A218" s="10" t="s">
        <v>265</v>
      </c>
      <c r="B218" s="10" t="s">
        <v>10</v>
      </c>
      <c r="C218" s="10" t="s">
        <v>18</v>
      </c>
      <c r="D218" s="23" t="s">
        <v>266</v>
      </c>
      <c r="E218" s="11">
        <f>E235</f>
        <v>1</v>
      </c>
      <c r="F218" s="12">
        <f>F235</f>
        <v>11005.93</v>
      </c>
      <c r="G218" s="12">
        <f>G235</f>
        <v>11005.93</v>
      </c>
    </row>
    <row r="219" spans="1:7">
      <c r="A219" s="13" t="s">
        <v>29</v>
      </c>
      <c r="B219" s="9" t="s">
        <v>17</v>
      </c>
      <c r="C219" s="9" t="s">
        <v>22</v>
      </c>
      <c r="D219" s="20" t="s">
        <v>30</v>
      </c>
      <c r="E219" s="14">
        <v>16</v>
      </c>
      <c r="F219" s="15">
        <v>8.49</v>
      </c>
      <c r="G219" s="16">
        <f>ROUND(E219*F219,2)</f>
        <v>135.84</v>
      </c>
    </row>
    <row r="220" spans="1:7" ht="45">
      <c r="A220" s="8"/>
      <c r="B220" s="8"/>
      <c r="C220" s="8"/>
      <c r="D220" s="20" t="s">
        <v>31</v>
      </c>
      <c r="E220" s="8"/>
      <c r="F220" s="8"/>
      <c r="G220" s="8"/>
    </row>
    <row r="221" spans="1:7" ht="22.5">
      <c r="A221" s="13" t="s">
        <v>32</v>
      </c>
      <c r="B221" s="9" t="s">
        <v>17</v>
      </c>
      <c r="C221" s="9" t="s">
        <v>26</v>
      </c>
      <c r="D221" s="20" t="s">
        <v>33</v>
      </c>
      <c r="E221" s="14">
        <v>11.2</v>
      </c>
      <c r="F221" s="15">
        <v>5.78</v>
      </c>
      <c r="G221" s="16">
        <f>ROUND(E221*F221,2)</f>
        <v>64.739999999999995</v>
      </c>
    </row>
    <row r="222" spans="1:7" ht="45">
      <c r="A222" s="8"/>
      <c r="B222" s="8"/>
      <c r="C222" s="8"/>
      <c r="D222" s="20" t="s">
        <v>34</v>
      </c>
      <c r="E222" s="8"/>
      <c r="F222" s="8"/>
      <c r="G222" s="8"/>
    </row>
    <row r="223" spans="1:7" ht="22.5">
      <c r="A223" s="13" t="s">
        <v>35</v>
      </c>
      <c r="B223" s="9" t="s">
        <v>17</v>
      </c>
      <c r="C223" s="9" t="s">
        <v>36</v>
      </c>
      <c r="D223" s="20" t="s">
        <v>37</v>
      </c>
      <c r="E223" s="14">
        <v>65.680000000000007</v>
      </c>
      <c r="F223" s="15">
        <v>11.88</v>
      </c>
      <c r="G223" s="16">
        <f>ROUND(E223*F223,2)</f>
        <v>780.28</v>
      </c>
    </row>
    <row r="224" spans="1:7" ht="45">
      <c r="A224" s="8"/>
      <c r="B224" s="8"/>
      <c r="C224" s="8"/>
      <c r="D224" s="20" t="s">
        <v>38</v>
      </c>
      <c r="E224" s="8"/>
      <c r="F224" s="8"/>
      <c r="G224" s="8"/>
    </row>
    <row r="225" spans="1:7" ht="33.75">
      <c r="A225" s="13" t="s">
        <v>267</v>
      </c>
      <c r="B225" s="9" t="s">
        <v>17</v>
      </c>
      <c r="C225" s="9" t="s">
        <v>22</v>
      </c>
      <c r="D225" s="20" t="s">
        <v>268</v>
      </c>
      <c r="E225" s="14">
        <v>55</v>
      </c>
      <c r="F225" s="15">
        <v>123.18</v>
      </c>
      <c r="G225" s="16">
        <f>ROUND(E225*F225,2)</f>
        <v>6774.9</v>
      </c>
    </row>
    <row r="226" spans="1:7" ht="123.75">
      <c r="A226" s="8"/>
      <c r="B226" s="8"/>
      <c r="C226" s="8"/>
      <c r="D226" s="20" t="s">
        <v>269</v>
      </c>
      <c r="E226" s="8"/>
      <c r="F226" s="8"/>
      <c r="G226" s="8"/>
    </row>
    <row r="227" spans="1:7" ht="33.75">
      <c r="A227" s="13" t="s">
        <v>48</v>
      </c>
      <c r="B227" s="9" t="s">
        <v>17</v>
      </c>
      <c r="C227" s="9" t="s">
        <v>36</v>
      </c>
      <c r="D227" s="20" t="s">
        <v>49</v>
      </c>
      <c r="E227" s="14">
        <v>29.05</v>
      </c>
      <c r="F227" s="15">
        <v>20.9</v>
      </c>
      <c r="G227" s="16">
        <f>ROUND(E227*F227,2)</f>
        <v>607.15</v>
      </c>
    </row>
    <row r="228" spans="1:7" ht="56.25">
      <c r="A228" s="8"/>
      <c r="B228" s="8"/>
      <c r="C228" s="8"/>
      <c r="D228" s="20" t="s">
        <v>50</v>
      </c>
      <c r="E228" s="8"/>
      <c r="F228" s="8"/>
      <c r="G228" s="8"/>
    </row>
    <row r="229" spans="1:7">
      <c r="A229" s="13" t="s">
        <v>237</v>
      </c>
      <c r="B229" s="9" t="s">
        <v>17</v>
      </c>
      <c r="C229" s="9" t="s">
        <v>26</v>
      </c>
      <c r="D229" s="20" t="s">
        <v>238</v>
      </c>
      <c r="E229" s="14">
        <v>11.2</v>
      </c>
      <c r="F229" s="15">
        <v>58.7</v>
      </c>
      <c r="G229" s="16">
        <f>ROUND(E229*F229,2)</f>
        <v>657.44</v>
      </c>
    </row>
    <row r="230" spans="1:7" ht="33.75">
      <c r="A230" s="8"/>
      <c r="B230" s="8"/>
      <c r="C230" s="8"/>
      <c r="D230" s="20" t="s">
        <v>239</v>
      </c>
      <c r="E230" s="8"/>
      <c r="F230" s="8"/>
      <c r="G230" s="8"/>
    </row>
    <row r="231" spans="1:7" ht="33.75">
      <c r="A231" s="13" t="s">
        <v>243</v>
      </c>
      <c r="B231" s="9" t="s">
        <v>17</v>
      </c>
      <c r="C231" s="9" t="s">
        <v>18</v>
      </c>
      <c r="D231" s="20" t="s">
        <v>244</v>
      </c>
      <c r="E231" s="14">
        <v>3</v>
      </c>
      <c r="F231" s="15">
        <v>356.61</v>
      </c>
      <c r="G231" s="16">
        <f>ROUND(E231*F231,2)</f>
        <v>1069.83</v>
      </c>
    </row>
    <row r="232" spans="1:7" ht="90">
      <c r="A232" s="8"/>
      <c r="B232" s="8"/>
      <c r="C232" s="8"/>
      <c r="D232" s="20" t="s">
        <v>245</v>
      </c>
      <c r="E232" s="8"/>
      <c r="F232" s="8"/>
      <c r="G232" s="8"/>
    </row>
    <row r="233" spans="1:7" ht="22.5">
      <c r="A233" s="13" t="s">
        <v>246</v>
      </c>
      <c r="B233" s="9" t="s">
        <v>17</v>
      </c>
      <c r="C233" s="9" t="s">
        <v>18</v>
      </c>
      <c r="D233" s="20" t="s">
        <v>247</v>
      </c>
      <c r="E233" s="14">
        <v>3</v>
      </c>
      <c r="F233" s="15">
        <v>305.25</v>
      </c>
      <c r="G233" s="16">
        <f>ROUND(E233*F233,2)</f>
        <v>915.75</v>
      </c>
    </row>
    <row r="234" spans="1:7" ht="45">
      <c r="A234" s="8"/>
      <c r="B234" s="8"/>
      <c r="C234" s="8"/>
      <c r="D234" s="20" t="s">
        <v>248</v>
      </c>
      <c r="E234" s="8"/>
      <c r="F234" s="8"/>
      <c r="G234" s="8"/>
    </row>
    <row r="235" spans="1:7">
      <c r="A235" s="8"/>
      <c r="B235" s="8"/>
      <c r="C235" s="8"/>
      <c r="D235" s="24" t="s">
        <v>270</v>
      </c>
      <c r="E235" s="14">
        <v>1</v>
      </c>
      <c r="F235" s="17">
        <f>G219+G221+G223+G225+G227+G229+G231+G233</f>
        <v>11005.93</v>
      </c>
      <c r="G235" s="17">
        <f>ROUND(E235*F235,2)</f>
        <v>11005.93</v>
      </c>
    </row>
    <row r="236" spans="1:7" ht="0.95" customHeight="1">
      <c r="A236" s="18"/>
      <c r="B236" s="18"/>
      <c r="C236" s="18"/>
      <c r="D236" s="25"/>
      <c r="E236" s="18"/>
      <c r="F236" s="18"/>
      <c r="G236" s="18"/>
    </row>
    <row r="237" spans="1:7">
      <c r="A237" s="10" t="s">
        <v>271</v>
      </c>
      <c r="B237" s="10" t="s">
        <v>10</v>
      </c>
      <c r="C237" s="10" t="s">
        <v>11</v>
      </c>
      <c r="D237" s="23" t="s">
        <v>272</v>
      </c>
      <c r="E237" s="11">
        <f>E244</f>
        <v>1</v>
      </c>
      <c r="F237" s="12">
        <f>F244</f>
        <v>29541.360000000001</v>
      </c>
      <c r="G237" s="12">
        <f>G244</f>
        <v>29541.360000000001</v>
      </c>
    </row>
    <row r="238" spans="1:7" ht="22.5">
      <c r="A238" s="13" t="s">
        <v>273</v>
      </c>
      <c r="B238" s="9" t="s">
        <v>17</v>
      </c>
      <c r="C238" s="9" t="s">
        <v>22</v>
      </c>
      <c r="D238" s="20" t="s">
        <v>274</v>
      </c>
      <c r="E238" s="14">
        <v>32</v>
      </c>
      <c r="F238" s="15">
        <v>45.03</v>
      </c>
      <c r="G238" s="16">
        <f>ROUND(E238*F238,2)</f>
        <v>1440.96</v>
      </c>
    </row>
    <row r="239" spans="1:7" ht="67.5">
      <c r="A239" s="8"/>
      <c r="B239" s="8"/>
      <c r="C239" s="8"/>
      <c r="D239" s="20" t="s">
        <v>275</v>
      </c>
      <c r="E239" s="8"/>
      <c r="F239" s="8"/>
      <c r="G239" s="8"/>
    </row>
    <row r="240" spans="1:7" ht="33.75">
      <c r="A240" s="13" t="s">
        <v>276</v>
      </c>
      <c r="B240" s="9" t="s">
        <v>17</v>
      </c>
      <c r="C240" s="9" t="s">
        <v>18</v>
      </c>
      <c r="D240" s="20" t="s">
        <v>277</v>
      </c>
      <c r="E240" s="14">
        <v>1</v>
      </c>
      <c r="F240" s="15">
        <v>7855.5</v>
      </c>
      <c r="G240" s="16">
        <f>ROUND(E240*F240,2)</f>
        <v>7855.5</v>
      </c>
    </row>
    <row r="241" spans="1:7" ht="78.75">
      <c r="A241" s="8"/>
      <c r="B241" s="8"/>
      <c r="C241" s="8"/>
      <c r="D241" s="20" t="s">
        <v>278</v>
      </c>
      <c r="E241" s="8"/>
      <c r="F241" s="8"/>
      <c r="G241" s="8"/>
    </row>
    <row r="242" spans="1:7" ht="22.5">
      <c r="A242" s="13" t="s">
        <v>279</v>
      </c>
      <c r="B242" s="9" t="s">
        <v>17</v>
      </c>
      <c r="C242" s="9" t="s">
        <v>22</v>
      </c>
      <c r="D242" s="20" t="s">
        <v>280</v>
      </c>
      <c r="E242" s="14">
        <v>390</v>
      </c>
      <c r="F242" s="15">
        <v>51.91</v>
      </c>
      <c r="G242" s="16">
        <f>ROUND(E242*F242,2)</f>
        <v>20244.900000000001</v>
      </c>
    </row>
    <row r="243" spans="1:7" ht="67.5">
      <c r="A243" s="8"/>
      <c r="B243" s="8"/>
      <c r="C243" s="8"/>
      <c r="D243" s="20" t="s">
        <v>281</v>
      </c>
      <c r="E243" s="8"/>
      <c r="F243" s="8"/>
      <c r="G243" s="8"/>
    </row>
    <row r="244" spans="1:7">
      <c r="A244" s="8"/>
      <c r="B244" s="8"/>
      <c r="C244" s="8"/>
      <c r="D244" s="24" t="s">
        <v>282</v>
      </c>
      <c r="E244" s="14">
        <v>1</v>
      </c>
      <c r="F244" s="17">
        <f>G238+G240+G242</f>
        <v>29541.360000000001</v>
      </c>
      <c r="G244" s="17">
        <f>ROUND(E244*F244,2)</f>
        <v>29541.360000000001</v>
      </c>
    </row>
    <row r="245" spans="1:7" ht="0.95" customHeight="1">
      <c r="A245" s="18"/>
      <c r="B245" s="18"/>
      <c r="C245" s="18"/>
      <c r="D245" s="25"/>
      <c r="E245" s="18"/>
      <c r="F245" s="18"/>
      <c r="G245" s="18"/>
    </row>
    <row r="246" spans="1:7">
      <c r="A246" s="8"/>
      <c r="B246" s="8"/>
      <c r="C246" s="8"/>
      <c r="D246" s="24" t="s">
        <v>283</v>
      </c>
      <c r="E246" s="19">
        <v>1</v>
      </c>
      <c r="F246" s="17">
        <f>G218+G237</f>
        <v>40547.29</v>
      </c>
      <c r="G246" s="17">
        <f>ROUND(E246*F246,2)</f>
        <v>40547.29</v>
      </c>
    </row>
    <row r="247" spans="1:7" ht="0.95" customHeight="1">
      <c r="A247" s="18"/>
      <c r="B247" s="18"/>
      <c r="C247" s="18"/>
      <c r="D247" s="25"/>
      <c r="E247" s="18"/>
      <c r="F247" s="18"/>
      <c r="G247" s="18"/>
    </row>
    <row r="248" spans="1:7">
      <c r="A248" s="5" t="s">
        <v>284</v>
      </c>
      <c r="B248" s="5" t="s">
        <v>10</v>
      </c>
      <c r="C248" s="5" t="s">
        <v>11</v>
      </c>
      <c r="D248" s="22" t="s">
        <v>285</v>
      </c>
      <c r="E248" s="6">
        <f>E275</f>
        <v>1</v>
      </c>
      <c r="F248" s="7">
        <f>F275</f>
        <v>34071.9</v>
      </c>
      <c r="G248" s="7">
        <f>G275</f>
        <v>34071.9</v>
      </c>
    </row>
    <row r="249" spans="1:7">
      <c r="A249" s="8"/>
      <c r="B249" s="8"/>
      <c r="C249" s="8"/>
      <c r="D249" s="20" t="s">
        <v>286</v>
      </c>
      <c r="E249" s="8"/>
      <c r="F249" s="8"/>
      <c r="G249" s="8"/>
    </row>
    <row r="250" spans="1:7" ht="22.5">
      <c r="A250" s="13" t="s">
        <v>287</v>
      </c>
      <c r="B250" s="9" t="s">
        <v>17</v>
      </c>
      <c r="C250" s="9" t="s">
        <v>253</v>
      </c>
      <c r="D250" s="20" t="s">
        <v>288</v>
      </c>
      <c r="E250" s="14">
        <v>1</v>
      </c>
      <c r="F250" s="15">
        <v>20000</v>
      </c>
      <c r="G250" s="16">
        <f>ROUND(E250*F250,2)</f>
        <v>20000</v>
      </c>
    </row>
    <row r="251" spans="1:7" ht="22.5">
      <c r="A251" s="8"/>
      <c r="B251" s="8"/>
      <c r="C251" s="8"/>
      <c r="D251" s="20" t="s">
        <v>288</v>
      </c>
      <c r="E251" s="8"/>
      <c r="F251" s="8"/>
      <c r="G251" s="8"/>
    </row>
    <row r="252" spans="1:7">
      <c r="A252" s="13" t="s">
        <v>289</v>
      </c>
      <c r="B252" s="9" t="s">
        <v>17</v>
      </c>
      <c r="C252" s="9" t="s">
        <v>18</v>
      </c>
      <c r="D252" s="20" t="s">
        <v>290</v>
      </c>
      <c r="E252" s="14">
        <v>1</v>
      </c>
      <c r="F252" s="15">
        <v>455.13</v>
      </c>
      <c r="G252" s="16">
        <f>ROUND(E252*F252,2)</f>
        <v>455.13</v>
      </c>
    </row>
    <row r="253" spans="1:7" ht="22.5">
      <c r="A253" s="8"/>
      <c r="B253" s="8"/>
      <c r="C253" s="8"/>
      <c r="D253" s="20" t="s">
        <v>291</v>
      </c>
      <c r="E253" s="8"/>
      <c r="F253" s="8"/>
      <c r="G253" s="8"/>
    </row>
    <row r="254" spans="1:7">
      <c r="A254" s="13" t="s">
        <v>292</v>
      </c>
      <c r="B254" s="9" t="s">
        <v>17</v>
      </c>
      <c r="C254" s="9" t="s">
        <v>18</v>
      </c>
      <c r="D254" s="20" t="s">
        <v>293</v>
      </c>
      <c r="E254" s="14">
        <v>1</v>
      </c>
      <c r="F254" s="15">
        <v>1200</v>
      </c>
      <c r="G254" s="16">
        <f>ROUND(E254*F254,2)</f>
        <v>1200</v>
      </c>
    </row>
    <row r="255" spans="1:7" ht="33.75">
      <c r="A255" s="8"/>
      <c r="B255" s="8"/>
      <c r="C255" s="8"/>
      <c r="D255" s="20" t="s">
        <v>294</v>
      </c>
      <c r="E255" s="8"/>
      <c r="F255" s="8"/>
      <c r="G255" s="8"/>
    </row>
    <row r="256" spans="1:7" ht="22.5">
      <c r="A256" s="13" t="s">
        <v>295</v>
      </c>
      <c r="B256" s="9" t="s">
        <v>17</v>
      </c>
      <c r="C256" s="9" t="s">
        <v>18</v>
      </c>
      <c r="D256" s="20" t="s">
        <v>296</v>
      </c>
      <c r="E256" s="14">
        <v>2</v>
      </c>
      <c r="F256" s="15">
        <v>150</v>
      </c>
      <c r="G256" s="16">
        <f>ROUND(E256*F256,2)</f>
        <v>300</v>
      </c>
    </row>
    <row r="257" spans="1:7" ht="22.5">
      <c r="A257" s="8"/>
      <c r="B257" s="8"/>
      <c r="C257" s="8"/>
      <c r="D257" s="20" t="s">
        <v>296</v>
      </c>
      <c r="E257" s="8"/>
      <c r="F257" s="8"/>
      <c r="G257" s="8"/>
    </row>
    <row r="258" spans="1:7" ht="22.5">
      <c r="A258" s="13" t="s">
        <v>297</v>
      </c>
      <c r="B258" s="9" t="s">
        <v>17</v>
      </c>
      <c r="C258" s="9" t="s">
        <v>18</v>
      </c>
      <c r="D258" s="20" t="s">
        <v>298</v>
      </c>
      <c r="E258" s="14">
        <v>3</v>
      </c>
      <c r="F258" s="15">
        <v>825</v>
      </c>
      <c r="G258" s="16">
        <f>ROUND(E258*F258,2)</f>
        <v>2475</v>
      </c>
    </row>
    <row r="259" spans="1:7" ht="56.25">
      <c r="A259" s="8"/>
      <c r="B259" s="8"/>
      <c r="C259" s="8"/>
      <c r="D259" s="20" t="s">
        <v>299</v>
      </c>
      <c r="E259" s="8"/>
      <c r="F259" s="8"/>
      <c r="G259" s="8"/>
    </row>
    <row r="260" spans="1:7" ht="22.5">
      <c r="A260" s="13" t="s">
        <v>300</v>
      </c>
      <c r="B260" s="9" t="s">
        <v>17</v>
      </c>
      <c r="C260" s="9" t="s">
        <v>18</v>
      </c>
      <c r="D260" s="20" t="s">
        <v>301</v>
      </c>
      <c r="E260" s="14">
        <v>1</v>
      </c>
      <c r="F260" s="15">
        <v>1450</v>
      </c>
      <c r="G260" s="16">
        <f>ROUND(E260*F260,2)</f>
        <v>1450</v>
      </c>
    </row>
    <row r="261" spans="1:7">
      <c r="A261" s="13" t="s">
        <v>302</v>
      </c>
      <c r="B261" s="9" t="s">
        <v>17</v>
      </c>
      <c r="C261" s="9" t="s">
        <v>253</v>
      </c>
      <c r="D261" s="20" t="s">
        <v>303</v>
      </c>
      <c r="E261" s="14">
        <v>3</v>
      </c>
      <c r="F261" s="15">
        <v>450</v>
      </c>
      <c r="G261" s="16">
        <f>ROUND(E261*F261,2)</f>
        <v>1350</v>
      </c>
    </row>
    <row r="262" spans="1:7" ht="33.75">
      <c r="A262" s="8"/>
      <c r="B262" s="8"/>
      <c r="C262" s="8"/>
      <c r="D262" s="20" t="s">
        <v>304</v>
      </c>
      <c r="E262" s="8"/>
      <c r="F262" s="8"/>
      <c r="G262" s="8"/>
    </row>
    <row r="263" spans="1:7">
      <c r="A263" s="13" t="s">
        <v>305</v>
      </c>
      <c r="B263" s="9" t="s">
        <v>17</v>
      </c>
      <c r="C263" s="9" t="s">
        <v>253</v>
      </c>
      <c r="D263" s="20" t="s">
        <v>306</v>
      </c>
      <c r="E263" s="14">
        <v>2</v>
      </c>
      <c r="F263" s="15">
        <v>450</v>
      </c>
      <c r="G263" s="16">
        <f>ROUND(E263*F263,2)</f>
        <v>900</v>
      </c>
    </row>
    <row r="264" spans="1:7" ht="22.5">
      <c r="A264" s="8"/>
      <c r="B264" s="8"/>
      <c r="C264" s="8"/>
      <c r="D264" s="20" t="s">
        <v>307</v>
      </c>
      <c r="E264" s="8"/>
      <c r="F264" s="8"/>
      <c r="G264" s="8"/>
    </row>
    <row r="265" spans="1:7" ht="22.5">
      <c r="A265" s="13" t="s">
        <v>308</v>
      </c>
      <c r="B265" s="9" t="s">
        <v>17</v>
      </c>
      <c r="C265" s="9" t="s">
        <v>18</v>
      </c>
      <c r="D265" s="20" t="s">
        <v>309</v>
      </c>
      <c r="E265" s="14">
        <v>9</v>
      </c>
      <c r="F265" s="15">
        <v>236.13</v>
      </c>
      <c r="G265" s="16">
        <f>ROUND(E265*F265,2)</f>
        <v>2125.17</v>
      </c>
    </row>
    <row r="266" spans="1:7" ht="45">
      <c r="A266" s="8"/>
      <c r="B266" s="8"/>
      <c r="C266" s="8"/>
      <c r="D266" s="20" t="s">
        <v>310</v>
      </c>
      <c r="E266" s="8"/>
      <c r="F266" s="8"/>
      <c r="G266" s="8"/>
    </row>
    <row r="267" spans="1:7">
      <c r="A267" s="13" t="s">
        <v>311</v>
      </c>
      <c r="B267" s="9" t="s">
        <v>17</v>
      </c>
      <c r="C267" s="9" t="s">
        <v>18</v>
      </c>
      <c r="D267" s="20" t="s">
        <v>312</v>
      </c>
      <c r="E267" s="14">
        <v>8</v>
      </c>
      <c r="F267" s="15">
        <v>175</v>
      </c>
      <c r="G267" s="16">
        <f>ROUND(E267*F267,2)</f>
        <v>1400</v>
      </c>
    </row>
    <row r="268" spans="1:7" ht="78.75">
      <c r="A268" s="8"/>
      <c r="B268" s="8"/>
      <c r="C268" s="8"/>
      <c r="D268" s="20" t="s">
        <v>313</v>
      </c>
      <c r="E268" s="8"/>
      <c r="F268" s="8"/>
      <c r="G268" s="8"/>
    </row>
    <row r="269" spans="1:7">
      <c r="A269" s="13" t="s">
        <v>314</v>
      </c>
      <c r="B269" s="9" t="s">
        <v>17</v>
      </c>
      <c r="C269" s="9" t="s">
        <v>18</v>
      </c>
      <c r="D269" s="20" t="s">
        <v>315</v>
      </c>
      <c r="E269" s="14">
        <v>4</v>
      </c>
      <c r="F269" s="15">
        <v>80.849999999999994</v>
      </c>
      <c r="G269" s="16">
        <f>ROUND(E269*F269,2)</f>
        <v>323.39999999999998</v>
      </c>
    </row>
    <row r="270" spans="1:7" ht="33.75">
      <c r="A270" s="8"/>
      <c r="B270" s="8"/>
      <c r="C270" s="8"/>
      <c r="D270" s="20" t="s">
        <v>316</v>
      </c>
      <c r="E270" s="8"/>
      <c r="F270" s="8"/>
      <c r="G270" s="8"/>
    </row>
    <row r="271" spans="1:7">
      <c r="A271" s="13" t="s">
        <v>317</v>
      </c>
      <c r="B271" s="9" t="s">
        <v>17</v>
      </c>
      <c r="C271" s="9" t="s">
        <v>18</v>
      </c>
      <c r="D271" s="20" t="s">
        <v>318</v>
      </c>
      <c r="E271" s="14">
        <v>5</v>
      </c>
      <c r="F271" s="15">
        <v>338.64</v>
      </c>
      <c r="G271" s="16">
        <f>ROUND(E271*F271,2)</f>
        <v>1693.2</v>
      </c>
    </row>
    <row r="272" spans="1:7" ht="45">
      <c r="A272" s="8"/>
      <c r="B272" s="8"/>
      <c r="C272" s="8"/>
      <c r="D272" s="20" t="s">
        <v>319</v>
      </c>
      <c r="E272" s="8"/>
      <c r="F272" s="8"/>
      <c r="G272" s="8"/>
    </row>
    <row r="273" spans="1:7" ht="22.5">
      <c r="A273" s="13" t="s">
        <v>320</v>
      </c>
      <c r="B273" s="9" t="s">
        <v>17</v>
      </c>
      <c r="C273" s="9" t="s">
        <v>253</v>
      </c>
      <c r="D273" s="20" t="s">
        <v>321</v>
      </c>
      <c r="E273" s="14">
        <v>1</v>
      </c>
      <c r="F273" s="15">
        <v>400</v>
      </c>
      <c r="G273" s="16">
        <f>ROUND(E273*F273,2)</f>
        <v>400</v>
      </c>
    </row>
    <row r="274" spans="1:7" ht="56.25">
      <c r="A274" s="8"/>
      <c r="B274" s="8"/>
      <c r="C274" s="8"/>
      <c r="D274" s="20" t="s">
        <v>322</v>
      </c>
      <c r="E274" s="8"/>
      <c r="F274" s="8"/>
      <c r="G274" s="8"/>
    </row>
    <row r="275" spans="1:7">
      <c r="A275" s="8"/>
      <c r="B275" s="8"/>
      <c r="C275" s="8"/>
      <c r="D275" s="24" t="s">
        <v>323</v>
      </c>
      <c r="E275" s="19">
        <v>1</v>
      </c>
      <c r="F275" s="17">
        <f>G250+G252+G254+G256+G258+G260+G261+G263+G265+G267+G269+G271+G273</f>
        <v>34071.9</v>
      </c>
      <c r="G275" s="17">
        <f>ROUND(E275*F275,2)</f>
        <v>34071.9</v>
      </c>
    </row>
    <row r="276" spans="1:7" ht="0.95" customHeight="1">
      <c r="A276" s="18"/>
      <c r="B276" s="18"/>
      <c r="C276" s="18"/>
      <c r="D276" s="25"/>
      <c r="E276" s="18"/>
      <c r="F276" s="18"/>
      <c r="G276" s="18"/>
    </row>
    <row r="277" spans="1:7">
      <c r="A277" s="5" t="s">
        <v>324</v>
      </c>
      <c r="B277" s="5" t="s">
        <v>10</v>
      </c>
      <c r="C277" s="5" t="s">
        <v>11</v>
      </c>
      <c r="D277" s="22" t="s">
        <v>325</v>
      </c>
      <c r="E277" s="6">
        <f>E317</f>
        <v>1</v>
      </c>
      <c r="F277" s="7">
        <f>F317</f>
        <v>11516.85</v>
      </c>
      <c r="G277" s="7">
        <f>G317</f>
        <v>11516.85</v>
      </c>
    </row>
    <row r="278" spans="1:7">
      <c r="A278" s="8"/>
      <c r="B278" s="8"/>
      <c r="C278" s="8"/>
      <c r="D278" s="20" t="s">
        <v>326</v>
      </c>
      <c r="E278" s="8"/>
      <c r="F278" s="8"/>
      <c r="G278" s="8"/>
    </row>
    <row r="279" spans="1:7">
      <c r="A279" s="10" t="s">
        <v>327</v>
      </c>
      <c r="B279" s="10" t="s">
        <v>10</v>
      </c>
      <c r="C279" s="10" t="s">
        <v>11</v>
      </c>
      <c r="D279" s="23" t="s">
        <v>328</v>
      </c>
      <c r="E279" s="11">
        <f>E294</f>
        <v>1</v>
      </c>
      <c r="F279" s="12">
        <f>F294</f>
        <v>1223.1400000000001</v>
      </c>
      <c r="G279" s="12">
        <f>G294</f>
        <v>1223.1400000000001</v>
      </c>
    </row>
    <row r="280" spans="1:7">
      <c r="A280" s="13" t="s">
        <v>329</v>
      </c>
      <c r="B280" s="9" t="s">
        <v>17</v>
      </c>
      <c r="C280" s="9" t="s">
        <v>18</v>
      </c>
      <c r="D280" s="20" t="s">
        <v>330</v>
      </c>
      <c r="E280" s="14">
        <v>2</v>
      </c>
      <c r="F280" s="15">
        <v>60.64</v>
      </c>
      <c r="G280" s="16">
        <f t="shared" ref="G280:G294" si="0">ROUND(E280*F280,2)</f>
        <v>121.28</v>
      </c>
    </row>
    <row r="281" spans="1:7" ht="22.5">
      <c r="A281" s="13" t="s">
        <v>331</v>
      </c>
      <c r="B281" s="9" t="s">
        <v>17</v>
      </c>
      <c r="C281" s="9" t="s">
        <v>18</v>
      </c>
      <c r="D281" s="20" t="s">
        <v>332</v>
      </c>
      <c r="E281" s="14">
        <v>2</v>
      </c>
      <c r="F281" s="15">
        <v>71.930000000000007</v>
      </c>
      <c r="G281" s="16">
        <f t="shared" si="0"/>
        <v>143.86000000000001</v>
      </c>
    </row>
    <row r="282" spans="1:7" ht="33.75">
      <c r="A282" s="13" t="s">
        <v>333</v>
      </c>
      <c r="B282" s="9" t="s">
        <v>17</v>
      </c>
      <c r="C282" s="9" t="s">
        <v>18</v>
      </c>
      <c r="D282" s="20" t="s">
        <v>334</v>
      </c>
      <c r="E282" s="14">
        <v>3</v>
      </c>
      <c r="F282" s="15">
        <v>9.65</v>
      </c>
      <c r="G282" s="16">
        <f t="shared" si="0"/>
        <v>28.95</v>
      </c>
    </row>
    <row r="283" spans="1:7">
      <c r="A283" s="13" t="s">
        <v>335</v>
      </c>
      <c r="B283" s="9" t="s">
        <v>17</v>
      </c>
      <c r="C283" s="9" t="s">
        <v>18</v>
      </c>
      <c r="D283" s="20" t="s">
        <v>336</v>
      </c>
      <c r="E283" s="14">
        <v>2</v>
      </c>
      <c r="F283" s="15">
        <v>23.23</v>
      </c>
      <c r="G283" s="16">
        <f t="shared" si="0"/>
        <v>46.46</v>
      </c>
    </row>
    <row r="284" spans="1:7" ht="22.5">
      <c r="A284" s="13" t="s">
        <v>337</v>
      </c>
      <c r="B284" s="9" t="s">
        <v>17</v>
      </c>
      <c r="C284" s="9" t="s">
        <v>18</v>
      </c>
      <c r="D284" s="20" t="s">
        <v>338</v>
      </c>
      <c r="E284" s="14">
        <v>10</v>
      </c>
      <c r="F284" s="15">
        <v>0.71</v>
      </c>
      <c r="G284" s="16">
        <f t="shared" si="0"/>
        <v>7.1</v>
      </c>
    </row>
    <row r="285" spans="1:7" ht="22.5">
      <c r="A285" s="13" t="s">
        <v>339</v>
      </c>
      <c r="B285" s="9" t="s">
        <v>17</v>
      </c>
      <c r="C285" s="9" t="s">
        <v>18</v>
      </c>
      <c r="D285" s="20" t="s">
        <v>340</v>
      </c>
      <c r="E285" s="14">
        <v>2</v>
      </c>
      <c r="F285" s="15">
        <v>5.93</v>
      </c>
      <c r="G285" s="16">
        <f t="shared" si="0"/>
        <v>11.86</v>
      </c>
    </row>
    <row r="286" spans="1:7" ht="22.5">
      <c r="A286" s="13" t="s">
        <v>341</v>
      </c>
      <c r="B286" s="9" t="s">
        <v>17</v>
      </c>
      <c r="C286" s="9" t="s">
        <v>18</v>
      </c>
      <c r="D286" s="20" t="s">
        <v>342</v>
      </c>
      <c r="E286" s="14">
        <v>5</v>
      </c>
      <c r="F286" s="15">
        <v>14.94</v>
      </c>
      <c r="G286" s="16">
        <f t="shared" si="0"/>
        <v>74.7</v>
      </c>
    </row>
    <row r="287" spans="1:7" ht="22.5">
      <c r="A287" s="13" t="s">
        <v>343</v>
      </c>
      <c r="B287" s="9" t="s">
        <v>17</v>
      </c>
      <c r="C287" s="9" t="s">
        <v>18</v>
      </c>
      <c r="D287" s="20" t="s">
        <v>344</v>
      </c>
      <c r="E287" s="14">
        <v>2</v>
      </c>
      <c r="F287" s="15">
        <v>115.35</v>
      </c>
      <c r="G287" s="16">
        <f t="shared" si="0"/>
        <v>230.7</v>
      </c>
    </row>
    <row r="288" spans="1:7" ht="22.5">
      <c r="A288" s="13" t="s">
        <v>345</v>
      </c>
      <c r="B288" s="9" t="s">
        <v>17</v>
      </c>
      <c r="C288" s="9" t="s">
        <v>18</v>
      </c>
      <c r="D288" s="20" t="s">
        <v>346</v>
      </c>
      <c r="E288" s="14">
        <v>4</v>
      </c>
      <c r="F288" s="15">
        <v>19.75</v>
      </c>
      <c r="G288" s="16">
        <f t="shared" si="0"/>
        <v>79</v>
      </c>
    </row>
    <row r="289" spans="1:7" ht="22.5">
      <c r="A289" s="13" t="s">
        <v>347</v>
      </c>
      <c r="B289" s="9" t="s">
        <v>17</v>
      </c>
      <c r="C289" s="9" t="s">
        <v>18</v>
      </c>
      <c r="D289" s="20" t="s">
        <v>348</v>
      </c>
      <c r="E289" s="14">
        <v>4</v>
      </c>
      <c r="F289" s="15">
        <v>21.2</v>
      </c>
      <c r="G289" s="16">
        <f t="shared" si="0"/>
        <v>84.8</v>
      </c>
    </row>
    <row r="290" spans="1:7">
      <c r="A290" s="13" t="s">
        <v>349</v>
      </c>
      <c r="B290" s="9" t="s">
        <v>17</v>
      </c>
      <c r="C290" s="9" t="s">
        <v>18</v>
      </c>
      <c r="D290" s="20" t="s">
        <v>350</v>
      </c>
      <c r="E290" s="14">
        <v>5</v>
      </c>
      <c r="F290" s="15">
        <v>20.57</v>
      </c>
      <c r="G290" s="16">
        <f t="shared" si="0"/>
        <v>102.85</v>
      </c>
    </row>
    <row r="291" spans="1:7" ht="22.5">
      <c r="A291" s="13" t="s">
        <v>351</v>
      </c>
      <c r="B291" s="9" t="s">
        <v>17</v>
      </c>
      <c r="C291" s="9" t="s">
        <v>18</v>
      </c>
      <c r="D291" s="20" t="s">
        <v>352</v>
      </c>
      <c r="E291" s="14">
        <v>10</v>
      </c>
      <c r="F291" s="15">
        <v>8.65</v>
      </c>
      <c r="G291" s="16">
        <f t="shared" si="0"/>
        <v>86.5</v>
      </c>
    </row>
    <row r="292" spans="1:7" ht="22.5">
      <c r="A292" s="13" t="s">
        <v>353</v>
      </c>
      <c r="B292" s="9" t="s">
        <v>17</v>
      </c>
      <c r="C292" s="9" t="s">
        <v>18</v>
      </c>
      <c r="D292" s="20" t="s">
        <v>354</v>
      </c>
      <c r="E292" s="14">
        <v>2</v>
      </c>
      <c r="F292" s="15">
        <v>82.8</v>
      </c>
      <c r="G292" s="16">
        <f t="shared" si="0"/>
        <v>165.6</v>
      </c>
    </row>
    <row r="293" spans="1:7" ht="22.5">
      <c r="A293" s="13" t="s">
        <v>355</v>
      </c>
      <c r="B293" s="9" t="s">
        <v>17</v>
      </c>
      <c r="C293" s="9" t="s">
        <v>18</v>
      </c>
      <c r="D293" s="20" t="s">
        <v>356</v>
      </c>
      <c r="E293" s="14">
        <v>2</v>
      </c>
      <c r="F293" s="15">
        <v>19.739999999999998</v>
      </c>
      <c r="G293" s="16">
        <f t="shared" si="0"/>
        <v>39.479999999999997</v>
      </c>
    </row>
    <row r="294" spans="1:7">
      <c r="A294" s="8"/>
      <c r="B294" s="8"/>
      <c r="C294" s="8"/>
      <c r="D294" s="24" t="s">
        <v>357</v>
      </c>
      <c r="E294" s="14">
        <v>1</v>
      </c>
      <c r="F294" s="17">
        <f>SUM(G280:G293)</f>
        <v>1223.1400000000001</v>
      </c>
      <c r="G294" s="17">
        <f t="shared" si="0"/>
        <v>1223.1400000000001</v>
      </c>
    </row>
    <row r="295" spans="1:7" ht="0.95" customHeight="1">
      <c r="A295" s="18"/>
      <c r="B295" s="18"/>
      <c r="C295" s="18"/>
      <c r="D295" s="25"/>
      <c r="E295" s="18"/>
      <c r="F295" s="18"/>
      <c r="G295" s="18"/>
    </row>
    <row r="296" spans="1:7">
      <c r="A296" s="10" t="s">
        <v>358</v>
      </c>
      <c r="B296" s="10" t="s">
        <v>10</v>
      </c>
      <c r="C296" s="10" t="s">
        <v>11</v>
      </c>
      <c r="D296" s="23" t="s">
        <v>359</v>
      </c>
      <c r="E296" s="11">
        <f>E309</f>
        <v>1</v>
      </c>
      <c r="F296" s="12">
        <f>F309</f>
        <v>7035.69</v>
      </c>
      <c r="G296" s="12">
        <f>G309</f>
        <v>7035.69</v>
      </c>
    </row>
    <row r="297" spans="1:7" ht="22.5">
      <c r="A297" s="13" t="s">
        <v>360</v>
      </c>
      <c r="B297" s="9" t="s">
        <v>17</v>
      </c>
      <c r="C297" s="9" t="s">
        <v>361</v>
      </c>
      <c r="D297" s="20" t="s">
        <v>362</v>
      </c>
      <c r="E297" s="14">
        <v>1</v>
      </c>
      <c r="F297" s="15">
        <v>157.06</v>
      </c>
      <c r="G297" s="16">
        <f t="shared" ref="G297:G309" si="1">ROUND(E297*F297,2)</f>
        <v>157.06</v>
      </c>
    </row>
    <row r="298" spans="1:7" ht="22.5">
      <c r="A298" s="13" t="s">
        <v>363</v>
      </c>
      <c r="B298" s="9" t="s">
        <v>17</v>
      </c>
      <c r="C298" s="9" t="s">
        <v>361</v>
      </c>
      <c r="D298" s="20" t="s">
        <v>364</v>
      </c>
      <c r="E298" s="14">
        <v>1</v>
      </c>
      <c r="F298" s="15">
        <v>25.94</v>
      </c>
      <c r="G298" s="16">
        <f t="shared" si="1"/>
        <v>25.94</v>
      </c>
    </row>
    <row r="299" spans="1:7">
      <c r="A299" s="13" t="s">
        <v>365</v>
      </c>
      <c r="B299" s="9" t="s">
        <v>17</v>
      </c>
      <c r="C299" s="9" t="s">
        <v>361</v>
      </c>
      <c r="D299" s="20" t="s">
        <v>366</v>
      </c>
      <c r="E299" s="14">
        <v>1</v>
      </c>
      <c r="F299" s="15">
        <v>620</v>
      </c>
      <c r="G299" s="16">
        <f t="shared" si="1"/>
        <v>620</v>
      </c>
    </row>
    <row r="300" spans="1:7">
      <c r="A300" s="13" t="s">
        <v>367</v>
      </c>
      <c r="B300" s="9" t="s">
        <v>17</v>
      </c>
      <c r="C300" s="9" t="s">
        <v>361</v>
      </c>
      <c r="D300" s="20" t="s">
        <v>368</v>
      </c>
      <c r="E300" s="14">
        <v>1</v>
      </c>
      <c r="F300" s="15">
        <v>130</v>
      </c>
      <c r="G300" s="16">
        <f t="shared" si="1"/>
        <v>130</v>
      </c>
    </row>
    <row r="301" spans="1:7">
      <c r="A301" s="13" t="s">
        <v>369</v>
      </c>
      <c r="B301" s="9" t="s">
        <v>17</v>
      </c>
      <c r="C301" s="9" t="s">
        <v>361</v>
      </c>
      <c r="D301" s="20" t="s">
        <v>370</v>
      </c>
      <c r="E301" s="14">
        <v>1</v>
      </c>
      <c r="F301" s="15">
        <v>1205</v>
      </c>
      <c r="G301" s="16">
        <f t="shared" si="1"/>
        <v>1205</v>
      </c>
    </row>
    <row r="302" spans="1:7" ht="22.5">
      <c r="A302" s="13" t="s">
        <v>371</v>
      </c>
      <c r="B302" s="9" t="s">
        <v>17</v>
      </c>
      <c r="C302" s="9" t="s">
        <v>361</v>
      </c>
      <c r="D302" s="20" t="s">
        <v>372</v>
      </c>
      <c r="E302" s="14">
        <v>2</v>
      </c>
      <c r="F302" s="15">
        <v>44.48</v>
      </c>
      <c r="G302" s="16">
        <f t="shared" si="1"/>
        <v>88.96</v>
      </c>
    </row>
    <row r="303" spans="1:7" ht="22.5">
      <c r="A303" s="13" t="s">
        <v>373</v>
      </c>
      <c r="B303" s="9" t="s">
        <v>17</v>
      </c>
      <c r="C303" s="9" t="s">
        <v>158</v>
      </c>
      <c r="D303" s="20" t="s">
        <v>374</v>
      </c>
      <c r="E303" s="14">
        <v>100</v>
      </c>
      <c r="F303" s="15">
        <v>2.0299999999999998</v>
      </c>
      <c r="G303" s="16">
        <f t="shared" si="1"/>
        <v>203</v>
      </c>
    </row>
    <row r="304" spans="1:7">
      <c r="A304" s="13" t="s">
        <v>375</v>
      </c>
      <c r="B304" s="9" t="s">
        <v>17</v>
      </c>
      <c r="C304" s="9" t="s">
        <v>158</v>
      </c>
      <c r="D304" s="20" t="s">
        <v>376</v>
      </c>
      <c r="E304" s="14">
        <v>15</v>
      </c>
      <c r="F304" s="15">
        <v>3.81</v>
      </c>
      <c r="G304" s="16">
        <f t="shared" si="1"/>
        <v>57.15</v>
      </c>
    </row>
    <row r="305" spans="1:7" ht="22.5">
      <c r="A305" s="13" t="s">
        <v>377</v>
      </c>
      <c r="B305" s="9" t="s">
        <v>17</v>
      </c>
      <c r="C305" s="9" t="s">
        <v>361</v>
      </c>
      <c r="D305" s="20" t="s">
        <v>378</v>
      </c>
      <c r="E305" s="14">
        <v>2</v>
      </c>
      <c r="F305" s="15">
        <v>40.1</v>
      </c>
      <c r="G305" s="16">
        <f t="shared" si="1"/>
        <v>80.2</v>
      </c>
    </row>
    <row r="306" spans="1:7" ht="33.75">
      <c r="A306" s="13" t="s">
        <v>379</v>
      </c>
      <c r="B306" s="9" t="s">
        <v>17</v>
      </c>
      <c r="C306" s="9" t="s">
        <v>158</v>
      </c>
      <c r="D306" s="20" t="s">
        <v>380</v>
      </c>
      <c r="E306" s="14">
        <v>50</v>
      </c>
      <c r="F306" s="15">
        <v>2.68</v>
      </c>
      <c r="G306" s="16">
        <f t="shared" si="1"/>
        <v>134</v>
      </c>
    </row>
    <row r="307" spans="1:7" ht="22.5">
      <c r="A307" s="13" t="s">
        <v>381</v>
      </c>
      <c r="B307" s="9" t="s">
        <v>17</v>
      </c>
      <c r="C307" s="9" t="s">
        <v>361</v>
      </c>
      <c r="D307" s="20" t="s">
        <v>382</v>
      </c>
      <c r="E307" s="14">
        <v>5</v>
      </c>
      <c r="F307" s="15">
        <v>144.69999999999999</v>
      </c>
      <c r="G307" s="16">
        <f t="shared" si="1"/>
        <v>723.5</v>
      </c>
    </row>
    <row r="308" spans="1:7" ht="33.75">
      <c r="A308" s="13" t="s">
        <v>383</v>
      </c>
      <c r="B308" s="9" t="s">
        <v>17</v>
      </c>
      <c r="C308" s="9" t="s">
        <v>361</v>
      </c>
      <c r="D308" s="20" t="s">
        <v>384</v>
      </c>
      <c r="E308" s="14">
        <v>4</v>
      </c>
      <c r="F308" s="15">
        <v>902.72</v>
      </c>
      <c r="G308" s="16">
        <f t="shared" si="1"/>
        <v>3610.88</v>
      </c>
    </row>
    <row r="309" spans="1:7">
      <c r="A309" s="8"/>
      <c r="B309" s="8"/>
      <c r="C309" s="8"/>
      <c r="D309" s="24" t="s">
        <v>385</v>
      </c>
      <c r="E309" s="14">
        <v>1</v>
      </c>
      <c r="F309" s="17">
        <f>SUM(G297:G308)</f>
        <v>7035.69</v>
      </c>
      <c r="G309" s="17">
        <f t="shared" si="1"/>
        <v>7035.69</v>
      </c>
    </row>
    <row r="310" spans="1:7" ht="0.95" customHeight="1">
      <c r="A310" s="18"/>
      <c r="B310" s="18"/>
      <c r="C310" s="18"/>
      <c r="D310" s="25"/>
      <c r="E310" s="18"/>
      <c r="F310" s="18"/>
      <c r="G310" s="18"/>
    </row>
    <row r="311" spans="1:7">
      <c r="A311" s="10" t="s">
        <v>386</v>
      </c>
      <c r="B311" s="10" t="s">
        <v>10</v>
      </c>
      <c r="C311" s="10" t="s">
        <v>11</v>
      </c>
      <c r="D311" s="23" t="s">
        <v>387</v>
      </c>
      <c r="E311" s="11">
        <f>E315</f>
        <v>1</v>
      </c>
      <c r="F311" s="12">
        <f>F315</f>
        <v>3258.02</v>
      </c>
      <c r="G311" s="12">
        <f>G315</f>
        <v>3258.02</v>
      </c>
    </row>
    <row r="312" spans="1:7" ht="22.5">
      <c r="A312" s="13" t="s">
        <v>388</v>
      </c>
      <c r="B312" s="9" t="s">
        <v>17</v>
      </c>
      <c r="C312" s="9" t="s">
        <v>389</v>
      </c>
      <c r="D312" s="20" t="s">
        <v>390</v>
      </c>
      <c r="E312" s="14">
        <v>2</v>
      </c>
      <c r="F312" s="15">
        <v>20.260000000000002</v>
      </c>
      <c r="G312" s="16">
        <f>ROUND(E312*F312,2)</f>
        <v>40.520000000000003</v>
      </c>
    </row>
    <row r="313" spans="1:7">
      <c r="A313" s="13" t="s">
        <v>391</v>
      </c>
      <c r="B313" s="9" t="s">
        <v>17</v>
      </c>
      <c r="C313" s="9" t="s">
        <v>361</v>
      </c>
      <c r="D313" s="20" t="s">
        <v>392</v>
      </c>
      <c r="E313" s="14">
        <v>4</v>
      </c>
      <c r="F313" s="15">
        <v>45</v>
      </c>
      <c r="G313" s="16">
        <f>ROUND(E313*F313,2)</f>
        <v>180</v>
      </c>
    </row>
    <row r="314" spans="1:7">
      <c r="A314" s="13" t="s">
        <v>393</v>
      </c>
      <c r="B314" s="9" t="s">
        <v>17</v>
      </c>
      <c r="C314" s="9" t="s">
        <v>389</v>
      </c>
      <c r="D314" s="20" t="s">
        <v>394</v>
      </c>
      <c r="E314" s="14">
        <v>150</v>
      </c>
      <c r="F314" s="15">
        <v>20.25</v>
      </c>
      <c r="G314" s="16">
        <f>ROUND(E314*F314,2)</f>
        <v>3037.5</v>
      </c>
    </row>
    <row r="315" spans="1:7">
      <c r="A315" s="8"/>
      <c r="B315" s="8"/>
      <c r="C315" s="8"/>
      <c r="D315" s="24" t="s">
        <v>395</v>
      </c>
      <c r="E315" s="14">
        <v>1</v>
      </c>
      <c r="F315" s="17">
        <f>SUM(G312:G314)</f>
        <v>3258.02</v>
      </c>
      <c r="G315" s="17">
        <f>ROUND(E315*F315,2)</f>
        <v>3258.02</v>
      </c>
    </row>
    <row r="316" spans="1:7" ht="0.95" customHeight="1">
      <c r="A316" s="18"/>
      <c r="B316" s="18"/>
      <c r="C316" s="18"/>
      <c r="D316" s="25"/>
      <c r="E316" s="18"/>
      <c r="F316" s="18"/>
      <c r="G316" s="18"/>
    </row>
    <row r="317" spans="1:7">
      <c r="A317" s="8"/>
      <c r="B317" s="8"/>
      <c r="C317" s="8"/>
      <c r="D317" s="24" t="s">
        <v>396</v>
      </c>
      <c r="E317" s="19">
        <v>1</v>
      </c>
      <c r="F317" s="17">
        <f>G279+G296+G311</f>
        <v>11516.85</v>
      </c>
      <c r="G317" s="17">
        <f>ROUND(E317*F317,2)</f>
        <v>11516.85</v>
      </c>
    </row>
    <row r="318" spans="1:7" ht="0.95" customHeight="1">
      <c r="A318" s="18"/>
      <c r="B318" s="18"/>
      <c r="C318" s="18"/>
      <c r="D318" s="25"/>
      <c r="E318" s="18"/>
      <c r="F318" s="18"/>
      <c r="G318" s="18"/>
    </row>
    <row r="319" spans="1:7">
      <c r="A319" s="5" t="s">
        <v>397</v>
      </c>
      <c r="B319" s="5" t="s">
        <v>10</v>
      </c>
      <c r="C319" s="5" t="s">
        <v>11</v>
      </c>
      <c r="D319" s="22" t="s">
        <v>398</v>
      </c>
      <c r="E319" s="6">
        <f>E342</f>
        <v>1</v>
      </c>
      <c r="F319" s="7">
        <f>F342</f>
        <v>27892.080000000002</v>
      </c>
      <c r="G319" s="7">
        <f>G342</f>
        <v>27892.080000000002</v>
      </c>
    </row>
    <row r="320" spans="1:7">
      <c r="A320" s="8"/>
      <c r="B320" s="8"/>
      <c r="C320" s="8"/>
      <c r="D320" s="20" t="s">
        <v>399</v>
      </c>
      <c r="E320" s="8"/>
      <c r="F320" s="8"/>
      <c r="G320" s="8"/>
    </row>
    <row r="321" spans="1:7" ht="33.75">
      <c r="A321" s="13" t="s">
        <v>400</v>
      </c>
      <c r="B321" s="9" t="s">
        <v>17</v>
      </c>
      <c r="C321" s="9" t="s">
        <v>36</v>
      </c>
      <c r="D321" s="20" t="s">
        <v>401</v>
      </c>
      <c r="E321" s="14">
        <v>464.92</v>
      </c>
      <c r="F321" s="15">
        <v>24.9</v>
      </c>
      <c r="G321" s="16">
        <f>ROUND(E321*F321,2)</f>
        <v>11576.51</v>
      </c>
    </row>
    <row r="322" spans="1:7" ht="33.75">
      <c r="A322" s="8"/>
      <c r="B322" s="8"/>
      <c r="C322" s="8"/>
      <c r="D322" s="20" t="s">
        <v>402</v>
      </c>
      <c r="E322" s="8"/>
      <c r="F322" s="8"/>
      <c r="G322" s="8"/>
    </row>
    <row r="323" spans="1:7" ht="33.75">
      <c r="A323" s="13" t="s">
        <v>403</v>
      </c>
      <c r="B323" s="9" t="s">
        <v>17</v>
      </c>
      <c r="C323" s="9" t="s">
        <v>36</v>
      </c>
      <c r="D323" s="20" t="s">
        <v>404</v>
      </c>
      <c r="E323" s="14">
        <v>65.92</v>
      </c>
      <c r="F323" s="15">
        <v>12.83</v>
      </c>
      <c r="G323" s="16">
        <f>ROUND(E323*F323,2)</f>
        <v>845.75</v>
      </c>
    </row>
    <row r="324" spans="1:7" ht="56.25">
      <c r="A324" s="8"/>
      <c r="B324" s="8"/>
      <c r="C324" s="8"/>
      <c r="D324" s="20" t="s">
        <v>405</v>
      </c>
      <c r="E324" s="8"/>
      <c r="F324" s="8"/>
      <c r="G324" s="8"/>
    </row>
    <row r="325" spans="1:7" ht="33.75">
      <c r="A325" s="13" t="s">
        <v>406</v>
      </c>
      <c r="B325" s="9" t="s">
        <v>17</v>
      </c>
      <c r="C325" s="9" t="s">
        <v>36</v>
      </c>
      <c r="D325" s="20" t="s">
        <v>407</v>
      </c>
      <c r="E325" s="14">
        <v>391.2</v>
      </c>
      <c r="F325" s="15">
        <v>11.75</v>
      </c>
      <c r="G325" s="16">
        <f>ROUND(E325*F325,2)</f>
        <v>4596.6000000000004</v>
      </c>
    </row>
    <row r="326" spans="1:7" ht="45">
      <c r="A326" s="8"/>
      <c r="B326" s="8"/>
      <c r="C326" s="8"/>
      <c r="D326" s="20" t="s">
        <v>408</v>
      </c>
      <c r="E326" s="8"/>
      <c r="F326" s="8"/>
      <c r="G326" s="8"/>
    </row>
    <row r="327" spans="1:7" ht="33.75">
      <c r="A327" s="13" t="s">
        <v>409</v>
      </c>
      <c r="B327" s="9" t="s">
        <v>17</v>
      </c>
      <c r="C327" s="9" t="s">
        <v>36</v>
      </c>
      <c r="D327" s="20" t="s">
        <v>404</v>
      </c>
      <c r="E327" s="14">
        <v>9</v>
      </c>
      <c r="F327" s="15">
        <v>13.84</v>
      </c>
      <c r="G327" s="16">
        <f>ROUND(E327*F327,2)</f>
        <v>124.56</v>
      </c>
    </row>
    <row r="328" spans="1:7" ht="56.25">
      <c r="A328" s="8"/>
      <c r="B328" s="8"/>
      <c r="C328" s="8"/>
      <c r="D328" s="20" t="s">
        <v>405</v>
      </c>
      <c r="E328" s="8"/>
      <c r="F328" s="8"/>
      <c r="G328" s="8"/>
    </row>
    <row r="329" spans="1:7" ht="33.75">
      <c r="A329" s="13" t="s">
        <v>410</v>
      </c>
      <c r="B329" s="9" t="s">
        <v>17</v>
      </c>
      <c r="C329" s="9" t="s">
        <v>36</v>
      </c>
      <c r="D329" s="20" t="s">
        <v>411</v>
      </c>
      <c r="E329" s="14">
        <v>65.92</v>
      </c>
      <c r="F329" s="15">
        <v>18.13</v>
      </c>
      <c r="G329" s="16">
        <f>ROUND(E329*F329,2)</f>
        <v>1195.1300000000001</v>
      </c>
    </row>
    <row r="330" spans="1:7" ht="67.5">
      <c r="A330" s="8"/>
      <c r="B330" s="8"/>
      <c r="C330" s="8"/>
      <c r="D330" s="20" t="s">
        <v>412</v>
      </c>
      <c r="E330" s="8"/>
      <c r="F330" s="8"/>
      <c r="G330" s="8"/>
    </row>
    <row r="331" spans="1:7" ht="33.75">
      <c r="A331" s="13" t="s">
        <v>413</v>
      </c>
      <c r="B331" s="9" t="s">
        <v>17</v>
      </c>
      <c r="C331" s="9" t="s">
        <v>36</v>
      </c>
      <c r="D331" s="20" t="s">
        <v>411</v>
      </c>
      <c r="E331" s="14">
        <v>391.2</v>
      </c>
      <c r="F331" s="15">
        <v>24.96</v>
      </c>
      <c r="G331" s="16">
        <f>ROUND(E331*F331,2)</f>
        <v>9764.35</v>
      </c>
    </row>
    <row r="332" spans="1:7" ht="67.5">
      <c r="A332" s="8"/>
      <c r="B332" s="8"/>
      <c r="C332" s="8"/>
      <c r="D332" s="20" t="s">
        <v>414</v>
      </c>
      <c r="E332" s="8"/>
      <c r="F332" s="8"/>
      <c r="G332" s="8"/>
    </row>
    <row r="333" spans="1:7" ht="22.5">
      <c r="A333" s="13" t="s">
        <v>415</v>
      </c>
      <c r="B333" s="9" t="s">
        <v>17</v>
      </c>
      <c r="C333" s="9" t="s">
        <v>36</v>
      </c>
      <c r="D333" s="20" t="s">
        <v>416</v>
      </c>
      <c r="E333" s="14">
        <v>2</v>
      </c>
      <c r="F333" s="15">
        <v>14.44</v>
      </c>
      <c r="G333" s="16">
        <f>ROUND(E333*F333,2)</f>
        <v>28.88</v>
      </c>
    </row>
    <row r="334" spans="1:7" ht="45">
      <c r="A334" s="8"/>
      <c r="B334" s="8"/>
      <c r="C334" s="8"/>
      <c r="D334" s="20" t="s">
        <v>417</v>
      </c>
      <c r="E334" s="8"/>
      <c r="F334" s="8"/>
      <c r="G334" s="8"/>
    </row>
    <row r="335" spans="1:7" ht="22.5">
      <c r="A335" s="13" t="s">
        <v>418</v>
      </c>
      <c r="B335" s="9" t="s">
        <v>17</v>
      </c>
      <c r="C335" s="9" t="s">
        <v>36</v>
      </c>
      <c r="D335" s="20" t="s">
        <v>419</v>
      </c>
      <c r="E335" s="14">
        <v>2</v>
      </c>
      <c r="F335" s="15">
        <v>0.88</v>
      </c>
      <c r="G335" s="16">
        <f>ROUND(E335*F335,2)</f>
        <v>1.76</v>
      </c>
    </row>
    <row r="336" spans="1:7" ht="22.5">
      <c r="A336" s="13" t="s">
        <v>420</v>
      </c>
      <c r="B336" s="9" t="s">
        <v>17</v>
      </c>
      <c r="C336" s="9" t="s">
        <v>36</v>
      </c>
      <c r="D336" s="20" t="s">
        <v>421</v>
      </c>
      <c r="E336" s="14">
        <v>2</v>
      </c>
      <c r="F336" s="15">
        <v>1.01</v>
      </c>
      <c r="G336" s="16">
        <f>ROUND(E336*F336,2)</f>
        <v>2.02</v>
      </c>
    </row>
    <row r="337" spans="1:7" ht="56.25">
      <c r="A337" s="8"/>
      <c r="B337" s="8"/>
      <c r="C337" s="8"/>
      <c r="D337" s="20" t="s">
        <v>422</v>
      </c>
      <c r="E337" s="8"/>
      <c r="F337" s="8"/>
      <c r="G337" s="8"/>
    </row>
    <row r="338" spans="1:7" ht="33.75">
      <c r="A338" s="13" t="s">
        <v>423</v>
      </c>
      <c r="B338" s="9" t="s">
        <v>17</v>
      </c>
      <c r="C338" s="9" t="s">
        <v>424</v>
      </c>
      <c r="D338" s="20" t="s">
        <v>425</v>
      </c>
      <c r="E338" s="14">
        <v>2</v>
      </c>
      <c r="F338" s="15">
        <v>58.26</v>
      </c>
      <c r="G338" s="16">
        <f>ROUND(E338*F338,2)</f>
        <v>116.52</v>
      </c>
    </row>
    <row r="339" spans="1:7" ht="123.75">
      <c r="A339" s="8"/>
      <c r="B339" s="8"/>
      <c r="C339" s="8"/>
      <c r="D339" s="20" t="s">
        <v>426</v>
      </c>
      <c r="E339" s="8"/>
      <c r="F339" s="8"/>
      <c r="G339" s="8"/>
    </row>
    <row r="340" spans="1:7" ht="22.5">
      <c r="A340" s="13" t="s">
        <v>427</v>
      </c>
      <c r="B340" s="9" t="s">
        <v>17</v>
      </c>
      <c r="C340" s="9" t="s">
        <v>36</v>
      </c>
      <c r="D340" s="20" t="s">
        <v>428</v>
      </c>
      <c r="E340" s="14">
        <v>9</v>
      </c>
      <c r="F340" s="15">
        <v>-40</v>
      </c>
      <c r="G340" s="16">
        <f>ROUND(E340*F340,2)</f>
        <v>-360</v>
      </c>
    </row>
    <row r="341" spans="1:7" ht="56.25">
      <c r="A341" s="8"/>
      <c r="B341" s="8"/>
      <c r="C341" s="8"/>
      <c r="D341" s="20" t="s">
        <v>429</v>
      </c>
      <c r="E341" s="8"/>
      <c r="F341" s="8"/>
      <c r="G341" s="8"/>
    </row>
    <row r="342" spans="1:7">
      <c r="A342" s="8"/>
      <c r="B342" s="8"/>
      <c r="C342" s="8"/>
      <c r="D342" s="24" t="s">
        <v>430</v>
      </c>
      <c r="E342" s="19">
        <v>1</v>
      </c>
      <c r="F342" s="17">
        <f>G321+G323+G325+G327+G329+G331+G333+G335+G336+G338+G340</f>
        <v>27892.080000000002</v>
      </c>
      <c r="G342" s="17">
        <f>ROUND(E342*F342,2)</f>
        <v>27892.080000000002</v>
      </c>
    </row>
    <row r="343" spans="1:7" ht="0.95" customHeight="1">
      <c r="A343" s="18"/>
      <c r="B343" s="18"/>
      <c r="C343" s="18"/>
      <c r="D343" s="25"/>
      <c r="E343" s="18"/>
      <c r="F343" s="18"/>
      <c r="G343" s="18"/>
    </row>
    <row r="344" spans="1:7">
      <c r="A344" s="8"/>
      <c r="B344" s="8"/>
      <c r="C344" s="8"/>
      <c r="D344" s="24" t="s">
        <v>431</v>
      </c>
      <c r="E344" s="19">
        <v>1</v>
      </c>
      <c r="F344" s="17">
        <f>G4+G41+G103+G121+G153+G171+G216+G248+G277+G319</f>
        <v>677504.56</v>
      </c>
      <c r="G344" s="17">
        <f>ROUND(E344*F344,2)</f>
        <v>677504.56</v>
      </c>
    </row>
    <row r="345" spans="1:7" ht="0.95" customHeight="1">
      <c r="A345" s="18"/>
      <c r="B345" s="18"/>
      <c r="C345" s="18"/>
      <c r="D345" s="25"/>
      <c r="E345" s="18"/>
      <c r="F345" s="18"/>
      <c r="G345" s="18"/>
    </row>
  </sheetData>
  <dataValidations count="1">
    <dataValidation type="list" allowBlank="1" showInputMessage="1" showErrorMessage="1" sqref="B4:B345">
      <formula1>"Capítol,Partida,Ma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2D611384D41749B8C801B65CA6177A" ma:contentTypeVersion="13" ma:contentTypeDescription="Crear nuevo documento." ma:contentTypeScope="" ma:versionID="95c6b7005dafb2c738ea71ebe18f8d9e">
  <xsd:schema xmlns:xsd="http://www.w3.org/2001/XMLSchema" xmlns:xs="http://www.w3.org/2001/XMLSchema" xmlns:p="http://schemas.microsoft.com/office/2006/metadata/properties" xmlns:ns2="d7be997b-7cc0-4f19-a892-3bd1e77e3656" xmlns:ns3="fa0baf72-e309-4a91-801f-b8d437790ff9" targetNamespace="http://schemas.microsoft.com/office/2006/metadata/properties" ma:root="true" ma:fieldsID="6f7f9ba43ae0f60339469448f79498e8" ns2:_="" ns3:_="">
    <xsd:import namespace="d7be997b-7cc0-4f19-a892-3bd1e77e3656"/>
    <xsd:import namespace="fa0baf72-e309-4a91-801f-b8d437790ff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e997b-7cc0-4f19-a892-3bd1e77e36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bbbb5e-48fc-46b0-8276-9ee72a2dece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0baf72-e309-4a91-801f-b8d437790ff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1e83a34-830b-4b38-9374-b2901c9e29aa}" ma:internalName="TaxCatchAll" ma:showField="CatchAllData" ma:web="fa0baf72-e309-4a91-801f-b8d437790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be997b-7cc0-4f19-a892-3bd1e77e3656">
      <Terms xmlns="http://schemas.microsoft.com/office/infopath/2007/PartnerControls"/>
    </lcf76f155ced4ddcb4097134ff3c332f>
    <TaxCatchAll xmlns="fa0baf72-e309-4a91-801f-b8d437790ff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C34BFB-906D-47F8-BC2A-9F6569514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e997b-7cc0-4f19-a892-3bd1e77e3656"/>
    <ds:schemaRef ds:uri="fa0baf72-e309-4a91-801f-b8d437790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3EFB69-D4A7-422A-925F-B3524FF5CE15}">
  <ds:schemaRefs>
    <ds:schemaRef ds:uri="http://purl.org/dc/dcmitype/"/>
    <ds:schemaRef ds:uri="fa0baf72-e309-4a91-801f-b8d437790ff9"/>
    <ds:schemaRef ds:uri="http://schemas.microsoft.com/office/infopath/2007/PartnerControls"/>
    <ds:schemaRef ds:uri="http://schemas.openxmlformats.org/package/2006/metadata/core-properties"/>
    <ds:schemaRef ds:uri="http://purl.org/dc/elements/1.1/"/>
    <ds:schemaRef ds:uri="http://www.w3.org/XML/1998/namespace"/>
    <ds:schemaRef ds:uri="http://schemas.microsoft.com/office/2006/documentManagement/types"/>
    <ds:schemaRef ds:uri="http://schemas.microsoft.com/office/2006/metadata/properties"/>
    <ds:schemaRef ds:uri="d7be997b-7cc0-4f19-a892-3bd1e77e3656"/>
    <ds:schemaRef ds:uri="http://purl.org/dc/terms/"/>
  </ds:schemaRefs>
</ds:datastoreItem>
</file>

<file path=customXml/itemProps3.xml><?xml version="1.0" encoding="utf-8"?>
<ds:datastoreItem xmlns:ds="http://schemas.openxmlformats.org/officeDocument/2006/customXml" ds:itemID="{D4F98A2C-4306-4F8E-94CB-64D02B4EC3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 Soro - Proisotec Enginyeria</dc:creator>
  <cp:lastModifiedBy>Ingrid Feliubadaló Díaz</cp:lastModifiedBy>
  <dcterms:created xsi:type="dcterms:W3CDTF">2025-05-19T08:40:52Z</dcterms:created>
  <dcterms:modified xsi:type="dcterms:W3CDTF">2025-06-09T09:13:23Z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0x0101002C2D611384D41749B8C801B65CA6177A</vt:lpwstr>
  </property>
</Properties>
</file>