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belix\e\DireccioEconomicoFinancera\DEF\Gestio_Economica\Contractacio\2025_HUAV\CAPITOL_2\SERVEIS\25-1101437334_O_Infraestructura_TIC\"/>
    </mc:Choice>
  </mc:AlternateContent>
  <bookViews>
    <workbookView xWindow="0" yWindow="0" windowWidth="23040" windowHeight="9192"/>
  </bookViews>
  <sheets>
    <sheet name="Oferta econòmica" sheetId="2" r:id="rId1"/>
    <sheet name="Imports licitació"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7" i="1" l="1"/>
  <c r="E38" i="2" l="1"/>
  <c r="G36" i="2"/>
  <c r="F36" i="2"/>
  <c r="D26" i="2"/>
  <c r="H25" i="2"/>
  <c r="C25" i="2"/>
  <c r="H24" i="2"/>
  <c r="C24" i="2"/>
  <c r="D23" i="2"/>
  <c r="C23" i="2"/>
  <c r="M18" i="2"/>
  <c r="M25" i="2" s="1"/>
  <c r="L18" i="2"/>
  <c r="L25" i="2" s="1"/>
  <c r="J18" i="2"/>
  <c r="J25" i="2" s="1"/>
  <c r="H18" i="2"/>
  <c r="G18" i="2"/>
  <c r="G25" i="2" s="1"/>
  <c r="F18" i="2"/>
  <c r="F25" i="2" s="1"/>
  <c r="E18" i="2"/>
  <c r="E25" i="2" s="1"/>
  <c r="D18" i="2"/>
  <c r="D25" i="2" s="1"/>
  <c r="L17" i="2"/>
  <c r="J17" i="2"/>
  <c r="J24" i="2" s="1"/>
  <c r="I17" i="2"/>
  <c r="I24" i="2" s="1"/>
  <c r="H17" i="2"/>
  <c r="G17" i="2"/>
  <c r="G24" i="2" s="1"/>
  <c r="F17" i="2"/>
  <c r="F24" i="2" s="1"/>
  <c r="D17" i="2"/>
  <c r="L16" i="2"/>
  <c r="K16" i="2"/>
  <c r="K23" i="2" s="1"/>
  <c r="J16" i="2"/>
  <c r="E44" i="2" s="1"/>
  <c r="I16" i="2"/>
  <c r="I23" i="2" s="1"/>
  <c r="H16" i="2"/>
  <c r="E41" i="2" s="1"/>
  <c r="F41" i="2" s="1"/>
  <c r="F16" i="2"/>
  <c r="D16" i="2"/>
  <c r="M11" i="2"/>
  <c r="K11" i="2"/>
  <c r="K18" i="2" s="1"/>
  <c r="K25" i="2" s="1"/>
  <c r="I11" i="2"/>
  <c r="I18" i="2" s="1"/>
  <c r="I25" i="2" s="1"/>
  <c r="G11" i="2"/>
  <c r="E11" i="2"/>
  <c r="M10" i="2"/>
  <c r="M17" i="2" s="1"/>
  <c r="M24" i="2" s="1"/>
  <c r="K10" i="2"/>
  <c r="K17" i="2" s="1"/>
  <c r="K24" i="2" s="1"/>
  <c r="I10" i="2"/>
  <c r="G10" i="2"/>
  <c r="E10" i="2"/>
  <c r="E17" i="2" s="1"/>
  <c r="E24" i="2" s="1"/>
  <c r="M9" i="2"/>
  <c r="M16" i="2" s="1"/>
  <c r="M23" i="2" s="1"/>
  <c r="K9" i="2"/>
  <c r="I9" i="2"/>
  <c r="G9" i="2"/>
  <c r="G16" i="2" s="1"/>
  <c r="G23" i="2" s="1"/>
  <c r="E9" i="2"/>
  <c r="E16" i="2" s="1"/>
  <c r="E23" i="2" s="1"/>
  <c r="E45" i="2" l="1"/>
  <c r="F45" i="2" s="1"/>
  <c r="G28" i="2"/>
  <c r="I28" i="2"/>
  <c r="E37" i="2"/>
  <c r="G37" i="2" s="1"/>
  <c r="E46" i="2"/>
  <c r="G46" i="2" s="1"/>
  <c r="E39" i="2"/>
  <c r="F39" i="2" s="1"/>
  <c r="H23" i="2"/>
  <c r="H28" i="2" s="1"/>
  <c r="E43" i="2"/>
  <c r="F43" i="2" s="1"/>
  <c r="J23" i="2"/>
  <c r="J28" i="2" s="1"/>
  <c r="E42" i="2"/>
  <c r="F23" i="2"/>
  <c r="L23" i="2"/>
  <c r="F42" i="2"/>
  <c r="K28" i="2"/>
  <c r="F28" i="2"/>
  <c r="E28" i="2"/>
  <c r="M28" i="2"/>
  <c r="F44" i="2"/>
  <c r="G45" i="2"/>
  <c r="D24" i="2"/>
  <c r="D28" i="2" s="1"/>
  <c r="L24" i="2"/>
  <c r="E40" i="2"/>
  <c r="F37" i="2"/>
  <c r="G36" i="1"/>
  <c r="F38" i="2" l="1"/>
  <c r="G39" i="2"/>
  <c r="F46" i="2"/>
  <c r="E47" i="2"/>
  <c r="F47" i="2" s="1"/>
  <c r="G43" i="2"/>
  <c r="L28" i="2"/>
  <c r="E31" i="2" s="1"/>
  <c r="E32" i="2" s="1"/>
  <c r="F40" i="2"/>
  <c r="G41" i="2"/>
  <c r="F36" i="1"/>
  <c r="G47" i="2" l="1"/>
  <c r="C24" i="1"/>
  <c r="C25" i="1"/>
  <c r="C23" i="1"/>
  <c r="D26" i="1" l="1"/>
  <c r="F18" i="1" l="1"/>
  <c r="F25" i="1" s="1"/>
  <c r="H18" i="1"/>
  <c r="H25" i="1" s="1"/>
  <c r="J18" i="1"/>
  <c r="J25" i="1" s="1"/>
  <c r="L18" i="1"/>
  <c r="L25" i="1" s="1"/>
  <c r="D18" i="1"/>
  <c r="D25" i="1" s="1"/>
  <c r="F17" i="1"/>
  <c r="F24" i="1" s="1"/>
  <c r="H17" i="1"/>
  <c r="H24" i="1" s="1"/>
  <c r="J17" i="1"/>
  <c r="J24" i="1" s="1"/>
  <c r="L17" i="1"/>
  <c r="L24" i="1" s="1"/>
  <c r="D17" i="1"/>
  <c r="D24" i="1" s="1"/>
  <c r="F16" i="1"/>
  <c r="H16" i="1"/>
  <c r="J16" i="1"/>
  <c r="L16" i="1"/>
  <c r="D16" i="1"/>
  <c r="M11" i="1"/>
  <c r="M18" i="1" s="1"/>
  <c r="M25" i="1" s="1"/>
  <c r="K11" i="1"/>
  <c r="K18" i="1" s="1"/>
  <c r="K25" i="1" s="1"/>
  <c r="I11" i="1"/>
  <c r="I18" i="1" s="1"/>
  <c r="I25" i="1" s="1"/>
  <c r="G11" i="1"/>
  <c r="G18" i="1" s="1"/>
  <c r="G25" i="1" s="1"/>
  <c r="E11" i="1"/>
  <c r="E18" i="1" s="1"/>
  <c r="E25" i="1" s="1"/>
  <c r="M10" i="1"/>
  <c r="M17" i="1" s="1"/>
  <c r="M24" i="1" s="1"/>
  <c r="K10" i="1"/>
  <c r="K17" i="1" s="1"/>
  <c r="K24" i="1" s="1"/>
  <c r="I10" i="1"/>
  <c r="I17" i="1" s="1"/>
  <c r="I24" i="1" s="1"/>
  <c r="G10" i="1"/>
  <c r="G17" i="1" s="1"/>
  <c r="G24" i="1" s="1"/>
  <c r="E10" i="1"/>
  <c r="E17" i="1" s="1"/>
  <c r="E24" i="1" s="1"/>
  <c r="M9" i="1"/>
  <c r="M16" i="1" s="1"/>
  <c r="M23" i="1" s="1"/>
  <c r="K9" i="1"/>
  <c r="K16" i="1" s="1"/>
  <c r="K23" i="1" s="1"/>
  <c r="I9" i="1"/>
  <c r="I16" i="1" s="1"/>
  <c r="I23" i="1" s="1"/>
  <c r="G9" i="1"/>
  <c r="G16" i="1" s="1"/>
  <c r="G23" i="1" s="1"/>
  <c r="E9" i="1"/>
  <c r="E16" i="1" s="1"/>
  <c r="E23" i="1" s="1"/>
  <c r="L23" i="1" l="1"/>
  <c r="L28" i="1" s="1"/>
  <c r="E46" i="1"/>
  <c r="E45" i="1"/>
  <c r="F45" i="1" s="1"/>
  <c r="J23" i="1"/>
  <c r="J28" i="1" s="1"/>
  <c r="E43" i="1"/>
  <c r="F43" i="1" s="1"/>
  <c r="E44" i="1"/>
  <c r="H23" i="1"/>
  <c r="H28" i="1" s="1"/>
  <c r="E42" i="1"/>
  <c r="E41" i="1"/>
  <c r="F41" i="1" s="1"/>
  <c r="D23" i="1"/>
  <c r="D28" i="1" s="1"/>
  <c r="E38" i="1"/>
  <c r="E37" i="1"/>
  <c r="G37" i="1" s="1"/>
  <c r="F23" i="1"/>
  <c r="F28" i="1" s="1"/>
  <c r="E39" i="1"/>
  <c r="E40" i="1"/>
  <c r="G28" i="1"/>
  <c r="K28" i="1"/>
  <c r="I28" i="1"/>
  <c r="E28" i="1"/>
  <c r="M28" i="1"/>
  <c r="F42" i="1" l="1"/>
  <c r="G43" i="1"/>
  <c r="F40" i="1"/>
  <c r="G41" i="1"/>
  <c r="F37" i="1"/>
  <c r="G39" i="1"/>
  <c r="F44" i="1"/>
  <c r="G45" i="1"/>
  <c r="F46" i="1"/>
  <c r="G46" i="1"/>
  <c r="F39" i="1"/>
  <c r="F38" i="1"/>
  <c r="F47" i="1"/>
  <c r="E31" i="1"/>
  <c r="G47" i="1" l="1"/>
  <c r="E32" i="1"/>
</calcChain>
</file>

<file path=xl/sharedStrings.xml><?xml version="1.0" encoding="utf-8"?>
<sst xmlns="http://schemas.openxmlformats.org/spreadsheetml/2006/main" count="209" uniqueCount="63">
  <si>
    <t>Unitat A</t>
  </si>
  <si>
    <t>Unitat B</t>
  </si>
  <si>
    <t>Unitat C</t>
  </si>
  <si>
    <t>Capacitat 
total
100 %</t>
  </si>
  <si>
    <t>Serveis professionals</t>
  </si>
  <si>
    <t>1r any (1 mes)</t>
  </si>
  <si>
    <t>2n any (1 mes)</t>
  </si>
  <si>
    <t>3r any (1 mes)</t>
  </si>
  <si>
    <t>4t any (1 mes)</t>
  </si>
  <si>
    <t>5è any (1 mes)</t>
  </si>
  <si>
    <t>1r any (12 mesos)</t>
  </si>
  <si>
    <t>2n any (12 mesos)</t>
  </si>
  <si>
    <t>3r any (12 mesos)</t>
  </si>
  <si>
    <t>4t any (12 mesos)</t>
  </si>
  <si>
    <t>5è any (12 mesos)</t>
  </si>
  <si>
    <t>Unitats 
inicials
(1 mes)</t>
  </si>
  <si>
    <t>Unitats 
inicials
(12 mesos)</t>
  </si>
  <si>
    <t xml:space="preserve">            Serveis professionals</t>
  </si>
  <si>
    <t>Capacitat mínima
garantida
80 %</t>
  </si>
  <si>
    <t>sense IVA</t>
  </si>
  <si>
    <t>amb IVA</t>
  </si>
  <si>
    <t>Import sense IVA</t>
  </si>
  <si>
    <t>Import amb IVA</t>
  </si>
  <si>
    <t>TOTAL</t>
  </si>
  <si>
    <t xml:space="preserve"> 2025 (serveis professionals)</t>
  </si>
  <si>
    <t>1r any
(12 mesos)</t>
  </si>
  <si>
    <t>2n any
(12 mesos)</t>
  </si>
  <si>
    <t>3r any
(12 mesos)</t>
  </si>
  <si>
    <t>4t any
(12 mesos)</t>
  </si>
  <si>
    <t>5è any
(12 mesos)</t>
  </si>
  <si>
    <t>Períodes</t>
  </si>
  <si>
    <t>Distribució dels mesos</t>
  </si>
  <si>
    <t xml:space="preserve"> 2025 (3 mesos: octubre - desembre)</t>
  </si>
  <si>
    <t xml:space="preserve"> 2026 (3 mesos: octubre - desembre)</t>
  </si>
  <si>
    <t xml:space="preserve"> 2027 (3 mesos: octubre - desembre)</t>
  </si>
  <si>
    <t xml:space="preserve"> 2028 (3 mesos: octubre - desembre)</t>
  </si>
  <si>
    <t xml:space="preserve"> 2029 (3 mesos: octubre - desembre)</t>
  </si>
  <si>
    <t xml:space="preserve"> 2026 (9 mesos: gener - setembre)</t>
  </si>
  <si>
    <t xml:space="preserve"> 2027 (9 mesos: gener - setembre)</t>
  </si>
  <si>
    <t xml:space="preserve"> 2028 (9 mesos: gener - setembre)</t>
  </si>
  <si>
    <t xml:space="preserve"> 2029 (9 mesos: gener - setembre)</t>
  </si>
  <si>
    <t xml:space="preserve"> 2030 (9 mesos: gener - setembre)</t>
  </si>
  <si>
    <t xml:space="preserve">  Unitats de còmput (GB RAM)</t>
  </si>
  <si>
    <t xml:space="preserve">  GB utilitzables en emmagatzematge principal</t>
  </si>
  <si>
    <t xml:space="preserve">  GB utilitzables en emmagatzematge de backup</t>
  </si>
  <si>
    <t>Import unitari 
sense IVA</t>
  </si>
  <si>
    <t>Mesos</t>
  </si>
  <si>
    <t>(imports sense IVA)</t>
  </si>
  <si>
    <t>(Imports sense IVA)</t>
  </si>
  <si>
    <t>Valor estimat del contracte</t>
  </si>
  <si>
    <t xml:space="preserve">Pressupost base licitació </t>
  </si>
  <si>
    <t>Cal emplenar únicament els camps ressaltats en groc, la resta de camps s'emplenaran automàticament</t>
  </si>
  <si>
    <t>Licitador</t>
  </si>
  <si>
    <t>NIF</t>
  </si>
  <si>
    <t>Nom i cognoms representant 1</t>
  </si>
  <si>
    <t>DNI representant 1</t>
  </si>
  <si>
    <t>Nom i cognoms representant 2</t>
  </si>
  <si>
    <t>DNI representant 2</t>
  </si>
  <si>
    <t>Lloc i data</t>
  </si>
  <si>
    <t>CAL PRESENTAR AQUESTA OFERTA EN FORMAT DE FULL DE CÀLCUL</t>
  </si>
  <si>
    <t>Subministrament d’una infraestructura TIC mitjançant arrendament en modalitat  de pagament per ús per a l’Hospital Universitari Arnau de Vilanova de Lleida
Expedient número
   CS/AH06/1101437334/25/PO</t>
  </si>
  <si>
    <t>Oferta econòmica
Sobre 3</t>
  </si>
  <si>
    <r>
      <t xml:space="preserve">D'acord amb el que s'estableix plec de clàusules administratives particulars,  per mitjà de l’eina Sobre Digital les empreses hauran de signar el document “resum” de les seves ofertes, amb signatura electrònica avançada basada en un certificat qualificat o reconegut, amb la signatura del qual s’entén signada la totalitat de l’oferta, atès que aquest document conté les empremtes electròniques de tots els documents que la composen. 
</t>
    </r>
    <r>
      <rPr>
        <sz val="10"/>
        <color rgb="FFC00000"/>
        <rFont val="Arial"/>
        <family val="2"/>
      </rPr>
      <t>Per aquest motiu, no és necessari passar aquest document a pdf i signar-l'ho electrònicament, ja que es suficient amb signar el document "resum" de les ofertes per mitjà de l'eina Sobre Digital</t>
    </r>
    <r>
      <rPr>
        <sz val="10"/>
        <color theme="1"/>
        <rFont val="Arial"/>
        <family val="2"/>
      </rPr>
      <t xml:space="preserve">
 S'estableixen els requisits següents per a la presentació d'aquest document d'oferta:
1-presentar l'oferta en el format de full de càlcul facilitat  
2-no alterar l'estructura del full de càlcul
</t>
    </r>
    <r>
      <rPr>
        <sz val="10"/>
        <color rgb="FFC00000"/>
        <rFont val="Arial"/>
        <family val="2"/>
      </rPr>
      <t xml:space="preserve">
L'incompliment de qualsevol dels requisits anteriors comportarà l'exclusió  de la licitació quan afecti a  elements substancials i/o materials de l'oferta de manera que no permeti determinar el contingut material de l’oferta i/o valorar-la d'acord amb els criteris d'adjudicació.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</si>
</sst>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 #,##0.00\ [$€-403]_-;\-* #,##0.00\ [$€-403]_-;_-* &quot;-&quot;??\ [$€-403]_-;_-@_-"/>
    <numFmt numFmtId="165" formatCode="_-* #,##0.0000\ [$€-403]_-;\-* #,##0.0000\ [$€-403]_-;_-* &quot;-&quot;??\ [$€-403]_-;_-@_-"/>
    <numFmt numFmtId="166" formatCode="_-* #,##0.00\ [$€-403]_-;\-* #,##0.00\ [$€-403]_-;_-* &quot;-&quot;????\ [$€-403]_-;_-@_-"/>
    <numFmt numFmtId="167" formatCode="#,##0.00\ &quot;€&quot;"/>
    <numFmt numFmtId="168" formatCode="0_ ;\-0\ "/>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rgb="FFFF0000"/>
      <name val="Arial"/>
      <family val="2"/>
    </font>
    <font>
      <sz val="11"/>
      <color theme="0"/>
      <name val="Calibri"/>
      <family val="2"/>
      <scheme val="minor"/>
    </font>
    <font>
      <sz val="10"/>
      <color theme="0"/>
      <name val="Arial"/>
      <family val="2"/>
    </font>
    <font>
      <b/>
      <sz val="10"/>
      <color theme="0"/>
      <name val="Arial"/>
      <family val="2"/>
    </font>
    <font>
      <sz val="10"/>
      <color rgb="FFC00000"/>
      <name val="Arial"/>
      <family val="2"/>
    </font>
    <font>
      <b/>
      <sz val="15"/>
      <color rgb="FFC00000"/>
      <name val="Arial"/>
      <family val="2"/>
    </font>
    <font>
      <b/>
      <sz val="30"/>
      <color theme="1"/>
      <name val="Arial"/>
      <family val="2"/>
    </font>
    <font>
      <b/>
      <sz val="13"/>
      <color rgb="FFC00000"/>
      <name val="Arial"/>
      <family val="2"/>
    </font>
  </fonts>
  <fills count="3">
    <fill>
      <patternFill patternType="none"/>
    </fill>
    <fill>
      <patternFill patternType="gray125"/>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5">
    <xf numFmtId="0" fontId="0" fillId="0" borderId="0" xfId="0"/>
    <xf numFmtId="2" fontId="0" fillId="0" borderId="0" xfId="0" applyNumberFormat="1"/>
    <xf numFmtId="167" fontId="3" fillId="0" borderId="1" xfId="0" applyNumberFormat="1" applyFont="1" applyBorder="1" applyAlignment="1">
      <alignment horizontal="center" vertical="center"/>
    </xf>
    <xf numFmtId="0" fontId="0" fillId="0" borderId="2" xfId="0" applyBorder="1"/>
    <xf numFmtId="2" fontId="0" fillId="0" borderId="10" xfId="0" applyNumberFormat="1" applyBorder="1"/>
    <xf numFmtId="0" fontId="2" fillId="0" borderId="10" xfId="0" applyFont="1" applyBorder="1" applyAlignment="1">
      <alignment horizontal="center" vertical="center"/>
    </xf>
    <xf numFmtId="0" fontId="3" fillId="0" borderId="0" xfId="0" applyFont="1"/>
    <xf numFmtId="167" fontId="4" fillId="0" borderId="1" xfId="0" applyNumberFormat="1" applyFont="1" applyBorder="1" applyAlignment="1">
      <alignment horizontal="center" vertical="center"/>
    </xf>
    <xf numFmtId="2" fontId="3" fillId="0" borderId="0" xfId="0" applyNumberFormat="1" applyFont="1"/>
    <xf numFmtId="0" fontId="3" fillId="0" borderId="0" xfId="0" applyFont="1" applyBorder="1"/>
    <xf numFmtId="165" fontId="3" fillId="0" borderId="0" xfId="0" applyNumberFormat="1" applyFont="1" applyAlignment="1">
      <alignment horizontal="center" vertical="center"/>
    </xf>
    <xf numFmtId="0" fontId="5" fillId="0" borderId="0" xfId="0" applyFont="1" applyAlignment="1">
      <alignment horizontal="center" vertical="center"/>
    </xf>
    <xf numFmtId="2"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wrapText="1"/>
    </xf>
    <xf numFmtId="0" fontId="3" fillId="0" borderId="1" xfId="0" applyFont="1" applyBorder="1" applyAlignment="1">
      <alignment horizontal="center" vertical="top" wrapText="1"/>
    </xf>
    <xf numFmtId="3" fontId="3" fillId="0" borderId="1" xfId="0" applyNumberFormat="1" applyFont="1" applyBorder="1" applyAlignment="1">
      <alignment horizontal="center" vertical="center"/>
    </xf>
    <xf numFmtId="3" fontId="3" fillId="0" borderId="0" xfId="0" applyNumberFormat="1" applyFont="1" applyAlignment="1">
      <alignment horizontal="center" vertical="center"/>
    </xf>
    <xf numFmtId="2" fontId="3" fillId="0" borderId="0" xfId="0" applyNumberFormat="1" applyFont="1" applyAlignment="1">
      <alignment horizontal="center" vertical="center"/>
    </xf>
    <xf numFmtId="164" fontId="3" fillId="0" borderId="1" xfId="0" applyNumberFormat="1" applyFont="1" applyBorder="1" applyAlignment="1">
      <alignment horizontal="center" vertical="center"/>
    </xf>
    <xf numFmtId="44" fontId="3" fillId="0" borderId="1" xfId="1" applyFont="1" applyBorder="1" applyAlignment="1">
      <alignment horizontal="center" vertical="center"/>
    </xf>
    <xf numFmtId="164" fontId="3" fillId="0" borderId="0" xfId="0" applyNumberFormat="1" applyFont="1"/>
    <xf numFmtId="164" fontId="3" fillId="0" borderId="0" xfId="0" applyNumberFormat="1" applyFont="1" applyBorder="1" applyAlignment="1">
      <alignment horizontal="center" vertical="center"/>
    </xf>
    <xf numFmtId="168" fontId="3" fillId="0" borderId="0" xfId="0" applyNumberFormat="1" applyFont="1"/>
    <xf numFmtId="166" fontId="3" fillId="0" borderId="2" xfId="0" applyNumberFormat="1" applyFont="1" applyBorder="1" applyAlignment="1">
      <alignment vertical="center"/>
    </xf>
    <xf numFmtId="167"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xf numFmtId="167" fontId="8" fillId="0" borderId="0" xfId="0" applyNumberFormat="1" applyFont="1" applyBorder="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0" fontId="3" fillId="0" borderId="0" xfId="0" applyFont="1" applyProtection="1"/>
    <xf numFmtId="2" fontId="3" fillId="0" borderId="0" xfId="0" applyNumberFormat="1" applyFont="1" applyProtection="1"/>
    <xf numFmtId="0" fontId="3" fillId="0" borderId="0" xfId="0" applyFont="1" applyBorder="1" applyProtection="1"/>
    <xf numFmtId="0" fontId="3" fillId="0" borderId="0" xfId="0" applyFont="1" applyAlignment="1" applyProtection="1">
      <alignment horizontal="center" vertical="center"/>
    </xf>
    <xf numFmtId="0" fontId="3" fillId="0" borderId="1" xfId="0" applyFont="1" applyBorder="1" applyAlignment="1" applyProtection="1">
      <alignment horizontal="center" vertical="center" wrapText="1"/>
    </xf>
    <xf numFmtId="0" fontId="3" fillId="0" borderId="0" xfId="0" applyFont="1" applyBorder="1" applyAlignment="1" applyProtection="1">
      <alignment horizontal="center" vertical="center"/>
    </xf>
    <xf numFmtId="2" fontId="3" fillId="0" borderId="0" xfId="0" applyNumberFormat="1" applyFont="1" applyBorder="1" applyAlignment="1" applyProtection="1">
      <alignment horizontal="center" vertical="center"/>
    </xf>
    <xf numFmtId="0" fontId="3" fillId="0" borderId="1" xfId="0" applyFont="1" applyBorder="1" applyAlignment="1" applyProtection="1">
      <alignment horizontal="center" vertical="center"/>
    </xf>
    <xf numFmtId="165" fontId="3" fillId="0" borderId="1" xfId="0" applyNumberFormat="1" applyFont="1" applyBorder="1" applyAlignment="1" applyProtection="1">
      <alignment horizontal="center" vertical="center"/>
    </xf>
    <xf numFmtId="165" fontId="3" fillId="0" borderId="0" xfId="0" applyNumberFormat="1" applyFont="1" applyBorder="1" applyAlignment="1" applyProtection="1">
      <alignment horizontal="center" vertical="center"/>
    </xf>
    <xf numFmtId="165" fontId="3" fillId="0" borderId="0" xfId="0" applyNumberFormat="1" applyFont="1" applyAlignment="1" applyProtection="1">
      <alignment horizontal="center" vertical="center"/>
    </xf>
    <xf numFmtId="0" fontId="5" fillId="0" borderId="0" xfId="0" applyFont="1" applyAlignment="1" applyProtection="1">
      <alignment horizontal="center" vertical="center"/>
    </xf>
    <xf numFmtId="2" fontId="3" fillId="0" borderId="1" xfId="0" applyNumberFormat="1" applyFont="1" applyBorder="1" applyAlignment="1" applyProtection="1">
      <alignment horizontal="center" vertical="center"/>
    </xf>
    <xf numFmtId="2" fontId="3"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top" wrapText="1"/>
    </xf>
    <xf numFmtId="3" fontId="3" fillId="0" borderId="1" xfId="0" applyNumberFormat="1" applyFont="1" applyBorder="1" applyAlignment="1" applyProtection="1">
      <alignment horizontal="center" vertical="center"/>
    </xf>
    <xf numFmtId="3" fontId="3" fillId="0" borderId="0" xfId="0" applyNumberFormat="1" applyFont="1" applyAlignment="1" applyProtection="1">
      <alignment horizontal="center" vertical="center"/>
    </xf>
    <xf numFmtId="2" fontId="3" fillId="0" borderId="0" xfId="0" applyNumberFormat="1" applyFont="1" applyAlignment="1" applyProtection="1">
      <alignment horizontal="center" vertical="center"/>
    </xf>
    <xf numFmtId="164" fontId="3" fillId="0" borderId="1" xfId="0" applyNumberFormat="1" applyFont="1" applyBorder="1" applyAlignment="1" applyProtection="1">
      <alignment horizontal="center" vertical="center"/>
    </xf>
    <xf numFmtId="44" fontId="3" fillId="0" borderId="1" xfId="1" applyFont="1" applyBorder="1" applyAlignment="1" applyProtection="1">
      <alignment horizontal="center" vertical="center"/>
    </xf>
    <xf numFmtId="164" fontId="3" fillId="0" borderId="0" xfId="0" applyNumberFormat="1" applyFont="1" applyProtection="1"/>
    <xf numFmtId="164" fontId="3" fillId="0" borderId="0" xfId="0" applyNumberFormat="1" applyFont="1" applyBorder="1" applyAlignment="1" applyProtection="1">
      <alignment horizontal="center" vertical="center"/>
    </xf>
    <xf numFmtId="168" fontId="3" fillId="0" borderId="0" xfId="0" applyNumberFormat="1" applyFont="1" applyProtection="1"/>
    <xf numFmtId="166" fontId="3" fillId="0" borderId="2" xfId="0" applyNumberFormat="1" applyFont="1" applyBorder="1" applyAlignment="1" applyProtection="1">
      <alignment vertical="center"/>
    </xf>
    <xf numFmtId="0" fontId="3" fillId="0" borderId="3" xfId="0" applyFont="1" applyBorder="1" applyAlignment="1" applyProtection="1">
      <alignment horizontal="left" vertical="center"/>
    </xf>
    <xf numFmtId="0" fontId="0" fillId="0" borderId="0" xfId="0" applyProtection="1"/>
    <xf numFmtId="0" fontId="7" fillId="0" borderId="0" xfId="0" applyFont="1" applyBorder="1" applyAlignment="1" applyProtection="1">
      <alignment horizontal="center" vertical="center"/>
    </xf>
    <xf numFmtId="0" fontId="3" fillId="0" borderId="1" xfId="0" applyFont="1" applyBorder="1" applyAlignment="1" applyProtection="1">
      <alignment horizontal="left" vertical="center"/>
    </xf>
    <xf numFmtId="167" fontId="3" fillId="0" borderId="1" xfId="0" applyNumberFormat="1" applyFont="1" applyBorder="1" applyAlignment="1" applyProtection="1">
      <alignment horizontal="center" vertical="center"/>
    </xf>
    <xf numFmtId="167" fontId="7" fillId="0" borderId="0" xfId="0" applyNumberFormat="1" applyFont="1" applyBorder="1" applyAlignment="1" applyProtection="1">
      <alignment horizontal="center" vertical="center"/>
    </xf>
    <xf numFmtId="167" fontId="6" fillId="0" borderId="0" xfId="0" applyNumberFormat="1" applyFont="1" applyBorder="1" applyAlignment="1" applyProtection="1">
      <alignment horizontal="center" vertical="center"/>
    </xf>
    <xf numFmtId="167" fontId="3" fillId="0" borderId="0" xfId="0" applyNumberFormat="1" applyFont="1" applyBorder="1" applyAlignment="1" applyProtection="1">
      <alignment horizontal="center" vertical="center"/>
    </xf>
    <xf numFmtId="0" fontId="6" fillId="0" borderId="0" xfId="0" applyFont="1" applyBorder="1" applyProtection="1"/>
    <xf numFmtId="0" fontId="0" fillId="0" borderId="2" xfId="0" applyBorder="1" applyProtection="1"/>
    <xf numFmtId="2" fontId="0" fillId="0" borderId="10" xfId="0" applyNumberFormat="1" applyBorder="1" applyProtection="1"/>
    <xf numFmtId="0" fontId="2" fillId="0" borderId="10" xfId="0" applyFont="1" applyBorder="1" applyAlignment="1" applyProtection="1">
      <alignment horizontal="center" vertical="center"/>
    </xf>
    <xf numFmtId="167" fontId="4" fillId="0" borderId="1" xfId="0" applyNumberFormat="1" applyFont="1" applyBorder="1" applyAlignment="1" applyProtection="1">
      <alignment horizontal="center" vertical="center"/>
    </xf>
    <xf numFmtId="167" fontId="8" fillId="0" borderId="0" xfId="0" applyNumberFormat="1" applyFont="1" applyBorder="1" applyAlignment="1" applyProtection="1">
      <alignment horizontal="center" vertical="center"/>
    </xf>
    <xf numFmtId="2" fontId="0" fillId="0" borderId="0" xfId="0" applyNumberFormat="1" applyProtection="1"/>
    <xf numFmtId="165" fontId="3" fillId="2" borderId="1"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4" fillId="2" borderId="1" xfId="0" applyFont="1" applyFill="1" applyBorder="1" applyAlignment="1">
      <alignment horizontal="center" vertical="center"/>
    </xf>
    <xf numFmtId="0" fontId="10" fillId="0" borderId="0" xfId="0" applyFont="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1" xfId="0" applyFont="1" applyBorder="1" applyAlignment="1">
      <alignment horizontal="left" vertical="center"/>
    </xf>
    <xf numFmtId="2" fontId="3" fillId="0" borderId="0" xfId="0" applyNumberFormat="1" applyFont="1" applyBorder="1" applyAlignment="1">
      <alignment horizontal="center"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1" xfId="0" applyFont="1" applyBorder="1" applyAlignment="1" applyProtection="1">
      <alignment horizontal="center" vertical="center"/>
    </xf>
    <xf numFmtId="2" fontId="3" fillId="0" borderId="0" xfId="0"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2" xfId="0" applyFont="1" applyBorder="1" applyAlignment="1" applyProtection="1">
      <alignment horizontal="center" vertical="center"/>
    </xf>
    <xf numFmtId="0" fontId="3" fillId="0" borderId="1" xfId="0" applyFont="1" applyBorder="1" applyAlignment="1" applyProtection="1">
      <alignment horizontal="left" vertical="center"/>
    </xf>
    <xf numFmtId="0" fontId="3" fillId="0" borderId="3"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1" xfId="0" applyFont="1" applyBorder="1" applyAlignment="1" applyProtection="1">
      <alignment horizontal="center" vertical="center"/>
    </xf>
  </cellXfs>
  <cellStyles count="2">
    <cellStyle name="Moneda" xfId="1" builtinId="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showGridLines="0" tabSelected="1" zoomScale="90" zoomScaleNormal="90" workbookViewId="0">
      <selection activeCell="F3" sqref="F3"/>
    </sheetView>
  </sheetViews>
  <sheetFormatPr defaultColWidth="10.6640625" defaultRowHeight="19.95" customHeight="1" x14ac:dyDescent="0.3"/>
  <cols>
    <col min="2" max="2" width="20.77734375" customWidth="1"/>
    <col min="3" max="3" width="16.6640625" style="1" customWidth="1"/>
    <col min="4" max="13" width="16.6640625" customWidth="1"/>
  </cols>
  <sheetData>
    <row r="1" spans="2:24" s="6" customFormat="1" ht="19.95" customHeight="1" x14ac:dyDescent="0.25">
      <c r="C1" s="8"/>
      <c r="H1" s="9"/>
      <c r="I1" s="9"/>
      <c r="J1" s="9"/>
      <c r="K1" s="93"/>
      <c r="L1" s="93"/>
      <c r="M1" s="93"/>
    </row>
    <row r="2" spans="2:24" s="31" customFormat="1" ht="30" customHeight="1" x14ac:dyDescent="0.3">
      <c r="F2" s="33" t="s">
        <v>45</v>
      </c>
      <c r="H2" s="76" t="s">
        <v>59</v>
      </c>
      <c r="I2" s="76"/>
      <c r="J2" s="76"/>
      <c r="K2" s="76"/>
      <c r="L2" s="76"/>
      <c r="M2" s="76"/>
      <c r="O2" s="81" t="s">
        <v>60</v>
      </c>
      <c r="P2" s="81"/>
      <c r="Q2" s="81"/>
      <c r="R2" s="81"/>
      <c r="S2" s="81"/>
      <c r="T2" s="81"/>
      <c r="U2" s="81"/>
      <c r="V2" s="81"/>
      <c r="W2" s="81"/>
      <c r="X2" s="81"/>
    </row>
    <row r="3" spans="2:24" s="31" customFormat="1" ht="19.95" customHeight="1" x14ac:dyDescent="0.3">
      <c r="B3" s="29" t="s">
        <v>0</v>
      </c>
      <c r="C3" s="94" t="s">
        <v>42</v>
      </c>
      <c r="D3" s="95"/>
      <c r="E3" s="96"/>
      <c r="F3" s="73"/>
      <c r="H3" s="30"/>
      <c r="I3" s="30"/>
      <c r="J3" s="30"/>
      <c r="K3" s="30"/>
      <c r="L3" s="30"/>
      <c r="M3" s="30"/>
      <c r="O3" s="81"/>
      <c r="P3" s="81"/>
      <c r="Q3" s="81"/>
      <c r="R3" s="81"/>
      <c r="S3" s="81"/>
      <c r="T3" s="81"/>
      <c r="U3" s="81"/>
      <c r="V3" s="81"/>
      <c r="W3" s="81"/>
      <c r="X3" s="81"/>
    </row>
    <row r="4" spans="2:24" s="31" customFormat="1" ht="19.95" customHeight="1" x14ac:dyDescent="0.3">
      <c r="B4" s="29" t="s">
        <v>1</v>
      </c>
      <c r="C4" s="94" t="s">
        <v>43</v>
      </c>
      <c r="D4" s="95"/>
      <c r="E4" s="96"/>
      <c r="F4" s="73"/>
      <c r="H4" s="75" t="s">
        <v>51</v>
      </c>
      <c r="I4" s="75"/>
      <c r="J4" s="75"/>
      <c r="K4" s="75"/>
      <c r="L4" s="75"/>
      <c r="M4" s="75"/>
      <c r="O4" s="81"/>
      <c r="P4" s="81"/>
      <c r="Q4" s="81"/>
      <c r="R4" s="81"/>
      <c r="S4" s="81"/>
      <c r="T4" s="81"/>
      <c r="U4" s="81"/>
      <c r="V4" s="81"/>
      <c r="W4" s="81"/>
      <c r="X4" s="81"/>
    </row>
    <row r="5" spans="2:24" s="31" customFormat="1" ht="19.95" customHeight="1" x14ac:dyDescent="0.3">
      <c r="B5" s="29" t="s">
        <v>2</v>
      </c>
      <c r="C5" s="94" t="s">
        <v>44</v>
      </c>
      <c r="D5" s="95"/>
      <c r="E5" s="96"/>
      <c r="F5" s="73"/>
      <c r="H5" s="75"/>
      <c r="I5" s="75"/>
      <c r="J5" s="75"/>
      <c r="K5" s="75"/>
      <c r="L5" s="75"/>
      <c r="M5" s="75"/>
      <c r="O5" s="81"/>
      <c r="P5" s="81"/>
      <c r="Q5" s="81"/>
      <c r="R5" s="81"/>
      <c r="S5" s="81"/>
      <c r="T5" s="81"/>
      <c r="U5" s="81"/>
      <c r="V5" s="81"/>
      <c r="W5" s="81"/>
      <c r="X5" s="81"/>
    </row>
    <row r="6" spans="2:24" s="31" customFormat="1" ht="19.95" customHeight="1" x14ac:dyDescent="0.3">
      <c r="C6" s="10"/>
      <c r="L6" s="11"/>
      <c r="O6" s="81"/>
      <c r="P6" s="81"/>
      <c r="Q6" s="81"/>
      <c r="R6" s="81"/>
      <c r="S6" s="81"/>
      <c r="T6" s="81"/>
      <c r="U6" s="81"/>
      <c r="V6" s="81"/>
      <c r="W6" s="81"/>
      <c r="X6" s="81"/>
    </row>
    <row r="7" spans="2:24" s="31" customFormat="1" ht="19.95" customHeight="1" x14ac:dyDescent="0.3">
      <c r="C7" s="12"/>
      <c r="D7" s="79" t="s">
        <v>5</v>
      </c>
      <c r="E7" s="79"/>
      <c r="F7" s="79" t="s">
        <v>6</v>
      </c>
      <c r="G7" s="79"/>
      <c r="H7" s="79" t="s">
        <v>7</v>
      </c>
      <c r="I7" s="79"/>
      <c r="J7" s="79" t="s">
        <v>8</v>
      </c>
      <c r="K7" s="79"/>
      <c r="L7" s="79" t="s">
        <v>9</v>
      </c>
      <c r="M7" s="79"/>
      <c r="O7" s="81"/>
      <c r="P7" s="81"/>
      <c r="Q7" s="81"/>
      <c r="R7" s="81"/>
      <c r="S7" s="81"/>
      <c r="T7" s="81"/>
      <c r="U7" s="81"/>
      <c r="V7" s="81"/>
      <c r="W7" s="81"/>
      <c r="X7" s="81"/>
    </row>
    <row r="8" spans="2:24" s="6" customFormat="1" ht="49.95" customHeight="1" x14ac:dyDescent="0.25">
      <c r="B8" s="29" t="s">
        <v>48</v>
      </c>
      <c r="C8" s="13" t="s">
        <v>15</v>
      </c>
      <c r="D8" s="14" t="s">
        <v>3</v>
      </c>
      <c r="E8" s="14" t="s">
        <v>18</v>
      </c>
      <c r="F8" s="14" t="s">
        <v>3</v>
      </c>
      <c r="G8" s="14" t="s">
        <v>18</v>
      </c>
      <c r="H8" s="14" t="s">
        <v>3</v>
      </c>
      <c r="I8" s="14" t="s">
        <v>18</v>
      </c>
      <c r="J8" s="14" t="s">
        <v>3</v>
      </c>
      <c r="K8" s="14" t="s">
        <v>18</v>
      </c>
      <c r="L8" s="14" t="s">
        <v>3</v>
      </c>
      <c r="M8" s="14" t="s">
        <v>18</v>
      </c>
      <c r="O8" s="81"/>
      <c r="P8" s="81"/>
      <c r="Q8" s="81"/>
      <c r="R8" s="81"/>
      <c r="S8" s="81"/>
      <c r="T8" s="81"/>
      <c r="U8" s="81"/>
      <c r="V8" s="81"/>
      <c r="W8" s="81"/>
      <c r="X8" s="81"/>
    </row>
    <row r="9" spans="2:24" s="6" customFormat="1" ht="19.95" customHeight="1" x14ac:dyDescent="0.25">
      <c r="B9" s="29" t="s">
        <v>0</v>
      </c>
      <c r="C9" s="15">
        <v>5222</v>
      </c>
      <c r="D9" s="15">
        <v>5222</v>
      </c>
      <c r="E9" s="15">
        <f>D9*0.8</f>
        <v>4177.6000000000004</v>
      </c>
      <c r="F9" s="15">
        <v>5744</v>
      </c>
      <c r="G9" s="15">
        <f>F9*0.8</f>
        <v>4595.2</v>
      </c>
      <c r="H9" s="15">
        <v>6265</v>
      </c>
      <c r="I9" s="15">
        <f>H9*0.8</f>
        <v>5012</v>
      </c>
      <c r="J9" s="15">
        <v>6787</v>
      </c>
      <c r="K9" s="15">
        <f>J9*0.8</f>
        <v>5429.6</v>
      </c>
      <c r="L9" s="15">
        <v>7830</v>
      </c>
      <c r="M9" s="15">
        <f>L9*0.8</f>
        <v>6264</v>
      </c>
      <c r="N9" s="16"/>
      <c r="O9" s="81"/>
      <c r="P9" s="81"/>
      <c r="Q9" s="81"/>
      <c r="R9" s="81"/>
      <c r="S9" s="81"/>
      <c r="T9" s="81"/>
      <c r="U9" s="81"/>
      <c r="V9" s="81"/>
      <c r="W9" s="81"/>
      <c r="X9" s="81"/>
    </row>
    <row r="10" spans="2:24" s="6" customFormat="1" ht="19.95" customHeight="1" x14ac:dyDescent="0.25">
      <c r="B10" s="29" t="s">
        <v>1</v>
      </c>
      <c r="C10" s="15">
        <v>89436</v>
      </c>
      <c r="D10" s="15">
        <v>89436</v>
      </c>
      <c r="E10" s="15">
        <f t="shared" ref="E10:E11" si="0">D10*0.8</f>
        <v>71548.800000000003</v>
      </c>
      <c r="F10" s="15">
        <v>101770</v>
      </c>
      <c r="G10" s="15">
        <f>F10*0.8</f>
        <v>81416</v>
      </c>
      <c r="H10" s="15">
        <v>114103</v>
      </c>
      <c r="I10" s="15">
        <f>H10*0.8</f>
        <v>91282.400000000009</v>
      </c>
      <c r="J10" s="15">
        <v>126437</v>
      </c>
      <c r="K10" s="15">
        <f>J10*0.8</f>
        <v>101149.6</v>
      </c>
      <c r="L10" s="15">
        <v>201456</v>
      </c>
      <c r="M10" s="15">
        <f>L10*0.8</f>
        <v>161164.80000000002</v>
      </c>
      <c r="N10" s="16"/>
      <c r="O10" s="81"/>
      <c r="P10" s="81"/>
      <c r="Q10" s="81"/>
      <c r="R10" s="81"/>
      <c r="S10" s="81"/>
      <c r="T10" s="81"/>
      <c r="U10" s="81"/>
      <c r="V10" s="81"/>
      <c r="W10" s="81"/>
      <c r="X10" s="81"/>
    </row>
    <row r="11" spans="2:24" s="6" customFormat="1" ht="19.95" customHeight="1" x14ac:dyDescent="0.25">
      <c r="B11" s="29" t="s">
        <v>2</v>
      </c>
      <c r="C11" s="15">
        <v>50400</v>
      </c>
      <c r="D11" s="15">
        <v>50400</v>
      </c>
      <c r="E11" s="15">
        <f t="shared" si="0"/>
        <v>40320</v>
      </c>
      <c r="F11" s="15">
        <v>63360</v>
      </c>
      <c r="G11" s="15">
        <f>F11*0.8</f>
        <v>50688</v>
      </c>
      <c r="H11" s="15">
        <v>76320</v>
      </c>
      <c r="I11" s="15">
        <f>H11*0.8</f>
        <v>61056</v>
      </c>
      <c r="J11" s="15">
        <v>89280</v>
      </c>
      <c r="K11" s="15">
        <f>J11*0.8</f>
        <v>71424</v>
      </c>
      <c r="L11" s="15">
        <v>115200</v>
      </c>
      <c r="M11" s="15">
        <f>L11*0.8</f>
        <v>92160</v>
      </c>
      <c r="N11" s="16"/>
      <c r="O11" s="81"/>
      <c r="P11" s="81"/>
      <c r="Q11" s="81"/>
      <c r="R11" s="81"/>
      <c r="S11" s="81"/>
      <c r="T11" s="81"/>
      <c r="U11" s="81"/>
      <c r="V11" s="81"/>
      <c r="W11" s="81"/>
      <c r="X11" s="81"/>
    </row>
    <row r="12" spans="2:24" s="6" customFormat="1" ht="19.95" customHeight="1" x14ac:dyDescent="0.25">
      <c r="B12" s="29" t="s">
        <v>4</v>
      </c>
      <c r="C12" s="15">
        <v>1</v>
      </c>
      <c r="D12" s="16"/>
      <c r="O12" s="81"/>
      <c r="P12" s="81"/>
      <c r="Q12" s="81"/>
      <c r="R12" s="81"/>
      <c r="S12" s="81"/>
      <c r="T12" s="81"/>
      <c r="U12" s="81"/>
      <c r="V12" s="81"/>
      <c r="W12" s="81"/>
      <c r="X12" s="81"/>
    </row>
    <row r="13" spans="2:24" s="6" customFormat="1" ht="19.95" customHeight="1" x14ac:dyDescent="0.25">
      <c r="B13" s="31"/>
      <c r="C13" s="16"/>
      <c r="D13" s="16"/>
      <c r="O13" s="81"/>
      <c r="P13" s="81"/>
      <c r="Q13" s="81"/>
      <c r="R13" s="81"/>
      <c r="S13" s="81"/>
      <c r="T13" s="81"/>
      <c r="U13" s="81"/>
      <c r="V13" s="81"/>
      <c r="W13" s="81"/>
      <c r="X13" s="81"/>
    </row>
    <row r="14" spans="2:24" s="6" customFormat="1" ht="19.95" customHeight="1" x14ac:dyDescent="0.25">
      <c r="C14" s="17"/>
      <c r="D14" s="79" t="s">
        <v>5</v>
      </c>
      <c r="E14" s="79"/>
      <c r="F14" s="79" t="s">
        <v>6</v>
      </c>
      <c r="G14" s="79"/>
      <c r="H14" s="79" t="s">
        <v>7</v>
      </c>
      <c r="I14" s="79"/>
      <c r="J14" s="79" t="s">
        <v>8</v>
      </c>
      <c r="K14" s="79"/>
      <c r="L14" s="79" t="s">
        <v>9</v>
      </c>
      <c r="M14" s="79"/>
      <c r="O14" s="81"/>
      <c r="P14" s="81"/>
      <c r="Q14" s="81"/>
      <c r="R14" s="81"/>
      <c r="S14" s="81"/>
      <c r="T14" s="81"/>
      <c r="U14" s="81"/>
      <c r="V14" s="81"/>
      <c r="W14" s="81"/>
      <c r="X14" s="81"/>
    </row>
    <row r="15" spans="2:24" s="6" customFormat="1" ht="43.2" customHeight="1" x14ac:dyDescent="0.25">
      <c r="B15" s="29" t="s">
        <v>48</v>
      </c>
      <c r="C15" s="13" t="s">
        <v>15</v>
      </c>
      <c r="D15" s="14" t="s">
        <v>3</v>
      </c>
      <c r="E15" s="14" t="s">
        <v>18</v>
      </c>
      <c r="F15" s="14" t="s">
        <v>3</v>
      </c>
      <c r="G15" s="14" t="s">
        <v>18</v>
      </c>
      <c r="H15" s="14" t="s">
        <v>3</v>
      </c>
      <c r="I15" s="14" t="s">
        <v>18</v>
      </c>
      <c r="J15" s="14" t="s">
        <v>3</v>
      </c>
      <c r="K15" s="14" t="s">
        <v>18</v>
      </c>
      <c r="L15" s="14" t="s">
        <v>3</v>
      </c>
      <c r="M15" s="14" t="s">
        <v>18</v>
      </c>
      <c r="O15" s="81"/>
      <c r="P15" s="81"/>
      <c r="Q15" s="81"/>
      <c r="R15" s="81"/>
      <c r="S15" s="81"/>
      <c r="T15" s="81"/>
      <c r="U15" s="81"/>
      <c r="V15" s="81"/>
      <c r="W15" s="81"/>
      <c r="X15" s="81"/>
    </row>
    <row r="16" spans="2:24" s="6" customFormat="1" ht="19.95" customHeight="1" x14ac:dyDescent="0.25">
      <c r="B16" s="29" t="s">
        <v>0</v>
      </c>
      <c r="C16" s="15">
        <v>5222</v>
      </c>
      <c r="D16" s="18">
        <f t="shared" ref="D16:M16" si="1">D9*$F$3</f>
        <v>0</v>
      </c>
      <c r="E16" s="18">
        <f t="shared" si="1"/>
        <v>0</v>
      </c>
      <c r="F16" s="18">
        <f t="shared" si="1"/>
        <v>0</v>
      </c>
      <c r="G16" s="18">
        <f t="shared" si="1"/>
        <v>0</v>
      </c>
      <c r="H16" s="18">
        <f t="shared" si="1"/>
        <v>0</v>
      </c>
      <c r="I16" s="18">
        <f t="shared" si="1"/>
        <v>0</v>
      </c>
      <c r="J16" s="18">
        <f t="shared" si="1"/>
        <v>0</v>
      </c>
      <c r="K16" s="18">
        <f t="shared" si="1"/>
        <v>0</v>
      </c>
      <c r="L16" s="18">
        <f t="shared" si="1"/>
        <v>0</v>
      </c>
      <c r="M16" s="18">
        <f t="shared" si="1"/>
        <v>0</v>
      </c>
      <c r="O16" s="81"/>
      <c r="P16" s="81"/>
      <c r="Q16" s="81"/>
      <c r="R16" s="81"/>
      <c r="S16" s="81"/>
      <c r="T16" s="81"/>
      <c r="U16" s="81"/>
      <c r="V16" s="81"/>
      <c r="W16" s="81"/>
      <c r="X16" s="81"/>
    </row>
    <row r="17" spans="2:24" s="6" customFormat="1" ht="19.95" customHeight="1" x14ac:dyDescent="0.25">
      <c r="B17" s="29" t="s">
        <v>1</v>
      </c>
      <c r="C17" s="15">
        <v>89436</v>
      </c>
      <c r="D17" s="18">
        <f t="shared" ref="D17:M17" si="2">D10*$F$4</f>
        <v>0</v>
      </c>
      <c r="E17" s="18">
        <f t="shared" si="2"/>
        <v>0</v>
      </c>
      <c r="F17" s="18">
        <f t="shared" si="2"/>
        <v>0</v>
      </c>
      <c r="G17" s="18">
        <f t="shared" si="2"/>
        <v>0</v>
      </c>
      <c r="H17" s="18">
        <f t="shared" si="2"/>
        <v>0</v>
      </c>
      <c r="I17" s="18">
        <f t="shared" si="2"/>
        <v>0</v>
      </c>
      <c r="J17" s="18">
        <f t="shared" si="2"/>
        <v>0</v>
      </c>
      <c r="K17" s="18">
        <f t="shared" si="2"/>
        <v>0</v>
      </c>
      <c r="L17" s="18">
        <f t="shared" si="2"/>
        <v>0</v>
      </c>
      <c r="M17" s="18">
        <f t="shared" si="2"/>
        <v>0</v>
      </c>
      <c r="O17" s="81"/>
      <c r="P17" s="81"/>
      <c r="Q17" s="81"/>
      <c r="R17" s="81"/>
      <c r="S17" s="81"/>
      <c r="T17" s="81"/>
      <c r="U17" s="81"/>
      <c r="V17" s="81"/>
      <c r="W17" s="81"/>
      <c r="X17" s="81"/>
    </row>
    <row r="18" spans="2:24" s="6" customFormat="1" ht="19.95" customHeight="1" x14ac:dyDescent="0.25">
      <c r="B18" s="29" t="s">
        <v>2</v>
      </c>
      <c r="C18" s="15">
        <v>50400</v>
      </c>
      <c r="D18" s="18">
        <f t="shared" ref="D18:M18" si="3">D11*$F$5</f>
        <v>0</v>
      </c>
      <c r="E18" s="18">
        <f t="shared" si="3"/>
        <v>0</v>
      </c>
      <c r="F18" s="18">
        <f t="shared" si="3"/>
        <v>0</v>
      </c>
      <c r="G18" s="18">
        <f t="shared" si="3"/>
        <v>0</v>
      </c>
      <c r="H18" s="18">
        <f t="shared" si="3"/>
        <v>0</v>
      </c>
      <c r="I18" s="18">
        <f t="shared" si="3"/>
        <v>0</v>
      </c>
      <c r="J18" s="18">
        <f t="shared" si="3"/>
        <v>0</v>
      </c>
      <c r="K18" s="18">
        <f t="shared" si="3"/>
        <v>0</v>
      </c>
      <c r="L18" s="18">
        <f t="shared" si="3"/>
        <v>0</v>
      </c>
      <c r="M18" s="18">
        <f t="shared" si="3"/>
        <v>0</v>
      </c>
      <c r="O18" s="81"/>
      <c r="P18" s="81"/>
      <c r="Q18" s="81"/>
      <c r="R18" s="81"/>
      <c r="S18" s="81"/>
      <c r="T18" s="81"/>
      <c r="U18" s="81"/>
      <c r="V18" s="81"/>
      <c r="W18" s="81"/>
      <c r="X18" s="81"/>
    </row>
    <row r="19" spans="2:24" s="6" customFormat="1" ht="19.95" customHeight="1" x14ac:dyDescent="0.25">
      <c r="B19" s="29" t="s">
        <v>4</v>
      </c>
      <c r="C19" s="15">
        <v>2000</v>
      </c>
      <c r="D19" s="16"/>
      <c r="E19" s="31"/>
    </row>
    <row r="20" spans="2:24" s="6" customFormat="1" ht="19.95" customHeight="1" x14ac:dyDescent="0.25">
      <c r="B20" s="31"/>
      <c r="C20" s="16"/>
      <c r="D20" s="16"/>
    </row>
    <row r="21" spans="2:24" s="6" customFormat="1" ht="19.95" customHeight="1" x14ac:dyDescent="0.25">
      <c r="C21" s="15">
        <v>12</v>
      </c>
      <c r="D21" s="79" t="s">
        <v>10</v>
      </c>
      <c r="E21" s="79"/>
      <c r="F21" s="79" t="s">
        <v>11</v>
      </c>
      <c r="G21" s="79"/>
      <c r="H21" s="79" t="s">
        <v>12</v>
      </c>
      <c r="I21" s="79"/>
      <c r="J21" s="79" t="s">
        <v>13</v>
      </c>
      <c r="K21" s="79"/>
      <c r="L21" s="79" t="s">
        <v>14</v>
      </c>
      <c r="M21" s="79"/>
      <c r="O21" s="81" t="s">
        <v>61</v>
      </c>
      <c r="P21" s="82"/>
      <c r="Q21" s="82"/>
      <c r="R21" s="82"/>
      <c r="S21" s="82"/>
      <c r="T21" s="82"/>
      <c r="U21" s="82"/>
      <c r="V21" s="82"/>
      <c r="W21" s="82"/>
      <c r="X21" s="82"/>
    </row>
    <row r="22" spans="2:24" s="6" customFormat="1" ht="49.95" customHeight="1" x14ac:dyDescent="0.25">
      <c r="B22" s="29" t="s">
        <v>48</v>
      </c>
      <c r="C22" s="13" t="s">
        <v>16</v>
      </c>
      <c r="D22" s="14" t="s">
        <v>3</v>
      </c>
      <c r="E22" s="14" t="s">
        <v>18</v>
      </c>
      <c r="F22" s="14" t="s">
        <v>3</v>
      </c>
      <c r="G22" s="14" t="s">
        <v>18</v>
      </c>
      <c r="H22" s="14" t="s">
        <v>3</v>
      </c>
      <c r="I22" s="14" t="s">
        <v>18</v>
      </c>
      <c r="J22" s="14" t="s">
        <v>3</v>
      </c>
      <c r="K22" s="14" t="s">
        <v>18</v>
      </c>
      <c r="L22" s="14" t="s">
        <v>3</v>
      </c>
      <c r="M22" s="14" t="s">
        <v>18</v>
      </c>
      <c r="O22" s="82"/>
      <c r="P22" s="82"/>
      <c r="Q22" s="82"/>
      <c r="R22" s="82"/>
      <c r="S22" s="82"/>
      <c r="T22" s="82"/>
      <c r="U22" s="82"/>
      <c r="V22" s="82"/>
      <c r="W22" s="82"/>
      <c r="X22" s="82"/>
    </row>
    <row r="23" spans="2:24" s="6" customFormat="1" ht="19.95" customHeight="1" x14ac:dyDescent="0.25">
      <c r="B23" s="29" t="s">
        <v>0</v>
      </c>
      <c r="C23" s="15">
        <f>C9*$C$21</f>
        <v>62664</v>
      </c>
      <c r="D23" s="18">
        <f t="shared" ref="D23:M25" si="4">D16*$C$21</f>
        <v>0</v>
      </c>
      <c r="E23" s="18">
        <f t="shared" si="4"/>
        <v>0</v>
      </c>
      <c r="F23" s="18">
        <f t="shared" si="4"/>
        <v>0</v>
      </c>
      <c r="G23" s="18">
        <f t="shared" si="4"/>
        <v>0</v>
      </c>
      <c r="H23" s="18">
        <f t="shared" si="4"/>
        <v>0</v>
      </c>
      <c r="I23" s="18">
        <f t="shared" si="4"/>
        <v>0</v>
      </c>
      <c r="J23" s="18">
        <f t="shared" si="4"/>
        <v>0</v>
      </c>
      <c r="K23" s="18">
        <f t="shared" si="4"/>
        <v>0</v>
      </c>
      <c r="L23" s="18">
        <f t="shared" si="4"/>
        <v>0</v>
      </c>
      <c r="M23" s="18">
        <f t="shared" si="4"/>
        <v>0</v>
      </c>
      <c r="O23" s="82"/>
      <c r="P23" s="82"/>
      <c r="Q23" s="82"/>
      <c r="R23" s="82"/>
      <c r="S23" s="82"/>
      <c r="T23" s="82"/>
      <c r="U23" s="82"/>
      <c r="V23" s="82"/>
      <c r="W23" s="82"/>
      <c r="X23" s="82"/>
    </row>
    <row r="24" spans="2:24" s="6" customFormat="1" ht="19.95" customHeight="1" x14ac:dyDescent="0.25">
      <c r="B24" s="29" t="s">
        <v>1</v>
      </c>
      <c r="C24" s="15">
        <f>C10*$C$21</f>
        <v>1073232</v>
      </c>
      <c r="D24" s="18">
        <f t="shared" si="4"/>
        <v>0</v>
      </c>
      <c r="E24" s="18">
        <f t="shared" si="4"/>
        <v>0</v>
      </c>
      <c r="F24" s="18">
        <f t="shared" si="4"/>
        <v>0</v>
      </c>
      <c r="G24" s="18">
        <f t="shared" si="4"/>
        <v>0</v>
      </c>
      <c r="H24" s="18">
        <f t="shared" si="4"/>
        <v>0</v>
      </c>
      <c r="I24" s="18">
        <f t="shared" si="4"/>
        <v>0</v>
      </c>
      <c r="J24" s="18">
        <f t="shared" si="4"/>
        <v>0</v>
      </c>
      <c r="K24" s="18">
        <f t="shared" si="4"/>
        <v>0</v>
      </c>
      <c r="L24" s="18">
        <f t="shared" si="4"/>
        <v>0</v>
      </c>
      <c r="M24" s="18">
        <f t="shared" si="4"/>
        <v>0</v>
      </c>
      <c r="O24" s="82"/>
      <c r="P24" s="82"/>
      <c r="Q24" s="82"/>
      <c r="R24" s="82"/>
      <c r="S24" s="82"/>
      <c r="T24" s="82"/>
      <c r="U24" s="82"/>
      <c r="V24" s="82"/>
      <c r="W24" s="82"/>
      <c r="X24" s="82"/>
    </row>
    <row r="25" spans="2:24" s="6" customFormat="1" ht="19.95" customHeight="1" x14ac:dyDescent="0.25">
      <c r="B25" s="29" t="s">
        <v>2</v>
      </c>
      <c r="C25" s="15">
        <f>C11*$C$21</f>
        <v>604800</v>
      </c>
      <c r="D25" s="18">
        <f t="shared" si="4"/>
        <v>0</v>
      </c>
      <c r="E25" s="18">
        <f t="shared" si="4"/>
        <v>0</v>
      </c>
      <c r="F25" s="18">
        <f t="shared" si="4"/>
        <v>0</v>
      </c>
      <c r="G25" s="18">
        <f t="shared" si="4"/>
        <v>0</v>
      </c>
      <c r="H25" s="18">
        <f t="shared" si="4"/>
        <v>0</v>
      </c>
      <c r="I25" s="18">
        <f t="shared" si="4"/>
        <v>0</v>
      </c>
      <c r="J25" s="18">
        <f t="shared" si="4"/>
        <v>0</v>
      </c>
      <c r="K25" s="18">
        <f t="shared" si="4"/>
        <v>0</v>
      </c>
      <c r="L25" s="18">
        <f t="shared" si="4"/>
        <v>0</v>
      </c>
      <c r="M25" s="18">
        <f t="shared" si="4"/>
        <v>0</v>
      </c>
      <c r="O25" s="82"/>
      <c r="P25" s="82"/>
      <c r="Q25" s="82"/>
      <c r="R25" s="82"/>
      <c r="S25" s="82"/>
      <c r="T25" s="82"/>
      <c r="U25" s="82"/>
      <c r="V25" s="82"/>
      <c r="W25" s="82"/>
      <c r="X25" s="82"/>
    </row>
    <row r="26" spans="2:24" s="6" customFormat="1" ht="19.95" customHeight="1" x14ac:dyDescent="0.25">
      <c r="B26" s="92" t="s">
        <v>17</v>
      </c>
      <c r="C26" s="92"/>
      <c r="D26" s="19">
        <f>C19*C21</f>
        <v>24000</v>
      </c>
      <c r="E26" s="31"/>
    </row>
    <row r="27" spans="2:24" s="6" customFormat="1" ht="19.95" customHeight="1" x14ac:dyDescent="0.25">
      <c r="B27" s="31"/>
      <c r="C27" s="8"/>
      <c r="D27" s="20"/>
    </row>
    <row r="28" spans="2:24" s="6" customFormat="1" ht="19.95" customHeight="1" x14ac:dyDescent="0.25">
      <c r="B28" s="83" t="s">
        <v>48</v>
      </c>
      <c r="C28" s="84"/>
      <c r="D28" s="18">
        <f>SUM(D23:D27)</f>
        <v>24000</v>
      </c>
      <c r="E28" s="18">
        <f t="shared" ref="E28:M28" si="5">SUM(E23:E27)</f>
        <v>0</v>
      </c>
      <c r="F28" s="18">
        <f t="shared" si="5"/>
        <v>0</v>
      </c>
      <c r="G28" s="18">
        <f t="shared" si="5"/>
        <v>0</v>
      </c>
      <c r="H28" s="18">
        <f t="shared" si="5"/>
        <v>0</v>
      </c>
      <c r="I28" s="18">
        <f t="shared" si="5"/>
        <v>0</v>
      </c>
      <c r="J28" s="18">
        <f t="shared" si="5"/>
        <v>0</v>
      </c>
      <c r="K28" s="18">
        <f t="shared" si="5"/>
        <v>0</v>
      </c>
      <c r="L28" s="18">
        <f t="shared" si="5"/>
        <v>0</v>
      </c>
      <c r="M28" s="18">
        <f t="shared" si="5"/>
        <v>0</v>
      </c>
    </row>
    <row r="29" spans="2:24" s="6" customFormat="1" ht="19.8" customHeight="1" x14ac:dyDescent="0.25">
      <c r="C29" s="8"/>
      <c r="D29" s="21"/>
      <c r="E29" s="31" t="s">
        <v>47</v>
      </c>
      <c r="F29" s="21"/>
      <c r="G29" s="21"/>
      <c r="H29" s="21"/>
      <c r="I29" s="21"/>
      <c r="J29" s="21"/>
      <c r="K29" s="21"/>
      <c r="L29" s="21"/>
      <c r="M29" s="21"/>
    </row>
    <row r="30" spans="2:24" s="6" customFormat="1" ht="19.95" customHeight="1" x14ac:dyDescent="0.25">
      <c r="C30" s="8"/>
      <c r="D30" s="22"/>
    </row>
    <row r="31" spans="2:24" s="6" customFormat="1" ht="19.95" customHeight="1" x14ac:dyDescent="0.25">
      <c r="B31" s="79" t="s">
        <v>49</v>
      </c>
      <c r="C31" s="79"/>
      <c r="D31" s="83"/>
      <c r="E31" s="23">
        <f>D28+F28+H28+J28+L28</f>
        <v>24000</v>
      </c>
      <c r="F31" s="28" t="s">
        <v>19</v>
      </c>
      <c r="H31" s="79" t="s">
        <v>52</v>
      </c>
      <c r="I31" s="79"/>
      <c r="J31" s="77"/>
      <c r="K31" s="77"/>
      <c r="L31" s="77"/>
      <c r="M31" s="77"/>
    </row>
    <row r="32" spans="2:24" s="6" customFormat="1" ht="19.95" customHeight="1" x14ac:dyDescent="0.25">
      <c r="B32" s="79" t="s">
        <v>50</v>
      </c>
      <c r="C32" s="79"/>
      <c r="D32" s="83"/>
      <c r="E32" s="23">
        <f>E31*1.21</f>
        <v>29040</v>
      </c>
      <c r="F32" s="28" t="s">
        <v>20</v>
      </c>
      <c r="H32" s="79" t="s">
        <v>53</v>
      </c>
      <c r="I32" s="79"/>
      <c r="J32" s="77"/>
      <c r="K32" s="77"/>
      <c r="L32" s="77"/>
      <c r="M32" s="77"/>
    </row>
    <row r="33" spans="1:13" s="6" customFormat="1" ht="19.95" customHeight="1" x14ac:dyDescent="0.25">
      <c r="C33" s="8"/>
      <c r="H33" s="79" t="s">
        <v>54</v>
      </c>
      <c r="I33" s="79"/>
      <c r="J33" s="77"/>
      <c r="K33" s="77"/>
      <c r="L33" s="77"/>
      <c r="M33" s="77"/>
    </row>
    <row r="34" spans="1:13" ht="19.95" customHeight="1" x14ac:dyDescent="0.3">
      <c r="B34" s="85" t="s">
        <v>30</v>
      </c>
      <c r="C34" s="86" t="s">
        <v>31</v>
      </c>
      <c r="D34" s="87"/>
      <c r="E34" s="90" t="s">
        <v>21</v>
      </c>
      <c r="F34" s="90" t="s">
        <v>22</v>
      </c>
      <c r="H34" s="79" t="s">
        <v>55</v>
      </c>
      <c r="I34" s="79"/>
      <c r="J34" s="77"/>
      <c r="K34" s="77"/>
      <c r="L34" s="77"/>
      <c r="M34" s="77"/>
    </row>
    <row r="35" spans="1:13" ht="19.95" customHeight="1" x14ac:dyDescent="0.3">
      <c r="B35" s="85"/>
      <c r="C35" s="88"/>
      <c r="D35" s="89"/>
      <c r="E35" s="91"/>
      <c r="F35" s="91"/>
      <c r="G35" s="6"/>
      <c r="H35" s="79" t="s">
        <v>56</v>
      </c>
      <c r="I35" s="79"/>
      <c r="J35" s="77"/>
      <c r="K35" s="77"/>
      <c r="L35" s="77"/>
      <c r="M35" s="77"/>
    </row>
    <row r="36" spans="1:13" ht="19.95" customHeight="1" x14ac:dyDescent="0.3">
      <c r="A36" s="25" t="s">
        <v>46</v>
      </c>
      <c r="B36" s="78" t="s">
        <v>25</v>
      </c>
      <c r="C36" s="32" t="s">
        <v>24</v>
      </c>
      <c r="D36" s="32"/>
      <c r="E36" s="2">
        <v>24000</v>
      </c>
      <c r="F36" s="2">
        <f>E36*1.21</f>
        <v>29040</v>
      </c>
      <c r="G36" s="24">
        <f>E36</f>
        <v>24000</v>
      </c>
      <c r="H36" s="79" t="s">
        <v>57</v>
      </c>
      <c r="I36" s="79"/>
      <c r="J36" s="77"/>
      <c r="K36" s="77"/>
      <c r="L36" s="77"/>
      <c r="M36" s="77"/>
    </row>
    <row r="37" spans="1:13" ht="19.95" customHeight="1" x14ac:dyDescent="0.3">
      <c r="A37" s="25">
        <v>3</v>
      </c>
      <c r="B37" s="79"/>
      <c r="C37" s="32" t="s">
        <v>32</v>
      </c>
      <c r="D37" s="32"/>
      <c r="E37" s="2">
        <f>($D$16+$D$17+$D$18)*A37</f>
        <v>0</v>
      </c>
      <c r="F37" s="2">
        <f>E38*1.21</f>
        <v>0</v>
      </c>
      <c r="G37" s="24">
        <f>E37</f>
        <v>0</v>
      </c>
      <c r="H37" s="79" t="s">
        <v>58</v>
      </c>
      <c r="I37" s="79"/>
      <c r="J37" s="77"/>
      <c r="K37" s="77"/>
      <c r="L37" s="77"/>
      <c r="M37" s="77"/>
    </row>
    <row r="38" spans="1:13" ht="19.95" customHeight="1" x14ac:dyDescent="0.3">
      <c r="A38" s="25">
        <v>9</v>
      </c>
      <c r="B38" s="79"/>
      <c r="C38" s="32" t="s">
        <v>37</v>
      </c>
      <c r="D38" s="32"/>
      <c r="E38" s="2">
        <f>($D$16+$D$17+$D$18)*A38</f>
        <v>0</v>
      </c>
      <c r="F38" s="2">
        <f>E39*1.21</f>
        <v>0</v>
      </c>
      <c r="G38" s="26"/>
      <c r="H38" s="80"/>
      <c r="I38" s="80"/>
    </row>
    <row r="39" spans="1:13" ht="19.95" customHeight="1" x14ac:dyDescent="0.3">
      <c r="A39" s="25">
        <v>3</v>
      </c>
      <c r="B39" s="78" t="s">
        <v>26</v>
      </c>
      <c r="C39" s="32" t="s">
        <v>33</v>
      </c>
      <c r="D39" s="32"/>
      <c r="E39" s="2">
        <f>(F$16+$F$17+$F$18)*A39</f>
        <v>0</v>
      </c>
      <c r="F39" s="2">
        <f t="shared" ref="F39:F47" si="6">E39*1.21</f>
        <v>0</v>
      </c>
      <c r="G39" s="24">
        <f>E38+E39</f>
        <v>0</v>
      </c>
      <c r="H39" s="78" t="s">
        <v>62</v>
      </c>
      <c r="I39" s="78"/>
      <c r="J39" s="78"/>
      <c r="K39" s="78"/>
      <c r="L39" s="78"/>
      <c r="M39" s="78"/>
    </row>
    <row r="40" spans="1:13" ht="19.95" customHeight="1" x14ac:dyDescent="0.3">
      <c r="A40" s="25">
        <v>9</v>
      </c>
      <c r="B40" s="79"/>
      <c r="C40" s="32" t="s">
        <v>38</v>
      </c>
      <c r="D40" s="32"/>
      <c r="E40" s="2">
        <f>(F$16+$F$17+$F$18)*A40</f>
        <v>0</v>
      </c>
      <c r="F40" s="2">
        <f t="shared" si="6"/>
        <v>0</v>
      </c>
      <c r="G40" s="26"/>
      <c r="H40" s="78"/>
      <c r="I40" s="78"/>
      <c r="J40" s="78"/>
      <c r="K40" s="78"/>
      <c r="L40" s="78"/>
      <c r="M40" s="78"/>
    </row>
    <row r="41" spans="1:13" ht="19.95" customHeight="1" x14ac:dyDescent="0.3">
      <c r="A41" s="25">
        <v>3</v>
      </c>
      <c r="B41" s="78" t="s">
        <v>27</v>
      </c>
      <c r="C41" s="32" t="s">
        <v>34</v>
      </c>
      <c r="D41" s="32"/>
      <c r="E41" s="2">
        <f>(H$16+$H$17+$H$18)*A41</f>
        <v>0</v>
      </c>
      <c r="F41" s="2">
        <f t="shared" si="6"/>
        <v>0</v>
      </c>
      <c r="G41" s="24">
        <f>E40+E41</f>
        <v>0</v>
      </c>
      <c r="H41" s="78"/>
      <c r="I41" s="78"/>
      <c r="J41" s="78"/>
      <c r="K41" s="78"/>
      <c r="L41" s="78"/>
      <c r="M41" s="78"/>
    </row>
    <row r="42" spans="1:13" ht="19.95" customHeight="1" x14ac:dyDescent="0.3">
      <c r="A42" s="25">
        <v>9</v>
      </c>
      <c r="B42" s="79"/>
      <c r="C42" s="32" t="s">
        <v>39</v>
      </c>
      <c r="D42" s="32"/>
      <c r="E42" s="2">
        <f>(H$16+$H$17+$H$18)*A42</f>
        <v>0</v>
      </c>
      <c r="F42" s="2">
        <f t="shared" si="6"/>
        <v>0</v>
      </c>
      <c r="G42" s="26"/>
      <c r="H42" s="78"/>
      <c r="I42" s="78"/>
      <c r="J42" s="78"/>
      <c r="K42" s="78"/>
      <c r="L42" s="78"/>
      <c r="M42" s="78"/>
    </row>
    <row r="43" spans="1:13" ht="19.95" customHeight="1" x14ac:dyDescent="0.3">
      <c r="A43" s="25">
        <v>3</v>
      </c>
      <c r="B43" s="78" t="s">
        <v>28</v>
      </c>
      <c r="C43" s="32" t="s">
        <v>35</v>
      </c>
      <c r="D43" s="32"/>
      <c r="E43" s="2">
        <f>(J$16+$J$17+$J$18)*A43</f>
        <v>0</v>
      </c>
      <c r="F43" s="2">
        <f t="shared" si="6"/>
        <v>0</v>
      </c>
      <c r="G43" s="24">
        <f>E42+E43</f>
        <v>0</v>
      </c>
      <c r="H43" s="78"/>
      <c r="I43" s="78"/>
      <c r="J43" s="78"/>
      <c r="K43" s="78"/>
      <c r="L43" s="78"/>
      <c r="M43" s="78"/>
    </row>
    <row r="44" spans="1:13" ht="19.95" customHeight="1" x14ac:dyDescent="0.3">
      <c r="A44" s="25">
        <v>9</v>
      </c>
      <c r="B44" s="79"/>
      <c r="C44" s="32" t="s">
        <v>40</v>
      </c>
      <c r="D44" s="32"/>
      <c r="E44" s="2">
        <f>(J$16+$J$17+$J$18)*A44</f>
        <v>0</v>
      </c>
      <c r="F44" s="2">
        <f t="shared" si="6"/>
        <v>0</v>
      </c>
      <c r="G44" s="26"/>
      <c r="H44" s="78"/>
      <c r="I44" s="78"/>
      <c r="J44" s="78"/>
      <c r="K44" s="78"/>
      <c r="L44" s="78"/>
      <c r="M44" s="78"/>
    </row>
    <row r="45" spans="1:13" ht="19.95" customHeight="1" x14ac:dyDescent="0.3">
      <c r="A45" s="25">
        <v>3</v>
      </c>
      <c r="B45" s="78" t="s">
        <v>29</v>
      </c>
      <c r="C45" s="32" t="s">
        <v>36</v>
      </c>
      <c r="D45" s="32"/>
      <c r="E45" s="2">
        <f>(L$16+$L$17+$L$18)*A45</f>
        <v>0</v>
      </c>
      <c r="F45" s="2">
        <f t="shared" si="6"/>
        <v>0</v>
      </c>
      <c r="G45" s="24">
        <f>E44+E45</f>
        <v>0</v>
      </c>
      <c r="H45" s="78"/>
      <c r="I45" s="78"/>
      <c r="J45" s="78"/>
      <c r="K45" s="78"/>
      <c r="L45" s="78"/>
      <c r="M45" s="78"/>
    </row>
    <row r="46" spans="1:13" ht="19.95" customHeight="1" x14ac:dyDescent="0.3">
      <c r="A46" s="25">
        <v>9</v>
      </c>
      <c r="B46" s="79"/>
      <c r="C46" s="32" t="s">
        <v>41</v>
      </c>
      <c r="D46" s="32"/>
      <c r="E46" s="2">
        <f>(L$16+$L$17+$L$18)*A46</f>
        <v>0</v>
      </c>
      <c r="F46" s="2">
        <f t="shared" si="6"/>
        <v>0</v>
      </c>
      <c r="G46" s="24">
        <f>E46</f>
        <v>0</v>
      </c>
      <c r="H46" s="78"/>
      <c r="I46" s="78"/>
      <c r="J46" s="78"/>
      <c r="K46" s="78"/>
      <c r="L46" s="78"/>
      <c r="M46" s="78"/>
    </row>
    <row r="47" spans="1:13" ht="40.049999999999997" customHeight="1" x14ac:dyDescent="0.3">
      <c r="A47" s="26"/>
      <c r="B47" s="3"/>
      <c r="C47" s="4"/>
      <c r="D47" s="5" t="s">
        <v>23</v>
      </c>
      <c r="E47" s="7">
        <f>SUM(E36:E46)</f>
        <v>24000</v>
      </c>
      <c r="F47" s="7">
        <f t="shared" si="6"/>
        <v>29040</v>
      </c>
      <c r="G47" s="27">
        <f>SUM(G36:G46)</f>
        <v>24000</v>
      </c>
      <c r="H47" s="78"/>
      <c r="I47" s="78"/>
      <c r="J47" s="78"/>
      <c r="K47" s="78"/>
      <c r="L47" s="78"/>
      <c r="M47" s="78"/>
    </row>
    <row r="48" spans="1:13" ht="19.95" customHeight="1" x14ac:dyDescent="0.3">
      <c r="H48" s="78"/>
      <c r="I48" s="78"/>
      <c r="J48" s="78"/>
      <c r="K48" s="78"/>
      <c r="L48" s="78"/>
      <c r="M48" s="78"/>
    </row>
    <row r="49" spans="2:13" ht="19.95" customHeight="1" x14ac:dyDescent="0.3">
      <c r="B49" s="74" t="s">
        <v>59</v>
      </c>
      <c r="C49" s="74"/>
      <c r="D49" s="74"/>
      <c r="E49" s="74"/>
      <c r="F49" s="74"/>
      <c r="H49" s="78"/>
      <c r="I49" s="78"/>
      <c r="J49" s="78"/>
      <c r="K49" s="78"/>
      <c r="L49" s="78"/>
      <c r="M49" s="78"/>
    </row>
  </sheetData>
  <sheetProtection algorithmName="SHA-512" hashValue="edGMfC7ebg4stYNyNBuaVxRprYbbSJkh/rPHLRhqKN96pOzxUZngH1NEPtestqwiYAtkEop2gYmhL+ScW1vg1g==" saltValue="dX9yPlpojxINBoGj9LEzQQ==" spinCount="100000" sheet="1" objects="1" scenarios="1" selectLockedCells="1"/>
  <mergeCells count="53">
    <mergeCell ref="L14:M14"/>
    <mergeCell ref="K1:M1"/>
    <mergeCell ref="C3:E3"/>
    <mergeCell ref="C4:E4"/>
    <mergeCell ref="C5:E5"/>
    <mergeCell ref="L7:M7"/>
    <mergeCell ref="J7:K7"/>
    <mergeCell ref="D21:E21"/>
    <mergeCell ref="F21:G21"/>
    <mergeCell ref="H21:I21"/>
    <mergeCell ref="J21:K21"/>
    <mergeCell ref="D14:E14"/>
    <mergeCell ref="F14:G14"/>
    <mergeCell ref="H14:I14"/>
    <mergeCell ref="J14:K14"/>
    <mergeCell ref="H36:I36"/>
    <mergeCell ref="H37:I37"/>
    <mergeCell ref="B26:C26"/>
    <mergeCell ref="D7:E7"/>
    <mergeCell ref="F7:G7"/>
    <mergeCell ref="H7:I7"/>
    <mergeCell ref="O2:X18"/>
    <mergeCell ref="O21:X25"/>
    <mergeCell ref="H39:M49"/>
    <mergeCell ref="L21:M21"/>
    <mergeCell ref="B39:B40"/>
    <mergeCell ref="B28:C28"/>
    <mergeCell ref="B31:D31"/>
    <mergeCell ref="H31:I31"/>
    <mergeCell ref="B32:D32"/>
    <mergeCell ref="H32:I32"/>
    <mergeCell ref="H33:I33"/>
    <mergeCell ref="B34:B35"/>
    <mergeCell ref="C34:D35"/>
    <mergeCell ref="E34:E35"/>
    <mergeCell ref="F34:F35"/>
    <mergeCell ref="B36:B38"/>
    <mergeCell ref="B49:F49"/>
    <mergeCell ref="H4:M5"/>
    <mergeCell ref="H2:M2"/>
    <mergeCell ref="J32:M32"/>
    <mergeCell ref="J33:M33"/>
    <mergeCell ref="J34:M34"/>
    <mergeCell ref="J35:M35"/>
    <mergeCell ref="J36:M36"/>
    <mergeCell ref="J37:M37"/>
    <mergeCell ref="B41:B42"/>
    <mergeCell ref="B43:B44"/>
    <mergeCell ref="B45:B46"/>
    <mergeCell ref="H34:I34"/>
    <mergeCell ref="H38:I38"/>
    <mergeCell ref="J31:M31"/>
    <mergeCell ref="H35:I35"/>
  </mergeCells>
  <pageMargins left="0.70866141732283472" right="0.70866141732283472" top="1.1417322834645669" bottom="0.74803149606299213" header="0.31496062992125984" footer="0.31496062992125984"/>
  <pageSetup paperSize="9" scale="39" orientation="landscape" r:id="rId1"/>
  <headerFooter>
    <oddHeader>&amp;L&amp;G</oddHeader>
    <oddFooter>&amp;L&amp;G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
  <sheetViews>
    <sheetView showGridLines="0" zoomScale="90" zoomScaleNormal="90" workbookViewId="0">
      <selection activeCell="F2" sqref="F2"/>
    </sheetView>
  </sheetViews>
  <sheetFormatPr defaultColWidth="10.6640625" defaultRowHeight="19.95" customHeight="1" x14ac:dyDescent="0.3"/>
  <cols>
    <col min="1" max="1" width="10.6640625" style="59"/>
    <col min="2" max="2" width="20.77734375" style="59" customWidth="1"/>
    <col min="3" max="3" width="16.6640625" style="72" customWidth="1"/>
    <col min="4" max="13" width="16.6640625" style="59" customWidth="1"/>
    <col min="14" max="16384" width="10.6640625" style="59"/>
  </cols>
  <sheetData>
    <row r="1" spans="2:14" s="34" customFormat="1" ht="19.95" customHeight="1" x14ac:dyDescent="0.25">
      <c r="C1" s="35"/>
      <c r="H1" s="36"/>
      <c r="I1" s="36"/>
      <c r="J1" s="36"/>
      <c r="K1" s="101"/>
      <c r="L1" s="101"/>
      <c r="M1" s="101"/>
    </row>
    <row r="2" spans="2:14" s="37" customFormat="1" ht="30" customHeight="1" x14ac:dyDescent="0.3">
      <c r="F2" s="38" t="s">
        <v>45</v>
      </c>
      <c r="H2" s="39"/>
      <c r="I2" s="39"/>
      <c r="J2" s="39"/>
      <c r="K2" s="40"/>
      <c r="L2" s="39"/>
      <c r="M2" s="39"/>
    </row>
    <row r="3" spans="2:14" s="37" customFormat="1" ht="19.95" customHeight="1" x14ac:dyDescent="0.3">
      <c r="B3" s="41" t="s">
        <v>0</v>
      </c>
      <c r="C3" s="97" t="s">
        <v>42</v>
      </c>
      <c r="D3" s="98"/>
      <c r="E3" s="99"/>
      <c r="F3" s="42">
        <v>0.98750000000000004</v>
      </c>
      <c r="H3" s="39"/>
      <c r="I3" s="102"/>
      <c r="J3" s="102"/>
      <c r="K3" s="39"/>
      <c r="L3" s="43"/>
      <c r="M3" s="43"/>
    </row>
    <row r="4" spans="2:14" s="37" customFormat="1" ht="19.95" customHeight="1" x14ac:dyDescent="0.3">
      <c r="B4" s="41" t="s">
        <v>1</v>
      </c>
      <c r="C4" s="97" t="s">
        <v>43</v>
      </c>
      <c r="D4" s="98"/>
      <c r="E4" s="99"/>
      <c r="F4" s="42">
        <v>9.6500000000000002E-2</v>
      </c>
      <c r="H4" s="39"/>
      <c r="I4" s="102"/>
      <c r="J4" s="102"/>
      <c r="K4" s="39"/>
      <c r="L4" s="43"/>
      <c r="M4" s="43"/>
    </row>
    <row r="5" spans="2:14" s="37" customFormat="1" ht="19.95" customHeight="1" x14ac:dyDescent="0.3">
      <c r="B5" s="41" t="s">
        <v>2</v>
      </c>
      <c r="C5" s="97" t="s">
        <v>44</v>
      </c>
      <c r="D5" s="98"/>
      <c r="E5" s="99"/>
      <c r="F5" s="42">
        <v>3.1399999999999997E-2</v>
      </c>
      <c r="H5" s="39"/>
      <c r="I5" s="102"/>
      <c r="J5" s="102"/>
      <c r="K5" s="39"/>
      <c r="L5" s="43"/>
      <c r="M5" s="43"/>
    </row>
    <row r="6" spans="2:14" s="37" customFormat="1" ht="19.95" customHeight="1" x14ac:dyDescent="0.3">
      <c r="C6" s="44"/>
      <c r="L6" s="45"/>
    </row>
    <row r="7" spans="2:14" s="37" customFormat="1" ht="19.95" customHeight="1" x14ac:dyDescent="0.3">
      <c r="C7" s="46"/>
      <c r="D7" s="100" t="s">
        <v>5</v>
      </c>
      <c r="E7" s="100"/>
      <c r="F7" s="100" t="s">
        <v>6</v>
      </c>
      <c r="G7" s="100"/>
      <c r="H7" s="100" t="s">
        <v>7</v>
      </c>
      <c r="I7" s="100"/>
      <c r="J7" s="100" t="s">
        <v>8</v>
      </c>
      <c r="K7" s="100"/>
      <c r="L7" s="100" t="s">
        <v>9</v>
      </c>
      <c r="M7" s="100"/>
    </row>
    <row r="8" spans="2:14" s="34" customFormat="1" ht="49.95" customHeight="1" x14ac:dyDescent="0.25">
      <c r="B8" s="41" t="s">
        <v>48</v>
      </c>
      <c r="C8" s="47" t="s">
        <v>15</v>
      </c>
      <c r="D8" s="48" t="s">
        <v>3</v>
      </c>
      <c r="E8" s="48" t="s">
        <v>18</v>
      </c>
      <c r="F8" s="48" t="s">
        <v>3</v>
      </c>
      <c r="G8" s="48" t="s">
        <v>18</v>
      </c>
      <c r="H8" s="48" t="s">
        <v>3</v>
      </c>
      <c r="I8" s="48" t="s">
        <v>18</v>
      </c>
      <c r="J8" s="48" t="s">
        <v>3</v>
      </c>
      <c r="K8" s="48" t="s">
        <v>18</v>
      </c>
      <c r="L8" s="48" t="s">
        <v>3</v>
      </c>
      <c r="M8" s="48" t="s">
        <v>18</v>
      </c>
    </row>
    <row r="9" spans="2:14" s="34" customFormat="1" ht="19.95" customHeight="1" x14ac:dyDescent="0.25">
      <c r="B9" s="41" t="s">
        <v>0</v>
      </c>
      <c r="C9" s="49">
        <v>5222</v>
      </c>
      <c r="D9" s="49">
        <v>5222</v>
      </c>
      <c r="E9" s="49">
        <f>D9*0.8</f>
        <v>4177.6000000000004</v>
      </c>
      <c r="F9" s="49">
        <v>5744</v>
      </c>
      <c r="G9" s="49">
        <f>F9*0.8</f>
        <v>4595.2</v>
      </c>
      <c r="H9" s="49">
        <v>6265</v>
      </c>
      <c r="I9" s="49">
        <f>H9*0.8</f>
        <v>5012</v>
      </c>
      <c r="J9" s="49">
        <v>6787</v>
      </c>
      <c r="K9" s="49">
        <f>J9*0.8</f>
        <v>5429.6</v>
      </c>
      <c r="L9" s="49">
        <v>7830</v>
      </c>
      <c r="M9" s="49">
        <f>L9*0.8</f>
        <v>6264</v>
      </c>
      <c r="N9" s="50"/>
    </row>
    <row r="10" spans="2:14" s="34" customFormat="1" ht="19.95" customHeight="1" x14ac:dyDescent="0.25">
      <c r="B10" s="41" t="s">
        <v>1</v>
      </c>
      <c r="C10" s="49">
        <v>89436</v>
      </c>
      <c r="D10" s="49">
        <v>89436</v>
      </c>
      <c r="E10" s="49">
        <f t="shared" ref="E10:E11" si="0">D10*0.8</f>
        <v>71548.800000000003</v>
      </c>
      <c r="F10" s="49">
        <v>101770</v>
      </c>
      <c r="G10" s="49">
        <f>F10*0.8</f>
        <v>81416</v>
      </c>
      <c r="H10" s="49">
        <v>114103</v>
      </c>
      <c r="I10" s="49">
        <f>H10*0.8</f>
        <v>91282.400000000009</v>
      </c>
      <c r="J10" s="49">
        <v>126437</v>
      </c>
      <c r="K10" s="49">
        <f>J10*0.8</f>
        <v>101149.6</v>
      </c>
      <c r="L10" s="49">
        <v>201456</v>
      </c>
      <c r="M10" s="49">
        <f>L10*0.8</f>
        <v>161164.80000000002</v>
      </c>
      <c r="N10" s="50"/>
    </row>
    <row r="11" spans="2:14" s="34" customFormat="1" ht="19.95" customHeight="1" x14ac:dyDescent="0.25">
      <c r="B11" s="41" t="s">
        <v>2</v>
      </c>
      <c r="C11" s="49">
        <v>50400</v>
      </c>
      <c r="D11" s="49">
        <v>50400</v>
      </c>
      <c r="E11" s="49">
        <f t="shared" si="0"/>
        <v>40320</v>
      </c>
      <c r="F11" s="49">
        <v>63360</v>
      </c>
      <c r="G11" s="49">
        <f>F11*0.8</f>
        <v>50688</v>
      </c>
      <c r="H11" s="49">
        <v>76320</v>
      </c>
      <c r="I11" s="49">
        <f>H11*0.8</f>
        <v>61056</v>
      </c>
      <c r="J11" s="49">
        <v>89280</v>
      </c>
      <c r="K11" s="49">
        <f>J11*0.8</f>
        <v>71424</v>
      </c>
      <c r="L11" s="49">
        <v>115200</v>
      </c>
      <c r="M11" s="49">
        <f>L11*0.8</f>
        <v>92160</v>
      </c>
      <c r="N11" s="50"/>
    </row>
    <row r="12" spans="2:14" s="34" customFormat="1" ht="19.95" customHeight="1" x14ac:dyDescent="0.25">
      <c r="B12" s="41" t="s">
        <v>4</v>
      </c>
      <c r="C12" s="49">
        <v>1</v>
      </c>
      <c r="D12" s="50"/>
    </row>
    <row r="13" spans="2:14" s="34" customFormat="1" ht="19.95" customHeight="1" x14ac:dyDescent="0.25">
      <c r="B13" s="37"/>
      <c r="C13" s="50"/>
      <c r="D13" s="50"/>
    </row>
    <row r="14" spans="2:14" s="34" customFormat="1" ht="19.95" customHeight="1" x14ac:dyDescent="0.25">
      <c r="C14" s="51"/>
      <c r="D14" s="100" t="s">
        <v>5</v>
      </c>
      <c r="E14" s="100"/>
      <c r="F14" s="100" t="s">
        <v>6</v>
      </c>
      <c r="G14" s="100"/>
      <c r="H14" s="100" t="s">
        <v>7</v>
      </c>
      <c r="I14" s="100"/>
      <c r="J14" s="100" t="s">
        <v>8</v>
      </c>
      <c r="K14" s="100"/>
      <c r="L14" s="100" t="s">
        <v>9</v>
      </c>
      <c r="M14" s="100"/>
    </row>
    <row r="15" spans="2:14" s="34" customFormat="1" ht="43.2" customHeight="1" x14ac:dyDescent="0.25">
      <c r="B15" s="41" t="s">
        <v>48</v>
      </c>
      <c r="C15" s="47" t="s">
        <v>15</v>
      </c>
      <c r="D15" s="48" t="s">
        <v>3</v>
      </c>
      <c r="E15" s="48" t="s">
        <v>18</v>
      </c>
      <c r="F15" s="48" t="s">
        <v>3</v>
      </c>
      <c r="G15" s="48" t="s">
        <v>18</v>
      </c>
      <c r="H15" s="48" t="s">
        <v>3</v>
      </c>
      <c r="I15" s="48" t="s">
        <v>18</v>
      </c>
      <c r="J15" s="48" t="s">
        <v>3</v>
      </c>
      <c r="K15" s="48" t="s">
        <v>18</v>
      </c>
      <c r="L15" s="48" t="s">
        <v>3</v>
      </c>
      <c r="M15" s="48" t="s">
        <v>18</v>
      </c>
    </row>
    <row r="16" spans="2:14" s="34" customFormat="1" ht="19.95" customHeight="1" x14ac:dyDescent="0.25">
      <c r="B16" s="41" t="s">
        <v>0</v>
      </c>
      <c r="C16" s="49">
        <v>5222</v>
      </c>
      <c r="D16" s="52">
        <f t="shared" ref="D16:M16" si="1">D9*$F$3</f>
        <v>5156.7250000000004</v>
      </c>
      <c r="E16" s="52">
        <f t="shared" si="1"/>
        <v>4125.38</v>
      </c>
      <c r="F16" s="52">
        <f t="shared" si="1"/>
        <v>5672.2</v>
      </c>
      <c r="G16" s="52">
        <f t="shared" si="1"/>
        <v>4537.76</v>
      </c>
      <c r="H16" s="52">
        <f t="shared" si="1"/>
        <v>6186.6875</v>
      </c>
      <c r="I16" s="52">
        <f t="shared" si="1"/>
        <v>4949.3500000000004</v>
      </c>
      <c r="J16" s="52">
        <f t="shared" si="1"/>
        <v>6702.1625000000004</v>
      </c>
      <c r="K16" s="52">
        <f t="shared" si="1"/>
        <v>5361.7300000000005</v>
      </c>
      <c r="L16" s="52">
        <f t="shared" si="1"/>
        <v>7732.125</v>
      </c>
      <c r="M16" s="52">
        <f t="shared" si="1"/>
        <v>6185.7000000000007</v>
      </c>
    </row>
    <row r="17" spans="2:13" s="34" customFormat="1" ht="19.95" customHeight="1" x14ac:dyDescent="0.25">
      <c r="B17" s="41" t="s">
        <v>1</v>
      </c>
      <c r="C17" s="49">
        <v>89436</v>
      </c>
      <c r="D17" s="52">
        <f t="shared" ref="D17:M17" si="2">D10*$F$4</f>
        <v>8630.5740000000005</v>
      </c>
      <c r="E17" s="52">
        <f t="shared" si="2"/>
        <v>6904.4592000000002</v>
      </c>
      <c r="F17" s="52">
        <f t="shared" si="2"/>
        <v>9820.8050000000003</v>
      </c>
      <c r="G17" s="52">
        <f t="shared" si="2"/>
        <v>7856.6440000000002</v>
      </c>
      <c r="H17" s="52">
        <f t="shared" si="2"/>
        <v>11010.9395</v>
      </c>
      <c r="I17" s="52">
        <f t="shared" si="2"/>
        <v>8808.7516000000014</v>
      </c>
      <c r="J17" s="52">
        <f t="shared" si="2"/>
        <v>12201.1705</v>
      </c>
      <c r="K17" s="52">
        <f t="shared" si="2"/>
        <v>9760.9364000000005</v>
      </c>
      <c r="L17" s="52">
        <f t="shared" si="2"/>
        <v>19440.504000000001</v>
      </c>
      <c r="M17" s="52">
        <f t="shared" si="2"/>
        <v>15552.403200000002</v>
      </c>
    </row>
    <row r="18" spans="2:13" s="34" customFormat="1" ht="19.95" customHeight="1" x14ac:dyDescent="0.25">
      <c r="B18" s="41" t="s">
        <v>2</v>
      </c>
      <c r="C18" s="49">
        <v>50400</v>
      </c>
      <c r="D18" s="52">
        <f t="shared" ref="D18:M18" si="3">D11*$F$5</f>
        <v>1582.56</v>
      </c>
      <c r="E18" s="52">
        <f t="shared" si="3"/>
        <v>1266.048</v>
      </c>
      <c r="F18" s="52">
        <f t="shared" si="3"/>
        <v>1989.5039999999999</v>
      </c>
      <c r="G18" s="52">
        <f t="shared" si="3"/>
        <v>1591.6031999999998</v>
      </c>
      <c r="H18" s="52">
        <f t="shared" si="3"/>
        <v>2396.4479999999999</v>
      </c>
      <c r="I18" s="52">
        <f t="shared" si="3"/>
        <v>1917.1583999999998</v>
      </c>
      <c r="J18" s="52">
        <f t="shared" si="3"/>
        <v>2803.3919999999998</v>
      </c>
      <c r="K18" s="52">
        <f t="shared" si="3"/>
        <v>2242.7135999999996</v>
      </c>
      <c r="L18" s="52">
        <f t="shared" si="3"/>
        <v>3617.2799999999997</v>
      </c>
      <c r="M18" s="52">
        <f t="shared" si="3"/>
        <v>2893.8239999999996</v>
      </c>
    </row>
    <row r="19" spans="2:13" s="34" customFormat="1" ht="19.95" customHeight="1" x14ac:dyDescent="0.25">
      <c r="B19" s="41" t="s">
        <v>4</v>
      </c>
      <c r="C19" s="49">
        <v>2000</v>
      </c>
      <c r="D19" s="50"/>
      <c r="E19" s="37"/>
    </row>
    <row r="20" spans="2:13" s="34" customFormat="1" ht="19.95" customHeight="1" x14ac:dyDescent="0.25">
      <c r="B20" s="37"/>
      <c r="C20" s="50"/>
      <c r="D20" s="50"/>
    </row>
    <row r="21" spans="2:13" s="34" customFormat="1" ht="19.95" customHeight="1" x14ac:dyDescent="0.25">
      <c r="C21" s="49">
        <v>12</v>
      </c>
      <c r="D21" s="100" t="s">
        <v>10</v>
      </c>
      <c r="E21" s="100"/>
      <c r="F21" s="100" t="s">
        <v>11</v>
      </c>
      <c r="G21" s="100"/>
      <c r="H21" s="100" t="s">
        <v>12</v>
      </c>
      <c r="I21" s="100"/>
      <c r="J21" s="100" t="s">
        <v>13</v>
      </c>
      <c r="K21" s="100"/>
      <c r="L21" s="100" t="s">
        <v>14</v>
      </c>
      <c r="M21" s="100"/>
    </row>
    <row r="22" spans="2:13" s="34" customFormat="1" ht="49.95" customHeight="1" x14ac:dyDescent="0.25">
      <c r="B22" s="41" t="s">
        <v>48</v>
      </c>
      <c r="C22" s="47" t="s">
        <v>16</v>
      </c>
      <c r="D22" s="48" t="s">
        <v>3</v>
      </c>
      <c r="E22" s="48" t="s">
        <v>18</v>
      </c>
      <c r="F22" s="48" t="s">
        <v>3</v>
      </c>
      <c r="G22" s="48" t="s">
        <v>18</v>
      </c>
      <c r="H22" s="48" t="s">
        <v>3</v>
      </c>
      <c r="I22" s="48" t="s">
        <v>18</v>
      </c>
      <c r="J22" s="48" t="s">
        <v>3</v>
      </c>
      <c r="K22" s="48" t="s">
        <v>18</v>
      </c>
      <c r="L22" s="48" t="s">
        <v>3</v>
      </c>
      <c r="M22" s="48" t="s">
        <v>18</v>
      </c>
    </row>
    <row r="23" spans="2:13" s="34" customFormat="1" ht="19.95" customHeight="1" x14ac:dyDescent="0.25">
      <c r="B23" s="41" t="s">
        <v>0</v>
      </c>
      <c r="C23" s="49">
        <f>C9*$C$21</f>
        <v>62664</v>
      </c>
      <c r="D23" s="52">
        <f t="shared" ref="D23:M23" si="4">D16*$C$21</f>
        <v>61880.700000000004</v>
      </c>
      <c r="E23" s="52">
        <f t="shared" si="4"/>
        <v>49504.56</v>
      </c>
      <c r="F23" s="52">
        <f t="shared" si="4"/>
        <v>68066.399999999994</v>
      </c>
      <c r="G23" s="52">
        <f t="shared" si="4"/>
        <v>54453.120000000003</v>
      </c>
      <c r="H23" s="52">
        <f t="shared" si="4"/>
        <v>74240.25</v>
      </c>
      <c r="I23" s="52">
        <f t="shared" si="4"/>
        <v>59392.200000000004</v>
      </c>
      <c r="J23" s="52">
        <f t="shared" si="4"/>
        <v>80425.950000000012</v>
      </c>
      <c r="K23" s="52">
        <f t="shared" si="4"/>
        <v>64340.760000000009</v>
      </c>
      <c r="L23" s="52">
        <f t="shared" si="4"/>
        <v>92785.5</v>
      </c>
      <c r="M23" s="52">
        <f t="shared" si="4"/>
        <v>74228.400000000009</v>
      </c>
    </row>
    <row r="24" spans="2:13" s="34" customFormat="1" ht="19.95" customHeight="1" x14ac:dyDescent="0.25">
      <c r="B24" s="41" t="s">
        <v>1</v>
      </c>
      <c r="C24" s="49">
        <f>C10*$C$21</f>
        <v>1073232</v>
      </c>
      <c r="D24" s="52">
        <f t="shared" ref="D24:M24" si="5">D17*$C$21</f>
        <v>103566.88800000001</v>
      </c>
      <c r="E24" s="52">
        <f t="shared" si="5"/>
        <v>82853.510399999999</v>
      </c>
      <c r="F24" s="52">
        <f t="shared" si="5"/>
        <v>117849.66</v>
      </c>
      <c r="G24" s="52">
        <f t="shared" si="5"/>
        <v>94279.728000000003</v>
      </c>
      <c r="H24" s="52">
        <f t="shared" si="5"/>
        <v>132131.274</v>
      </c>
      <c r="I24" s="52">
        <f t="shared" si="5"/>
        <v>105705.01920000001</v>
      </c>
      <c r="J24" s="52">
        <f t="shared" si="5"/>
        <v>146414.046</v>
      </c>
      <c r="K24" s="52">
        <f t="shared" si="5"/>
        <v>117131.23680000001</v>
      </c>
      <c r="L24" s="52">
        <f t="shared" si="5"/>
        <v>233286.04800000001</v>
      </c>
      <c r="M24" s="52">
        <f t="shared" si="5"/>
        <v>186628.83840000004</v>
      </c>
    </row>
    <row r="25" spans="2:13" s="34" customFormat="1" ht="19.95" customHeight="1" x14ac:dyDescent="0.25">
      <c r="B25" s="41" t="s">
        <v>2</v>
      </c>
      <c r="C25" s="49">
        <f>C11*$C$21</f>
        <v>604800</v>
      </c>
      <c r="D25" s="52">
        <f t="shared" ref="D25:M25" si="6">D18*$C$21</f>
        <v>18990.72</v>
      </c>
      <c r="E25" s="52">
        <f t="shared" si="6"/>
        <v>15192.576000000001</v>
      </c>
      <c r="F25" s="52">
        <f t="shared" si="6"/>
        <v>23874.047999999999</v>
      </c>
      <c r="G25" s="52">
        <f t="shared" si="6"/>
        <v>19099.238399999998</v>
      </c>
      <c r="H25" s="52">
        <f t="shared" si="6"/>
        <v>28757.375999999997</v>
      </c>
      <c r="I25" s="52">
        <f t="shared" si="6"/>
        <v>23005.900799999996</v>
      </c>
      <c r="J25" s="52">
        <f t="shared" si="6"/>
        <v>33640.703999999998</v>
      </c>
      <c r="K25" s="52">
        <f t="shared" si="6"/>
        <v>26912.563199999997</v>
      </c>
      <c r="L25" s="52">
        <f t="shared" si="6"/>
        <v>43407.360000000001</v>
      </c>
      <c r="M25" s="52">
        <f t="shared" si="6"/>
        <v>34725.887999999992</v>
      </c>
    </row>
    <row r="26" spans="2:13" s="34" customFormat="1" ht="19.95" customHeight="1" x14ac:dyDescent="0.25">
      <c r="B26" s="105" t="s">
        <v>17</v>
      </c>
      <c r="C26" s="105"/>
      <c r="D26" s="53">
        <f>C19*C21</f>
        <v>24000</v>
      </c>
      <c r="E26" s="37"/>
    </row>
    <row r="27" spans="2:13" s="34" customFormat="1" ht="19.95" customHeight="1" x14ac:dyDescent="0.25">
      <c r="B27" s="37"/>
      <c r="C27" s="35"/>
      <c r="D27" s="54"/>
    </row>
    <row r="28" spans="2:13" s="34" customFormat="1" ht="19.95" customHeight="1" x14ac:dyDescent="0.25">
      <c r="B28" s="104" t="s">
        <v>48</v>
      </c>
      <c r="C28" s="106"/>
      <c r="D28" s="52">
        <f>SUM(D23:D27)</f>
        <v>208438.30800000002</v>
      </c>
      <c r="E28" s="52">
        <f t="shared" ref="E28:M28" si="7">SUM(E23:E27)</f>
        <v>147550.6464</v>
      </c>
      <c r="F28" s="52">
        <f t="shared" si="7"/>
        <v>209790.10800000001</v>
      </c>
      <c r="G28" s="52">
        <f t="shared" si="7"/>
        <v>167832.0864</v>
      </c>
      <c r="H28" s="52">
        <f t="shared" si="7"/>
        <v>235128.9</v>
      </c>
      <c r="I28" s="52">
        <f t="shared" si="7"/>
        <v>188103.12000000002</v>
      </c>
      <c r="J28" s="52">
        <f t="shared" si="7"/>
        <v>260480.7</v>
      </c>
      <c r="K28" s="52">
        <f t="shared" si="7"/>
        <v>208384.56000000003</v>
      </c>
      <c r="L28" s="52">
        <f t="shared" si="7"/>
        <v>369478.908</v>
      </c>
      <c r="M28" s="52">
        <f t="shared" si="7"/>
        <v>295583.12640000001</v>
      </c>
    </row>
    <row r="29" spans="2:13" s="34" customFormat="1" ht="19.8" customHeight="1" x14ac:dyDescent="0.25">
      <c r="C29" s="35"/>
      <c r="D29" s="55"/>
      <c r="E29" s="37" t="s">
        <v>47</v>
      </c>
      <c r="F29" s="55"/>
      <c r="G29" s="55"/>
      <c r="H29" s="55"/>
      <c r="I29" s="55"/>
      <c r="J29" s="55"/>
      <c r="K29" s="55"/>
      <c r="L29" s="55"/>
      <c r="M29" s="55"/>
    </row>
    <row r="30" spans="2:13" s="34" customFormat="1" ht="19.95" customHeight="1" x14ac:dyDescent="0.25">
      <c r="C30" s="35"/>
      <c r="D30" s="56"/>
    </row>
    <row r="31" spans="2:13" s="34" customFormat="1" ht="19.95" customHeight="1" x14ac:dyDescent="0.25">
      <c r="B31" s="100" t="s">
        <v>49</v>
      </c>
      <c r="C31" s="100"/>
      <c r="D31" s="104"/>
      <c r="E31" s="57">
        <f>D28+F28+H28+J28+L28</f>
        <v>1283316.9240000001</v>
      </c>
      <c r="F31" s="58" t="s">
        <v>19</v>
      </c>
      <c r="H31" s="103"/>
      <c r="I31" s="103"/>
    </row>
    <row r="32" spans="2:13" s="34" customFormat="1" ht="19.95" customHeight="1" x14ac:dyDescent="0.25">
      <c r="B32" s="100" t="s">
        <v>50</v>
      </c>
      <c r="C32" s="100"/>
      <c r="D32" s="104"/>
      <c r="E32" s="57">
        <f>E31*1.21</f>
        <v>1552813.4780400002</v>
      </c>
      <c r="F32" s="58" t="s">
        <v>20</v>
      </c>
      <c r="H32" s="103"/>
      <c r="I32" s="103"/>
    </row>
    <row r="33" spans="1:10" s="34" customFormat="1" ht="19.95" customHeight="1" x14ac:dyDescent="0.25">
      <c r="C33" s="35"/>
      <c r="H33" s="103"/>
      <c r="I33" s="103"/>
      <c r="J33" s="54"/>
    </row>
    <row r="34" spans="1:10" ht="19.95" customHeight="1" x14ac:dyDescent="0.3">
      <c r="B34" s="114" t="s">
        <v>30</v>
      </c>
      <c r="C34" s="110" t="s">
        <v>31</v>
      </c>
      <c r="D34" s="111"/>
      <c r="E34" s="108" t="s">
        <v>21</v>
      </c>
      <c r="F34" s="108" t="s">
        <v>22</v>
      </c>
    </row>
    <row r="35" spans="1:10" ht="19.95" customHeight="1" x14ac:dyDescent="0.3">
      <c r="B35" s="114"/>
      <c r="C35" s="112"/>
      <c r="D35" s="113"/>
      <c r="E35" s="109"/>
      <c r="F35" s="109"/>
      <c r="G35" s="34"/>
    </row>
    <row r="36" spans="1:10" ht="19.95" customHeight="1" x14ac:dyDescent="0.3">
      <c r="A36" s="60" t="s">
        <v>46</v>
      </c>
      <c r="B36" s="107" t="s">
        <v>25</v>
      </c>
      <c r="C36" s="61" t="s">
        <v>24</v>
      </c>
      <c r="D36" s="61"/>
      <c r="E36" s="62">
        <v>24000</v>
      </c>
      <c r="F36" s="62">
        <f>E36*1.21</f>
        <v>29040</v>
      </c>
      <c r="G36" s="63">
        <f>E36</f>
        <v>24000</v>
      </c>
      <c r="H36" s="64"/>
    </row>
    <row r="37" spans="1:10" ht="19.95" customHeight="1" x14ac:dyDescent="0.3">
      <c r="A37" s="60">
        <v>3</v>
      </c>
      <c r="B37" s="100"/>
      <c r="C37" s="61" t="s">
        <v>32</v>
      </c>
      <c r="D37" s="61"/>
      <c r="E37" s="62">
        <f>($D$16+$D$17+$D$18)*A37</f>
        <v>46109.577000000005</v>
      </c>
      <c r="F37" s="62">
        <f>E38*1.21</f>
        <v>167377.76451000001</v>
      </c>
      <c r="G37" s="63">
        <f>E37</f>
        <v>46109.577000000005</v>
      </c>
      <c r="H37" s="60">
        <v>2025</v>
      </c>
      <c r="I37" s="65"/>
    </row>
    <row r="38" spans="1:10" ht="19.95" customHeight="1" x14ac:dyDescent="0.3">
      <c r="A38" s="60">
        <v>9</v>
      </c>
      <c r="B38" s="100"/>
      <c r="C38" s="61" t="s">
        <v>37</v>
      </c>
      <c r="D38" s="61"/>
      <c r="E38" s="62">
        <f>($D$16+$D$17+$D$18)*A38</f>
        <v>138328.731</v>
      </c>
      <c r="F38" s="62">
        <f>E39*1.21</f>
        <v>63461.507669999999</v>
      </c>
      <c r="G38" s="66"/>
      <c r="H38" s="60"/>
      <c r="I38" s="65"/>
    </row>
    <row r="39" spans="1:10" ht="19.95" customHeight="1" x14ac:dyDescent="0.3">
      <c r="A39" s="60">
        <v>3</v>
      </c>
      <c r="B39" s="107" t="s">
        <v>26</v>
      </c>
      <c r="C39" s="61" t="s">
        <v>33</v>
      </c>
      <c r="D39" s="61"/>
      <c r="E39" s="62">
        <f>(F$16+$F$17+$F$18)*A39</f>
        <v>52447.527000000002</v>
      </c>
      <c r="F39" s="62">
        <f t="shared" ref="F39:F47" si="8">E39*1.21</f>
        <v>63461.507669999999</v>
      </c>
      <c r="G39" s="63">
        <f>E38+E39</f>
        <v>190776.258</v>
      </c>
      <c r="H39" s="60">
        <v>2026</v>
      </c>
      <c r="I39" s="65"/>
    </row>
    <row r="40" spans="1:10" ht="19.95" customHeight="1" x14ac:dyDescent="0.3">
      <c r="A40" s="60">
        <v>9</v>
      </c>
      <c r="B40" s="100"/>
      <c r="C40" s="61" t="s">
        <v>38</v>
      </c>
      <c r="D40" s="61"/>
      <c r="E40" s="62">
        <f>(F$16+$F$17+$F$18)*A40</f>
        <v>157342.58100000001</v>
      </c>
      <c r="F40" s="62">
        <f t="shared" si="8"/>
        <v>190384.52301</v>
      </c>
      <c r="G40" s="66"/>
      <c r="H40" s="60"/>
      <c r="I40" s="65"/>
    </row>
    <row r="41" spans="1:10" ht="19.95" customHeight="1" x14ac:dyDescent="0.3">
      <c r="A41" s="60">
        <v>3</v>
      </c>
      <c r="B41" s="107" t="s">
        <v>27</v>
      </c>
      <c r="C41" s="61" t="s">
        <v>34</v>
      </c>
      <c r="D41" s="61"/>
      <c r="E41" s="62">
        <f>(H$16+$H$17+$H$18)*A41</f>
        <v>58782.225000000006</v>
      </c>
      <c r="F41" s="62">
        <f t="shared" si="8"/>
        <v>71126.49225000001</v>
      </c>
      <c r="G41" s="63">
        <f>E40+E41</f>
        <v>216124.80600000001</v>
      </c>
      <c r="H41" s="60">
        <v>2027</v>
      </c>
      <c r="I41" s="65"/>
    </row>
    <row r="42" spans="1:10" ht="19.95" customHeight="1" x14ac:dyDescent="0.3">
      <c r="A42" s="60">
        <v>9</v>
      </c>
      <c r="B42" s="100"/>
      <c r="C42" s="61" t="s">
        <v>39</v>
      </c>
      <c r="D42" s="61"/>
      <c r="E42" s="62">
        <f>(H$16+$H$17+$H$18)*A42</f>
        <v>176346.67500000002</v>
      </c>
      <c r="F42" s="62">
        <f t="shared" si="8"/>
        <v>213379.47675</v>
      </c>
      <c r="G42" s="66"/>
      <c r="H42" s="60"/>
      <c r="I42" s="65"/>
    </row>
    <row r="43" spans="1:10" ht="19.95" customHeight="1" x14ac:dyDescent="0.3">
      <c r="A43" s="60">
        <v>3</v>
      </c>
      <c r="B43" s="107" t="s">
        <v>28</v>
      </c>
      <c r="C43" s="61" t="s">
        <v>35</v>
      </c>
      <c r="D43" s="61"/>
      <c r="E43" s="62">
        <f>(J$16+$J$17+$J$18)*A43</f>
        <v>65120.174999999996</v>
      </c>
      <c r="F43" s="62">
        <f t="shared" si="8"/>
        <v>78795.411749999999</v>
      </c>
      <c r="G43" s="63">
        <f>E42+E43</f>
        <v>241466.85</v>
      </c>
      <c r="H43" s="60">
        <v>2028</v>
      </c>
      <c r="I43" s="65"/>
    </row>
    <row r="44" spans="1:10" ht="19.95" customHeight="1" x14ac:dyDescent="0.3">
      <c r="A44" s="60">
        <v>9</v>
      </c>
      <c r="B44" s="100"/>
      <c r="C44" s="61" t="s">
        <v>40</v>
      </c>
      <c r="D44" s="61"/>
      <c r="E44" s="62">
        <f>(J$16+$J$17+$J$18)*A44</f>
        <v>195360.52499999999</v>
      </c>
      <c r="F44" s="62">
        <f t="shared" si="8"/>
        <v>236386.23525</v>
      </c>
      <c r="G44" s="66"/>
      <c r="H44" s="60"/>
      <c r="I44" s="65"/>
    </row>
    <row r="45" spans="1:10" ht="19.95" customHeight="1" x14ac:dyDescent="0.3">
      <c r="A45" s="60">
        <v>3</v>
      </c>
      <c r="B45" s="107" t="s">
        <v>29</v>
      </c>
      <c r="C45" s="61" t="s">
        <v>36</v>
      </c>
      <c r="D45" s="61"/>
      <c r="E45" s="62">
        <f>(L$16+$L$17+$L$18)*A45</f>
        <v>92369.726999999999</v>
      </c>
      <c r="F45" s="62">
        <f t="shared" si="8"/>
        <v>111767.36967</v>
      </c>
      <c r="G45" s="63">
        <f>E44+E45</f>
        <v>287730.25199999998</v>
      </c>
      <c r="H45" s="60">
        <v>2029</v>
      </c>
      <c r="I45" s="65"/>
    </row>
    <row r="46" spans="1:10" ht="19.95" customHeight="1" x14ac:dyDescent="0.3">
      <c r="A46" s="60">
        <v>9</v>
      </c>
      <c r="B46" s="100"/>
      <c r="C46" s="61" t="s">
        <v>41</v>
      </c>
      <c r="D46" s="61"/>
      <c r="E46" s="62">
        <f>(L$16+$L$17+$L$18)*A46</f>
        <v>277109.18099999998</v>
      </c>
      <c r="F46" s="62">
        <f t="shared" si="8"/>
        <v>335302.10900999996</v>
      </c>
      <c r="G46" s="63">
        <f>E46</f>
        <v>277109.18099999998</v>
      </c>
      <c r="H46" s="60">
        <v>2030</v>
      </c>
      <c r="I46" s="65"/>
    </row>
    <row r="47" spans="1:10" ht="40.049999999999997" customHeight="1" x14ac:dyDescent="0.3">
      <c r="A47" s="66"/>
      <c r="B47" s="67"/>
      <c r="C47" s="68"/>
      <c r="D47" s="69" t="s">
        <v>23</v>
      </c>
      <c r="E47" s="70">
        <f>SUM(E36:E46)</f>
        <v>1283316.9240000001</v>
      </c>
      <c r="F47" s="70">
        <f t="shared" si="8"/>
        <v>1552813.4780400002</v>
      </c>
      <c r="G47" s="71">
        <f>SUM(G36:G46)</f>
        <v>1283316.9240000001</v>
      </c>
      <c r="H47" s="60"/>
    </row>
  </sheetData>
  <sheetProtection algorithmName="SHA-512" hashValue="vQKYxLtR0ypbLy2BSuVh8nDhMl5HDi2ZO95WdGE41vNY+bTWHrpTq6T9Bgc6wv71aDeAT9K/X9Qh+6P/sIqHAg==" saltValue="46ed3XCnioDd9nMjhxlWcA==" spinCount="100000" sheet="1" objects="1" scenarios="1" selectLockedCells="1" selectUnlockedCells="1"/>
  <mergeCells count="38">
    <mergeCell ref="B45:B46"/>
    <mergeCell ref="E34:E35"/>
    <mergeCell ref="F34:F35"/>
    <mergeCell ref="B32:D32"/>
    <mergeCell ref="C34:D35"/>
    <mergeCell ref="B34:B35"/>
    <mergeCell ref="B36:B38"/>
    <mergeCell ref="B39:B40"/>
    <mergeCell ref="B41:B42"/>
    <mergeCell ref="B43:B44"/>
    <mergeCell ref="H33:I33"/>
    <mergeCell ref="D21:E21"/>
    <mergeCell ref="F21:G21"/>
    <mergeCell ref="H21:I21"/>
    <mergeCell ref="B31:D31"/>
    <mergeCell ref="B26:C26"/>
    <mergeCell ref="B28:C28"/>
    <mergeCell ref="L7:M7"/>
    <mergeCell ref="D14:E14"/>
    <mergeCell ref="F14:G14"/>
    <mergeCell ref="H31:I31"/>
    <mergeCell ref="H32:I32"/>
    <mergeCell ref="C3:E3"/>
    <mergeCell ref="C4:E4"/>
    <mergeCell ref="C5:E5"/>
    <mergeCell ref="L21:M21"/>
    <mergeCell ref="K1:M1"/>
    <mergeCell ref="I3:J3"/>
    <mergeCell ref="I4:J4"/>
    <mergeCell ref="I5:J5"/>
    <mergeCell ref="L14:M14"/>
    <mergeCell ref="H14:I14"/>
    <mergeCell ref="J14:K14"/>
    <mergeCell ref="J21:K21"/>
    <mergeCell ref="D7:E7"/>
    <mergeCell ref="F7:G7"/>
    <mergeCell ref="H7:I7"/>
    <mergeCell ref="J7:K7"/>
  </mergeCells>
  <pageMargins left="0.7" right="0.7" top="0.75" bottom="0.75" header="0.3" footer="0.3"/>
  <pageSetup paperSize="9" scale="44" orientation="landscape" r:id="rId1"/>
  <ignoredErrors>
    <ignoredError sqref="F4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Oferta econòmica</vt:lpstr>
      <vt:lpstr>Imports licitació</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Vals Barberà</dc:creator>
  <cp:lastModifiedBy>Xavier Vals Barberà</cp:lastModifiedBy>
  <cp:lastPrinted>2025-05-29T13:02:14Z</cp:lastPrinted>
  <dcterms:created xsi:type="dcterms:W3CDTF">2025-02-25T14:18:40Z</dcterms:created>
  <dcterms:modified xsi:type="dcterms:W3CDTF">2025-06-06T10:51:42Z</dcterms:modified>
</cp:coreProperties>
</file>