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acba.sharepoint.com/sites/cctg/Documentos compartidos/1. EXPEDIENTS/0. INTERVENCIO/2025_01 PRODUCCIO CAC/"/>
    </mc:Choice>
  </mc:AlternateContent>
  <xr:revisionPtr revIDLastSave="138" documentId="10_ncr:8000_{E51560FE-B63F-4924-9789-60D0E2027C0B}" xr6:coauthVersionLast="47" xr6:coauthVersionMax="47" xr10:uidLastSave="{6C3A8194-C88E-4448-99E3-7D2F147366D9}"/>
  <bookViews>
    <workbookView xWindow="-120" yWindow="-120" windowWidth="29040" windowHeight="15720" xr2:uid="{D281DEE6-1AA5-42D3-B578-69F1169D78E8}"/>
  </bookViews>
  <sheets>
    <sheet name="2025-01 Desglossament Ofer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8" i="1"/>
  <c r="E8" i="1"/>
  <c r="E30" i="1" l="1"/>
  <c r="E29" i="1"/>
  <c r="E28" i="1"/>
  <c r="E31" i="1" s="1"/>
  <c r="E26" i="1"/>
  <c r="E25" i="1"/>
  <c r="E24" i="1"/>
  <c r="E23" i="1"/>
  <c r="E22" i="1"/>
  <c r="E21" i="1"/>
  <c r="E19" i="1"/>
  <c r="G19" i="1" s="1"/>
  <c r="E18" i="1"/>
  <c r="G18" i="1" s="1"/>
  <c r="E17" i="1"/>
  <c r="F17" i="1"/>
  <c r="E6" i="1"/>
  <c r="G35" i="1"/>
  <c r="F29" i="1"/>
  <c r="F28" i="1"/>
  <c r="F25" i="1"/>
  <c r="F24" i="1"/>
  <c r="F22" i="1"/>
  <c r="F21" i="1"/>
  <c r="G21" i="1" l="1"/>
  <c r="G17" i="1"/>
  <c r="G20" i="1" s="1"/>
  <c r="G22" i="1"/>
  <c r="G24" i="1"/>
  <c r="G25" i="1"/>
  <c r="G29" i="1"/>
  <c r="G28" i="1"/>
  <c r="F26" i="1"/>
  <c r="G26" i="1" s="1"/>
  <c r="F23" i="1"/>
  <c r="G23" i="1" s="1"/>
  <c r="F30" i="1"/>
  <c r="G30" i="1" s="1"/>
  <c r="G27" i="1" l="1"/>
  <c r="G31" i="1"/>
  <c r="G33" i="1" l="1"/>
  <c r="G37" i="1" s="1"/>
  <c r="G38" i="1" s="1"/>
  <c r="G39" i="1" s="1"/>
  <c r="E20" i="1"/>
  <c r="E27" i="1"/>
  <c r="E33" i="1" s="1"/>
</calcChain>
</file>

<file path=xl/sharedStrings.xml><?xml version="1.0" encoding="utf-8"?>
<sst xmlns="http://schemas.openxmlformats.org/spreadsheetml/2006/main" count="59" uniqueCount="30">
  <si>
    <t>EXP.2025-01 ANNEX DESGLOSSAMENT OFERTA ECONÒMICA</t>
  </si>
  <si>
    <t>Posició</t>
  </si>
  <si>
    <t>Categoria</t>
  </si>
  <si>
    <t>Preu/hora licitació 
(IVA exclòs)</t>
  </si>
  <si>
    <t>Preu/hora ofert 
(IVA exclòs)</t>
  </si>
  <si>
    <t>Coordinador/a exposicions</t>
  </si>
  <si>
    <t>Gerent</t>
  </si>
  <si>
    <t>Coordinador/a comunicació</t>
  </si>
  <si>
    <t>Assistent d'exposicions</t>
  </si>
  <si>
    <t>Tècnic de gestió A</t>
  </si>
  <si>
    <t>Producció tècnica</t>
  </si>
  <si>
    <t>Preu licitació 
(IVA exclòs)</t>
  </si>
  <si>
    <t>Preu ofert 
(IVA exclòs)</t>
  </si>
  <si>
    <t>Període</t>
  </si>
  <si>
    <t>Hores estimades</t>
  </si>
  <si>
    <t>Import ofert 
(IVA exclòs)</t>
  </si>
  <si>
    <t>1ago25-31des25</t>
  </si>
  <si>
    <t>SUBTOTAL 2025</t>
  </si>
  <si>
    <t>1gen26-31jul26</t>
  </si>
  <si>
    <t>1ago26-31des26</t>
  </si>
  <si>
    <t>SUBTOTAL 2026</t>
  </si>
  <si>
    <t>1gen27-31jul27</t>
  </si>
  <si>
    <t>SUBTOTAL 2027</t>
  </si>
  <si>
    <t>SUBTOTAL COORDINACIÓ I ASSISTÈNCIA</t>
  </si>
  <si>
    <t>SUBTOTAL PRODUCCIÓ</t>
  </si>
  <si>
    <t>TOTAL OFERTA (IVA no inclòs)</t>
  </si>
  <si>
    <t>IVA (%)</t>
  </si>
  <si>
    <t>TOTAL OFERTA (IVA inclòs)</t>
  </si>
  <si>
    <t>Barcelona, a la data de signatura</t>
  </si>
  <si>
    <t>Aquest document s'ha de convertir en PDF i estar signat per part del representant de l'empresa licitadora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</si>
</sst>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3" xfId="1" applyBorder="1"/>
    <xf numFmtId="3" fontId="1" fillId="0" borderId="3" xfId="1" applyNumberFormat="1" applyBorder="1" applyAlignment="1">
      <alignment horizontal="center"/>
    </xf>
    <xf numFmtId="4" fontId="1" fillId="0" borderId="3" xfId="1" applyNumberFormat="1" applyBorder="1" applyAlignment="1">
      <alignment horizontal="center"/>
    </xf>
    <xf numFmtId="0" fontId="1" fillId="0" borderId="8" xfId="1" applyBorder="1"/>
    <xf numFmtId="3" fontId="1" fillId="0" borderId="8" xfId="1" applyNumberFormat="1" applyBorder="1" applyAlignment="1">
      <alignment horizontal="center"/>
    </xf>
    <xf numFmtId="4" fontId="1" fillId="0" borderId="8" xfId="1" applyNumberFormat="1" applyBorder="1" applyAlignment="1">
      <alignment horizontal="center"/>
    </xf>
    <xf numFmtId="0" fontId="1" fillId="0" borderId="9" xfId="1" applyBorder="1"/>
    <xf numFmtId="3" fontId="1" fillId="0" borderId="9" xfId="1" applyNumberFormat="1" applyBorder="1" applyAlignment="1">
      <alignment horizontal="center"/>
    </xf>
    <xf numFmtId="4" fontId="1" fillId="0" borderId="9" xfId="1" applyNumberFormat="1" applyBorder="1" applyAlignment="1">
      <alignment horizontal="center"/>
    </xf>
    <xf numFmtId="49" fontId="2" fillId="2" borderId="10" xfId="1" applyNumberFormat="1" applyFont="1" applyFill="1" applyBorder="1" applyAlignment="1">
      <alignment horizontal="left" vertical="center"/>
    </xf>
    <xf numFmtId="49" fontId="2" fillId="2" borderId="11" xfId="1" applyNumberFormat="1" applyFont="1" applyFill="1" applyBorder="1" applyAlignment="1">
      <alignment horizontal="left" vertical="center"/>
    </xf>
    <xf numFmtId="49" fontId="2" fillId="2" borderId="12" xfId="1" applyNumberFormat="1" applyFont="1" applyFill="1" applyBorder="1" applyAlignment="1">
      <alignment horizontal="left" vertical="center"/>
    </xf>
    <xf numFmtId="3" fontId="2" fillId="2" borderId="6" xfId="1" applyNumberFormat="1" applyFont="1" applyFill="1" applyBorder="1" applyAlignment="1">
      <alignment horizontal="center"/>
    </xf>
    <xf numFmtId="49" fontId="2" fillId="2" borderId="6" xfId="1" applyNumberFormat="1" applyFont="1" applyFill="1" applyBorder="1" applyAlignment="1">
      <alignment horizontal="center" vertical="center"/>
    </xf>
    <xf numFmtId="3" fontId="2" fillId="2" borderId="5" xfId="1" applyNumberFormat="1" applyFont="1" applyFill="1" applyBorder="1" applyAlignment="1">
      <alignment horizontal="center"/>
    </xf>
    <xf numFmtId="49" fontId="2" fillId="2" borderId="5" xfId="1" applyNumberFormat="1" applyFont="1" applyFill="1" applyBorder="1" applyAlignment="1">
      <alignment horizontal="center" vertical="center"/>
    </xf>
    <xf numFmtId="49" fontId="2" fillId="0" borderId="17" xfId="1" applyNumberFormat="1" applyFont="1" applyBorder="1" applyAlignment="1">
      <alignment horizontal="left" vertical="center"/>
    </xf>
    <xf numFmtId="3" fontId="2" fillId="0" borderId="17" xfId="1" applyNumberFormat="1" applyFont="1" applyBorder="1" applyAlignment="1">
      <alignment horizontal="center"/>
    </xf>
    <xf numFmtId="49" fontId="2" fillId="0" borderId="17" xfId="1" applyNumberFormat="1" applyFont="1" applyBorder="1" applyAlignment="1">
      <alignment horizontal="center" vertical="center"/>
    </xf>
    <xf numFmtId="0" fontId="1" fillId="0" borderId="0" xfId="1"/>
    <xf numFmtId="0" fontId="1" fillId="0" borderId="19" xfId="1" applyBorder="1"/>
    <xf numFmtId="0" fontId="1" fillId="0" borderId="23" xfId="1" applyBorder="1"/>
    <xf numFmtId="0" fontId="1" fillId="0" borderId="21" xfId="1" applyBorder="1"/>
    <xf numFmtId="0" fontId="1" fillId="0" borderId="6" xfId="1" applyBorder="1"/>
    <xf numFmtId="4" fontId="1" fillId="0" borderId="0" xfId="1" applyNumberFormat="1" applyAlignment="1">
      <alignment horizontal="center"/>
    </xf>
    <xf numFmtId="0" fontId="2" fillId="0" borderId="27" xfId="1" applyFont="1" applyBorder="1" applyAlignment="1">
      <alignment horizontal="center" vertical="center" wrapText="1"/>
    </xf>
    <xf numFmtId="0" fontId="2" fillId="0" borderId="28" xfId="1" applyFont="1" applyBorder="1" applyAlignment="1">
      <alignment horizontal="center" vertical="center" wrapText="1"/>
    </xf>
    <xf numFmtId="164" fontId="1" fillId="0" borderId="6" xfId="1" applyNumberFormat="1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0" fontId="1" fillId="0" borderId="31" xfId="1" applyBorder="1"/>
    <xf numFmtId="0" fontId="1" fillId="0" borderId="32" xfId="1" applyBorder="1"/>
    <xf numFmtId="0" fontId="2" fillId="0" borderId="33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0" fontId="0" fillId="0" borderId="35" xfId="0" applyBorder="1"/>
    <xf numFmtId="164" fontId="1" fillId="0" borderId="3" xfId="1" applyNumberFormat="1" applyBorder="1" applyAlignment="1">
      <alignment horizontal="center"/>
    </xf>
    <xf numFmtId="164" fontId="1" fillId="0" borderId="8" xfId="1" applyNumberFormat="1" applyBorder="1" applyAlignment="1">
      <alignment horizontal="center"/>
    </xf>
    <xf numFmtId="164" fontId="1" fillId="0" borderId="9" xfId="1" applyNumberFormat="1" applyBorder="1" applyAlignment="1">
      <alignment horizontal="center"/>
    </xf>
    <xf numFmtId="164" fontId="2" fillId="2" borderId="6" xfId="1" applyNumberFormat="1" applyFont="1" applyFill="1" applyBorder="1" applyAlignment="1">
      <alignment horizontal="center" vertical="center"/>
    </xf>
    <xf numFmtId="164" fontId="2" fillId="2" borderId="5" xfId="1" applyNumberFormat="1" applyFont="1" applyFill="1" applyBorder="1" applyAlignment="1">
      <alignment horizontal="center" vertical="center"/>
    </xf>
    <xf numFmtId="0" fontId="1" fillId="0" borderId="37" xfId="1" applyBorder="1"/>
    <xf numFmtId="0" fontId="0" fillId="0" borderId="36" xfId="1" applyFont="1" applyBorder="1"/>
    <xf numFmtId="164" fontId="2" fillId="0" borderId="18" xfId="0" applyNumberFormat="1" applyFont="1" applyBorder="1" applyAlignment="1">
      <alignment horizontal="center"/>
    </xf>
    <xf numFmtId="164" fontId="1" fillId="3" borderId="26" xfId="1" applyNumberFormat="1" applyFill="1" applyBorder="1" applyAlignment="1" applyProtection="1">
      <alignment horizontal="center"/>
      <protection locked="0"/>
    </xf>
    <xf numFmtId="3" fontId="2" fillId="0" borderId="38" xfId="1" applyNumberFormat="1" applyFont="1" applyBorder="1" applyAlignment="1">
      <alignment horizontal="center"/>
    </xf>
    <xf numFmtId="164" fontId="0" fillId="3" borderId="30" xfId="0" applyNumberForma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0" fillId="0" borderId="0" xfId="1" applyFont="1"/>
    <xf numFmtId="164" fontId="0" fillId="0" borderId="18" xfId="0" applyNumberFormat="1" applyBorder="1" applyAlignment="1">
      <alignment horizontal="center"/>
    </xf>
    <xf numFmtId="10" fontId="0" fillId="3" borderId="38" xfId="2" applyNumberFormat="1" applyFont="1" applyFill="1" applyBorder="1" applyProtection="1"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 wrapText="1"/>
    </xf>
    <xf numFmtId="164" fontId="1" fillId="0" borderId="2" xfId="1" applyNumberFormat="1" applyBorder="1" applyAlignment="1">
      <alignment horizontal="center" vertical="center"/>
    </xf>
    <xf numFmtId="164" fontId="1" fillId="0" borderId="24" xfId="1" applyNumberFormat="1" applyBorder="1" applyAlignment="1">
      <alignment horizontal="center" vertical="center"/>
    </xf>
    <xf numFmtId="164" fontId="1" fillId="3" borderId="20" xfId="1" applyNumberFormat="1" applyFill="1" applyBorder="1" applyAlignment="1" applyProtection="1">
      <alignment horizontal="center" vertical="center"/>
      <protection locked="0"/>
    </xf>
    <xf numFmtId="164" fontId="1" fillId="3" borderId="25" xfId="1" applyNumberFormat="1" applyFill="1" applyBorder="1" applyAlignment="1" applyProtection="1">
      <alignment horizontal="center" vertical="center"/>
      <protection locked="0"/>
    </xf>
    <xf numFmtId="49" fontId="1" fillId="0" borderId="1" xfId="1" applyNumberFormat="1" applyBorder="1" applyAlignment="1">
      <alignment horizontal="center" vertical="center"/>
    </xf>
    <xf numFmtId="49" fontId="1" fillId="0" borderId="7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49" fontId="1" fillId="0" borderId="15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</cellXfs>
  <cellStyles count="3">
    <cellStyle name="Normal" xfId="0" builtinId="0"/>
    <cellStyle name="Normal 7" xfId="1" xr:uid="{B947F005-5C70-4FC3-B679-8FC5E1450E5D}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9BFD9-E317-4578-8D3F-04EE31DAACDF}">
  <sheetPr>
    <pageSetUpPr fitToPage="1"/>
  </sheetPr>
  <dimension ref="A2:G47"/>
  <sheetViews>
    <sheetView showGridLines="0" tabSelected="1" zoomScale="85" zoomScaleNormal="85" workbookViewId="0">
      <selection activeCell="F8" sqref="F8"/>
    </sheetView>
  </sheetViews>
  <sheetFormatPr defaultColWidth="43.85546875" defaultRowHeight="15" x14ac:dyDescent="0.25"/>
  <cols>
    <col min="1" max="1" width="3.28515625" customWidth="1"/>
    <col min="2" max="3" width="24.7109375" bestFit="1" customWidth="1"/>
    <col min="4" max="5" width="16.85546875" bestFit="1" customWidth="1"/>
    <col min="6" max="6" width="13.85546875" bestFit="1" customWidth="1"/>
    <col min="7" max="7" width="19.85546875" customWidth="1"/>
  </cols>
  <sheetData>
    <row r="2" spans="1:7" x14ac:dyDescent="0.25">
      <c r="B2" s="47" t="s">
        <v>0</v>
      </c>
    </row>
    <row r="3" spans="1:7" ht="15.75" thickBot="1" x14ac:dyDescent="0.3"/>
    <row r="4" spans="1:7" x14ac:dyDescent="0.25">
      <c r="A4" s="20"/>
      <c r="B4" s="20"/>
      <c r="C4" s="65" t="s">
        <v>1</v>
      </c>
      <c r="D4" s="67" t="s">
        <v>2</v>
      </c>
      <c r="E4" s="51" t="s">
        <v>3</v>
      </c>
      <c r="F4" s="53" t="s">
        <v>4</v>
      </c>
      <c r="G4" s="20"/>
    </row>
    <row r="5" spans="1:7" ht="15.75" thickBot="1" x14ac:dyDescent="0.3">
      <c r="A5" s="20"/>
      <c r="B5" s="20"/>
      <c r="C5" s="66"/>
      <c r="D5" s="68"/>
      <c r="E5" s="52"/>
      <c r="F5" s="54"/>
      <c r="G5" s="20"/>
    </row>
    <row r="6" spans="1:7" x14ac:dyDescent="0.25">
      <c r="A6" s="20"/>
      <c r="B6" s="20"/>
      <c r="C6" s="21" t="s">
        <v>5</v>
      </c>
      <c r="D6" s="1" t="s">
        <v>6</v>
      </c>
      <c r="E6" s="55">
        <f>ROUND(30.7757404744071,2)</f>
        <v>30.78</v>
      </c>
      <c r="F6" s="57"/>
      <c r="G6" s="20"/>
    </row>
    <row r="7" spans="1:7" x14ac:dyDescent="0.25">
      <c r="A7" s="20"/>
      <c r="B7" s="20"/>
      <c r="C7" s="22" t="s">
        <v>7</v>
      </c>
      <c r="D7" s="4" t="s">
        <v>6</v>
      </c>
      <c r="E7" s="56"/>
      <c r="F7" s="58"/>
      <c r="G7" s="20"/>
    </row>
    <row r="8" spans="1:7" ht="15.75" thickBot="1" x14ac:dyDescent="0.3">
      <c r="A8" s="20"/>
      <c r="B8" s="20"/>
      <c r="C8" s="23" t="s">
        <v>8</v>
      </c>
      <c r="D8" s="24" t="s">
        <v>9</v>
      </c>
      <c r="E8" s="28">
        <f>ROUND(26.3791842947965-0.01,2)</f>
        <v>26.37</v>
      </c>
      <c r="F8" s="44"/>
      <c r="G8" s="20"/>
    </row>
    <row r="9" spans="1:7" ht="15.75" thickBot="1" x14ac:dyDescent="0.3">
      <c r="A9" s="20"/>
      <c r="B9" s="20"/>
      <c r="C9" s="20"/>
      <c r="D9" s="20"/>
      <c r="E9" s="25"/>
      <c r="F9" s="25"/>
      <c r="G9" s="20"/>
    </row>
    <row r="10" spans="1:7" ht="30.75" thickBot="1" x14ac:dyDescent="0.3">
      <c r="A10" s="20"/>
      <c r="B10" s="20"/>
      <c r="C10" s="32" t="s">
        <v>10</v>
      </c>
      <c r="D10" s="33"/>
      <c r="E10" s="26" t="s">
        <v>11</v>
      </c>
      <c r="F10" s="27" t="s">
        <v>12</v>
      </c>
      <c r="G10" s="20"/>
    </row>
    <row r="11" spans="1:7" ht="15.75" thickBot="1" x14ac:dyDescent="0.3">
      <c r="A11" s="20"/>
      <c r="B11" s="20"/>
      <c r="C11" s="30" t="s">
        <v>10</v>
      </c>
      <c r="D11" s="31"/>
      <c r="E11" s="29">
        <v>607628.47</v>
      </c>
      <c r="F11" s="46"/>
      <c r="G11" s="20"/>
    </row>
    <row r="12" spans="1:7" x14ac:dyDescent="0.25">
      <c r="A12" s="20"/>
      <c r="B12" s="20"/>
      <c r="C12" s="20"/>
      <c r="D12" s="25"/>
      <c r="E12" s="25"/>
      <c r="F12" s="20"/>
    </row>
    <row r="14" spans="1:7" ht="15.75" thickBot="1" x14ac:dyDescent="0.3"/>
    <row r="15" spans="1:7" x14ac:dyDescent="0.25">
      <c r="B15" s="69" t="s">
        <v>13</v>
      </c>
      <c r="C15" s="67" t="s">
        <v>1</v>
      </c>
      <c r="D15" s="67" t="s">
        <v>2</v>
      </c>
      <c r="E15" s="51" t="s">
        <v>14</v>
      </c>
      <c r="F15" s="51" t="s">
        <v>4</v>
      </c>
      <c r="G15" s="51" t="s">
        <v>15</v>
      </c>
    </row>
    <row r="16" spans="1:7" ht="15.75" thickBot="1" x14ac:dyDescent="0.3">
      <c r="B16" s="70"/>
      <c r="C16" s="68"/>
      <c r="D16" s="68"/>
      <c r="E16" s="52"/>
      <c r="F16" s="52"/>
      <c r="G16" s="52"/>
    </row>
    <row r="17" spans="1:7" x14ac:dyDescent="0.25">
      <c r="B17" s="59" t="s">
        <v>16</v>
      </c>
      <c r="C17" s="1" t="s">
        <v>5</v>
      </c>
      <c r="D17" s="1" t="s">
        <v>6</v>
      </c>
      <c r="E17" s="2">
        <f>ROUND(706.25,0)</f>
        <v>706</v>
      </c>
      <c r="F17" s="3">
        <f>+F6</f>
        <v>0</v>
      </c>
      <c r="G17" s="36">
        <f>+E17*F17</f>
        <v>0</v>
      </c>
    </row>
    <row r="18" spans="1:7" x14ac:dyDescent="0.25">
      <c r="B18" s="60"/>
      <c r="C18" s="4" t="s">
        <v>7</v>
      </c>
      <c r="D18" s="4" t="s">
        <v>6</v>
      </c>
      <c r="E18" s="5">
        <f>ROUND(706.25,0)</f>
        <v>706</v>
      </c>
      <c r="F18" s="6">
        <f>+F6</f>
        <v>0</v>
      </c>
      <c r="G18" s="37">
        <f>+E18*F18</f>
        <v>0</v>
      </c>
    </row>
    <row r="19" spans="1:7" x14ac:dyDescent="0.25">
      <c r="B19" s="60"/>
      <c r="C19" s="7" t="s">
        <v>8</v>
      </c>
      <c r="D19" s="7" t="s">
        <v>9</v>
      </c>
      <c r="E19" s="8">
        <f>ROUND(470.833333333333,0)</f>
        <v>471</v>
      </c>
      <c r="F19" s="9">
        <f>+F8</f>
        <v>0</v>
      </c>
      <c r="G19" s="38">
        <f>+E19*F19</f>
        <v>0</v>
      </c>
    </row>
    <row r="20" spans="1:7" ht="15.75" thickBot="1" x14ac:dyDescent="0.3">
      <c r="B20" s="10" t="s">
        <v>17</v>
      </c>
      <c r="C20" s="11"/>
      <c r="D20" s="12"/>
      <c r="E20" s="13">
        <f>+SUM(E17:E19)</f>
        <v>1883</v>
      </c>
      <c r="F20" s="14"/>
      <c r="G20" s="39">
        <f>+SUM(G17:G19)</f>
        <v>0</v>
      </c>
    </row>
    <row r="21" spans="1:7" x14ac:dyDescent="0.25">
      <c r="B21" s="61" t="s">
        <v>18</v>
      </c>
      <c r="C21" s="1" t="s">
        <v>5</v>
      </c>
      <c r="D21" s="1" t="s">
        <v>6</v>
      </c>
      <c r="E21" s="2">
        <f>ROUND(988.75,0)</f>
        <v>989</v>
      </c>
      <c r="F21" s="3">
        <f>+F6</f>
        <v>0</v>
      </c>
      <c r="G21" s="36">
        <f t="shared" ref="G21:G26" si="0">+E21*F21</f>
        <v>0</v>
      </c>
    </row>
    <row r="22" spans="1:7" x14ac:dyDescent="0.25">
      <c r="B22" s="62"/>
      <c r="C22" s="4" t="s">
        <v>7</v>
      </c>
      <c r="D22" s="4" t="s">
        <v>6</v>
      </c>
      <c r="E22" s="5">
        <f>ROUND(988.75,0)</f>
        <v>989</v>
      </c>
      <c r="F22" s="6">
        <f>+F6</f>
        <v>0</v>
      </c>
      <c r="G22" s="37">
        <f t="shared" si="0"/>
        <v>0</v>
      </c>
    </row>
    <row r="23" spans="1:7" x14ac:dyDescent="0.25">
      <c r="B23" s="63"/>
      <c r="C23" s="4" t="s">
        <v>8</v>
      </c>
      <c r="D23" s="4" t="s">
        <v>9</v>
      </c>
      <c r="E23" s="5">
        <f>ROUND(659.166666666667,0)</f>
        <v>659</v>
      </c>
      <c r="F23" s="6">
        <f>+F8</f>
        <v>0</v>
      </c>
      <c r="G23" s="37">
        <f t="shared" si="0"/>
        <v>0</v>
      </c>
    </row>
    <row r="24" spans="1:7" x14ac:dyDescent="0.25">
      <c r="B24" s="64" t="s">
        <v>19</v>
      </c>
      <c r="C24" s="4" t="s">
        <v>5</v>
      </c>
      <c r="D24" s="4" t="s">
        <v>6</v>
      </c>
      <c r="E24" s="5">
        <f>ROUND(706.25,0)</f>
        <v>706</v>
      </c>
      <c r="F24" s="6">
        <f>+F6*1.04</f>
        <v>0</v>
      </c>
      <c r="G24" s="37">
        <f t="shared" si="0"/>
        <v>0</v>
      </c>
    </row>
    <row r="25" spans="1:7" x14ac:dyDescent="0.25">
      <c r="B25" s="62"/>
      <c r="C25" s="4" t="s">
        <v>7</v>
      </c>
      <c r="D25" s="4" t="s">
        <v>6</v>
      </c>
      <c r="E25" s="5">
        <f>ROUND(706.25,0)</f>
        <v>706</v>
      </c>
      <c r="F25" s="6">
        <f>+F6*1.04</f>
        <v>0</v>
      </c>
      <c r="G25" s="37">
        <f t="shared" si="0"/>
        <v>0</v>
      </c>
    </row>
    <row r="26" spans="1:7" x14ac:dyDescent="0.25">
      <c r="B26" s="63"/>
      <c r="C26" s="4" t="s">
        <v>8</v>
      </c>
      <c r="D26" s="4" t="s">
        <v>9</v>
      </c>
      <c r="E26" s="5">
        <f>ROUND(470.833333333333,0)</f>
        <v>471</v>
      </c>
      <c r="F26" s="6">
        <f>+F8*1.04</f>
        <v>0</v>
      </c>
      <c r="G26" s="37">
        <f t="shared" si="0"/>
        <v>0</v>
      </c>
    </row>
    <row r="27" spans="1:7" ht="15.75" thickBot="1" x14ac:dyDescent="0.3">
      <c r="B27" s="10" t="s">
        <v>20</v>
      </c>
      <c r="C27" s="11"/>
      <c r="D27" s="12"/>
      <c r="E27" s="15">
        <f>+SUM(E21:E26)</f>
        <v>4520</v>
      </c>
      <c r="F27" s="16"/>
      <c r="G27" s="40">
        <f>+SUM(G21:G26)</f>
        <v>0</v>
      </c>
    </row>
    <row r="28" spans="1:7" x14ac:dyDescent="0.25">
      <c r="B28" s="59" t="s">
        <v>21</v>
      </c>
      <c r="C28" s="1" t="s">
        <v>5</v>
      </c>
      <c r="D28" s="1" t="s">
        <v>6</v>
      </c>
      <c r="E28" s="2">
        <f>ROUND(988.75,0)</f>
        <v>989</v>
      </c>
      <c r="F28" s="3">
        <f>+F6*1.04</f>
        <v>0</v>
      </c>
      <c r="G28" s="36">
        <f t="shared" ref="G28:G30" si="1">+E28*F28</f>
        <v>0</v>
      </c>
    </row>
    <row r="29" spans="1:7" x14ac:dyDescent="0.25">
      <c r="B29" s="60"/>
      <c r="C29" s="4" t="s">
        <v>7</v>
      </c>
      <c r="D29" s="4" t="s">
        <v>6</v>
      </c>
      <c r="E29" s="5">
        <f>ROUND(988.75,0)</f>
        <v>989</v>
      </c>
      <c r="F29" s="6">
        <f>+F6*1.04</f>
        <v>0</v>
      </c>
      <c r="G29" s="37">
        <f t="shared" si="1"/>
        <v>0</v>
      </c>
    </row>
    <row r="30" spans="1:7" x14ac:dyDescent="0.25">
      <c r="B30" s="60"/>
      <c r="C30" s="7" t="s">
        <v>8</v>
      </c>
      <c r="D30" s="7" t="s">
        <v>9</v>
      </c>
      <c r="E30" s="8">
        <f>ROUND(659.166666666667,0)</f>
        <v>659</v>
      </c>
      <c r="F30" s="9">
        <f>+F8*1.04</f>
        <v>0</v>
      </c>
      <c r="G30" s="38">
        <f t="shared" si="1"/>
        <v>0</v>
      </c>
    </row>
    <row r="31" spans="1:7" ht="15.75" thickBot="1" x14ac:dyDescent="0.3">
      <c r="A31" s="35"/>
      <c r="B31" s="10" t="s">
        <v>22</v>
      </c>
      <c r="C31" s="11"/>
      <c r="D31" s="12"/>
      <c r="E31" s="13">
        <f>+SUM(E28:E30)</f>
        <v>2637</v>
      </c>
      <c r="F31" s="14"/>
      <c r="G31" s="39">
        <f>+SUM(G28:G30)</f>
        <v>0</v>
      </c>
    </row>
    <row r="32" spans="1:7" ht="15.75" thickBot="1" x14ac:dyDescent="0.3">
      <c r="A32" s="34"/>
      <c r="B32" s="17"/>
      <c r="C32" s="17"/>
      <c r="D32" s="18"/>
      <c r="E32" s="19"/>
      <c r="F32" s="19"/>
    </row>
    <row r="33" spans="1:7" ht="15.75" thickBot="1" x14ac:dyDescent="0.3">
      <c r="A33" s="20"/>
      <c r="B33" s="42" t="s">
        <v>23</v>
      </c>
      <c r="C33" s="41"/>
      <c r="D33" s="41"/>
      <c r="E33" s="45">
        <f>+E31+E27+E20</f>
        <v>9040</v>
      </c>
      <c r="F33" s="41"/>
      <c r="G33" s="43">
        <f>+G20+G27+G31</f>
        <v>0</v>
      </c>
    </row>
    <row r="34" spans="1:7" ht="15.75" thickBot="1" x14ac:dyDescent="0.3"/>
    <row r="35" spans="1:7" ht="15.75" thickBot="1" x14ac:dyDescent="0.3">
      <c r="B35" s="42" t="s">
        <v>24</v>
      </c>
      <c r="C35" s="41"/>
      <c r="D35" s="41"/>
      <c r="E35" s="41"/>
      <c r="F35" s="41"/>
      <c r="G35" s="43">
        <f>+F11</f>
        <v>0</v>
      </c>
    </row>
    <row r="36" spans="1:7" ht="15.75" thickBot="1" x14ac:dyDescent="0.3"/>
    <row r="37" spans="1:7" ht="15.75" thickBot="1" x14ac:dyDescent="0.3">
      <c r="B37" s="42" t="s">
        <v>25</v>
      </c>
      <c r="C37" s="41"/>
      <c r="D37" s="41"/>
      <c r="E37" s="41"/>
      <c r="F37" s="41"/>
      <c r="G37" s="43">
        <f>+G35+G33</f>
        <v>0</v>
      </c>
    </row>
    <row r="38" spans="1:7" ht="15.75" thickBot="1" x14ac:dyDescent="0.3">
      <c r="B38" s="48" t="s">
        <v>26</v>
      </c>
      <c r="F38" s="50"/>
      <c r="G38" s="49">
        <f>F38*G37</f>
        <v>0</v>
      </c>
    </row>
    <row r="39" spans="1:7" ht="15.75" thickBot="1" x14ac:dyDescent="0.3">
      <c r="B39" s="42" t="s">
        <v>27</v>
      </c>
      <c r="C39" s="41"/>
      <c r="D39" s="41"/>
      <c r="E39" s="41"/>
      <c r="F39" s="41"/>
      <c r="G39" s="43">
        <f>G37+G38</f>
        <v>0</v>
      </c>
    </row>
    <row r="40" spans="1:7" x14ac:dyDescent="0.25">
      <c r="B40" s="48"/>
    </row>
    <row r="41" spans="1:7" x14ac:dyDescent="0.25">
      <c r="B41" t="s">
        <v>28</v>
      </c>
    </row>
    <row r="47" spans="1:7" x14ac:dyDescent="0.25">
      <c r="B47" t="s">
        <v>29</v>
      </c>
    </row>
  </sheetData>
  <sheetProtection algorithmName="SHA-512" hashValue="4bGM5FNy8rPvBMHYMPy6GjZe4xyFrNrZXOVd10gB1KPlzEh2LRngrJOWLwIxN/FCGpIqdsjYTPRNnq63eTcXuw==" saltValue="GzN8Ul0db+OMXFG+t1nVfQ==" spinCount="100000" sheet="1" objects="1" scenarios="1" selectLockedCells="1"/>
  <mergeCells count="16">
    <mergeCell ref="D4:D5"/>
    <mergeCell ref="B15:B16"/>
    <mergeCell ref="C15:C16"/>
    <mergeCell ref="D15:D16"/>
    <mergeCell ref="E15:E16"/>
    <mergeCell ref="B17:B19"/>
    <mergeCell ref="B21:B23"/>
    <mergeCell ref="B24:B26"/>
    <mergeCell ref="B28:B30"/>
    <mergeCell ref="C4:C5"/>
    <mergeCell ref="G15:G16"/>
    <mergeCell ref="E4:E5"/>
    <mergeCell ref="F4:F5"/>
    <mergeCell ref="E6:E7"/>
    <mergeCell ref="F6:F7"/>
    <mergeCell ref="F15:F16"/>
  </mergeCells>
  <pageMargins left="0.7" right="0.7" top="0.3" bottom="0.75" header="0.3" footer="0.3"/>
  <pageSetup paperSize="9" scale="69" orientation="landscape" r:id="rId1"/>
  <ignoredErrors>
    <ignoredError sqref="F18:G2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7c1e5a-baf5-4537-8fa9-5ca48f5fd23a" xsi:nil="true"/>
    <lcf76f155ced4ddcb4097134ff3c332f xmlns="0f9ad582-fa82-44a0-80f7-7e7a83e3322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BF5860F247344CAD0CE3F454F6D2AE" ma:contentTypeVersion="18" ma:contentTypeDescription="Crea un document nou" ma:contentTypeScope="" ma:versionID="a7e4e3166f322ddab74cb119379cc0a0">
  <xsd:schema xmlns:xsd="http://www.w3.org/2001/XMLSchema" xmlns:xs="http://www.w3.org/2001/XMLSchema" xmlns:p="http://schemas.microsoft.com/office/2006/metadata/properties" xmlns:ns2="0f9ad582-fa82-44a0-80f7-7e7a83e33223" xmlns:ns3="d37c1e5a-baf5-4537-8fa9-5ca48f5fd23a" targetNamespace="http://schemas.microsoft.com/office/2006/metadata/properties" ma:root="true" ma:fieldsID="f86509ddf438aa4726a1a4cbf98f5c9b" ns2:_="" ns3:_="">
    <xsd:import namespace="0f9ad582-fa82-44a0-80f7-7e7a83e33223"/>
    <xsd:import namespace="d37c1e5a-baf5-4537-8fa9-5ca48f5fd2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9ad582-fa82-44a0-80f7-7e7a83e332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24f586c2-fd55-4a8a-95ea-d17d0c90b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7c1e5a-baf5-4537-8fa9-5ca48f5fd23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1fd251d-09fc-405b-9a92-60e648356054}" ma:internalName="TaxCatchAll" ma:showField="CatchAllData" ma:web="d37c1e5a-baf5-4537-8fa9-5ca48f5fd2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09F436-82FD-447D-A053-A4B5649AABC6}">
  <ds:schemaRefs>
    <ds:schemaRef ds:uri="http://schemas.microsoft.com/office/2006/metadata/properties"/>
    <ds:schemaRef ds:uri="http://schemas.microsoft.com/office/infopath/2007/PartnerControls"/>
    <ds:schemaRef ds:uri="d37c1e5a-baf5-4537-8fa9-5ca48f5fd23a"/>
    <ds:schemaRef ds:uri="0f9ad582-fa82-44a0-80f7-7e7a83e33223"/>
  </ds:schemaRefs>
</ds:datastoreItem>
</file>

<file path=customXml/itemProps2.xml><?xml version="1.0" encoding="utf-8"?>
<ds:datastoreItem xmlns:ds="http://schemas.openxmlformats.org/officeDocument/2006/customXml" ds:itemID="{F6D2CE16-65DD-4F97-A731-D2F0E0506ADB}"/>
</file>

<file path=customXml/itemProps3.xml><?xml version="1.0" encoding="utf-8"?>
<ds:datastoreItem xmlns:ds="http://schemas.openxmlformats.org/officeDocument/2006/customXml" ds:itemID="{D7C32974-2069-4CCA-B928-FD755EC66D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2025-01 Desglossament Oferta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Patrici Scarpino</cp:lastModifiedBy>
  <cp:revision/>
  <dcterms:created xsi:type="dcterms:W3CDTF">2025-05-29T11:29:14Z</dcterms:created>
  <dcterms:modified xsi:type="dcterms:W3CDTF">2025-05-29T12:34:10Z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0x01010033BF5860F247344CAD0CE3F454F6D2AE</vt:lpwstr>
  </property>
  <property fmtid="{D5CDD505-2E9C-101B-9397-08002B2CF9AE}" pid="3" name="MediaServiceImageTags">
    <vt:lpwstr/>
  </property>
</Properties>
</file>