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rack\perfils\MARTIGASA\Documents\CONTRACTES SERVEIS - LICITACIONS\CONTRACTE SERVEIS_PROCEDIMENT SARA_LLAR INFANTS\"/>
    </mc:Choice>
  </mc:AlternateContent>
  <xr:revisionPtr revIDLastSave="0" documentId="8_{166FCDF9-9D64-4F34-9ACD-FCB9717A9E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udi EB La Pau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70" i="1" s="1"/>
  <c r="D29" i="1"/>
  <c r="E29" i="1" s="1"/>
  <c r="F29" i="1" s="1"/>
  <c r="D39" i="1" l="1"/>
  <c r="E39" i="1" s="1"/>
  <c r="F39" i="1" s="1"/>
  <c r="D40" i="1"/>
  <c r="E40" i="1" s="1"/>
  <c r="F40" i="1" s="1"/>
  <c r="D41" i="1"/>
  <c r="E41" i="1" s="1"/>
  <c r="F41" i="1" s="1"/>
  <c r="D42" i="1"/>
  <c r="E42" i="1"/>
  <c r="F42" i="1" s="1"/>
  <c r="D43" i="1"/>
  <c r="E43" i="1"/>
  <c r="F43" i="1"/>
  <c r="D44" i="1"/>
  <c r="E44" i="1" s="1"/>
  <c r="F44" i="1" s="1"/>
  <c r="D45" i="1"/>
  <c r="E45" i="1"/>
  <c r="F45" i="1" s="1"/>
  <c r="D46" i="1"/>
  <c r="E46" i="1" s="1"/>
  <c r="F46" i="1" s="1"/>
  <c r="D47" i="1"/>
  <c r="E47" i="1" s="1"/>
  <c r="F47" i="1" s="1"/>
  <c r="D48" i="1"/>
  <c r="E48" i="1" s="1"/>
  <c r="F48" i="1" s="1"/>
  <c r="D49" i="1"/>
  <c r="E49" i="1" s="1"/>
  <c r="F49" i="1" s="1"/>
  <c r="D50" i="1"/>
  <c r="E50" i="1"/>
  <c r="F50" i="1"/>
  <c r="D51" i="1"/>
  <c r="E51" i="1" s="1"/>
  <c r="F51" i="1" s="1"/>
  <c r="D52" i="1"/>
  <c r="E52" i="1" s="1"/>
  <c r="F52" i="1" s="1"/>
  <c r="D53" i="1"/>
  <c r="E53" i="1" s="1"/>
  <c r="F53" i="1" s="1"/>
  <c r="D54" i="1"/>
  <c r="E54" i="1" s="1"/>
  <c r="F54" i="1" s="1"/>
  <c r="D55" i="1"/>
  <c r="E55" i="1" s="1"/>
  <c r="F55" i="1" s="1"/>
  <c r="D56" i="1"/>
  <c r="E56" i="1" s="1"/>
  <c r="F56" i="1" s="1"/>
  <c r="D57" i="1"/>
  <c r="E57" i="1"/>
  <c r="F57" i="1" s="1"/>
  <c r="D58" i="1"/>
  <c r="E58" i="1" s="1"/>
  <c r="F58" i="1" s="1"/>
  <c r="D38" i="1"/>
  <c r="E38" i="1" s="1"/>
  <c r="F38" i="1" s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1" i="1"/>
  <c r="E91" i="1"/>
  <c r="F91" i="1"/>
  <c r="D92" i="1"/>
  <c r="E92" i="1"/>
  <c r="F92" i="1"/>
  <c r="D93" i="1"/>
  <c r="E93" i="1"/>
  <c r="F93" i="1"/>
  <c r="D94" i="1"/>
  <c r="E94" i="1"/>
  <c r="F94" i="1"/>
  <c r="D95" i="1"/>
  <c r="E95" i="1"/>
  <c r="F95" i="1"/>
  <c r="F84" i="1"/>
  <c r="E84" i="1"/>
  <c r="D84" i="1"/>
  <c r="D19" i="1" l="1"/>
  <c r="E19" i="1" s="1"/>
  <c r="F19" i="1" s="1"/>
  <c r="D20" i="1"/>
  <c r="E20" i="1" s="1"/>
  <c r="F20" i="1" s="1"/>
  <c r="D21" i="1"/>
  <c r="E21" i="1" s="1"/>
  <c r="F21" i="1" s="1"/>
  <c r="D22" i="1"/>
  <c r="E22" i="1" s="1"/>
  <c r="F22" i="1" s="1"/>
  <c r="D23" i="1"/>
  <c r="E23" i="1" s="1"/>
  <c r="F23" i="1" s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30" i="1"/>
  <c r="E30" i="1" s="1"/>
  <c r="F30" i="1" s="1"/>
  <c r="D31" i="1"/>
  <c r="E31" i="1" s="1"/>
  <c r="F31" i="1" s="1"/>
  <c r="C32" i="1"/>
  <c r="E97" i="1"/>
  <c r="D97" i="1"/>
  <c r="C97" i="1"/>
  <c r="C59" i="1"/>
  <c r="F97" i="1"/>
  <c r="E32" i="1" l="1"/>
  <c r="E59" i="1"/>
  <c r="F59" i="1"/>
  <c r="D32" i="1"/>
  <c r="C61" i="1"/>
  <c r="D59" i="1"/>
  <c r="C33" i="1" l="1"/>
  <c r="F32" i="1"/>
  <c r="F61" i="1" s="1"/>
  <c r="F69" i="1" s="1"/>
  <c r="F70" i="1" s="1"/>
  <c r="D61" i="1"/>
  <c r="D69" i="1" s="1"/>
  <c r="D70" i="1" s="1"/>
  <c r="E61" i="1"/>
  <c r="E69" i="1" s="1"/>
  <c r="E70" i="1" s="1"/>
  <c r="C60" i="1"/>
  <c r="F33" i="1" l="1"/>
  <c r="D33" i="1"/>
  <c r="D60" i="1"/>
  <c r="E60" i="1"/>
  <c r="F60" i="1"/>
  <c r="C72" i="1"/>
  <c r="E33" i="1"/>
  <c r="C74" i="1" l="1"/>
  <c r="C99" i="1" s="1"/>
  <c r="C101" i="1" s="1"/>
  <c r="C76" i="1"/>
  <c r="E72" i="1"/>
  <c r="E74" i="1" s="1"/>
  <c r="E99" i="1" s="1"/>
  <c r="E101" i="1" s="1"/>
  <c r="D72" i="1"/>
  <c r="D74" i="1" s="1"/>
  <c r="D99" i="1" s="1"/>
  <c r="D101" i="1" s="1"/>
  <c r="F72" i="1"/>
  <c r="F74" i="1" s="1"/>
  <c r="F99" i="1" s="1"/>
  <c r="F101" i="1" s="1"/>
</calcChain>
</file>

<file path=xl/sharedStrings.xml><?xml version="1.0" encoding="utf-8"?>
<sst xmlns="http://schemas.openxmlformats.org/spreadsheetml/2006/main" count="155" uniqueCount="137">
  <si>
    <t>Descripció</t>
  </si>
  <si>
    <t>Codi</t>
  </si>
  <si>
    <t>2.1</t>
  </si>
  <si>
    <t>2.2</t>
  </si>
  <si>
    <t>TOTAL CAPÍTOL 1.1 Despeses de personal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</si>
  <si>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</si>
  <si>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</si>
  <si>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</si>
  <si>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</si>
  <si>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</si>
  <si>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</si>
  <si>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</si>
  <si>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</si>
  <si>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</si>
  <si>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</si>
  <si>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</si>
  <si>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</si>
  <si>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</si>
  <si>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</si>
  <si>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</si>
  <si>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</si>
  <si>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</si>
  <si>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</si>
  <si>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</si>
  <si>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TOTAL CAPÍTOL 1.2. Despeses corrents</t>
  </si>
  <si>
    <t>1.1</t>
  </si>
  <si>
    <t xml:space="preserve"> Impostos, taxes i tributs varis</t>
  </si>
  <si>
    <t>1.1.5</t>
  </si>
  <si>
    <t>1.1.6</t>
  </si>
  <si>
    <t>1.1.7</t>
  </si>
  <si>
    <t xml:space="preserve"> Altres despeses corrents</t>
  </si>
  <si>
    <t>1.2.18</t>
  </si>
  <si>
    <t>1.2</t>
  </si>
  <si>
    <t>1.3</t>
  </si>
  <si>
    <t>1.5</t>
  </si>
  <si>
    <t>1.1.8</t>
  </si>
  <si>
    <t>1.1.10</t>
  </si>
  <si>
    <t>1.1.11</t>
  </si>
  <si>
    <t xml:space="preserve"> Telefonia i internet</t>
  </si>
  <si>
    <t xml:space="preserve"> Vestuari i equips</t>
  </si>
  <si>
    <t xml:space="preserve"> Despeses financeres (impagats, cost remeses, etc.)</t>
  </si>
  <si>
    <t xml:space="preserve"> Material de farmaciola i infermeria</t>
  </si>
  <si>
    <t>1.2.19</t>
  </si>
  <si>
    <t>1.2.20</t>
  </si>
  <si>
    <t>1.2.21</t>
  </si>
  <si>
    <t>1.7</t>
  </si>
  <si>
    <t>1.8</t>
  </si>
  <si>
    <t xml:space="preserve"> Material i consumibles d'oficina</t>
  </si>
  <si>
    <t xml:space="preserve"> Material didàctic i educatiu</t>
  </si>
  <si>
    <t xml:space="preserve"> Prevenció riscos laborals i vigilància de la salut</t>
  </si>
  <si>
    <t xml:space="preserve"> Material i productes de neteja i desinfecció</t>
  </si>
  <si>
    <t xml:space="preserve"> Equips, aplicacions informàtiques i comunicació</t>
  </si>
  <si>
    <t>1.4</t>
  </si>
  <si>
    <t>1.6</t>
  </si>
  <si>
    <t xml:space="preserve"> 1.1. Previsió de despeses de personal anuals </t>
  </si>
  <si>
    <t xml:space="preserve"> 1.2. Despeses corrents anuals</t>
  </si>
  <si>
    <t>1.2.9</t>
  </si>
  <si>
    <t>1.1.4</t>
  </si>
  <si>
    <t>1.1.9</t>
  </si>
  <si>
    <t>2025/2026 (€/any)</t>
  </si>
  <si>
    <t>2026/2027 (€/any)</t>
  </si>
  <si>
    <r>
      <t xml:space="preserve"> Cada licitadora indicarà la seva previsió d'imports en els requadres de color    </t>
    </r>
    <r>
      <rPr>
        <b/>
        <sz val="10"/>
        <rFont val="Calibri"/>
        <family val="2"/>
      </rPr>
      <t>→</t>
    </r>
  </si>
  <si>
    <r>
      <t>Observacions</t>
    </r>
    <r>
      <rPr>
        <sz val="10"/>
        <rFont val="Arial"/>
        <family val="2"/>
      </rPr>
      <t xml:space="preserve"> :</t>
    </r>
  </si>
  <si>
    <t>2027/2028 (€/any)</t>
  </si>
  <si>
    <t xml:space="preserve">  ESTUDI ECONÒMIC DEL CONTRACTE DE SERVEIS DE LA GESTIÓ I FUNCIONAMENT DE LA LLAR D'INFANTS MUNICIPAL LA PAU </t>
  </si>
  <si>
    <t xml:space="preserve">  EL PONT DE VILOMARA I ROCAFORT</t>
  </si>
  <si>
    <t xml:space="preserve"> DESPESES DEL SERVEI</t>
  </si>
  <si>
    <t xml:space="preserve"> 1. COSTOS DIRECTES</t>
  </si>
  <si>
    <t>TOTAL CAPÍTOL 1. COSTOS DIRECTES</t>
  </si>
  <si>
    <t xml:space="preserve"> INGRESSOS DEL SERVEI</t>
  </si>
  <si>
    <t xml:space="preserve"> 1. INGRESSOS ANUALS DEL SERVEI</t>
  </si>
  <si>
    <t xml:space="preserve"> INGRESSOS QUOTES ANUALS DEL SERVEI</t>
  </si>
  <si>
    <t xml:space="preserve"> INGRESSOS APORTACIÓ MUNICIPAL ANUAL</t>
  </si>
  <si>
    <t xml:space="preserve"> TOTAL INGRESSOS ANUALS DEL SERVEI</t>
  </si>
  <si>
    <t xml:space="preserve"> Cost total CAN persona càrrec directiu temporal - directora (dedicació 38h/s)</t>
  </si>
  <si>
    <t xml:space="preserve"> Cost total RAA mestra (dedicació 32h/s)</t>
  </si>
  <si>
    <t xml:space="preserve"> Cost total FGM educadora (dedicació 38h/s)</t>
  </si>
  <si>
    <t xml:space="preserve"> Cost total ZCJ educadora (dedicació 38h/s)</t>
  </si>
  <si>
    <t xml:space="preserve"> Cost total NMC educadora (dedicació 38h/s)</t>
  </si>
  <si>
    <t xml:space="preserve"> Cost total MSA educadora (dedicació 28h/s)</t>
  </si>
  <si>
    <t xml:space="preserve"> Cost total GPA educadora (cura fill dedicació 1%)</t>
  </si>
  <si>
    <t xml:space="preserve"> Cost total PMJ auxiliar (dedicació 34h/s)</t>
  </si>
  <si>
    <t xml:space="preserve"> Cost total CLG auxiliar (dedicació 30h/s)</t>
  </si>
  <si>
    <t xml:space="preserve"> Cost total MSC auxiliar (dedicació 24h/s)</t>
  </si>
  <si>
    <t xml:space="preserve"> Cost total personal formació dual (dedicació 25h/s)</t>
  </si>
  <si>
    <t xml:space="preserve"> Cost total previsió anual de baixes i absentisme (5%)</t>
  </si>
  <si>
    <t xml:space="preserve"> Formació del personal, professionals externs, tallers</t>
  </si>
  <si>
    <t xml:space="preserve"> Fotocopiadora i fotocòpies</t>
  </si>
  <si>
    <t xml:space="preserve"> Agendes, revistes, llibres, subscripcions</t>
  </si>
  <si>
    <t xml:space="preserve"> Menjador. Proveïdors aliments</t>
  </si>
  <si>
    <t xml:space="preserve"> Menjador. Varis assessorament, control i APPCC cuina</t>
  </si>
  <si>
    <t xml:space="preserve"> Menjador. Material i estris parament de cuina</t>
  </si>
  <si>
    <t>1.9</t>
  </si>
  <si>
    <t>1.10</t>
  </si>
  <si>
    <t>1.11</t>
  </si>
  <si>
    <t>1.12</t>
  </si>
  <si>
    <t xml:space="preserve"> Previsió quota material per curs (64x40€)</t>
  </si>
  <si>
    <t xml:space="preserve"> Previsió quota escolarització i0 i1 municipi (23x10x160€)</t>
  </si>
  <si>
    <t xml:space="preserve"> Previsió quota escolarització i0 i1 no municipi (2x10x175€)</t>
  </si>
  <si>
    <t xml:space="preserve"> Previsió quota juliol municipi (32x160€)</t>
  </si>
  <si>
    <t xml:space="preserve"> Previsió quota juliol no municipi (3x175€)</t>
  </si>
  <si>
    <t xml:space="preserve"> Previsió quota segons germans i altres municipi (1x10x144€)</t>
  </si>
  <si>
    <t xml:space="preserve"> Previsió quota segons germans i altres no municipi (1x10x158€)</t>
  </si>
  <si>
    <t xml:space="preserve"> Previsió ingressos altres quotes a justificar</t>
  </si>
  <si>
    <t xml:space="preserve"> 2. COSTOS INDIRECTES</t>
  </si>
  <si>
    <t xml:space="preserve"> TOTAL CAPÍTOL 2. COSTOS INDIRECTES</t>
  </si>
  <si>
    <t xml:space="preserve"> TOTAL DESPESES DEL SERVEI</t>
  </si>
  <si>
    <t xml:space="preserve"> (Despeses corrents + Despeses generals + Benefici Industrial)</t>
  </si>
  <si>
    <t xml:space="preserve"> Despeses generals (% proposat dels costos directes)</t>
  </si>
  <si>
    <t>* Les licitadores podran canviar els imports dels requadres de color de les despeses corrents,i els percentatges de despeses generals i benefici industrial, per justificar la seva oferta econòmica i l'import resultant que es valorarà en el criteri 1 automàtic.</t>
  </si>
  <si>
    <t xml:space="preserve"> Serveis de gestoria i auditoria</t>
  </si>
  <si>
    <t xml:space="preserve"> Assegurances (RC, infants, professionals, multirisc, etc.)</t>
  </si>
  <si>
    <t xml:space="preserve"> Previsió quota acollides esporàdiques (20x11x5€)</t>
  </si>
  <si>
    <t>* Els percentatges que s'hagin proposat de les despeses generals i benefici industrial, ja seran els percentatges definitius a aplicar per a tota la vigència del contracte, pròrrogues incloses.</t>
  </si>
  <si>
    <t xml:space="preserve"> Benefici industrial (% proposat dels costos directes i despeses generals)</t>
  </si>
  <si>
    <r>
      <t xml:space="preserve"> Material inventariable (amb mínim anual a justificar de 2.000,00€, ha de coincidir amb l'import anual del </t>
    </r>
    <r>
      <rPr>
        <sz val="9"/>
        <color rgb="FFFF0000"/>
        <rFont val="Arial"/>
        <family val="2"/>
      </rPr>
      <t>criteri automàtic 4</t>
    </r>
    <r>
      <rPr>
        <sz val="9"/>
        <rFont val="Arial"/>
        <family val="2"/>
      </rPr>
      <t>)</t>
    </r>
  </si>
  <si>
    <r>
      <t xml:space="preserve"> Manteniment correctiu reparacions i millores instal·lacions  (amb mínim anual a justificar de 1.000,00€, ha de coincidir amb l'import del </t>
    </r>
    <r>
      <rPr>
        <sz val="9"/>
        <color rgb="FFFF0000"/>
        <rFont val="Arial"/>
        <family val="2"/>
      </rPr>
      <t>criteri automàtic 5</t>
    </r>
    <r>
      <rPr>
        <sz val="9"/>
        <rFont val="Arial"/>
        <family val="2"/>
      </rPr>
      <t>)</t>
    </r>
  </si>
  <si>
    <t xml:space="preserve"> Percentatge % de despeses generals proposat per la licitadora (màxim 4%)</t>
  </si>
  <si>
    <t xml:space="preserve"> Percentatge % de benefici industrial proposat per la licitadora (màxim 6%)</t>
  </si>
  <si>
    <t>* Quant als ingressos procedents de les quotes, en cada factura mensual es restaran els ingressos mensuals reals que hagi hagut segons la vigent ordenança fiscal i segons necessitats i demanda.</t>
  </si>
  <si>
    <t>* Quant a les despeses de personal, en la finalització de cada curs es determinaran les despeses reals de personal que hagi hagut segons necessitats, sempre amb aprovació municipal, i es tindran en compte per a determinar la liquidació definitiva del curs.</t>
  </si>
  <si>
    <r>
      <t xml:space="preserve">previsió  %  increment   2025/2026   respecte  cost actual    (contracte)      </t>
    </r>
    <r>
      <rPr>
        <sz val="11"/>
        <rFont val="Calibri"/>
        <family val="2"/>
      </rPr>
      <t>→</t>
    </r>
  </si>
  <si>
    <r>
      <t xml:space="preserve">previsió  %  increment  2026/2027  respecte  curs  anterior   (contracte)      </t>
    </r>
    <r>
      <rPr>
        <sz val="11"/>
        <rFont val="Calibri"/>
        <family val="2"/>
      </rPr>
      <t>→</t>
    </r>
  </si>
  <si>
    <r>
      <t xml:space="preserve">previsió  %  increment  2027/2028  respecte  curs  anterior  (pròrroga 1)     </t>
    </r>
    <r>
      <rPr>
        <sz val="11"/>
        <rFont val="Calibri"/>
        <family val="2"/>
      </rPr>
      <t>→</t>
    </r>
  </si>
  <si>
    <r>
      <t xml:space="preserve">previsió  %  increment  2028/2029  respecte  curs  anterior  (pròrroga 2)     </t>
    </r>
    <r>
      <rPr>
        <sz val="11"/>
        <rFont val="Calibri"/>
        <family val="2"/>
      </rPr>
      <t>→</t>
    </r>
  </si>
  <si>
    <r>
      <t xml:space="preserve">previsió  %  increment  despeses corrents curs 2026/2027 i posteriors     </t>
    </r>
    <r>
      <rPr>
        <sz val="11"/>
        <rFont val="Calibri"/>
        <family val="2"/>
      </rPr>
      <t>→</t>
    </r>
  </si>
  <si>
    <t>2028/2029 (€/any)</t>
  </si>
  <si>
    <r>
      <t xml:space="preserve"> TOTAL PART VARIABLE PROPOSTA LICITADORA CURS 2025/2026  </t>
    </r>
    <r>
      <rPr>
        <b/>
        <sz val="12"/>
        <color rgb="FFFF0000"/>
        <rFont val="Calibri"/>
        <family val="2"/>
      </rPr>
      <t>→</t>
    </r>
  </si>
  <si>
    <t>1.1.12</t>
  </si>
  <si>
    <t>1.1.13</t>
  </si>
  <si>
    <t xml:space="preserve"> Cost total JCJ auxiliar (dedicació 18h/s)</t>
  </si>
  <si>
    <t xml:space="preserve"> Previsió quota acollides fixes (12x11x52€)</t>
  </si>
  <si>
    <t xml:space="preserve"> Previsió quota menjador descans (2x190x5,70€)</t>
  </si>
  <si>
    <t xml:space="preserve"> Previsió quota menjador grans (23x190x7,50€)</t>
  </si>
  <si>
    <t>* Els imports que s'hagin indicat de les despeses corrents estan calculats amb una mitjana de 62 alumnes escolaritzats entre setembre i juny, i s'incrementaran un 3% cada curs. En cas que finalment l'ocupació mitjana efectiva sigui diferent de 62 alumnes, en la finalització del curs es sumarà o restarà la part proporcional que correspongui respecte els 62 estimats, i es tindrà en compte per a determinar la liquidació definitiva del curs.</t>
  </si>
  <si>
    <r>
      <t xml:space="preserve">  </t>
    </r>
    <r>
      <rPr>
        <b/>
        <sz val="12"/>
        <color rgb="FFFF0000"/>
        <rFont val="Calibri"/>
        <family val="2"/>
        <scheme val="minor"/>
      </rPr>
      <t>←</t>
    </r>
    <r>
      <rPr>
        <b/>
        <sz val="9"/>
        <color rgb="FFFF0000"/>
        <rFont val="Arial"/>
        <family val="2"/>
      </rPr>
      <t xml:space="preserve">  Aportació municipal prevista durant 4 cursos sencers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</si>
  <si>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←</t>
    </r>
    <r>
      <rPr>
        <b/>
        <sz val="9"/>
        <color rgb="FFFF0000"/>
        <rFont val="Arial"/>
        <family val="2"/>
      </rPr>
      <t xml:space="preserve">  Criteri automàtic 1</t>
    </r>
    <r>
      <rPr>
        <b/>
        <sz val="9"/>
        <color rgb="FFFF0000"/>
        <rFont val="Calibri"/>
        <family val="2"/>
      </rPr>
      <t xml:space="preserve"> (considerant el curs sencer)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</si>
</sst>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#,##0.00_ ;[Red]\-#,##0.00\ "/>
    <numFmt numFmtId="166" formatCode="_-* #,##0.00\ [$€]_-;\-* #,##0.00\ [$€]_-;_-* &quot;-&quot;??\ [$€]_-;_-@_-"/>
    <numFmt numFmtId="167" formatCode="0.0%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11"/>
      <name val="Calibri"/>
      <family val="2"/>
    </font>
    <font>
      <b/>
      <sz val="9"/>
      <color rgb="FFFF0000"/>
      <name val="Arial"/>
      <family val="2"/>
    </font>
    <font>
      <b/>
      <sz val="10"/>
      <name val="Calibri"/>
      <family val="2"/>
    </font>
    <font>
      <u/>
      <sz val="10"/>
      <name val="Arial"/>
      <family val="2"/>
    </font>
    <font>
      <b/>
      <sz val="9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0" fontId="2" fillId="0" borderId="0" xfId="2" applyNumberFormat="1" applyFont="1" applyAlignment="1" applyProtection="1">
      <alignment horizontal="center" vertical="center"/>
    </xf>
    <xf numFmtId="0" fontId="2" fillId="0" borderId="5" xfId="0" applyFont="1" applyBorder="1"/>
    <xf numFmtId="164" fontId="2" fillId="0" borderId="1" xfId="2" applyNumberFormat="1" applyFont="1" applyBorder="1" applyAlignment="1" applyProtection="1">
      <alignment horizontal="center" vertical="center"/>
    </xf>
    <xf numFmtId="0" fontId="2" fillId="0" borderId="7" xfId="0" applyFont="1" applyBorder="1"/>
    <xf numFmtId="0" fontId="3" fillId="0" borderId="7" xfId="0" applyFont="1" applyBorder="1" applyAlignment="1">
      <alignment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7" fontId="2" fillId="0" borderId="1" xfId="2" applyNumberFormat="1" applyFont="1" applyBorder="1" applyAlignment="1">
      <alignment horizontal="center" vertical="center"/>
    </xf>
    <xf numFmtId="164" fontId="8" fillId="4" borderId="1" xfId="0" applyNumberFormat="1" applyFont="1" applyFill="1" applyBorder="1" applyAlignment="1" applyProtection="1">
      <alignment horizontal="center" vertical="center"/>
      <protection locked="0"/>
    </xf>
    <xf numFmtId="10" fontId="2" fillId="4" borderId="1" xfId="2" applyNumberFormat="1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2" fillId="0" borderId="8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top"/>
    </xf>
    <xf numFmtId="164" fontId="3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3" fillId="3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3" fillId="7" borderId="9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</cellXfs>
  <cellStyles count="3">
    <cellStyle name="Euro" xfId="1" xr:uid="{00000000-0005-0000-0000-000000000000}"/>
    <cellStyle name="Normal" xfId="0" builtinId="0"/>
    <cellStyle name="Percentat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8"/>
  <sheetViews>
    <sheetView tabSelected="1" topLeftCell="A55" zoomScaleNormal="100" workbookViewId="0">
      <selection activeCell="C64" sqref="C64"/>
    </sheetView>
  </sheetViews>
  <sheetFormatPr defaultColWidth="9.109375" defaultRowHeight="13.2" x14ac:dyDescent="0.25"/>
  <cols>
    <col min="1" max="1" width="6.44140625" customWidth="1"/>
    <col min="2" max="2" width="60.33203125" style="2" customWidth="1"/>
    <col min="3" max="3" width="15.44140625" style="1" customWidth="1"/>
    <col min="4" max="4" width="15.77734375" style="1" customWidth="1"/>
    <col min="5" max="5" width="15.6640625" style="1" customWidth="1"/>
    <col min="6" max="6" width="15.44140625" style="1" customWidth="1"/>
    <col min="7" max="7" width="14.77734375" customWidth="1"/>
    <col min="8" max="8" width="14" customWidth="1"/>
    <col min="9" max="9" width="12.21875" customWidth="1"/>
    <col min="10" max="10" width="11.88671875" customWidth="1"/>
    <col min="11" max="11" width="12.5546875" customWidth="1"/>
    <col min="12" max="12" width="11.109375" customWidth="1"/>
  </cols>
  <sheetData>
    <row r="1" spans="1:10" s="3" customFormat="1" ht="21" customHeight="1" x14ac:dyDescent="0.25">
      <c r="A1" s="51" t="s">
        <v>64</v>
      </c>
      <c r="B1" s="52"/>
      <c r="C1" s="52"/>
      <c r="D1" s="52"/>
      <c r="E1" s="52"/>
      <c r="F1" s="53"/>
    </row>
    <row r="2" spans="1:10" s="3" customFormat="1" ht="21" customHeight="1" thickBot="1" x14ac:dyDescent="0.3">
      <c r="A2" s="48" t="s">
        <v>65</v>
      </c>
      <c r="B2" s="49"/>
      <c r="C2" s="49"/>
      <c r="D2" s="49"/>
      <c r="E2" s="49"/>
      <c r="F2" s="50"/>
    </row>
    <row r="3" spans="1:10" s="3" customFormat="1" ht="14.1" customHeight="1" x14ac:dyDescent="0.25"/>
    <row r="4" spans="1:10" s="3" customFormat="1" ht="14.1" customHeight="1" x14ac:dyDescent="0.25">
      <c r="B4" s="4" t="s">
        <v>121</v>
      </c>
      <c r="C4" s="27">
        <v>0.04</v>
      </c>
    </row>
    <row r="5" spans="1:10" s="3" customFormat="1" ht="16.05" customHeight="1" x14ac:dyDescent="0.25">
      <c r="A5" s="4"/>
      <c r="B5" s="4" t="s">
        <v>122</v>
      </c>
      <c r="C5" s="24">
        <v>0.06</v>
      </c>
      <c r="D5" s="4"/>
      <c r="E5" s="4"/>
      <c r="F5" s="4"/>
    </row>
    <row r="6" spans="1:10" s="3" customFormat="1" ht="16.05" customHeight="1" x14ac:dyDescent="0.25">
      <c r="A6" s="4"/>
      <c r="B6" s="4" t="s">
        <v>123</v>
      </c>
      <c r="C6" s="24">
        <v>0.04</v>
      </c>
      <c r="D6" s="4"/>
      <c r="E6" s="4"/>
      <c r="F6" s="4"/>
    </row>
    <row r="7" spans="1:10" s="3" customFormat="1" ht="16.05" customHeight="1" x14ac:dyDescent="0.25">
      <c r="A7" s="4"/>
      <c r="B7" s="4" t="s">
        <v>124</v>
      </c>
      <c r="C7" s="24">
        <v>0.04</v>
      </c>
      <c r="D7" s="4"/>
      <c r="E7" s="4"/>
      <c r="F7" s="4"/>
    </row>
    <row r="8" spans="1:10" s="3" customFormat="1" ht="16.05" customHeight="1" x14ac:dyDescent="0.25">
      <c r="A8" s="4"/>
      <c r="B8" s="4" t="s">
        <v>125</v>
      </c>
      <c r="C8" s="24">
        <v>0.03</v>
      </c>
      <c r="D8" s="4"/>
      <c r="E8" s="4"/>
      <c r="F8" s="4"/>
    </row>
    <row r="9" spans="1:10" s="3" customFormat="1" ht="14.1" customHeight="1" x14ac:dyDescent="0.25">
      <c r="G9" s="4"/>
      <c r="H9" s="4"/>
      <c r="I9" s="4"/>
      <c r="J9" s="4"/>
    </row>
    <row r="10" spans="1:10" s="3" customFormat="1" ht="14.1" customHeight="1" x14ac:dyDescent="0.25">
      <c r="B10" s="3" t="s">
        <v>61</v>
      </c>
      <c r="C10" s="25"/>
      <c r="G10" s="4"/>
      <c r="H10" s="4"/>
      <c r="I10" s="4"/>
      <c r="J10" s="4"/>
    </row>
    <row r="11" spans="1:10" s="3" customFormat="1" ht="14.1" customHeight="1" thickBot="1" x14ac:dyDescent="0.3">
      <c r="G11" s="4"/>
      <c r="H11" s="4"/>
      <c r="I11" s="4"/>
      <c r="J11" s="4"/>
    </row>
    <row r="12" spans="1:10" s="9" customFormat="1" ht="15" customHeight="1" thickBot="1" x14ac:dyDescent="0.25">
      <c r="A12" s="62" t="s">
        <v>66</v>
      </c>
      <c r="B12" s="63"/>
      <c r="C12" s="63"/>
      <c r="D12" s="63"/>
      <c r="E12" s="63"/>
      <c r="F12" s="64"/>
    </row>
    <row r="13" spans="1:10" s="9" customFormat="1" ht="14.1" customHeight="1" thickBot="1" x14ac:dyDescent="0.25">
      <c r="A13" s="23"/>
      <c r="B13" s="23"/>
      <c r="C13" s="23"/>
      <c r="D13" s="23"/>
      <c r="E13" s="23"/>
      <c r="F13" s="23"/>
    </row>
    <row r="14" spans="1:10" s="9" customFormat="1" ht="15" customHeight="1" thickBot="1" x14ac:dyDescent="0.25">
      <c r="A14" s="62" t="s">
        <v>67</v>
      </c>
      <c r="B14" s="63"/>
      <c r="C14" s="63"/>
      <c r="D14" s="63"/>
      <c r="E14" s="63"/>
      <c r="F14" s="64"/>
    </row>
    <row r="15" spans="1:10" s="9" customFormat="1" ht="14.1" customHeight="1" thickBot="1" x14ac:dyDescent="0.25">
      <c r="A15" s="22"/>
      <c r="B15" s="22"/>
      <c r="C15" s="22"/>
      <c r="D15" s="22"/>
      <c r="E15" s="22"/>
      <c r="F15" s="22"/>
    </row>
    <row r="16" spans="1:10" s="9" customFormat="1" ht="15" customHeight="1" thickBot="1" x14ac:dyDescent="0.25">
      <c r="A16" s="62" t="s">
        <v>54</v>
      </c>
      <c r="B16" s="63"/>
      <c r="C16" s="63"/>
      <c r="D16" s="63"/>
      <c r="E16" s="63"/>
      <c r="F16" s="64"/>
    </row>
    <row r="17" spans="1:6" s="9" customFormat="1" ht="12.6" customHeight="1" x14ac:dyDescent="0.2">
      <c r="A17" s="65"/>
      <c r="B17" s="65"/>
      <c r="C17" s="65"/>
      <c r="D17" s="65"/>
      <c r="E17" s="65"/>
      <c r="F17" s="65"/>
    </row>
    <row r="18" spans="1:6" s="3" customFormat="1" ht="15" customHeight="1" x14ac:dyDescent="0.25">
      <c r="A18" s="5" t="s">
        <v>1</v>
      </c>
      <c r="B18" s="15" t="s">
        <v>0</v>
      </c>
      <c r="C18" s="6" t="s">
        <v>59</v>
      </c>
      <c r="D18" s="6" t="s">
        <v>60</v>
      </c>
      <c r="E18" s="6" t="s">
        <v>63</v>
      </c>
      <c r="F18" s="6" t="s">
        <v>126</v>
      </c>
    </row>
    <row r="19" spans="1:6" s="9" customFormat="1" ht="24.9" customHeight="1" x14ac:dyDescent="0.2">
      <c r="A19" s="7" t="s">
        <v>5</v>
      </c>
      <c r="B19" s="13" t="s">
        <v>74</v>
      </c>
      <c r="C19" s="11">
        <v>42768.856</v>
      </c>
      <c r="D19" s="18">
        <f>C19*(1+$C$5)</f>
        <v>45334.987359999999</v>
      </c>
      <c r="E19" s="18">
        <f>D19*(1+$C$6)</f>
        <v>47148.3868544</v>
      </c>
      <c r="F19" s="18">
        <f>E19*(1+$C$7)</f>
        <v>49034.322328576003</v>
      </c>
    </row>
    <row r="20" spans="1:6" s="9" customFormat="1" ht="24.9" customHeight="1" x14ac:dyDescent="0.2">
      <c r="A20" s="7" t="s">
        <v>6</v>
      </c>
      <c r="B20" s="13" t="s">
        <v>75</v>
      </c>
      <c r="C20" s="11">
        <v>32949.009600000005</v>
      </c>
      <c r="D20" s="18">
        <f t="shared" ref="D20:D31" si="0">C20*(1+$C$5)</f>
        <v>34925.950176000006</v>
      </c>
      <c r="E20" s="18">
        <f t="shared" ref="E20:E31" si="1">D20*(1+$C$6)</f>
        <v>36322.988183040005</v>
      </c>
      <c r="F20" s="18">
        <f t="shared" ref="F20:F31" si="2">E20*(1+$C$7)</f>
        <v>37775.907710361607</v>
      </c>
    </row>
    <row r="21" spans="1:6" s="9" customFormat="1" ht="24.9" customHeight="1" x14ac:dyDescent="0.2">
      <c r="A21" s="7" t="s">
        <v>7</v>
      </c>
      <c r="B21" s="13" t="s">
        <v>76</v>
      </c>
      <c r="C21" s="11">
        <v>34752.515200000002</v>
      </c>
      <c r="D21" s="18">
        <f t="shared" si="0"/>
        <v>36837.666112000006</v>
      </c>
      <c r="E21" s="18">
        <f t="shared" si="1"/>
        <v>38311.172756480009</v>
      </c>
      <c r="F21" s="18">
        <f t="shared" si="2"/>
        <v>39843.619666739214</v>
      </c>
    </row>
    <row r="22" spans="1:6" s="9" customFormat="1" ht="24.9" customHeight="1" x14ac:dyDescent="0.2">
      <c r="A22" s="7" t="s">
        <v>57</v>
      </c>
      <c r="B22" s="13" t="s">
        <v>77</v>
      </c>
      <c r="C22" s="11">
        <v>32954.292800000003</v>
      </c>
      <c r="D22" s="18">
        <f t="shared" si="0"/>
        <v>34931.550368000004</v>
      </c>
      <c r="E22" s="18">
        <f t="shared" si="1"/>
        <v>36328.812382720003</v>
      </c>
      <c r="F22" s="18">
        <f t="shared" si="2"/>
        <v>37781.964878028804</v>
      </c>
    </row>
    <row r="23" spans="1:6" s="9" customFormat="1" ht="24.9" customHeight="1" x14ac:dyDescent="0.2">
      <c r="A23" s="7" t="s">
        <v>27</v>
      </c>
      <c r="B23" s="13" t="s">
        <v>78</v>
      </c>
      <c r="C23" s="11">
        <v>32954.292800000003</v>
      </c>
      <c r="D23" s="18">
        <f t="shared" si="0"/>
        <v>34931.550368000004</v>
      </c>
      <c r="E23" s="18">
        <f t="shared" si="1"/>
        <v>36328.812382720003</v>
      </c>
      <c r="F23" s="18">
        <f t="shared" si="2"/>
        <v>37781.964878028804</v>
      </c>
    </row>
    <row r="24" spans="1:6" s="9" customFormat="1" ht="24.9" customHeight="1" x14ac:dyDescent="0.2">
      <c r="A24" s="7" t="s">
        <v>28</v>
      </c>
      <c r="B24" s="13" t="s">
        <v>79</v>
      </c>
      <c r="C24" s="11">
        <v>25845.310399999998</v>
      </c>
      <c r="D24" s="18">
        <f t="shared" si="0"/>
        <v>27396.029023999999</v>
      </c>
      <c r="E24" s="18">
        <f t="shared" si="1"/>
        <v>28491.87018496</v>
      </c>
      <c r="F24" s="18">
        <f t="shared" si="2"/>
        <v>29631.544992358402</v>
      </c>
    </row>
    <row r="25" spans="1:6" s="9" customFormat="1" ht="24.9" customHeight="1" x14ac:dyDescent="0.2">
      <c r="A25" s="7" t="s">
        <v>29</v>
      </c>
      <c r="B25" s="13" t="s">
        <v>80</v>
      </c>
      <c r="C25" s="11">
        <v>2553.2831999999999</v>
      </c>
      <c r="D25" s="18">
        <f t="shared" si="0"/>
        <v>2706.480192</v>
      </c>
      <c r="E25" s="18">
        <f t="shared" si="1"/>
        <v>2814.7393996800001</v>
      </c>
      <c r="F25" s="18">
        <f t="shared" si="2"/>
        <v>2927.3289756672002</v>
      </c>
    </row>
    <row r="26" spans="1:6" s="9" customFormat="1" ht="24.9" customHeight="1" x14ac:dyDescent="0.2">
      <c r="A26" s="7" t="s">
        <v>35</v>
      </c>
      <c r="B26" s="13" t="s">
        <v>81</v>
      </c>
      <c r="C26" s="11">
        <v>24941.914400000001</v>
      </c>
      <c r="D26" s="18">
        <f t="shared" si="0"/>
        <v>26438.429264000002</v>
      </c>
      <c r="E26" s="18">
        <f t="shared" si="1"/>
        <v>27495.966434560003</v>
      </c>
      <c r="F26" s="18">
        <f t="shared" si="2"/>
        <v>28595.805091942406</v>
      </c>
    </row>
    <row r="27" spans="1:6" s="9" customFormat="1" ht="24.9" customHeight="1" x14ac:dyDescent="0.2">
      <c r="A27" s="7" t="s">
        <v>58</v>
      </c>
      <c r="B27" s="13" t="s">
        <v>82</v>
      </c>
      <c r="C27" s="11">
        <v>21908.036799999998</v>
      </c>
      <c r="D27" s="18">
        <f t="shared" si="0"/>
        <v>23222.519007999999</v>
      </c>
      <c r="E27" s="18">
        <f t="shared" si="1"/>
        <v>24151.41976832</v>
      </c>
      <c r="F27" s="18">
        <f t="shared" si="2"/>
        <v>25117.4765590528</v>
      </c>
    </row>
    <row r="28" spans="1:6" s="9" customFormat="1" ht="24.9" customHeight="1" x14ac:dyDescent="0.2">
      <c r="A28" s="7" t="s">
        <v>36</v>
      </c>
      <c r="B28" s="13" t="s">
        <v>83</v>
      </c>
      <c r="C28" s="11">
        <v>16719.081600000001</v>
      </c>
      <c r="D28" s="18">
        <f t="shared" si="0"/>
        <v>17722.226496000003</v>
      </c>
      <c r="E28" s="18">
        <f t="shared" si="1"/>
        <v>18431.115555840002</v>
      </c>
      <c r="F28" s="18">
        <f t="shared" si="2"/>
        <v>19168.360178073603</v>
      </c>
    </row>
    <row r="29" spans="1:6" s="9" customFormat="1" ht="24.9" customHeight="1" x14ac:dyDescent="0.2">
      <c r="A29" s="7" t="s">
        <v>37</v>
      </c>
      <c r="B29" s="13" t="s">
        <v>130</v>
      </c>
      <c r="C29" s="11">
        <v>11398.1296</v>
      </c>
      <c r="D29" s="18">
        <f t="shared" ref="D29" si="3">C29*(1+$C$5)</f>
        <v>12082.017376000002</v>
      </c>
      <c r="E29" s="18">
        <f t="shared" ref="E29" si="4">D29*(1+$C$6)</f>
        <v>12565.298071040002</v>
      </c>
      <c r="F29" s="18">
        <f t="shared" ref="F29" si="5">E29*(1+$C$7)</f>
        <v>13067.909993881603</v>
      </c>
    </row>
    <row r="30" spans="1:6" s="9" customFormat="1" ht="24.9" customHeight="1" x14ac:dyDescent="0.2">
      <c r="A30" s="7" t="s">
        <v>128</v>
      </c>
      <c r="B30" s="13" t="s">
        <v>84</v>
      </c>
      <c r="C30" s="11">
        <v>9360</v>
      </c>
      <c r="D30" s="18">
        <f t="shared" si="0"/>
        <v>9921.6</v>
      </c>
      <c r="E30" s="18">
        <f t="shared" si="1"/>
        <v>10318.464</v>
      </c>
      <c r="F30" s="18">
        <f t="shared" si="2"/>
        <v>10731.20256</v>
      </c>
    </row>
    <row r="31" spans="1:6" s="9" customFormat="1" ht="24.9" customHeight="1" x14ac:dyDescent="0.2">
      <c r="A31" s="7" t="s">
        <v>129</v>
      </c>
      <c r="B31" s="13" t="s">
        <v>85</v>
      </c>
      <c r="C31" s="11">
        <v>13987.23612</v>
      </c>
      <c r="D31" s="18">
        <f t="shared" si="0"/>
        <v>14826.4702872</v>
      </c>
      <c r="E31" s="18">
        <f t="shared" si="1"/>
        <v>15419.529098688001</v>
      </c>
      <c r="F31" s="18">
        <f t="shared" si="2"/>
        <v>16036.310262635521</v>
      </c>
    </row>
    <row r="32" spans="1:6" s="3" customFormat="1" ht="18.899999999999999" customHeight="1" x14ac:dyDescent="0.25">
      <c r="A32" s="10"/>
      <c r="B32" s="16" t="s">
        <v>4</v>
      </c>
      <c r="C32" s="12">
        <f>SUM(C19:C31)</f>
        <v>303091.95851999999</v>
      </c>
      <c r="D32" s="12">
        <f>SUM(D19:D31)</f>
        <v>321277.47603119997</v>
      </c>
      <c r="E32" s="12">
        <f>SUM(E19:E31)</f>
        <v>334128.575072448</v>
      </c>
      <c r="F32" s="12">
        <f>SUM(F19:F31)</f>
        <v>347493.71807534597</v>
      </c>
    </row>
    <row r="33" spans="1:8" s="9" customFormat="1" ht="16.2" customHeight="1" x14ac:dyDescent="0.2">
      <c r="C33" s="19">
        <f>C32/C61</f>
        <v>0.87117430458365952</v>
      </c>
      <c r="D33" s="19">
        <f>D32/D61</f>
        <v>0.87436223826451465</v>
      </c>
      <c r="E33" s="19">
        <f>E32/E61</f>
        <v>0.87541979387491253</v>
      </c>
      <c r="F33" s="19">
        <f>F32/F61</f>
        <v>0.87646970518774614</v>
      </c>
    </row>
    <row r="34" spans="1:8" s="9" customFormat="1" ht="16.2" customHeight="1" thickBot="1" x14ac:dyDescent="0.25"/>
    <row r="35" spans="1:8" s="9" customFormat="1" ht="15" customHeight="1" thickBot="1" x14ac:dyDescent="0.25">
      <c r="A35" s="58" t="s">
        <v>55</v>
      </c>
      <c r="B35" s="59"/>
      <c r="C35" s="60"/>
      <c r="D35" s="60"/>
      <c r="E35" s="60"/>
      <c r="F35" s="61"/>
    </row>
    <row r="36" spans="1:8" s="9" customFormat="1" ht="12" customHeight="1" x14ac:dyDescent="0.2">
      <c r="A36" s="54"/>
      <c r="B36" s="54"/>
      <c r="C36" s="54"/>
      <c r="D36" s="54"/>
      <c r="E36" s="54"/>
      <c r="F36" s="54"/>
    </row>
    <row r="37" spans="1:8" s="3" customFormat="1" ht="15" customHeight="1" x14ac:dyDescent="0.25">
      <c r="A37" s="5" t="s">
        <v>1</v>
      </c>
      <c r="B37" s="15" t="s">
        <v>0</v>
      </c>
      <c r="C37" s="6" t="s">
        <v>59</v>
      </c>
      <c r="D37" s="6" t="s">
        <v>60</v>
      </c>
      <c r="E37" s="6" t="s">
        <v>63</v>
      </c>
      <c r="F37" s="6" t="s">
        <v>126</v>
      </c>
    </row>
    <row r="38" spans="1:8" s="9" customFormat="1" ht="24.9" customHeight="1" x14ac:dyDescent="0.2">
      <c r="A38" s="7" t="s">
        <v>8</v>
      </c>
      <c r="B38" s="13" t="s">
        <v>86</v>
      </c>
      <c r="C38" s="26">
        <v>920</v>
      </c>
      <c r="D38" s="11">
        <f>C38*(1+$C$8)</f>
        <v>947.6</v>
      </c>
      <c r="E38" s="11">
        <f>D38*(1+$C$8)</f>
        <v>976.02800000000002</v>
      </c>
      <c r="F38" s="11">
        <f>E38*(1+$C$8)</f>
        <v>1005.30884</v>
      </c>
      <c r="H38" s="17"/>
    </row>
    <row r="39" spans="1:8" s="9" customFormat="1" ht="24.9" customHeight="1" x14ac:dyDescent="0.2">
      <c r="A39" s="7" t="s">
        <v>9</v>
      </c>
      <c r="B39" s="13" t="s">
        <v>49</v>
      </c>
      <c r="C39" s="26">
        <v>1650</v>
      </c>
      <c r="D39" s="11">
        <f t="shared" ref="D39:F39" si="6">C39*(1+$C$8)</f>
        <v>1699.5</v>
      </c>
      <c r="E39" s="11">
        <f t="shared" si="6"/>
        <v>1750.4850000000001</v>
      </c>
      <c r="F39" s="11">
        <f t="shared" si="6"/>
        <v>1802.9995500000002</v>
      </c>
      <c r="H39" s="17"/>
    </row>
    <row r="40" spans="1:8" s="9" customFormat="1" ht="24.9" customHeight="1" x14ac:dyDescent="0.2">
      <c r="A40" s="7" t="s">
        <v>10</v>
      </c>
      <c r="B40" s="13" t="s">
        <v>39</v>
      </c>
      <c r="C40" s="26">
        <v>900</v>
      </c>
      <c r="D40" s="11">
        <f t="shared" ref="D40:F40" si="7">C40*(1+$C$8)</f>
        <v>927</v>
      </c>
      <c r="E40" s="11">
        <f t="shared" si="7"/>
        <v>954.81000000000006</v>
      </c>
      <c r="F40" s="11">
        <f t="shared" si="7"/>
        <v>983.4543000000001</v>
      </c>
      <c r="H40" s="17"/>
    </row>
    <row r="41" spans="1:8" s="9" customFormat="1" ht="24.9" customHeight="1" x14ac:dyDescent="0.2">
      <c r="A41" s="7" t="s">
        <v>11</v>
      </c>
      <c r="B41" s="13" t="s">
        <v>48</v>
      </c>
      <c r="C41" s="26">
        <v>4500</v>
      </c>
      <c r="D41" s="11">
        <f t="shared" ref="D41:F41" si="8">C41*(1+$C$8)</f>
        <v>4635</v>
      </c>
      <c r="E41" s="11">
        <f t="shared" si="8"/>
        <v>4774.05</v>
      </c>
      <c r="F41" s="11">
        <f t="shared" si="8"/>
        <v>4917.2715000000007</v>
      </c>
      <c r="H41" s="17"/>
    </row>
    <row r="42" spans="1:8" s="9" customFormat="1" ht="24.9" customHeight="1" x14ac:dyDescent="0.2">
      <c r="A42" s="7" t="s">
        <v>12</v>
      </c>
      <c r="B42" s="13" t="s">
        <v>47</v>
      </c>
      <c r="C42" s="26">
        <v>600</v>
      </c>
      <c r="D42" s="11">
        <f t="shared" ref="D42:F42" si="9">C42*(1+$C$8)</f>
        <v>618</v>
      </c>
      <c r="E42" s="11">
        <f t="shared" si="9"/>
        <v>636.54</v>
      </c>
      <c r="F42" s="11">
        <f t="shared" si="9"/>
        <v>655.63620000000003</v>
      </c>
      <c r="H42" s="17"/>
    </row>
    <row r="43" spans="1:8" s="9" customFormat="1" ht="31.95" customHeight="1" x14ac:dyDescent="0.2">
      <c r="A43" s="7" t="s">
        <v>13</v>
      </c>
      <c r="B43" s="13" t="s">
        <v>115</v>
      </c>
      <c r="C43" s="28">
        <v>2000</v>
      </c>
      <c r="D43" s="11">
        <f t="shared" ref="D43:F43" si="10">C43*(1+$C$8)</f>
        <v>2060</v>
      </c>
      <c r="E43" s="11">
        <f t="shared" si="10"/>
        <v>2121.8000000000002</v>
      </c>
      <c r="F43" s="11">
        <f t="shared" si="10"/>
        <v>2185.4540000000002</v>
      </c>
      <c r="H43" s="17"/>
    </row>
    <row r="44" spans="1:8" s="9" customFormat="1" ht="24.9" customHeight="1" x14ac:dyDescent="0.2">
      <c r="A44" s="7" t="s">
        <v>14</v>
      </c>
      <c r="B44" s="13" t="s">
        <v>50</v>
      </c>
      <c r="C44" s="26">
        <v>1200</v>
      </c>
      <c r="D44" s="11">
        <f t="shared" ref="D44:F44" si="11">C44*(1+$C$8)</f>
        <v>1236</v>
      </c>
      <c r="E44" s="11">
        <f t="shared" si="11"/>
        <v>1273.08</v>
      </c>
      <c r="F44" s="11">
        <f t="shared" si="11"/>
        <v>1311.2724000000001</v>
      </c>
      <c r="H44" s="17"/>
    </row>
    <row r="45" spans="1:8" s="9" customFormat="1" ht="31.2" customHeight="1" x14ac:dyDescent="0.2">
      <c r="A45" s="7" t="s">
        <v>15</v>
      </c>
      <c r="B45" s="13" t="s">
        <v>41</v>
      </c>
      <c r="C45" s="26">
        <v>250</v>
      </c>
      <c r="D45" s="11">
        <f t="shared" ref="D45:F45" si="12">C45*(1+$C$8)</f>
        <v>257.5</v>
      </c>
      <c r="E45" s="11">
        <f t="shared" si="12"/>
        <v>265.22500000000002</v>
      </c>
      <c r="F45" s="11">
        <f t="shared" si="12"/>
        <v>273.18175000000002</v>
      </c>
    </row>
    <row r="46" spans="1:8" s="9" customFormat="1" ht="24.9" customHeight="1" x14ac:dyDescent="0.2">
      <c r="A46" s="7" t="s">
        <v>56</v>
      </c>
      <c r="B46" s="13" t="s">
        <v>87</v>
      </c>
      <c r="C46" s="26">
        <v>1400</v>
      </c>
      <c r="D46" s="11">
        <f t="shared" ref="D46:F46" si="13">C46*(1+$C$8)</f>
        <v>1442</v>
      </c>
      <c r="E46" s="11">
        <f t="shared" si="13"/>
        <v>1485.26</v>
      </c>
      <c r="F46" s="11">
        <f t="shared" si="13"/>
        <v>1529.8178</v>
      </c>
      <c r="H46" s="17"/>
    </row>
    <row r="47" spans="1:8" s="9" customFormat="1" ht="24.9" customHeight="1" x14ac:dyDescent="0.2">
      <c r="A47" s="7" t="s">
        <v>16</v>
      </c>
      <c r="B47" s="13" t="s">
        <v>88</v>
      </c>
      <c r="C47" s="26">
        <v>600</v>
      </c>
      <c r="D47" s="11">
        <f t="shared" ref="D47:F47" si="14">C47*(1+$C$8)</f>
        <v>618</v>
      </c>
      <c r="E47" s="11">
        <f t="shared" si="14"/>
        <v>636.54</v>
      </c>
      <c r="F47" s="11">
        <f t="shared" si="14"/>
        <v>655.63620000000003</v>
      </c>
      <c r="H47" s="17"/>
    </row>
    <row r="48" spans="1:8" s="9" customFormat="1" ht="31.95" customHeight="1" x14ac:dyDescent="0.2">
      <c r="A48" s="7" t="s">
        <v>17</v>
      </c>
      <c r="B48" s="13" t="s">
        <v>116</v>
      </c>
      <c r="C48" s="28">
        <v>1000</v>
      </c>
      <c r="D48" s="11">
        <f t="shared" ref="D48:F48" si="15">C48*(1+$C$8)</f>
        <v>1030</v>
      </c>
      <c r="E48" s="11">
        <f t="shared" si="15"/>
        <v>1060.9000000000001</v>
      </c>
      <c r="F48" s="11">
        <f t="shared" si="15"/>
        <v>1092.7270000000001</v>
      </c>
      <c r="H48" s="17"/>
    </row>
    <row r="49" spans="1:8" s="9" customFormat="1" ht="24.9" customHeight="1" x14ac:dyDescent="0.2">
      <c r="A49" s="7" t="s">
        <v>18</v>
      </c>
      <c r="B49" s="13" t="s">
        <v>51</v>
      </c>
      <c r="C49" s="26">
        <v>2000</v>
      </c>
      <c r="D49" s="11">
        <f t="shared" ref="D49:F49" si="16">C49*(1+$C$8)</f>
        <v>2060</v>
      </c>
      <c r="E49" s="11">
        <f t="shared" si="16"/>
        <v>2121.8000000000002</v>
      </c>
      <c r="F49" s="11">
        <f t="shared" si="16"/>
        <v>2185.4540000000002</v>
      </c>
      <c r="H49" s="17"/>
    </row>
    <row r="50" spans="1:8" s="9" customFormat="1" ht="24.9" customHeight="1" x14ac:dyDescent="0.2">
      <c r="A50" s="7" t="s">
        <v>19</v>
      </c>
      <c r="B50" s="13" t="s">
        <v>38</v>
      </c>
      <c r="C50" s="26">
        <v>1200</v>
      </c>
      <c r="D50" s="11">
        <f t="shared" ref="D50:F50" si="17">C50*(1+$C$8)</f>
        <v>1236</v>
      </c>
      <c r="E50" s="11">
        <f t="shared" si="17"/>
        <v>1273.08</v>
      </c>
      <c r="F50" s="11">
        <f t="shared" si="17"/>
        <v>1311.2724000000001</v>
      </c>
      <c r="H50" s="17"/>
    </row>
    <row r="51" spans="1:8" s="9" customFormat="1" ht="24.9" customHeight="1" x14ac:dyDescent="0.2">
      <c r="A51" s="7" t="s">
        <v>20</v>
      </c>
      <c r="B51" s="13" t="s">
        <v>111</v>
      </c>
      <c r="C51" s="26">
        <v>1250</v>
      </c>
      <c r="D51" s="11">
        <f t="shared" ref="D51:F51" si="18">C51*(1+$C$8)</f>
        <v>1287.5</v>
      </c>
      <c r="E51" s="11">
        <f t="shared" si="18"/>
        <v>1326.125</v>
      </c>
      <c r="F51" s="11">
        <f t="shared" si="18"/>
        <v>1365.9087500000001</v>
      </c>
      <c r="H51" s="17"/>
    </row>
    <row r="52" spans="1:8" s="9" customFormat="1" ht="24.9" customHeight="1" x14ac:dyDescent="0.2">
      <c r="A52" s="7" t="s">
        <v>21</v>
      </c>
      <c r="B52" s="13" t="s">
        <v>89</v>
      </c>
      <c r="C52" s="26">
        <v>20000</v>
      </c>
      <c r="D52" s="11">
        <f t="shared" ref="D52:F52" si="19">C52*(1+$C$8)</f>
        <v>20600</v>
      </c>
      <c r="E52" s="11">
        <f t="shared" si="19"/>
        <v>21218</v>
      </c>
      <c r="F52" s="11">
        <f t="shared" si="19"/>
        <v>21854.54</v>
      </c>
      <c r="H52" s="17"/>
    </row>
    <row r="53" spans="1:8" s="9" customFormat="1" ht="24.9" customHeight="1" x14ac:dyDescent="0.2">
      <c r="A53" s="7" t="s">
        <v>22</v>
      </c>
      <c r="B53" s="13" t="s">
        <v>90</v>
      </c>
      <c r="C53" s="26">
        <v>1200</v>
      </c>
      <c r="D53" s="11">
        <f t="shared" ref="D53:F53" si="20">C53*(1+$C$8)</f>
        <v>1236</v>
      </c>
      <c r="E53" s="11">
        <f t="shared" si="20"/>
        <v>1273.08</v>
      </c>
      <c r="F53" s="11">
        <f t="shared" si="20"/>
        <v>1311.2724000000001</v>
      </c>
      <c r="H53" s="17"/>
    </row>
    <row r="54" spans="1:8" s="9" customFormat="1" ht="24.9" customHeight="1" x14ac:dyDescent="0.2">
      <c r="A54" s="7" t="s">
        <v>23</v>
      </c>
      <c r="B54" s="13" t="s">
        <v>91</v>
      </c>
      <c r="C54" s="26">
        <v>500</v>
      </c>
      <c r="D54" s="11">
        <f t="shared" ref="D54:F54" si="21">C54*(1+$C$8)</f>
        <v>515</v>
      </c>
      <c r="E54" s="11">
        <f t="shared" si="21"/>
        <v>530.45000000000005</v>
      </c>
      <c r="F54" s="11">
        <f t="shared" si="21"/>
        <v>546.36350000000004</v>
      </c>
      <c r="H54" s="17"/>
    </row>
    <row r="55" spans="1:8" s="9" customFormat="1" ht="24.9" customHeight="1" x14ac:dyDescent="0.2">
      <c r="A55" s="7" t="s">
        <v>31</v>
      </c>
      <c r="B55" s="13" t="s">
        <v>110</v>
      </c>
      <c r="C55" s="26">
        <v>1100</v>
      </c>
      <c r="D55" s="11">
        <f t="shared" ref="D55:F55" si="22">C55*(1+$C$8)</f>
        <v>1133</v>
      </c>
      <c r="E55" s="11">
        <f t="shared" si="22"/>
        <v>1166.99</v>
      </c>
      <c r="F55" s="11">
        <f t="shared" si="22"/>
        <v>1201.9997000000001</v>
      </c>
      <c r="H55" s="17"/>
    </row>
    <row r="56" spans="1:8" s="9" customFormat="1" ht="24.9" customHeight="1" x14ac:dyDescent="0.2">
      <c r="A56" s="7" t="s">
        <v>42</v>
      </c>
      <c r="B56" s="13" t="s">
        <v>26</v>
      </c>
      <c r="C56" s="26">
        <v>1050</v>
      </c>
      <c r="D56" s="11">
        <f t="shared" ref="D56:F56" si="23">C56*(1+$C$8)</f>
        <v>1081.5</v>
      </c>
      <c r="E56" s="11">
        <f t="shared" si="23"/>
        <v>1113.9449999999999</v>
      </c>
      <c r="F56" s="11">
        <f t="shared" si="23"/>
        <v>1147.3633499999999</v>
      </c>
      <c r="H56" s="17"/>
    </row>
    <row r="57" spans="1:8" s="9" customFormat="1" ht="24.9" customHeight="1" x14ac:dyDescent="0.2">
      <c r="A57" s="7" t="s">
        <v>43</v>
      </c>
      <c r="B57" s="13" t="s">
        <v>40</v>
      </c>
      <c r="C57" s="26">
        <v>600</v>
      </c>
      <c r="D57" s="11">
        <f t="shared" ref="D57:F57" si="24">C57*(1+$C$8)</f>
        <v>618</v>
      </c>
      <c r="E57" s="11">
        <f t="shared" si="24"/>
        <v>636.54</v>
      </c>
      <c r="F57" s="11">
        <f t="shared" si="24"/>
        <v>655.63620000000003</v>
      </c>
      <c r="H57" s="17"/>
    </row>
    <row r="58" spans="1:8" s="9" customFormat="1" ht="24.9" customHeight="1" x14ac:dyDescent="0.2">
      <c r="A58" s="7" t="s">
        <v>44</v>
      </c>
      <c r="B58" s="13" t="s">
        <v>30</v>
      </c>
      <c r="C58" s="26">
        <v>900</v>
      </c>
      <c r="D58" s="11">
        <f t="shared" ref="D58:F58" si="25">C58*(1+$C$8)</f>
        <v>927</v>
      </c>
      <c r="E58" s="11">
        <f t="shared" si="25"/>
        <v>954.81000000000006</v>
      </c>
      <c r="F58" s="11">
        <f t="shared" si="25"/>
        <v>983.4543000000001</v>
      </c>
      <c r="H58" s="17"/>
    </row>
    <row r="59" spans="1:8" s="4" customFormat="1" ht="18.899999999999999" customHeight="1" x14ac:dyDescent="0.25">
      <c r="A59" s="7"/>
      <c r="B59" s="16" t="s">
        <v>24</v>
      </c>
      <c r="C59" s="12">
        <f>SUM(C38:C58)</f>
        <v>44820</v>
      </c>
      <c r="D59" s="12">
        <f>SUM(D38:D58)</f>
        <v>46164.6</v>
      </c>
      <c r="E59" s="12">
        <f>SUM(E38:E58)</f>
        <v>47549.537999999993</v>
      </c>
      <c r="F59" s="12">
        <f>SUM(F38:F58)</f>
        <v>48976.024140000009</v>
      </c>
    </row>
    <row r="60" spans="1:8" s="9" customFormat="1" ht="16.8" customHeight="1" thickBot="1" x14ac:dyDescent="0.25">
      <c r="C60" s="19">
        <f>C59/C61</f>
        <v>0.12882569541634048</v>
      </c>
      <c r="D60" s="19">
        <f>D59/D61</f>
        <v>0.12563776173548538</v>
      </c>
      <c r="E60" s="19">
        <f>E59/E61</f>
        <v>0.12458020612508741</v>
      </c>
      <c r="F60" s="19">
        <f>F59/F61</f>
        <v>0.12353029481225394</v>
      </c>
    </row>
    <row r="61" spans="1:8" s="4" customFormat="1" ht="18.899999999999999" customHeight="1" thickBot="1" x14ac:dyDescent="0.3">
      <c r="B61" s="14" t="s">
        <v>68</v>
      </c>
      <c r="C61" s="8">
        <f>C32+C59</f>
        <v>347911.95851999999</v>
      </c>
      <c r="D61" s="8">
        <f>D32+D59</f>
        <v>367442.07603119995</v>
      </c>
      <c r="E61" s="8">
        <f>E32+E59</f>
        <v>381678.113072448</v>
      </c>
      <c r="F61" s="8">
        <f>F32+F59</f>
        <v>396469.74221534596</v>
      </c>
    </row>
    <row r="62" spans="1:8" s="9" customFormat="1" ht="16.2" customHeight="1" x14ac:dyDescent="0.2"/>
    <row r="63" spans="1:8" s="3" customFormat="1" ht="16.2" customHeight="1" x14ac:dyDescent="0.25">
      <c r="B63" s="10" t="s">
        <v>117</v>
      </c>
      <c r="C63" s="29">
        <v>0.04</v>
      </c>
    </row>
    <row r="64" spans="1:8" s="3" customFormat="1" ht="16.2" customHeight="1" x14ac:dyDescent="0.25">
      <c r="B64" s="10" t="s">
        <v>118</v>
      </c>
      <c r="C64" s="29">
        <v>0.06</v>
      </c>
    </row>
    <row r="65" spans="1:8" s="9" customFormat="1" ht="16.8" customHeight="1" thickBot="1" x14ac:dyDescent="0.25">
      <c r="A65" s="20"/>
      <c r="B65" s="20"/>
      <c r="C65" s="20"/>
      <c r="D65" s="20"/>
      <c r="E65" s="20"/>
      <c r="F65" s="20"/>
    </row>
    <row r="66" spans="1:8" s="9" customFormat="1" ht="15" customHeight="1" thickBot="1" x14ac:dyDescent="0.25">
      <c r="A66" s="62" t="s">
        <v>104</v>
      </c>
      <c r="B66" s="63"/>
      <c r="C66" s="63"/>
      <c r="D66" s="63"/>
      <c r="E66" s="63"/>
      <c r="F66" s="64"/>
    </row>
    <row r="67" spans="1:8" s="9" customFormat="1" ht="13.8" customHeight="1" x14ac:dyDescent="0.2">
      <c r="A67" s="65"/>
      <c r="B67" s="65"/>
      <c r="C67" s="65"/>
      <c r="D67" s="65"/>
      <c r="E67" s="65"/>
      <c r="F67" s="65"/>
    </row>
    <row r="68" spans="1:8" s="3" customFormat="1" ht="15" customHeight="1" x14ac:dyDescent="0.25">
      <c r="A68" s="5" t="s">
        <v>1</v>
      </c>
      <c r="B68" s="31" t="s">
        <v>0</v>
      </c>
      <c r="C68" s="6" t="s">
        <v>59</v>
      </c>
      <c r="D68" s="6" t="s">
        <v>60</v>
      </c>
      <c r="E68" s="6" t="s">
        <v>63</v>
      </c>
      <c r="F68" s="6" t="s">
        <v>126</v>
      </c>
    </row>
    <row r="69" spans="1:8" s="9" customFormat="1" ht="24" customHeight="1" x14ac:dyDescent="0.2">
      <c r="A69" s="7" t="s">
        <v>2</v>
      </c>
      <c r="B69" s="32" t="s">
        <v>108</v>
      </c>
      <c r="C69" s="30">
        <f>C63*C61</f>
        <v>13916.4783408</v>
      </c>
      <c r="D69" s="21">
        <f>C63*D61</f>
        <v>14697.683041247998</v>
      </c>
      <c r="E69" s="21">
        <f>C63*E61</f>
        <v>15267.124522897921</v>
      </c>
      <c r="F69" s="21">
        <f>C63*F61</f>
        <v>15858.789688613839</v>
      </c>
      <c r="H69" s="17"/>
    </row>
    <row r="70" spans="1:8" s="9" customFormat="1" ht="24" customHeight="1" x14ac:dyDescent="0.2">
      <c r="A70" s="7" t="s">
        <v>3</v>
      </c>
      <c r="B70" s="32" t="s">
        <v>114</v>
      </c>
      <c r="C70" s="30">
        <f>C64*(C61+C69)</f>
        <v>21709.706211647997</v>
      </c>
      <c r="D70" s="30">
        <f>C64*(D61+D69)</f>
        <v>22928.385544346875</v>
      </c>
      <c r="E70" s="30">
        <f>C64*(E61+E69)</f>
        <v>23816.714255720755</v>
      </c>
      <c r="F70" s="30">
        <f>C64*(F61+F69)</f>
        <v>24739.711914237589</v>
      </c>
      <c r="H70" s="17"/>
    </row>
    <row r="71" spans="1:8" s="9" customFormat="1" ht="13.2" customHeight="1" thickBot="1" x14ac:dyDescent="0.25">
      <c r="A71" s="33"/>
      <c r="B71" s="33"/>
      <c r="C71" s="33"/>
      <c r="D71" s="33"/>
      <c r="E71" s="33"/>
      <c r="F71" s="33"/>
    </row>
    <row r="72" spans="1:8" s="4" customFormat="1" ht="18.899999999999999" customHeight="1" thickBot="1" x14ac:dyDescent="0.3">
      <c r="B72" s="14" t="s">
        <v>105</v>
      </c>
      <c r="C72" s="8">
        <f>SUM(C69:C70)</f>
        <v>35626.184552448001</v>
      </c>
      <c r="D72" s="8">
        <f>SUM(D69:D70)</f>
        <v>37626.068585594869</v>
      </c>
      <c r="E72" s="8">
        <f>SUM(E69:E70)</f>
        <v>39083.838778618679</v>
      </c>
      <c r="F72" s="8">
        <f>SUM(F69:F70)</f>
        <v>40598.501602851429</v>
      </c>
    </row>
    <row r="73" spans="1:8" s="9" customFormat="1" ht="14.1" customHeight="1" thickBot="1" x14ac:dyDescent="0.25"/>
    <row r="74" spans="1:8" s="4" customFormat="1" ht="18.899999999999999" customHeight="1" thickBot="1" x14ac:dyDescent="0.3">
      <c r="B74" s="14" t="s">
        <v>106</v>
      </c>
      <c r="C74" s="34">
        <f>C61+C72</f>
        <v>383538.14307244797</v>
      </c>
      <c r="D74" s="34">
        <f>D61+D72</f>
        <v>405068.14461679483</v>
      </c>
      <c r="E74" s="34">
        <f>E61+E72</f>
        <v>420761.95185106667</v>
      </c>
      <c r="F74" s="34">
        <f>F61+F72</f>
        <v>437068.2438181974</v>
      </c>
    </row>
    <row r="75" spans="1:8" s="9" customFormat="1" ht="14.1" customHeight="1" thickBot="1" x14ac:dyDescent="0.25"/>
    <row r="76" spans="1:8" s="9" customFormat="1" ht="18" customHeight="1" thickBot="1" x14ac:dyDescent="0.35">
      <c r="B76" s="35" t="s">
        <v>127</v>
      </c>
      <c r="C76" s="36">
        <f>C59+C72</f>
        <v>80446.184552448001</v>
      </c>
      <c r="D76" s="37" t="s">
        <v>136</v>
      </c>
    </row>
    <row r="77" spans="1:8" s="9" customFormat="1" ht="15.6" customHeight="1" x14ac:dyDescent="0.25">
      <c r="B77" s="35" t="s">
        <v>107</v>
      </c>
      <c r="C77" s="38"/>
      <c r="D77" s="38"/>
      <c r="E77" s="38"/>
    </row>
    <row r="78" spans="1:8" s="9" customFormat="1" ht="14.1" customHeight="1" thickBot="1" x14ac:dyDescent="0.25"/>
    <row r="79" spans="1:8" s="9" customFormat="1" ht="15" customHeight="1" thickBot="1" x14ac:dyDescent="0.25">
      <c r="A79" s="66" t="s">
        <v>69</v>
      </c>
      <c r="B79" s="67"/>
      <c r="C79" s="67"/>
      <c r="D79" s="67"/>
      <c r="E79" s="67"/>
      <c r="F79" s="68"/>
    </row>
    <row r="80" spans="1:8" s="9" customFormat="1" ht="15" customHeight="1" thickBot="1" x14ac:dyDescent="0.25">
      <c r="A80" s="22"/>
      <c r="B80" s="22"/>
      <c r="C80" s="22"/>
      <c r="D80" s="22"/>
      <c r="E80" s="22"/>
      <c r="F80" s="22"/>
    </row>
    <row r="81" spans="1:6" s="9" customFormat="1" ht="15" customHeight="1" thickBot="1" x14ac:dyDescent="0.25">
      <c r="A81" s="55" t="s">
        <v>70</v>
      </c>
      <c r="B81" s="56"/>
      <c r="C81" s="56"/>
      <c r="D81" s="56"/>
      <c r="E81" s="56"/>
      <c r="F81" s="57"/>
    </row>
    <row r="82" spans="1:6" s="9" customFormat="1" ht="14.1" customHeight="1" x14ac:dyDescent="0.2">
      <c r="A82" s="39"/>
      <c r="B82" s="39"/>
      <c r="C82" s="39"/>
      <c r="D82" s="39"/>
      <c r="E82" s="39"/>
      <c r="F82" s="39"/>
    </row>
    <row r="83" spans="1:6" s="3" customFormat="1" ht="15" customHeight="1" x14ac:dyDescent="0.25">
      <c r="A83" s="40" t="s">
        <v>1</v>
      </c>
      <c r="B83" s="41" t="s">
        <v>0</v>
      </c>
      <c r="C83" s="42" t="s">
        <v>59</v>
      </c>
      <c r="D83" s="42" t="s">
        <v>60</v>
      </c>
      <c r="E83" s="42" t="s">
        <v>63</v>
      </c>
      <c r="F83" s="42" t="s">
        <v>126</v>
      </c>
    </row>
    <row r="84" spans="1:6" s="9" customFormat="1" ht="25.05" customHeight="1" x14ac:dyDescent="0.2">
      <c r="A84" s="7" t="s">
        <v>25</v>
      </c>
      <c r="B84" s="13" t="s">
        <v>96</v>
      </c>
      <c r="C84" s="11">
        <v>2560</v>
      </c>
      <c r="D84" s="11">
        <f>C84</f>
        <v>2560</v>
      </c>
      <c r="E84" s="11">
        <f>C84</f>
        <v>2560</v>
      </c>
      <c r="F84" s="11">
        <f>C84</f>
        <v>2560</v>
      </c>
    </row>
    <row r="85" spans="1:6" s="9" customFormat="1" ht="25.05" customHeight="1" x14ac:dyDescent="0.2">
      <c r="A85" s="7" t="s">
        <v>32</v>
      </c>
      <c r="B85" s="13" t="s">
        <v>97</v>
      </c>
      <c r="C85" s="11">
        <v>36800</v>
      </c>
      <c r="D85" s="11">
        <f t="shared" ref="D85:D95" si="26">C85</f>
        <v>36800</v>
      </c>
      <c r="E85" s="11">
        <f t="shared" ref="E85:E95" si="27">C85</f>
        <v>36800</v>
      </c>
      <c r="F85" s="11">
        <f t="shared" ref="F85:F95" si="28">C85</f>
        <v>36800</v>
      </c>
    </row>
    <row r="86" spans="1:6" s="9" customFormat="1" ht="25.05" customHeight="1" x14ac:dyDescent="0.2">
      <c r="A86" s="7" t="s">
        <v>33</v>
      </c>
      <c r="B86" s="13" t="s">
        <v>98</v>
      </c>
      <c r="C86" s="11">
        <v>3500</v>
      </c>
      <c r="D86" s="11">
        <f t="shared" si="26"/>
        <v>3500</v>
      </c>
      <c r="E86" s="11">
        <f t="shared" si="27"/>
        <v>3500</v>
      </c>
      <c r="F86" s="11">
        <f t="shared" si="28"/>
        <v>3500</v>
      </c>
    </row>
    <row r="87" spans="1:6" s="9" customFormat="1" ht="25.05" customHeight="1" x14ac:dyDescent="0.2">
      <c r="A87" s="7" t="s">
        <v>52</v>
      </c>
      <c r="B87" s="13" t="s">
        <v>99</v>
      </c>
      <c r="C87" s="11">
        <v>5120</v>
      </c>
      <c r="D87" s="11">
        <f t="shared" si="26"/>
        <v>5120</v>
      </c>
      <c r="E87" s="11">
        <f t="shared" si="27"/>
        <v>5120</v>
      </c>
      <c r="F87" s="11">
        <f t="shared" si="28"/>
        <v>5120</v>
      </c>
    </row>
    <row r="88" spans="1:6" s="9" customFormat="1" ht="25.05" customHeight="1" x14ac:dyDescent="0.2">
      <c r="A88" s="7" t="s">
        <v>34</v>
      </c>
      <c r="B88" s="13" t="s">
        <v>100</v>
      </c>
      <c r="C88" s="11">
        <v>525</v>
      </c>
      <c r="D88" s="11">
        <f t="shared" si="26"/>
        <v>525</v>
      </c>
      <c r="E88" s="11">
        <f t="shared" si="27"/>
        <v>525</v>
      </c>
      <c r="F88" s="11">
        <f t="shared" si="28"/>
        <v>525</v>
      </c>
    </row>
    <row r="89" spans="1:6" s="9" customFormat="1" ht="25.05" customHeight="1" x14ac:dyDescent="0.2">
      <c r="A89" s="7" t="s">
        <v>53</v>
      </c>
      <c r="B89" s="13" t="s">
        <v>101</v>
      </c>
      <c r="C89" s="11">
        <v>1440</v>
      </c>
      <c r="D89" s="11">
        <f t="shared" si="26"/>
        <v>1440</v>
      </c>
      <c r="E89" s="11">
        <f t="shared" si="27"/>
        <v>1440</v>
      </c>
      <c r="F89" s="11">
        <f t="shared" si="28"/>
        <v>1440</v>
      </c>
    </row>
    <row r="90" spans="1:6" s="9" customFormat="1" ht="25.05" customHeight="1" x14ac:dyDescent="0.2">
      <c r="A90" s="7" t="s">
        <v>45</v>
      </c>
      <c r="B90" s="13" t="s">
        <v>102</v>
      </c>
      <c r="C90" s="11">
        <v>1580</v>
      </c>
      <c r="D90" s="11">
        <f t="shared" si="26"/>
        <v>1580</v>
      </c>
      <c r="E90" s="11">
        <f t="shared" si="27"/>
        <v>1580</v>
      </c>
      <c r="F90" s="11">
        <f t="shared" si="28"/>
        <v>1580</v>
      </c>
    </row>
    <row r="91" spans="1:6" s="9" customFormat="1" ht="25.05" customHeight="1" x14ac:dyDescent="0.2">
      <c r="A91" s="7" t="s">
        <v>46</v>
      </c>
      <c r="B91" s="13" t="s">
        <v>131</v>
      </c>
      <c r="C91" s="11">
        <v>6864</v>
      </c>
      <c r="D91" s="11">
        <f t="shared" si="26"/>
        <v>6864</v>
      </c>
      <c r="E91" s="11">
        <f t="shared" si="27"/>
        <v>6864</v>
      </c>
      <c r="F91" s="11">
        <f t="shared" si="28"/>
        <v>6864</v>
      </c>
    </row>
    <row r="92" spans="1:6" s="9" customFormat="1" ht="25.05" customHeight="1" x14ac:dyDescent="0.2">
      <c r="A92" s="7" t="s">
        <v>92</v>
      </c>
      <c r="B92" s="13" t="s">
        <v>112</v>
      </c>
      <c r="C92" s="11">
        <v>1100</v>
      </c>
      <c r="D92" s="11">
        <f t="shared" si="26"/>
        <v>1100</v>
      </c>
      <c r="E92" s="11">
        <f t="shared" si="27"/>
        <v>1100</v>
      </c>
      <c r="F92" s="11">
        <f t="shared" si="28"/>
        <v>1100</v>
      </c>
    </row>
    <row r="93" spans="1:6" s="9" customFormat="1" ht="25.05" customHeight="1" x14ac:dyDescent="0.2">
      <c r="A93" s="7" t="s">
        <v>93</v>
      </c>
      <c r="B93" s="13" t="s">
        <v>132</v>
      </c>
      <c r="C93" s="11">
        <v>2166</v>
      </c>
      <c r="D93" s="11">
        <f t="shared" si="26"/>
        <v>2166</v>
      </c>
      <c r="E93" s="11">
        <f t="shared" si="27"/>
        <v>2166</v>
      </c>
      <c r="F93" s="11">
        <f t="shared" si="28"/>
        <v>2166</v>
      </c>
    </row>
    <row r="94" spans="1:6" s="9" customFormat="1" ht="25.05" customHeight="1" x14ac:dyDescent="0.2">
      <c r="A94" s="7" t="s">
        <v>94</v>
      </c>
      <c r="B94" s="13" t="s">
        <v>133</v>
      </c>
      <c r="C94" s="11">
        <v>32775</v>
      </c>
      <c r="D94" s="11">
        <f t="shared" si="26"/>
        <v>32775</v>
      </c>
      <c r="E94" s="11">
        <f t="shared" si="27"/>
        <v>32775</v>
      </c>
      <c r="F94" s="11">
        <f t="shared" si="28"/>
        <v>32775</v>
      </c>
    </row>
    <row r="95" spans="1:6" s="9" customFormat="1" ht="25.05" customHeight="1" x14ac:dyDescent="0.2">
      <c r="A95" s="7" t="s">
        <v>95</v>
      </c>
      <c r="B95" s="13" t="s">
        <v>103</v>
      </c>
      <c r="C95" s="11">
        <v>1000</v>
      </c>
      <c r="D95" s="11">
        <f t="shared" si="26"/>
        <v>1000</v>
      </c>
      <c r="E95" s="11">
        <f t="shared" si="27"/>
        <v>1000</v>
      </c>
      <c r="F95" s="11">
        <f t="shared" si="28"/>
        <v>1000</v>
      </c>
    </row>
    <row r="96" spans="1:6" s="9" customFormat="1" ht="14.25" customHeight="1" thickBot="1" x14ac:dyDescent="0.25">
      <c r="A96" s="33"/>
      <c r="B96" s="33"/>
      <c r="C96" s="33"/>
      <c r="D96" s="33"/>
      <c r="E96" s="33"/>
      <c r="F96" s="33"/>
    </row>
    <row r="97" spans="2:7" s="4" customFormat="1" ht="18.899999999999999" customHeight="1" thickBot="1" x14ac:dyDescent="0.3">
      <c r="B97" s="14" t="s">
        <v>71</v>
      </c>
      <c r="C97" s="8">
        <f>SUM(C84:C95)</f>
        <v>95430</v>
      </c>
      <c r="D97" s="8">
        <f>SUM(D84:D95)</f>
        <v>95430</v>
      </c>
      <c r="E97" s="8">
        <f>SUM(E84:E95)</f>
        <v>95430</v>
      </c>
      <c r="F97" s="8">
        <f>SUM(F84:F95)</f>
        <v>95430</v>
      </c>
    </row>
    <row r="98" spans="2:7" s="3" customFormat="1" ht="14.1" customHeight="1" thickBot="1" x14ac:dyDescent="0.3"/>
    <row r="99" spans="2:7" s="4" customFormat="1" ht="18.899999999999999" customHeight="1" thickBot="1" x14ac:dyDescent="0.35">
      <c r="B99" s="14" t="s">
        <v>72</v>
      </c>
      <c r="C99" s="8">
        <f>C74-C97</f>
        <v>288108.14307244797</v>
      </c>
      <c r="D99" s="8">
        <f>D74-D97</f>
        <v>309638.14461679483</v>
      </c>
      <c r="E99" s="8">
        <f>E74-E97</f>
        <v>325331.95185106667</v>
      </c>
      <c r="F99" s="8">
        <f>F74-F97</f>
        <v>341638.2438181974</v>
      </c>
      <c r="G99" s="37" t="s">
        <v>135</v>
      </c>
    </row>
    <row r="100" spans="2:7" ht="13.2" customHeight="1" thickBot="1" x14ac:dyDescent="0.3">
      <c r="C100" s="43"/>
    </row>
    <row r="101" spans="2:7" s="4" customFormat="1" ht="18.899999999999999" customHeight="1" thickBot="1" x14ac:dyDescent="0.3">
      <c r="B101" s="14" t="s">
        <v>73</v>
      </c>
      <c r="C101" s="44">
        <f>C97+C99</f>
        <v>383538.14307244797</v>
      </c>
      <c r="D101" s="44">
        <f>D97+D99</f>
        <v>405068.14461679483</v>
      </c>
      <c r="E101" s="44">
        <f>E97+E99</f>
        <v>420761.95185106667</v>
      </c>
      <c r="F101" s="44">
        <f>F97+F99</f>
        <v>437068.2438181974</v>
      </c>
    </row>
    <row r="103" spans="2:7" ht="18" customHeight="1" x14ac:dyDescent="0.25">
      <c r="B103" s="45" t="s">
        <v>62</v>
      </c>
      <c r="C103" s="45"/>
      <c r="D103" s="45"/>
      <c r="E103" s="45"/>
      <c r="F103" s="45"/>
    </row>
    <row r="104" spans="2:7" ht="31.95" customHeight="1" x14ac:dyDescent="0.25">
      <c r="B104" s="46" t="s">
        <v>109</v>
      </c>
      <c r="C104" s="47"/>
      <c r="D104" s="47"/>
      <c r="E104" s="47"/>
      <c r="F104" s="47"/>
    </row>
    <row r="105" spans="2:7" ht="54.6" customHeight="1" x14ac:dyDescent="0.25">
      <c r="B105" s="46" t="s">
        <v>134</v>
      </c>
      <c r="C105" s="47"/>
      <c r="D105" s="47"/>
      <c r="E105" s="47"/>
      <c r="F105" s="47"/>
    </row>
    <row r="106" spans="2:7" ht="31.95" customHeight="1" x14ac:dyDescent="0.25">
      <c r="B106" s="46" t="s">
        <v>113</v>
      </c>
      <c r="C106" s="47"/>
      <c r="D106" s="47"/>
      <c r="E106" s="47"/>
      <c r="F106" s="47"/>
    </row>
    <row r="107" spans="2:7" ht="31.95" customHeight="1" x14ac:dyDescent="0.25">
      <c r="B107" s="46" t="s">
        <v>120</v>
      </c>
      <c r="C107" s="47"/>
      <c r="D107" s="47"/>
      <c r="E107" s="47"/>
      <c r="F107" s="47"/>
    </row>
    <row r="108" spans="2:7" ht="31.95" customHeight="1" x14ac:dyDescent="0.25">
      <c r="B108" s="46" t="s">
        <v>119</v>
      </c>
      <c r="C108" s="47"/>
      <c r="D108" s="47"/>
      <c r="E108" s="47"/>
      <c r="F108" s="47"/>
    </row>
  </sheetData>
  <sheetProtection algorithmName="SHA-512" hashValue="7+3KPNQMlhlfSfHZ1zcxM66ES7cmw8ny3AqDesa++bblotufROP8wk81qx//t0xCJnrHKlDvjmY9Qs2uwcLwPw==" saltValue="AFb9pMUws3QQrHHQdWQIrg==" spinCount="100000" sheet="1" objects="1" scenarios="1"/>
  <mergeCells count="18">
    <mergeCell ref="A2:F2"/>
    <mergeCell ref="A1:F1"/>
    <mergeCell ref="A36:F36"/>
    <mergeCell ref="A81:F81"/>
    <mergeCell ref="A35:F35"/>
    <mergeCell ref="A16:F16"/>
    <mergeCell ref="A14:F14"/>
    <mergeCell ref="A17:F17"/>
    <mergeCell ref="A12:F12"/>
    <mergeCell ref="A67:F67"/>
    <mergeCell ref="A66:F66"/>
    <mergeCell ref="A79:F79"/>
    <mergeCell ref="B103:F103"/>
    <mergeCell ref="B104:F104"/>
    <mergeCell ref="B105:F105"/>
    <mergeCell ref="B107:F107"/>
    <mergeCell ref="B108:F108"/>
    <mergeCell ref="B106:F106"/>
  </mergeCells>
  <phoneticPr fontId="0" type="noConversion"/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  <ignoredErrors>
    <ignoredError sqref="C69:C70 D70:F7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16</vt:i4>
      </vt:variant>
    </vt:vector>
  </HeadingPairs>
  <TitlesOfParts>
    <vt:vector size="16" baseType="lpstr">
      <vt:lpstr>Estudi EB La Pau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</dc:creator>
  <cp:lastModifiedBy>Marta Artigas Adell_</cp:lastModifiedBy>
  <cp:lastPrinted>2016-12-26T10:07:15Z</cp:lastPrinted>
  <dcterms:created xsi:type="dcterms:W3CDTF">2005-02-04T09:30:14Z</dcterms:created>
  <dcterms:modified xsi:type="dcterms:W3CDTF">2025-05-08T05:04:13Z</dcterms:modified>
</cp:coreProperties>
</file>