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1"/>
  <workbookPr codeName="ThisWorkbook"/>
  <mc:AlternateContent xmlns:mc="http://schemas.openxmlformats.org/markup-compatibility/2006">
    <mc:Choice Requires="x15">
      <x15ac:absPath xmlns:x15ac="http://schemas.microsoft.com/office/spreadsheetml/2010/11/ac" url="/Users/rosalopez/Desktop/Vall d´Hebron/Proyecto Electrico/Presupuesto/"/>
    </mc:Choice>
  </mc:AlternateContent>
  <xr:revisionPtr revIDLastSave="0" documentId="13_ncr:1_{8D861D03-39B9-984A-97E5-97EDEC626591}" xr6:coauthVersionLast="47" xr6:coauthVersionMax="47" xr10:uidLastSave="{00000000-0000-0000-0000-000000000000}"/>
  <bookViews>
    <workbookView xWindow="1840" yWindow="500" windowWidth="15540" windowHeight="16360" xr2:uid="{00000000-000D-0000-FFFF-FFFF00000000}"/>
  </bookViews>
  <sheets>
    <sheet name="Electrica" sheetId="1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7" i="16" l="1"/>
  <c r="G29" i="16"/>
  <c r="F25" i="16"/>
  <c r="G35" i="16"/>
  <c r="G37" i="16" s="1"/>
  <c r="G13" i="16"/>
  <c r="G23" i="16"/>
  <c r="G21" i="16"/>
  <c r="G9" i="16"/>
  <c r="G11" i="16"/>
  <c r="F15" i="16"/>
  <c r="G27" i="16" l="1"/>
  <c r="G31" i="16" s="1"/>
  <c r="G15" i="16"/>
  <c r="G25" i="16"/>
  <c r="G17" i="16"/>
  <c r="G39" i="16" l="1"/>
  <c r="G40" i="16" s="1"/>
  <c r="G41" i="16" s="1"/>
</calcChain>
</file>

<file path=xl/sharedStrings.xml><?xml version="1.0" encoding="utf-8"?>
<sst xmlns="http://schemas.openxmlformats.org/spreadsheetml/2006/main" count="65" uniqueCount="51">
  <si>
    <t>01</t>
  </si>
  <si>
    <t>Capítulo</t>
  </si>
  <si>
    <t>03</t>
  </si>
  <si>
    <t>Subcapítulo</t>
  </si>
  <si>
    <t>ML</t>
  </si>
  <si>
    <t>UD</t>
  </si>
  <si>
    <t>Partida 03.01</t>
  </si>
  <si>
    <t>CONEXIÓN ELECTRICA MEDIA TENSION</t>
  </si>
  <si>
    <t>CELDA PROTECCIÓN CON INTERRUPTOR AUTOMÁTICO</t>
  </si>
  <si>
    <t>TRANSFORMADOR TRIFASICO SECO DE 1250KVA</t>
  </si>
  <si>
    <t>CONJUNTO DE UNION DE CELDAS</t>
  </si>
  <si>
    <t>Suministro e instalación de conjunto de union de celdas tipo CGM-36L2 con celdas del tipo CGM.3.</t>
  </si>
  <si>
    <t>04</t>
  </si>
  <si>
    <t>CONEXIÓN ELECTRICA BAJA TENSIÓN</t>
  </si>
  <si>
    <t>CUADRO ELECTRICO DE BAJA TENSION</t>
  </si>
  <si>
    <t>CABLE BT SECCIÓN 1X240MM2</t>
  </si>
  <si>
    <t>PUENTE ENTRE TRANSFORMADOR Y CUADRO DE PROTECCIÓN</t>
  </si>
  <si>
    <t>Partida 04.01</t>
  </si>
  <si>
    <t>Partida 04.02</t>
  </si>
  <si>
    <t>Partida 04.03</t>
  </si>
  <si>
    <t>Partida 03.02</t>
  </si>
  <si>
    <t>Partida 03.03</t>
  </si>
  <si>
    <t>Partida 03.04</t>
  </si>
  <si>
    <t>Partida 04.04</t>
  </si>
  <si>
    <t>05</t>
  </si>
  <si>
    <t>Partida 05.01</t>
  </si>
  <si>
    <t>VARIADOR 800KW</t>
  </si>
  <si>
    <t>CABLE BT SECCIÓN 1X240MM2 SECUNDARIO TRANSFORMADOR (2000A)</t>
  </si>
  <si>
    <t xml:space="preserve">CONEXIÓN NUEVA CENTRIFUGA CARRIER 19XR </t>
  </si>
  <si>
    <t>CONEXIÓN NUEVA CENTRIFUGA CARRIER 19XR</t>
  </si>
  <si>
    <t>CONEXIÓN ELÉCTRICA Y SEÑALES DE CONTROL DE LA NUEVA CENTRIFUGA CARRIER, EN LA CENTRAL TERMO- FRIGORÍFICA DEL HOSPITAL UNIVERSITARIO VALL D`HEBRON, EN BARCELONA.</t>
  </si>
  <si>
    <t>Suminsitro e instalación de interconexión entre celda y transformador. incluye cable de aluminio de 1x150 mm², juegos de terminales de 3 bornes elastimold, ref. K-158 IR y 3 conos difusores elastimold, Ref. ITK o equivalente para los extremos del cable de aluminio rhz118/36kv de 1x150 mm². se incluye material auxiliar de montaje.</t>
  </si>
  <si>
    <r>
      <t xml:space="preserve">Suministro e instalación de variador referencia ACS880-37-1430A o equivalente para alimentación de motor de 800kw según las siguientes características: Input voltage: 380-415 V :
Nominal output (IN, PN): 1430 A, 800 kW
Light overload use(ILD, PLD): 1373 A, 710 kW
Heavy-duty use(IHD, PHD): 1070 A, 560 kW
Maximum output current (IMAX): 1860 A
Heat loss: 34000 W
Air flow: 7220 m3/h
Noise level: 77 dBA
Frame Size: 2xR8i+2xR8i
Customs tariff number: 85044086
Standard Features
- Cabinet built low harmonic drive
- Bluetooth control panel
- EMC/RFI-filter, Cat. C3, 2nd Env.
- Primary control program
- Safe torque off
- Coated boards
- Cable lead through entry
- Common mode filter
- Line contactor
- Main switch and aR fuses
- Du/dt limitation by choke.                                                                                                              </t>
    </r>
    <r>
      <rPr>
        <b/>
        <sz val="8"/>
        <color rgb="FF000000"/>
        <rFont val="Calibri"/>
        <family val="2"/>
      </rPr>
      <t>Additional options</t>
    </r>
    <r>
      <rPr>
        <sz val="8"/>
        <color rgb="FF000000"/>
        <rFont val="Calibri"/>
        <family val="2"/>
      </rPr>
      <t xml:space="preserve">
+B054 IP 42 (UL type 1)
+C199 Empty cabinet 400 mm on left side
+H351 Cables top entry
+H353 Cables top exit
+H366 Common motor terminals
+L504 Additional I/O-terminal block
+P902 Basic Fee for Customised Options
+P904 Extension of warranty to 24mts from commission or 30mts from delivery
+Q951 Emergency stop, category 0 with opening main contactor/breaker, with safety relays
+Q957 Prevention of unexpected start up with STO and safety relay
+R708 Full Spanish paper manuals
+V112 Module auxiliary &amp; fan power supply connector change
+V998 UCU-Control board</t>
    </r>
  </si>
  <si>
    <t>Suministro e instalación de celda de protección con interruptor automático cgm.3-v, aislamiento íntegro en SF6, seccionador trifásico con conexión-seccionamiento-puesta a tierra. Interruptor trifásico de corte en vacío, Vn=25kV, In=630A/20kA. Con mando manual tipo AV. Incluye relé ekor.rpg (50-51/50N-51N), 3TI 300/1A, cl.5P20, 3 captadores capacitivos y 3 bornas M400TB. Ormazabal o equivalente</t>
  </si>
  <si>
    <t>Suministro e instalación de transformador trifásico seco encapsulado en resina, de 1250kVA de potencia: tensión primario 25 kV, tensión secundario 420 V, grupo de conexión Dyn11, con 3 sondas PT-100 y central digital T-154. Según normativa EU-548/2014 (TIER 2). Ormazabal o equivalente</t>
  </si>
  <si>
    <t>P. Unitario</t>
  </si>
  <si>
    <t>Cantidad</t>
  </si>
  <si>
    <t>P. total</t>
  </si>
  <si>
    <t>I.V.A.</t>
  </si>
  <si>
    <t>P. total + I.V.A.</t>
  </si>
  <si>
    <t>Suministro e instalación de cuadro eléctrico de baja tensión formado por armario metálico combinable ABB o equivalente, protección IP-30 con puerta plena. En su interior se colocaran todas las protecciones diferenciales y magnetotérmicas que se describen en los esquemas y cálculos eléctricos.
Se incluye maniobra, embarrado con pletina de cobre, bornes, cableado auxiliar, esquemas eléctricos actualizados, rótulos de fórmica identificadores para cada elemento y material auxiliar de montaje.
NOTA:
Se sobredimensionará el envolvente de manera que permita una ampliación del orden del 30%.</t>
  </si>
  <si>
    <t>INTEGRACIÓN</t>
  </si>
  <si>
    <t>PROGRAMACIÓN</t>
  </si>
  <si>
    <t>Actualización de esquemas, puesta en marcha y configuración de la instrumentación, programación de la comunicación con el PLC, actualización de pantallas, bases de datos, actualización de señales y arquitectura de comunicaciones. Se incluye el suminsitro e instalación de los cables desde los equipos de instumentación hasta los cuadros correspondientes y cables de comunicación con el PLC y SAD</t>
  </si>
  <si>
    <t>Suministro e instalación de cable de cu 0'6-1 kv tipo RZ1-k (AS) de 1x240. Clase CPR cca-s1b,d1,a1. no propagador del incendio y baja emisión de calor (UNE-EN 50399). No propagador de la llama (UNE-EN 60332-1-2). Baja emisión de humos opacos (UNE-EN 50399 y UNE-EN 61034-2). Caída de gotas y partículas inflamadas (UNE-EN 50399). Acidez (UNE-EN 60754-2). Se incluye material auxiliar,  terminales y parte proporcional de canalizaciones.</t>
  </si>
  <si>
    <t>Suministro e instalación de cable de cu 0'6-1 kv tipo RZ1-k (AS) de 1x240. Clase CPR cca-s1b,d1,a1. no propagador del incendio y baja emisión de calor (UNE-EN 50399). No propagador de la llama (UNE-EN 60332-1-2). Baja emisión de humos opacos (UNE-EN 50399 y UNE-EN 61034-2). Caída de gotas y partículas inflamadas (UNE-EN 50399). Acidez (UNE-EN 60754-2). Se incluye material auxiliar, terminales y parte proporcional de canalizaciones.</t>
  </si>
  <si>
    <t>Partida 04.05</t>
  </si>
  <si>
    <t>ESTRUCTURA ALTILLO</t>
  </si>
  <si>
    <t>m2</t>
  </si>
  <si>
    <t>ml</t>
  </si>
  <si>
    <t>Suminsitro e instalación de estructura metálica con placas de anclaje para fijación a estructura de escalera existente, con separación entre apoyos como máximo 600mm, incluyendo marco y rejillas de tramex de 30x30x3 en planta altillo que garantice un peso de 350kg/m2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</si>
</sst>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,###,##0.00"/>
  </numFmts>
  <fonts count="8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8"/>
      <color rgb="FF000000"/>
      <name val="Calibri"/>
      <family val="2"/>
    </font>
    <font>
      <b/>
      <sz val="8"/>
      <color rgb="FF000000"/>
      <name val="Calibri"/>
      <family val="2"/>
    </font>
    <font>
      <b/>
      <sz val="11"/>
      <color rgb="FFFF0000"/>
      <name val="Calibri"/>
      <family val="2"/>
    </font>
    <font>
      <b/>
      <sz val="11"/>
      <color rgb="FF000000"/>
      <name val="Calibri"/>
      <family val="2"/>
    </font>
    <font>
      <b/>
      <sz val="11"/>
      <color theme="1"/>
      <name val="Calibri"/>
      <family val="2"/>
    </font>
    <font>
      <b/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 applyNumberFormat="0" applyBorder="0" applyAlignment="0"/>
    <xf numFmtId="0" fontId="1" fillId="0" borderId="0"/>
  </cellStyleXfs>
  <cellXfs count="16">
    <xf numFmtId="0" fontId="0" fillId="0" borderId="0" xfId="0"/>
    <xf numFmtId="0" fontId="2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49" fontId="2" fillId="0" borderId="0" xfId="0" applyNumberFormat="1" applyFont="1" applyAlignment="1">
      <alignment vertical="top"/>
    </xf>
    <xf numFmtId="49" fontId="3" fillId="0" borderId="0" xfId="0" applyNumberFormat="1" applyFont="1" applyAlignment="1">
      <alignment vertical="top"/>
    </xf>
    <xf numFmtId="0" fontId="3" fillId="0" borderId="0" xfId="0" applyFont="1" applyAlignment="1">
      <alignment vertical="top"/>
    </xf>
    <xf numFmtId="0" fontId="0" fillId="0" borderId="0" xfId="0" applyAlignment="1">
      <alignment vertical="top"/>
    </xf>
    <xf numFmtId="164" fontId="2" fillId="0" borderId="0" xfId="0" applyNumberFormat="1" applyFont="1" applyAlignment="1">
      <alignment vertical="top"/>
    </xf>
    <xf numFmtId="0" fontId="4" fillId="0" borderId="0" xfId="0" applyFont="1" applyAlignment="1">
      <alignment vertical="center" wrapText="1"/>
    </xf>
    <xf numFmtId="164" fontId="3" fillId="0" borderId="0" xfId="0" applyNumberFormat="1" applyFont="1" applyAlignment="1">
      <alignment vertical="top"/>
    </xf>
    <xf numFmtId="0" fontId="0" fillId="0" borderId="0" xfId="0" applyAlignment="1">
      <alignment horizontal="center"/>
    </xf>
    <xf numFmtId="4" fontId="7" fillId="0" borderId="0" xfId="0" applyNumberFormat="1" applyFont="1" applyAlignment="1">
      <alignment vertical="top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top"/>
    </xf>
    <xf numFmtId="9" fontId="0" fillId="0" borderId="0" xfId="0" applyNumberFormat="1"/>
    <xf numFmtId="0" fontId="6" fillId="0" borderId="0" xfId="0" applyFont="1" applyAlignment="1">
      <alignment horizontal="center" vertical="center" wrapText="1"/>
    </xf>
  </cellXfs>
  <cellStyles count="2">
    <cellStyle name="Normal" xfId="0" builtinId="0"/>
    <cellStyle name="Normal 2" xfId="1" xr:uid="{0E7B8F2C-6623-4970-8CB8-C8698E1F213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E5C305-95AD-6C4A-A202-6340489AB71E}">
  <dimension ref="A2:K41"/>
  <sheetViews>
    <sheetView tabSelected="1" view="pageBreakPreview" zoomScale="81" zoomScaleNormal="131" workbookViewId="0">
      <pane ySplit="6" topLeftCell="A7" activePane="bottomLeft" state="frozen"/>
      <selection pane="bottomLeft" activeCell="D28" sqref="D28"/>
    </sheetView>
  </sheetViews>
  <sheetFormatPr baseColWidth="10" defaultRowHeight="15" x14ac:dyDescent="0.2"/>
  <cols>
    <col min="1" max="1" width="3.5" customWidth="1"/>
    <col min="2" max="2" width="13.6640625" customWidth="1"/>
    <col min="3" max="3" width="4.5" customWidth="1"/>
    <col min="4" max="4" width="48.6640625" customWidth="1"/>
    <col min="5" max="6" width="12.6640625" customWidth="1"/>
    <col min="7" max="7" width="13.6640625" customWidth="1"/>
  </cols>
  <sheetData>
    <row r="2" spans="1:11" ht="25" customHeight="1" x14ac:dyDescent="0.2">
      <c r="A2" s="8"/>
      <c r="B2" s="15" t="s">
        <v>30</v>
      </c>
      <c r="C2" s="15"/>
      <c r="D2" s="15"/>
      <c r="E2" s="15"/>
      <c r="F2" s="15"/>
      <c r="G2" s="15"/>
    </row>
    <row r="4" spans="1:11" x14ac:dyDescent="0.2">
      <c r="G4" s="10"/>
    </row>
    <row r="5" spans="1:11" x14ac:dyDescent="0.2">
      <c r="A5" s="6"/>
      <c r="B5" s="6"/>
      <c r="C5" s="6"/>
      <c r="D5" s="6"/>
      <c r="E5" s="9" t="s">
        <v>35</v>
      </c>
      <c r="F5" s="9" t="s">
        <v>36</v>
      </c>
      <c r="G5" s="9" t="s">
        <v>37</v>
      </c>
      <c r="I5" s="7"/>
      <c r="J5" s="7"/>
      <c r="K5" s="7"/>
    </row>
    <row r="6" spans="1:11" x14ac:dyDescent="0.2">
      <c r="A6" s="6"/>
      <c r="B6" s="6"/>
      <c r="C6" s="6"/>
      <c r="D6" s="6"/>
      <c r="E6" s="6"/>
      <c r="F6" s="7"/>
      <c r="G6" s="13"/>
      <c r="H6" s="12"/>
      <c r="I6" s="12"/>
      <c r="J6" s="7"/>
      <c r="K6" s="7"/>
    </row>
    <row r="7" spans="1:11" x14ac:dyDescent="0.2">
      <c r="A7" s="6"/>
      <c r="B7" s="5" t="s">
        <v>1</v>
      </c>
      <c r="C7" s="4" t="s">
        <v>0</v>
      </c>
      <c r="D7" s="5" t="s">
        <v>29</v>
      </c>
      <c r="E7" s="9"/>
      <c r="F7" s="9"/>
      <c r="G7" s="9"/>
      <c r="H7" s="11"/>
      <c r="I7" s="11"/>
      <c r="J7" s="7"/>
      <c r="K7" s="7"/>
    </row>
    <row r="8" spans="1:11" x14ac:dyDescent="0.2">
      <c r="A8" s="6"/>
      <c r="B8" s="5" t="s">
        <v>3</v>
      </c>
      <c r="C8" s="4" t="s">
        <v>2</v>
      </c>
      <c r="D8" s="5" t="s">
        <v>7</v>
      </c>
      <c r="E8" s="6"/>
      <c r="F8" s="7"/>
      <c r="G8" s="6"/>
      <c r="I8" s="3"/>
      <c r="J8" s="3"/>
      <c r="K8" s="3"/>
    </row>
    <row r="9" spans="1:11" x14ac:dyDescent="0.2">
      <c r="A9" s="6"/>
      <c r="B9" s="2" t="s">
        <v>6</v>
      </c>
      <c r="C9" s="3" t="s">
        <v>5</v>
      </c>
      <c r="D9" s="1" t="s">
        <v>8</v>
      </c>
      <c r="E9" s="7">
        <v>18788.990000000002</v>
      </c>
      <c r="F9" s="7">
        <v>1</v>
      </c>
      <c r="G9" s="7">
        <f t="shared" ref="G9" si="0">ROUND(ROUND(E9,2)*ROUND(F9,3),2)</f>
        <v>18788.990000000002</v>
      </c>
      <c r="H9" s="7"/>
      <c r="I9" s="7"/>
      <c r="J9" s="7"/>
      <c r="K9" s="7"/>
    </row>
    <row r="10" spans="1:11" ht="60" x14ac:dyDescent="0.2">
      <c r="A10" s="2"/>
      <c r="B10" s="3"/>
      <c r="C10" s="3"/>
      <c r="D10" s="1" t="s">
        <v>33</v>
      </c>
      <c r="E10" s="6"/>
      <c r="F10" s="7"/>
      <c r="G10" s="7"/>
      <c r="H10" s="6"/>
      <c r="I10" s="7"/>
      <c r="J10" s="7"/>
      <c r="K10" s="7"/>
    </row>
    <row r="11" spans="1:11" x14ac:dyDescent="0.2">
      <c r="A11" s="2"/>
      <c r="B11" s="2" t="s">
        <v>20</v>
      </c>
      <c r="C11" s="3" t="s">
        <v>5</v>
      </c>
      <c r="D11" s="1" t="s">
        <v>9</v>
      </c>
      <c r="E11" s="7">
        <v>39637.040000000001</v>
      </c>
      <c r="F11" s="7">
        <v>1</v>
      </c>
      <c r="G11" s="7">
        <f t="shared" ref="G11" si="1">ROUND(ROUND(E11,2)*ROUND(F11,3),2)</f>
        <v>39637.040000000001</v>
      </c>
      <c r="H11" s="7"/>
      <c r="I11" s="7"/>
      <c r="J11" s="7"/>
      <c r="K11" s="7"/>
    </row>
    <row r="12" spans="1:11" ht="48" x14ac:dyDescent="0.2">
      <c r="A12" s="2"/>
      <c r="B12" s="3"/>
      <c r="C12" s="3"/>
      <c r="D12" s="1" t="s">
        <v>34</v>
      </c>
      <c r="E12" s="6"/>
      <c r="F12" s="7"/>
      <c r="G12" s="7"/>
      <c r="I12" s="7"/>
      <c r="J12" s="7"/>
      <c r="K12" s="7"/>
    </row>
    <row r="13" spans="1:11" x14ac:dyDescent="0.2">
      <c r="A13" s="2"/>
      <c r="B13" s="2" t="s">
        <v>21</v>
      </c>
      <c r="C13" s="3" t="s">
        <v>5</v>
      </c>
      <c r="D13" s="1" t="s">
        <v>10</v>
      </c>
      <c r="E13" s="7">
        <v>654.24</v>
      </c>
      <c r="F13" s="7">
        <v>1</v>
      </c>
      <c r="G13" s="7">
        <f t="shared" ref="G13:G15" si="2">ROUND(ROUND(E13,2)*ROUND(F13,3),2)</f>
        <v>654.24</v>
      </c>
      <c r="H13" s="7"/>
      <c r="I13" s="7"/>
      <c r="J13" s="7"/>
      <c r="K13" s="7"/>
    </row>
    <row r="14" spans="1:11" ht="24" x14ac:dyDescent="0.2">
      <c r="A14" s="2"/>
      <c r="B14" s="3"/>
      <c r="C14" s="3"/>
      <c r="D14" s="1" t="s">
        <v>11</v>
      </c>
      <c r="E14" s="6"/>
      <c r="F14" s="7"/>
      <c r="G14" s="7"/>
      <c r="H14" s="6"/>
      <c r="I14" s="7"/>
      <c r="J14" s="7"/>
      <c r="K14" s="7"/>
    </row>
    <row r="15" spans="1:11" x14ac:dyDescent="0.2">
      <c r="A15" s="2"/>
      <c r="B15" s="2" t="s">
        <v>22</v>
      </c>
      <c r="C15" s="3" t="s">
        <v>5</v>
      </c>
      <c r="D15" s="1" t="s">
        <v>16</v>
      </c>
      <c r="E15" s="7">
        <v>16.588000000000001</v>
      </c>
      <c r="F15" s="7">
        <f>10*3</f>
        <v>30</v>
      </c>
      <c r="G15" s="7">
        <f t="shared" si="2"/>
        <v>497.7</v>
      </c>
      <c r="H15" s="7"/>
      <c r="I15" s="7"/>
      <c r="J15" s="7"/>
      <c r="K15" s="7"/>
    </row>
    <row r="16" spans="1:11" ht="56" customHeight="1" x14ac:dyDescent="0.2">
      <c r="A16" s="2"/>
      <c r="B16" s="3"/>
      <c r="C16" s="3"/>
      <c r="D16" s="1" t="s">
        <v>31</v>
      </c>
      <c r="E16" s="3"/>
      <c r="F16" s="7"/>
      <c r="G16" s="7"/>
      <c r="H16" s="3"/>
      <c r="I16" s="7"/>
      <c r="J16" s="7"/>
      <c r="K16" s="7"/>
    </row>
    <row r="17" spans="1:11" x14ac:dyDescent="0.2">
      <c r="A17" s="6"/>
      <c r="B17" s="6"/>
      <c r="C17" s="6"/>
      <c r="D17" s="5"/>
      <c r="E17" s="5"/>
      <c r="F17" s="7"/>
      <c r="G17" s="9">
        <f>SUM(G9:G16)</f>
        <v>59577.969999999994</v>
      </c>
      <c r="H17" s="5"/>
      <c r="I17" s="7"/>
      <c r="J17" s="7"/>
      <c r="K17" s="7"/>
    </row>
    <row r="18" spans="1:11" x14ac:dyDescent="0.2">
      <c r="A18" s="6"/>
      <c r="B18" s="6"/>
      <c r="C18" s="6"/>
      <c r="D18" s="5"/>
      <c r="E18" s="5"/>
      <c r="F18" s="7"/>
      <c r="G18" s="9"/>
      <c r="H18" s="5"/>
      <c r="I18" s="7"/>
      <c r="J18" s="7"/>
      <c r="K18" s="7"/>
    </row>
    <row r="19" spans="1:11" x14ac:dyDescent="0.2">
      <c r="B19" s="5" t="s">
        <v>1</v>
      </c>
      <c r="C19" s="4" t="s">
        <v>0</v>
      </c>
      <c r="D19" s="5" t="s">
        <v>28</v>
      </c>
      <c r="I19" s="7"/>
      <c r="J19" s="7"/>
      <c r="K19" s="7"/>
    </row>
    <row r="20" spans="1:11" x14ac:dyDescent="0.2">
      <c r="B20" s="5" t="s">
        <v>3</v>
      </c>
      <c r="C20" s="4" t="s">
        <v>12</v>
      </c>
      <c r="D20" s="5" t="s">
        <v>13</v>
      </c>
      <c r="I20" s="3"/>
      <c r="J20" s="3"/>
      <c r="K20" s="3"/>
    </row>
    <row r="21" spans="1:11" x14ac:dyDescent="0.2">
      <c r="B21" s="2" t="s">
        <v>17</v>
      </c>
      <c r="C21" s="3" t="s">
        <v>5</v>
      </c>
      <c r="D21" s="1" t="s">
        <v>14</v>
      </c>
      <c r="E21" s="7">
        <v>35495.8436</v>
      </c>
      <c r="F21" s="7">
        <v>1</v>
      </c>
      <c r="G21" s="7">
        <f t="shared" ref="G21:G25" si="3">ROUND(ROUND(E21,2)*ROUND(F21,3),2)</f>
        <v>35495.839999999997</v>
      </c>
      <c r="H21" s="7"/>
      <c r="I21" s="7"/>
      <c r="J21" s="7"/>
      <c r="K21" s="7"/>
    </row>
    <row r="22" spans="1:11" ht="120" x14ac:dyDescent="0.2">
      <c r="D22" s="1" t="s">
        <v>40</v>
      </c>
      <c r="I22" s="7"/>
      <c r="J22" s="7"/>
      <c r="K22" s="7"/>
    </row>
    <row r="23" spans="1:11" x14ac:dyDescent="0.2">
      <c r="B23" s="2" t="s">
        <v>18</v>
      </c>
      <c r="C23" s="3" t="s">
        <v>5</v>
      </c>
      <c r="D23" s="1" t="s">
        <v>26</v>
      </c>
      <c r="E23" s="7">
        <v>95121.48</v>
      </c>
      <c r="F23" s="7">
        <v>1</v>
      </c>
      <c r="G23" s="7">
        <f t="shared" ref="G23" si="4">ROUND(ROUND(E23,2)*ROUND(F23,3),2)</f>
        <v>95121.48</v>
      </c>
      <c r="H23" s="7"/>
      <c r="I23" s="7"/>
      <c r="J23" s="7"/>
      <c r="K23" s="7"/>
    </row>
    <row r="24" spans="1:11" ht="408" customHeight="1" x14ac:dyDescent="0.2">
      <c r="D24" s="1" t="s">
        <v>32</v>
      </c>
      <c r="I24" s="7"/>
      <c r="J24" s="7"/>
      <c r="K24" s="7"/>
    </row>
    <row r="25" spans="1:11" x14ac:dyDescent="0.2">
      <c r="B25" s="2" t="s">
        <v>19</v>
      </c>
      <c r="C25" s="3" t="s">
        <v>4</v>
      </c>
      <c r="D25" s="1" t="s">
        <v>27</v>
      </c>
      <c r="E25" s="7">
        <v>31.96</v>
      </c>
      <c r="F25" s="7">
        <f>16*(4*5+1)</f>
        <v>336</v>
      </c>
      <c r="G25" s="7">
        <f t="shared" si="3"/>
        <v>10738.56</v>
      </c>
      <c r="H25" s="7"/>
      <c r="I25" s="7"/>
      <c r="J25" s="7"/>
      <c r="K25" s="7"/>
    </row>
    <row r="26" spans="1:11" ht="72" x14ac:dyDescent="0.2">
      <c r="D26" s="1" t="s">
        <v>44</v>
      </c>
      <c r="E26" s="3"/>
      <c r="H26" s="3"/>
      <c r="I26" s="7"/>
      <c r="J26" s="7"/>
      <c r="K26" s="7"/>
    </row>
    <row r="27" spans="1:11" x14ac:dyDescent="0.2">
      <c r="B27" s="2" t="s">
        <v>23</v>
      </c>
      <c r="C27" s="3" t="s">
        <v>49</v>
      </c>
      <c r="D27" s="1" t="s">
        <v>15</v>
      </c>
      <c r="E27" s="7">
        <v>31.96</v>
      </c>
      <c r="F27" s="7">
        <f>60*(4*4+1)</f>
        <v>1020</v>
      </c>
      <c r="G27" s="7">
        <f t="shared" ref="G27" si="5">ROUND(ROUND(E27,2)*ROUND(F27,3),2)</f>
        <v>32599.200000000001</v>
      </c>
      <c r="H27" s="7"/>
      <c r="I27" s="7"/>
      <c r="J27" s="7"/>
      <c r="K27" s="7"/>
    </row>
    <row r="28" spans="1:11" ht="72" x14ac:dyDescent="0.2">
      <c r="D28" s="1" t="s">
        <v>45</v>
      </c>
      <c r="E28" s="3"/>
      <c r="H28" s="3"/>
      <c r="I28" s="7"/>
      <c r="J28" s="7"/>
      <c r="K28" s="7"/>
    </row>
    <row r="29" spans="1:11" x14ac:dyDescent="0.2">
      <c r="B29" s="2" t="s">
        <v>46</v>
      </c>
      <c r="C29" s="3" t="s">
        <v>48</v>
      </c>
      <c r="D29" s="1" t="s">
        <v>47</v>
      </c>
      <c r="E29" s="7">
        <v>155.30000000000001</v>
      </c>
      <c r="F29" s="7">
        <v>10</v>
      </c>
      <c r="G29" s="7">
        <f t="shared" ref="G29" si="6">ROUND(ROUND(E29,2)*ROUND(F29,3),2)</f>
        <v>1553</v>
      </c>
      <c r="H29" s="7"/>
      <c r="I29" s="7"/>
      <c r="J29" s="7"/>
      <c r="K29" s="7"/>
    </row>
    <row r="30" spans="1:11" ht="48" x14ac:dyDescent="0.2">
      <c r="D30" s="1" t="s">
        <v>50</v>
      </c>
      <c r="E30" s="3"/>
      <c r="H30" s="3"/>
      <c r="I30" s="7"/>
      <c r="J30" s="7"/>
      <c r="K30" s="7"/>
    </row>
    <row r="31" spans="1:11" x14ac:dyDescent="0.2">
      <c r="G31" s="9">
        <f>SUM(G21:G30)</f>
        <v>175508.08000000002</v>
      </c>
      <c r="I31" s="7"/>
      <c r="J31" s="7"/>
      <c r="K31" s="7"/>
    </row>
    <row r="32" spans="1:11" x14ac:dyDescent="0.2">
      <c r="I32" s="7"/>
      <c r="J32" s="7"/>
      <c r="K32" s="7"/>
    </row>
    <row r="33" spans="2:11" x14ac:dyDescent="0.2">
      <c r="B33" s="5" t="s">
        <v>1</v>
      </c>
      <c r="C33" s="4" t="s">
        <v>0</v>
      </c>
      <c r="D33" s="5" t="s">
        <v>28</v>
      </c>
      <c r="I33" s="7"/>
      <c r="J33" s="7"/>
      <c r="K33" s="7"/>
    </row>
    <row r="34" spans="2:11" x14ac:dyDescent="0.2">
      <c r="B34" s="5" t="s">
        <v>3</v>
      </c>
      <c r="C34" s="4" t="s">
        <v>24</v>
      </c>
      <c r="D34" s="5" t="s">
        <v>41</v>
      </c>
      <c r="I34" s="7"/>
      <c r="J34" s="7"/>
      <c r="K34" s="7"/>
    </row>
    <row r="35" spans="2:11" x14ac:dyDescent="0.2">
      <c r="B35" s="2" t="s">
        <v>25</v>
      </c>
      <c r="C35" s="3" t="s">
        <v>5</v>
      </c>
      <c r="D35" s="1" t="s">
        <v>42</v>
      </c>
      <c r="E35" s="7">
        <v>12390</v>
      </c>
      <c r="F35" s="7">
        <v>1</v>
      </c>
      <c r="G35" s="7">
        <f t="shared" ref="G35" si="7">ROUND(ROUND(E35,2)*ROUND(F35,3),2)</f>
        <v>12390</v>
      </c>
      <c r="H35" s="7"/>
      <c r="I35" s="7"/>
      <c r="J35" s="7"/>
      <c r="K35" s="7"/>
    </row>
    <row r="36" spans="2:11" ht="60" x14ac:dyDescent="0.2">
      <c r="D36" s="1" t="s">
        <v>43</v>
      </c>
      <c r="I36" s="7"/>
      <c r="J36" s="7"/>
      <c r="K36" s="7"/>
    </row>
    <row r="37" spans="2:11" x14ac:dyDescent="0.2">
      <c r="G37" s="9">
        <f>SUM(G35:G36)</f>
        <v>12390</v>
      </c>
    </row>
    <row r="39" spans="2:11" x14ac:dyDescent="0.2">
      <c r="F39" s="9" t="s">
        <v>37</v>
      </c>
      <c r="G39" s="7">
        <f>+G17+G31+G37</f>
        <v>247476.05000000002</v>
      </c>
    </row>
    <row r="40" spans="2:11" x14ac:dyDescent="0.2">
      <c r="F40" s="9" t="s">
        <v>38</v>
      </c>
      <c r="G40" s="7">
        <f>+G39*0.21</f>
        <v>51969.970500000003</v>
      </c>
    </row>
    <row r="41" spans="2:11" x14ac:dyDescent="0.2">
      <c r="F41" s="9" t="s">
        <v>39</v>
      </c>
      <c r="G41" s="7">
        <f>+G39+G40</f>
        <v>299446.02050000004</v>
      </c>
      <c r="H41" s="14"/>
    </row>
  </sheetData>
  <mergeCells count="1">
    <mergeCell ref="B2:G2"/>
  </mergeCells>
  <pageMargins left="0.7" right="0.7" top="0.75" bottom="0.75" header="0.3" footer="0.3"/>
  <pageSetup paperSize="9" scale="75" orientation="portrait" horizontalDpi="0" verticalDpi="0"/>
  <rowBreaks count="1" manualBreakCount="1">
    <brk id="2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Electrica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Maria Atienza  Carrillo</dc:creator>
  <cp:lastModifiedBy>Rosa Lopez</cp:lastModifiedBy>
  <cp:lastPrinted>2022-10-04T13:49:26Z</cp:lastPrinted>
  <dcterms:created xsi:type="dcterms:W3CDTF">2022-10-04T13:33:27Z</dcterms:created>
  <dcterms:modified xsi:type="dcterms:W3CDTF">2025-05-26T11:06:17Z</dcterms:modified>
</cp:coreProperties>
</file>