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xplotacio\L0300 Gestio Projectes Habitatges\Municipis\OLESA\L0305 n-2279031 33hab c.Industria\19_Control qualitat\1- material (EXA26_2025)\PlecTec+Annexes\"/>
    </mc:Choice>
  </mc:AlternateContent>
  <bookViews>
    <workbookView xWindow="0" yWindow="0" windowWidth="23040" windowHeight="8820" tabRatio="599"/>
  </bookViews>
  <sheets>
    <sheet name="Press Comparatiu" sheetId="1" r:id="rId1"/>
    <sheet name="Resum Press comparatiu" sheetId="17" r:id="rId2"/>
  </sheets>
  <definedNames>
    <definedName name="_1Àrea_d_impressió" localSheetId="0">'Press Comparatiu'!$B$1:$L$224</definedName>
    <definedName name="_2Àrea_d_impressió" localSheetId="1">'Resum Press comparatiu'!$A$1:$L$31</definedName>
  </definedNames>
  <calcPr calcId="162913"/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L17" i="1"/>
  <c r="I17" i="1"/>
  <c r="L217" i="1"/>
  <c r="I217" i="1"/>
  <c r="L216" i="1"/>
  <c r="I216" i="1"/>
  <c r="L215" i="1"/>
  <c r="I215" i="1"/>
  <c r="L214" i="1"/>
  <c r="I214" i="1"/>
  <c r="I218" i="1"/>
  <c r="L209" i="1"/>
  <c r="I209" i="1"/>
  <c r="L208" i="1"/>
  <c r="I208" i="1"/>
  <c r="L207" i="1"/>
  <c r="I207" i="1"/>
  <c r="L206" i="1"/>
  <c r="L210" i="1"/>
  <c r="I206" i="1"/>
  <c r="L197" i="1"/>
  <c r="I197" i="1"/>
  <c r="L196" i="1"/>
  <c r="I196" i="1"/>
  <c r="L195" i="1"/>
  <c r="I195" i="1"/>
  <c r="L194" i="1"/>
  <c r="L198" i="1"/>
  <c r="I194" i="1"/>
  <c r="I198" i="1"/>
  <c r="L189" i="1"/>
  <c r="I189" i="1"/>
  <c r="L188" i="1"/>
  <c r="I188" i="1"/>
  <c r="L187" i="1"/>
  <c r="I187" i="1"/>
  <c r="L186" i="1"/>
  <c r="L190" i="1"/>
  <c r="I186" i="1"/>
  <c r="L177" i="1"/>
  <c r="I177" i="1"/>
  <c r="L176" i="1"/>
  <c r="I176" i="1"/>
  <c r="L175" i="1"/>
  <c r="I175" i="1"/>
  <c r="L174" i="1"/>
  <c r="L178" i="1"/>
  <c r="I174" i="1"/>
  <c r="I178" i="1"/>
  <c r="L169" i="1"/>
  <c r="I169" i="1"/>
  <c r="L168" i="1"/>
  <c r="I168" i="1"/>
  <c r="L167" i="1"/>
  <c r="I167" i="1"/>
  <c r="L166" i="1"/>
  <c r="L170" i="1"/>
  <c r="I166" i="1"/>
  <c r="L157" i="1"/>
  <c r="I157" i="1"/>
  <c r="L156" i="1"/>
  <c r="I156" i="1"/>
  <c r="L155" i="1"/>
  <c r="I155" i="1"/>
  <c r="L154" i="1"/>
  <c r="L158" i="1"/>
  <c r="I154" i="1"/>
  <c r="I158" i="1"/>
  <c r="L149" i="1"/>
  <c r="I149" i="1"/>
  <c r="L148" i="1"/>
  <c r="I148" i="1"/>
  <c r="L147" i="1"/>
  <c r="I147" i="1"/>
  <c r="L146" i="1"/>
  <c r="L150" i="1"/>
  <c r="L160" i="1"/>
  <c r="H15" i="17"/>
  <c r="I146" i="1"/>
  <c r="I150" i="1"/>
  <c r="I160" i="1"/>
  <c r="E15" i="17"/>
  <c r="L137" i="1"/>
  <c r="I137" i="1"/>
  <c r="L136" i="1"/>
  <c r="I136" i="1"/>
  <c r="L135" i="1"/>
  <c r="I135" i="1"/>
  <c r="L134" i="1"/>
  <c r="L138" i="1"/>
  <c r="I134" i="1"/>
  <c r="L129" i="1"/>
  <c r="I129" i="1"/>
  <c r="L128" i="1"/>
  <c r="I128" i="1"/>
  <c r="L127" i="1"/>
  <c r="I127" i="1"/>
  <c r="L126" i="1"/>
  <c r="I126" i="1"/>
  <c r="I130" i="1"/>
  <c r="L117" i="1"/>
  <c r="I117" i="1"/>
  <c r="L116" i="1"/>
  <c r="I116" i="1"/>
  <c r="L115" i="1"/>
  <c r="I115" i="1"/>
  <c r="L114" i="1"/>
  <c r="I114" i="1"/>
  <c r="I118" i="1"/>
  <c r="L109" i="1"/>
  <c r="I109" i="1"/>
  <c r="L108" i="1"/>
  <c r="I108" i="1"/>
  <c r="L107" i="1"/>
  <c r="I107" i="1"/>
  <c r="L106" i="1"/>
  <c r="I106" i="1"/>
  <c r="I110" i="1"/>
  <c r="L97" i="1"/>
  <c r="I97" i="1"/>
  <c r="L96" i="1"/>
  <c r="I96" i="1"/>
  <c r="L95" i="1"/>
  <c r="I95" i="1"/>
  <c r="L94" i="1"/>
  <c r="I94" i="1"/>
  <c r="I98" i="1"/>
  <c r="L89" i="1"/>
  <c r="I89" i="1"/>
  <c r="L88" i="1"/>
  <c r="I88" i="1"/>
  <c r="L87" i="1"/>
  <c r="I87" i="1"/>
  <c r="L86" i="1"/>
  <c r="I86" i="1"/>
  <c r="I90" i="1"/>
  <c r="L77" i="1"/>
  <c r="I77" i="1"/>
  <c r="L76" i="1"/>
  <c r="I76" i="1"/>
  <c r="L75" i="1"/>
  <c r="I75" i="1"/>
  <c r="L74" i="1"/>
  <c r="I74" i="1"/>
  <c r="I78" i="1"/>
  <c r="L69" i="1"/>
  <c r="I69" i="1"/>
  <c r="L68" i="1"/>
  <c r="I68" i="1"/>
  <c r="L67" i="1"/>
  <c r="I67" i="1"/>
  <c r="L66" i="1"/>
  <c r="I66" i="1"/>
  <c r="I70" i="1"/>
  <c r="I80" i="1"/>
  <c r="E11" i="17"/>
  <c r="L57" i="1"/>
  <c r="I57" i="1"/>
  <c r="L56" i="1"/>
  <c r="I56" i="1"/>
  <c r="L55" i="1"/>
  <c r="I55" i="1"/>
  <c r="L54" i="1"/>
  <c r="L58" i="1"/>
  <c r="I54" i="1"/>
  <c r="I58" i="1"/>
  <c r="L49" i="1"/>
  <c r="I49" i="1"/>
  <c r="A4" i="17"/>
  <c r="E29" i="17"/>
  <c r="C18" i="17"/>
  <c r="C17" i="17"/>
  <c r="C16" i="17"/>
  <c r="C15" i="17"/>
  <c r="C14" i="17"/>
  <c r="C13" i="17"/>
  <c r="C12" i="17"/>
  <c r="C11" i="17"/>
  <c r="C10" i="17"/>
  <c r="F4" i="17"/>
  <c r="A3" i="17"/>
  <c r="A1" i="17"/>
  <c r="L90" i="1"/>
  <c r="L218" i="1"/>
  <c r="K15" i="17"/>
  <c r="L15" i="17"/>
  <c r="L220" i="1"/>
  <c r="H18" i="17"/>
  <c r="I138" i="1"/>
  <c r="I140" i="1"/>
  <c r="E14" i="17"/>
  <c r="I170" i="1"/>
  <c r="I180" i="1"/>
  <c r="E16" i="17"/>
  <c r="I190" i="1"/>
  <c r="I200" i="1"/>
  <c r="E17" i="17"/>
  <c r="I210" i="1"/>
  <c r="I220" i="1"/>
  <c r="E18" i="17"/>
  <c r="K18" i="17"/>
  <c r="L18" i="17"/>
  <c r="L180" i="1"/>
  <c r="H16" i="17"/>
  <c r="K16" i="17"/>
  <c r="L16" i="17"/>
  <c r="L70" i="1"/>
  <c r="L80" i="1"/>
  <c r="H11" i="17"/>
  <c r="K11" i="17"/>
  <c r="L11" i="17"/>
  <c r="L78" i="1"/>
  <c r="L98" i="1"/>
  <c r="L110" i="1"/>
  <c r="L118" i="1"/>
  <c r="L130" i="1"/>
  <c r="L140" i="1"/>
  <c r="H14" i="17"/>
  <c r="K14" i="17"/>
  <c r="L14" i="17"/>
  <c r="I120" i="1"/>
  <c r="E13" i="17"/>
  <c r="L100" i="1"/>
  <c r="H12" i="17"/>
  <c r="L200" i="1"/>
  <c r="H17" i="17"/>
  <c r="K17" i="17"/>
  <c r="L17" i="17"/>
  <c r="I100" i="1"/>
  <c r="E12" i="17"/>
  <c r="L120" i="1"/>
  <c r="H13" i="17"/>
  <c r="K13" i="17"/>
  <c r="L13" i="17"/>
  <c r="K12" i="17"/>
  <c r="L12" i="17"/>
  <c r="I50" i="1" l="1"/>
  <c r="I60" i="1" s="1"/>
  <c r="I224" i="1" s="1"/>
  <c r="L50" i="1"/>
  <c r="L60" i="1" s="1"/>
  <c r="L224" i="1" s="1"/>
  <c r="H10" i="17" l="1"/>
  <c r="H22" i="17" s="1"/>
  <c r="E10" i="17"/>
  <c r="E22" i="17" s="1"/>
  <c r="F25" i="17" s="1"/>
  <c r="F24" i="17" l="1"/>
  <c r="E27" i="17" s="1"/>
  <c r="F29" i="17" s="1"/>
  <c r="K10" i="17"/>
  <c r="K22" i="17" s="1"/>
  <c r="I24" i="17"/>
  <c r="I25" i="17"/>
  <c r="E31" i="17" l="1"/>
  <c r="L10" i="17"/>
  <c r="I27" i="17"/>
  <c r="I29" i="17" s="1"/>
  <c r="I31" i="17" s="1"/>
  <c r="K25" i="17"/>
  <c r="K24" i="17"/>
  <c r="K27" i="17" l="1"/>
  <c r="K29" i="17" s="1"/>
  <c r="K31" i="17" s="1"/>
  <c r="L31" i="17" s="1"/>
</calcChain>
</file>

<file path=xl/sharedStrings.xml><?xml version="1.0" encoding="utf-8"?>
<sst xmlns="http://schemas.openxmlformats.org/spreadsheetml/2006/main" count="339" uniqueCount="171">
  <si>
    <t>DIFERÈNCIA</t>
  </si>
  <si>
    <t>Data:</t>
  </si>
  <si>
    <t>Descripció</t>
  </si>
  <si>
    <t>Import</t>
  </si>
  <si>
    <t>Unitats</t>
  </si>
  <si>
    <t>Capítol</t>
  </si>
  <si>
    <t>01</t>
  </si>
  <si>
    <t>01.01</t>
  </si>
  <si>
    <t>Sub capítol</t>
  </si>
  <si>
    <t>02</t>
  </si>
  <si>
    <t>03</t>
  </si>
  <si>
    <t>04</t>
  </si>
  <si>
    <t>%</t>
  </si>
  <si>
    <t>X01.01</t>
  </si>
  <si>
    <t>TOTAL X01.01</t>
  </si>
  <si>
    <t>X01.02</t>
  </si>
  <si>
    <t>TOTAL X01.02</t>
  </si>
  <si>
    <t>TOTAL X01</t>
  </si>
  <si>
    <t>01.02</t>
  </si>
  <si>
    <t>X02</t>
  </si>
  <si>
    <t>X02.01</t>
  </si>
  <si>
    <t>X02.02</t>
  </si>
  <si>
    <t>TOTAL X02</t>
  </si>
  <si>
    <t>TOTAL X02.02</t>
  </si>
  <si>
    <t>TOTAL X02.01</t>
  </si>
  <si>
    <t>02.01</t>
  </si>
  <si>
    <t>02.02</t>
  </si>
  <si>
    <t>X03</t>
  </si>
  <si>
    <t>X03.01</t>
  </si>
  <si>
    <t>TOTAL X03.01</t>
  </si>
  <si>
    <t>TOTAL X03.02</t>
  </si>
  <si>
    <t>TOTAL X03</t>
  </si>
  <si>
    <t>03.01</t>
  </si>
  <si>
    <t>03.02</t>
  </si>
  <si>
    <t>X03.02</t>
  </si>
  <si>
    <t>X04</t>
  </si>
  <si>
    <t>X04.01</t>
  </si>
  <si>
    <t>TOTAL X04.01</t>
  </si>
  <si>
    <t>04.01</t>
  </si>
  <si>
    <t>04.02</t>
  </si>
  <si>
    <t>X04.02</t>
  </si>
  <si>
    <t>TOTAL X04.02</t>
  </si>
  <si>
    <t>TOTAL X04</t>
  </si>
  <si>
    <t>05</t>
  </si>
  <si>
    <t>X05</t>
  </si>
  <si>
    <t>05.01</t>
  </si>
  <si>
    <t>X05.01</t>
  </si>
  <si>
    <t>TOTAL X05.01</t>
  </si>
  <si>
    <t>X05.02</t>
  </si>
  <si>
    <t>05.02</t>
  </si>
  <si>
    <t>TOTAL X05.02</t>
  </si>
  <si>
    <t>TOTAL X05</t>
  </si>
  <si>
    <t>06</t>
  </si>
  <si>
    <t>X06</t>
  </si>
  <si>
    <t>06.01</t>
  </si>
  <si>
    <t>06.02</t>
  </si>
  <si>
    <t>X06.02</t>
  </si>
  <si>
    <t>TOTAL X06.01</t>
  </si>
  <si>
    <t>X06.01</t>
  </si>
  <si>
    <t>TOTAL X06.02</t>
  </si>
  <si>
    <t>TOTAL X06</t>
  </si>
  <si>
    <t>07</t>
  </si>
  <si>
    <t>X07</t>
  </si>
  <si>
    <t>07.01</t>
  </si>
  <si>
    <t>07.02</t>
  </si>
  <si>
    <t>X07.01</t>
  </si>
  <si>
    <t>TOTAL X07.01</t>
  </si>
  <si>
    <t>X07.02</t>
  </si>
  <si>
    <t>TOTAL X07.02</t>
  </si>
  <si>
    <t>TOTAL X07</t>
  </si>
  <si>
    <t>08</t>
  </si>
  <si>
    <t>X08</t>
  </si>
  <si>
    <t>08.01</t>
  </si>
  <si>
    <t>X08.01</t>
  </si>
  <si>
    <t>TOTAL X08.01</t>
  </si>
  <si>
    <t>08.02</t>
  </si>
  <si>
    <t>X08.02</t>
  </si>
  <si>
    <t>TOTAL X08.02</t>
  </si>
  <si>
    <t>TOTAL X08</t>
  </si>
  <si>
    <t>09</t>
  </si>
  <si>
    <t>X09</t>
  </si>
  <si>
    <t>X09.01</t>
  </si>
  <si>
    <t>09.01</t>
  </si>
  <si>
    <t>09.02</t>
  </si>
  <si>
    <t>TOTAL X09.02</t>
  </si>
  <si>
    <t>X09.02</t>
  </si>
  <si>
    <t>TOTAL X09</t>
  </si>
  <si>
    <t>PRESSUPOST EXECUCIÓ MATERIAL</t>
  </si>
  <si>
    <t>Despeses Generals 13%</t>
  </si>
  <si>
    <t>Benefici Industrial 6%</t>
  </si>
  <si>
    <t>PRESSUPOST LICITACIÓ (sense IVA)</t>
  </si>
  <si>
    <t>PRESSUPOST ADJUDICACIÓ (sense IVA)</t>
  </si>
  <si>
    <t>núm.</t>
  </si>
  <si>
    <t>……</t>
  </si>
  <si>
    <t>(…….)</t>
  </si>
  <si>
    <r>
      <t>Data</t>
    </r>
    <r>
      <rPr>
        <sz val="10"/>
        <rFont val="Calibri"/>
        <family val="2"/>
      </rPr>
      <t>:</t>
    </r>
  </si>
  <si>
    <r>
      <t>Coeficient adjudicació (</t>
    </r>
    <r>
      <rPr>
        <sz val="8"/>
        <color indexed="10"/>
        <rFont val="Calibri"/>
        <family val="2"/>
      </rPr>
      <t>0,000000</t>
    </r>
    <r>
      <rPr>
        <sz val="8"/>
        <color indexed="8"/>
        <rFont val="Calibri"/>
        <family val="2"/>
      </rPr>
      <t xml:space="preserve">) </t>
    </r>
  </si>
  <si>
    <r>
      <t xml:space="preserve">PRESSUPOST ADJUDICACIÓ
</t>
    </r>
    <r>
      <rPr>
        <b/>
        <sz val="7"/>
        <color indexed="10"/>
        <rFont val="Arial"/>
        <family val="2"/>
      </rPr>
      <t>+
Acta PC</t>
    </r>
  </si>
  <si>
    <t>MODIFICAT / VARIACIONS AMIDAMENTS</t>
  </si>
  <si>
    <t>Pressupost base licitació</t>
  </si>
  <si>
    <t>a omplir per la licitadora</t>
  </si>
  <si>
    <t xml:space="preserve">Preu unitari * OFERTAT </t>
  </si>
  <si>
    <t>Import de l'OFERTA</t>
  </si>
  <si>
    <t>Preu unitari màxim estimat</t>
  </si>
  <si>
    <r>
      <t xml:space="preserve">Obra: </t>
    </r>
    <r>
      <rPr>
        <sz val="10"/>
        <color indexed="10"/>
        <rFont val="Arial"/>
        <family val="2"/>
      </rPr>
      <t>Construcció 33 HPO</t>
    </r>
  </si>
  <si>
    <r>
      <t xml:space="preserve">Municipi: </t>
    </r>
    <r>
      <rPr>
        <sz val="10"/>
        <color indexed="10"/>
        <rFont val="Arial"/>
        <family val="2"/>
      </rPr>
      <t>Olesa de Montserrat</t>
    </r>
  </si>
  <si>
    <t>Jornada per a inspecció visual d'unions soldades segons UNE 14044 i UNE-EN 13018 i per a assaig mitjançant partícules magnètiques i/o líquids penetrants segons UNE-EN ISO 17638 i UNE-EN ISO 3452-1 i la seva acceptació segons UNE-EN ISO 23277 i UNE-EN ISO 23278</t>
  </si>
  <si>
    <t>Muestreo, realización de cono de Abrams, elaboración de las probetas, curado, refrentamiento y ensayo a compresión de una serie de cinco probetas cilíndricas de 15x30 cm, según la norma UNE-EN 12390-1, UNE-EN 12390-2, UNE-EN 12390-3, UNE-EN 12350-1 y UNE-EN 12350-2</t>
  </si>
  <si>
    <t>Determinación de las características mecánicas: resistencia a la tracción, límite elástico, alargamiento de rotura y doblado-desdoblado de una probeta de acero con características especiales de ductilidad para armar hormigones, según la norma UNE 36065</t>
  </si>
  <si>
    <t>Determinación del límite elástico aparente superior, resistencia a la tracción, alargamiento y estricción de una probeta de acero laminado, según la norma UNE-EN ISO 6892-1</t>
  </si>
  <si>
    <t>Prueba de estanqueidad de cubierta inclinada mediante riego por aspersión</t>
  </si>
  <si>
    <t>Prueba de estanqueidad de cubierta plana impermeabilizada con lámina bituminosa modificada, según la norma UNE 104401</t>
  </si>
  <si>
    <t>Determinación de la estanqueidad al agua y clasificación de una ventana o balconera, según la norma UNE-EN 1027 y UNE-EN 12208</t>
  </si>
  <si>
    <t>Prova d'estanquitat ''in situ'' de façana lleugera pel mètode de ruixament directe i escorriment d'aigua, segons la norma UNE-EN 13051</t>
  </si>
  <si>
    <t>Assaig dinàmic in situ mitjançant impacte de cos dur sobre barana, segons la norma UNE 85238</t>
  </si>
  <si>
    <t>Assaig dinàmic in situ mitjançant impacte de cos tou sobre barana, segons la norma UNE 85238</t>
  </si>
  <si>
    <t>Assaig estàtic horitzontal cap a l'exterior d'una barana, amb una càrrega d'1 kN/m, segons norma UNE 85238</t>
  </si>
  <si>
    <t>Assaig de tracció de filferros de malles de tancament i protecció segons norma UNE-EN 10218-1</t>
  </si>
  <si>
    <t>Assaig pendular a laboratori pel mètode d'impacte d'un pèndol i classificació d'una mostra de vidre, segons la norma UNE-EN 12600</t>
  </si>
  <si>
    <t>Determinació in situ, mitjançant pèndol de fricció, de la resistència al lliscament/relliscada de paviments polits i no polits, segons la norma UNE-ENV 12633</t>
  </si>
  <si>
    <t>Mitja jornada per a realitzar la prova d'estanquitat parcial d'una instal·lació d'evacuació d'aigües residuals i pluvials, segons CTE/DB-HS 2006 Secció 5</t>
  </si>
  <si>
    <t>Mitja jornada per a realitzar la prova d'estanquitat total amb aigua d'una instal·lació d'evacuació d'aigües residuals i pluvials, segons CTE/DB-HS 2006 Secció 5</t>
  </si>
  <si>
    <t>Mitja jornada per a realitzar la prova d'estanquitat total amb aire d'una instal·lació d'evacuació d'aigües residuals i pluvials, segons CTE/DB-HS 2006 Secció 5</t>
  </si>
  <si>
    <t>Mitja jornada per a realitzar la prova d'estanquitat total amb fum d'una instal·lació d'evacuació d'aigües residuals i la seva xarxa de ventilació, segons CTE/DB-HS 2006 Secció 5</t>
  </si>
  <si>
    <t>Jornada per a realització durant l'execució, de les proves de funcionament d'un tram de xarxa de sanejament, segons PPTGTSP 1986</t>
  </si>
  <si>
    <t>Jornada per a execució de les proves finals de funcionament d'una xarxa de sanejament, segons PPTGTSP 1986</t>
  </si>
  <si>
    <t>Comprobación de niveles de forjado.
Una vez colocado el encofrado de forjados y posteriormente al hormigonado de los mismos.</t>
  </si>
  <si>
    <t>Control topográfic de forjats i pilars
Comprobació topográfica de forjats una vegada executat el encofrat de les lloses o encofrat+ casetons en reticulars per la verificació de les cotes de projecte.
Comprobació topográfica posterior al formigonat per la verificació de les cotes del forjat executat</t>
  </si>
  <si>
    <t>Control ignifugación pilares</t>
  </si>
  <si>
    <t>Realización de prueba acústica normalizada, realizada por empresa homologada certificada. Con todos los elementos y trabajos necesarios para su realización.</t>
  </si>
  <si>
    <t>Caudal: Verificación de los caudales de los ventiladores y correcto equilibrado de las bocas.
- Mediciones de ruido: Comprobar aislamiento acústico a ruido aéreo, a ruido de impactos y de limitación del tiempo de reverberación.</t>
  </si>
  <si>
    <t>BQCQ07</t>
  </si>
  <si>
    <t>BQCQ08</t>
  </si>
  <si>
    <t xml:space="preserve">  Captación y distribución de radiodifusión sonora y televisión digital terrestre.
- Captación y distribución de señales de televisión y radiodifusión sonora por satélite (si existe).
- Resistencia ohmica y resistencia de aislamiento en la red de cables de pares de banda ancha.
- Certificación de atenuación de la red de pares trenzados de banda ancha.
- Medición de atenuación de la red de cables coaxiales de banda ancha.
- Certificación de atenuación de la red de fibra óptica de banda ancha.</t>
  </si>
  <si>
    <t xml:space="preserve">  Medida de continuidad de los conductores de protección.
- Medida de la resitencia de puesta a tierra.
- Medida de la resistencia de aislamiento de los conductores.
- Medida de la rigidez dieléctrica.
- Medida de las corrientes de fuga.
- Comprobación de la intensidad de disparo de los diferenciales.
- Medida de la impedancia de bucle.
- Comprobación de la secuencia de fases.
- Iluminación: Verificación niveles de iluminancia media en el plano horizontal de zonas comunes, aparcamientos, junto a equipos de extinción de incendios y cuadros eléctricos generales.
- Emergencias: Verificación del correcto funcionamiento de las emergencias durante 1 h.</t>
  </si>
  <si>
    <t xml:space="preserve">  Caudal: Verificación de los caudales de los ventiladores y correcto equilibrado de las rejillas.
- Central de monóxido de carbono: Verificar el correcto funcionamiento de la activación de los extractores con la activación de detectores de CO.
- Mediciones de ruido: Comprobar aislamiento acústico a ruido aéreo, a ruido de impactos y de limitación del tiempo de reverberación.</t>
  </si>
  <si>
    <t xml:space="preserve">  Pruebas de las instalaciones interiores: Verificar la resistencia mecánica y estanqueidad de todas las tuberías, elementos y accesorios
- Pruebas particulares de las instalaciones de ACS: Medición de caudal y temperatura en los puntos de agua, tiempos de obtención de la temperatura deseada y comprobación de temperatura de acumulación y de retorno
- Mediciones de ruido: Comprobar aislamiento acústico a ruido aéreo, a ruido de impactos y de limitación del tiempo de reverberación
- Grupos de bombeo: 
 - Medidas antes del arranque del grupo: Presión en la aspiración y tensión
 - Medidas en funcionamiento: Presión en la aspiración, presión en la impulsión, altura de la bomba, caudal, corriente por fase, consumo eléctrico, potencia útil proporcionada y rendimiento del grupo de bombeo
 - Medidas a caudal nulo: Presión en la aspiración, presión en la impulsión, altura de la bomba y consumo eléctrico
 - Mediciones de ruido: Comprobar aislamiento acústico a ruido aéreo, a ruido de impactos y de limitación del tiempo de reverberación</t>
  </si>
  <si>
    <t>BQCQ09</t>
  </si>
  <si>
    <t xml:space="preserve">  Prueba de presión en las tuberías de refrigerante: Presión de prueba de resistencia y de estanqueidad y desconexión del limitador de presión
 - Conexiones eléctricas del equipo: Intensidad por fase, tensión por fase y potencia eléctrica consumida.
 - Medidas en el ciclo frigorífico: Presión manométrica de evaporación y condensación, temperatura de aspiración del compresor, temperatura de descarga del compresor y grado de recalentamiento.
 - Tarado de elementos de seguridad: Presostato de alta y de baja.
 - Control de etapas: 1ª y 2ª etapa.</t>
  </si>
  <si>
    <t>BQCQ10</t>
  </si>
  <si>
    <t xml:space="preserve">  Funcionamiento de la central de incendios.
- Funcionamiento detectores de incendio.
- Activación de ascensor de emergencia en caso de incendio.
- Activación sistemas de extracción de aparcamiento en caso de incendio.
- Funcionemiento de la sobrepresión de escaleras y vestíbulos.</t>
  </si>
  <si>
    <t>BQCQ11</t>
  </si>
  <si>
    <t>Assaig termográfic habitatge
Assaig termográfic per la medició de la temperatura de l'envolvent, en habitatge de edifici plurifamiliar, per la localització de ponts térmics, humitats o zones no sellades, que alteren les propietats de transmisió de l'envolvent. Segons EN 13187</t>
  </si>
  <si>
    <t>BQCQ01</t>
  </si>
  <si>
    <t>BQCQ02</t>
  </si>
  <si>
    <t>BQCQ03</t>
  </si>
  <si>
    <t>BQCQ04</t>
  </si>
  <si>
    <t>BQCQ05</t>
  </si>
  <si>
    <t>BQCQ06</t>
  </si>
  <si>
    <t>BQCQ12</t>
  </si>
  <si>
    <t>PDV1-02HW</t>
  </si>
  <si>
    <t>PDV1-02HX</t>
  </si>
  <si>
    <t>PDV0-02H6</t>
  </si>
  <si>
    <t>PDV0-02H5</t>
  </si>
  <si>
    <t>PDV0-02H4</t>
  </si>
  <si>
    <t>PDV0-02H7</t>
  </si>
  <si>
    <t>P9L1-02J1</t>
  </si>
  <si>
    <t>PC13-01CZ</t>
  </si>
  <si>
    <t>P6A0-0274</t>
  </si>
  <si>
    <t>PB1K-029K</t>
  </si>
  <si>
    <t>P449-02IL</t>
  </si>
  <si>
    <t>P060-01ZN</t>
  </si>
  <si>
    <t>P0B2-00PJ</t>
  </si>
  <si>
    <t>P0B4-00P1</t>
  </si>
  <si>
    <t>P5V0-02AH</t>
  </si>
  <si>
    <t>P5V0-02AG</t>
  </si>
  <si>
    <t>PA31-01CQ</t>
  </si>
  <si>
    <t>P6V0-02AN</t>
  </si>
  <si>
    <t>PB1J-02J7</t>
  </si>
  <si>
    <t>PB1J-02J8</t>
  </si>
  <si>
    <r>
      <t xml:space="preserve">Expedient: </t>
    </r>
    <r>
      <rPr>
        <sz val="10"/>
        <color indexed="10"/>
        <rFont val="Arial"/>
        <family val="2"/>
      </rPr>
      <t>280/2023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</si>
</sst>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s_-;\-* #,##0\ _P_t_s_-;_-* &quot;-&quot;\ _P_t_s_-;_-@_-"/>
    <numFmt numFmtId="165" formatCode="#,##0.000"/>
    <numFmt numFmtId="166" formatCode="###,###,##0.00"/>
    <numFmt numFmtId="167" formatCode="###,###,##0.000"/>
    <numFmt numFmtId="168" formatCode="#,##0.000000000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7"/>
      <color indexed="1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Calibri"/>
      <family val="2"/>
    </font>
    <font>
      <b/>
      <sz val="8"/>
      <color theme="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7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8"/>
      <color rgb="FFFF0000"/>
      <name val="Arial"/>
      <family val="2"/>
    </font>
    <font>
      <b/>
      <sz val="7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1" fillId="0" borderId="0" xfId="0" applyFont="1" applyBorder="1" applyAlignment="1">
      <alignment vertical="top"/>
    </xf>
    <xf numFmtId="0" fontId="21" fillId="0" borderId="8" xfId="0" applyFont="1" applyFill="1" applyBorder="1" applyAlignment="1" applyProtection="1">
      <alignment vertical="top"/>
    </xf>
    <xf numFmtId="49" fontId="21" fillId="0" borderId="8" xfId="0" applyNumberFormat="1" applyFont="1" applyFill="1" applyBorder="1" applyAlignment="1" applyProtection="1">
      <alignment vertical="top"/>
    </xf>
    <xf numFmtId="0" fontId="21" fillId="0" borderId="8" xfId="0" applyFont="1" applyFill="1" applyBorder="1" applyAlignment="1" applyProtection="1">
      <alignment vertical="top" wrapText="1"/>
    </xf>
    <xf numFmtId="166" fontId="21" fillId="0" borderId="8" xfId="0" applyNumberFormat="1" applyFont="1" applyFill="1" applyBorder="1" applyProtection="1"/>
    <xf numFmtId="0" fontId="21" fillId="0" borderId="5" xfId="0" applyFont="1" applyFill="1" applyBorder="1" applyAlignment="1" applyProtection="1">
      <alignment vertical="top"/>
    </xf>
    <xf numFmtId="49" fontId="21" fillId="0" borderId="5" xfId="0" applyNumberFormat="1" applyFont="1" applyFill="1" applyBorder="1" applyAlignment="1" applyProtection="1">
      <alignment vertical="top"/>
    </xf>
    <xf numFmtId="0" fontId="21" fillId="0" borderId="5" xfId="0" applyFont="1" applyFill="1" applyBorder="1" applyAlignment="1" applyProtection="1">
      <alignment vertical="top" wrapText="1"/>
    </xf>
    <xf numFmtId="1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1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left"/>
    </xf>
    <xf numFmtId="1" fontId="9" fillId="2" borderId="0" xfId="0" applyNumberFormat="1" applyFont="1" applyFill="1" applyAlignment="1">
      <alignment horizontal="left" vertical="center"/>
    </xf>
    <xf numFmtId="165" fontId="25" fillId="0" borderId="1" xfId="0" applyNumberFormat="1" applyFont="1" applyBorder="1" applyAlignment="1">
      <alignment horizontal="center" vertical="center" wrapText="1"/>
    </xf>
    <xf numFmtId="4" fontId="25" fillId="0" borderId="11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9" fillId="3" borderId="0" xfId="0" applyFont="1" applyFill="1"/>
    <xf numFmtId="0" fontId="19" fillId="6" borderId="0" xfId="2" applyFont="1" applyFill="1" applyAlignment="1">
      <alignment vertical="top"/>
    </xf>
    <xf numFmtId="0" fontId="19" fillId="6" borderId="0" xfId="2" applyFont="1" applyFill="1" applyAlignment="1">
      <alignment vertical="top" wrapText="1"/>
    </xf>
    <xf numFmtId="0" fontId="9" fillId="0" borderId="0" xfId="0" applyFont="1" applyBorder="1" applyAlignment="1">
      <alignment vertical="top"/>
    </xf>
    <xf numFmtId="4" fontId="19" fillId="3" borderId="0" xfId="2" applyNumberFormat="1" applyFont="1" applyFill="1" applyAlignment="1">
      <alignment vertical="top" wrapText="1"/>
    </xf>
    <xf numFmtId="4" fontId="19" fillId="6" borderId="0" xfId="2" applyNumberFormat="1" applyFont="1" applyFill="1" applyAlignment="1">
      <alignment vertical="top" wrapText="1"/>
    </xf>
    <xf numFmtId="0" fontId="9" fillId="0" borderId="0" xfId="0" applyFont="1" applyFill="1"/>
    <xf numFmtId="0" fontId="9" fillId="2" borderId="0" xfId="0" applyFont="1" applyFill="1" applyAlignment="1">
      <alignment horizontal="center"/>
    </xf>
    <xf numFmtId="0" fontId="9" fillId="7" borderId="0" xfId="0" applyFont="1" applyFill="1"/>
    <xf numFmtId="0" fontId="16" fillId="7" borderId="12" xfId="0" applyFont="1" applyFill="1" applyBorder="1" applyAlignment="1">
      <alignment vertical="center"/>
    </xf>
    <xf numFmtId="0" fontId="26" fillId="7" borderId="12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top"/>
    </xf>
    <xf numFmtId="0" fontId="22" fillId="7" borderId="0" xfId="0" applyFont="1" applyFill="1" applyBorder="1" applyAlignment="1">
      <alignment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vertical="top"/>
    </xf>
    <xf numFmtId="0" fontId="10" fillId="7" borderId="0" xfId="0" applyFont="1" applyFill="1" applyBorder="1" applyAlignment="1">
      <alignment horizontal="left" wrapText="1"/>
    </xf>
    <xf numFmtId="4" fontId="10" fillId="7" borderId="0" xfId="1" applyNumberFormat="1" applyFont="1" applyFill="1" applyBorder="1" applyAlignment="1">
      <alignment vertical="center"/>
    </xf>
    <xf numFmtId="4" fontId="9" fillId="7" borderId="0" xfId="1" applyNumberFormat="1" applyFont="1" applyFill="1" applyBorder="1" applyAlignment="1">
      <alignment vertical="center"/>
    </xf>
    <xf numFmtId="10" fontId="9" fillId="7" borderId="0" xfId="0" applyNumberFormat="1" applyFont="1" applyFill="1" applyBorder="1" applyAlignment="1">
      <alignment horizontal="center"/>
    </xf>
    <xf numFmtId="0" fontId="26" fillId="7" borderId="0" xfId="0" applyFont="1" applyFill="1" applyBorder="1" applyAlignment="1">
      <alignment vertical="top"/>
    </xf>
    <xf numFmtId="0" fontId="26" fillId="7" borderId="5" xfId="0" applyFont="1" applyFill="1" applyBorder="1" applyAlignment="1">
      <alignment vertical="top"/>
    </xf>
    <xf numFmtId="0" fontId="26" fillId="7" borderId="5" xfId="0" applyFont="1" applyFill="1" applyBorder="1" applyAlignment="1">
      <alignment vertical="top" wrapText="1"/>
    </xf>
    <xf numFmtId="0" fontId="8" fillId="7" borderId="0" xfId="0" applyFont="1" applyFill="1" applyAlignment="1">
      <alignment vertical="top"/>
    </xf>
    <xf numFmtId="49" fontId="8" fillId="7" borderId="0" xfId="0" applyNumberFormat="1" applyFont="1" applyFill="1" applyAlignment="1">
      <alignment vertical="top"/>
    </xf>
    <xf numFmtId="0" fontId="8" fillId="7" borderId="7" xfId="0" applyFont="1" applyFill="1" applyBorder="1" applyAlignment="1">
      <alignment vertical="top" wrapText="1"/>
    </xf>
    <xf numFmtId="0" fontId="8" fillId="7" borderId="0" xfId="0" applyFont="1" applyFill="1" applyBorder="1" applyAlignment="1">
      <alignment vertical="top" wrapText="1"/>
    </xf>
    <xf numFmtId="0" fontId="8" fillId="7" borderId="7" xfId="0" applyFont="1" applyFill="1" applyBorder="1" applyAlignment="1">
      <alignment vertical="top"/>
    </xf>
    <xf numFmtId="49" fontId="8" fillId="7" borderId="7" xfId="0" applyNumberFormat="1" applyFont="1" applyFill="1" applyBorder="1" applyAlignment="1">
      <alignment vertical="top"/>
    </xf>
    <xf numFmtId="1" fontId="9" fillId="7" borderId="0" xfId="0" applyNumberFormat="1" applyFont="1" applyFill="1" applyAlignment="1">
      <alignment vertical="center"/>
    </xf>
    <xf numFmtId="165" fontId="7" fillId="7" borderId="2" xfId="0" applyNumberFormat="1" applyFont="1" applyFill="1" applyBorder="1" applyAlignment="1">
      <alignment vertical="top"/>
    </xf>
    <xf numFmtId="165" fontId="7" fillId="7" borderId="13" xfId="0" applyNumberFormat="1" applyFont="1" applyFill="1" applyBorder="1" applyAlignment="1">
      <alignment vertical="top"/>
    </xf>
    <xf numFmtId="165" fontId="7" fillId="7" borderId="8" xfId="0" applyNumberFormat="1" applyFont="1" applyFill="1" applyBorder="1" applyAlignment="1">
      <alignment vertical="top"/>
    </xf>
    <xf numFmtId="4" fontId="7" fillId="7" borderId="8" xfId="0" applyNumberFormat="1" applyFont="1" applyFill="1" applyBorder="1" applyAlignment="1">
      <alignment vertical="top"/>
    </xf>
    <xf numFmtId="0" fontId="26" fillId="7" borderId="0" xfId="2" applyFont="1" applyFill="1" applyAlignment="1">
      <alignment vertical="top" wrapText="1"/>
    </xf>
    <xf numFmtId="0" fontId="9" fillId="7" borderId="0" xfId="0" applyFont="1" applyFill="1" applyAlignment="1">
      <alignment horizontal="right"/>
    </xf>
    <xf numFmtId="0" fontId="26" fillId="7" borderId="0" xfId="2" applyFont="1" applyFill="1" applyAlignment="1">
      <alignment horizontal="right" vertical="top" wrapText="1"/>
    </xf>
    <xf numFmtId="0" fontId="9" fillId="7" borderId="0" xfId="0" applyFont="1" applyFill="1" applyBorder="1" applyAlignment="1">
      <alignment vertical="top"/>
    </xf>
    <xf numFmtId="4" fontId="26" fillId="7" borderId="0" xfId="2" applyNumberFormat="1" applyFont="1" applyFill="1" applyAlignment="1">
      <alignment horizontal="right" vertical="top" wrapText="1"/>
    </xf>
    <xf numFmtId="4" fontId="26" fillId="7" borderId="0" xfId="2" applyNumberFormat="1" applyFont="1" applyFill="1" applyAlignment="1">
      <alignment vertical="top" wrapText="1"/>
    </xf>
    <xf numFmtId="168" fontId="27" fillId="7" borderId="0" xfId="2" applyNumberFormat="1" applyFont="1" applyFill="1" applyAlignment="1">
      <alignment horizontal="right" vertical="top" wrapText="1"/>
    </xf>
    <xf numFmtId="10" fontId="7" fillId="7" borderId="0" xfId="0" applyNumberFormat="1" applyFont="1" applyFill="1" applyAlignment="1">
      <alignment vertical="top"/>
    </xf>
    <xf numFmtId="166" fontId="21" fillId="0" borderId="9" xfId="0" applyNumberFormat="1" applyFont="1" applyFill="1" applyBorder="1" applyProtection="1"/>
    <xf numFmtId="10" fontId="19" fillId="6" borderId="0" xfId="2" applyNumberFormat="1" applyFont="1" applyFill="1" applyAlignment="1">
      <alignment vertical="top" wrapText="1"/>
    </xf>
    <xf numFmtId="166" fontId="21" fillId="0" borderId="8" xfId="0" applyNumberFormat="1" applyFont="1" applyFill="1" applyBorder="1" applyAlignment="1" applyProtection="1"/>
    <xf numFmtId="166" fontId="21" fillId="0" borderId="9" xfId="0" applyNumberFormat="1" applyFont="1" applyFill="1" applyBorder="1" applyAlignment="1" applyProtection="1"/>
    <xf numFmtId="165" fontId="21" fillId="8" borderId="8" xfId="0" applyNumberFormat="1" applyFont="1" applyFill="1" applyBorder="1" applyAlignment="1" applyProtection="1">
      <protection locked="0"/>
    </xf>
    <xf numFmtId="165" fontId="21" fillId="8" borderId="9" xfId="0" applyNumberFormat="1" applyFont="1" applyFill="1" applyBorder="1" applyAlignment="1" applyProtection="1">
      <protection locked="0"/>
    </xf>
    <xf numFmtId="4" fontId="19" fillId="6" borderId="0" xfId="2" applyNumberFormat="1" applyFont="1" applyFill="1" applyAlignment="1">
      <alignment horizontal="right" vertical="top" wrapText="1"/>
    </xf>
    <xf numFmtId="4" fontId="19" fillId="3" borderId="0" xfId="2" applyNumberFormat="1" applyFont="1" applyFill="1" applyAlignment="1">
      <alignment horizontal="center" vertical="top" wrapText="1"/>
    </xf>
    <xf numFmtId="1" fontId="9" fillId="7" borderId="13" xfId="0" applyNumberFormat="1" applyFont="1" applyFill="1" applyBorder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0" fontId="9" fillId="7" borderId="13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7" fillId="7" borderId="8" xfId="0" applyFont="1" applyFill="1" applyBorder="1" applyAlignment="1">
      <alignment horizontal="center" vertical="top"/>
    </xf>
    <xf numFmtId="4" fontId="7" fillId="7" borderId="13" xfId="0" applyNumberFormat="1" applyFont="1" applyFill="1" applyBorder="1" applyAlignment="1">
      <alignment horizontal="center" vertical="top"/>
    </xf>
    <xf numFmtId="165" fontId="7" fillId="7" borderId="8" xfId="0" applyNumberFormat="1" applyFont="1" applyFill="1" applyBorder="1" applyAlignment="1">
      <alignment horizontal="center" vertical="top"/>
    </xf>
    <xf numFmtId="4" fontId="19" fillId="3" borderId="0" xfId="2" applyNumberFormat="1" applyFont="1" applyFill="1" applyAlignment="1">
      <alignment horizontal="right" vertical="top" wrapText="1"/>
    </xf>
    <xf numFmtId="2" fontId="7" fillId="7" borderId="8" xfId="0" applyNumberFormat="1" applyFont="1" applyFill="1" applyBorder="1" applyAlignment="1">
      <alignment horizontal="center" vertical="top"/>
    </xf>
    <xf numFmtId="4" fontId="7" fillId="7" borderId="0" xfId="0" applyNumberFormat="1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4" fontId="25" fillId="0" borderId="21" xfId="0" applyNumberFormat="1" applyFont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top"/>
    </xf>
    <xf numFmtId="2" fontId="7" fillId="7" borderId="13" xfId="0" applyNumberFormat="1" applyFont="1" applyFill="1" applyBorder="1" applyAlignment="1">
      <alignment horizontal="center" vertical="top"/>
    </xf>
    <xf numFmtId="0" fontId="22" fillId="9" borderId="1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1" fontId="9" fillId="2" borderId="0" xfId="0" applyNumberFormat="1" applyFont="1" applyFill="1" applyAlignment="1">
      <alignment horizontal="left" vertical="center"/>
    </xf>
    <xf numFmtId="166" fontId="21" fillId="5" borderId="8" xfId="0" applyNumberFormat="1" applyFont="1" applyFill="1" applyBorder="1" applyAlignment="1" applyProtection="1"/>
    <xf numFmtId="167" fontId="21" fillId="5" borderId="8" xfId="0" applyNumberFormat="1" applyFont="1" applyFill="1" applyBorder="1" applyAlignment="1" applyProtection="1"/>
    <xf numFmtId="166" fontId="21" fillId="5" borderId="9" xfId="0" applyNumberFormat="1" applyFont="1" applyFill="1" applyBorder="1" applyAlignment="1" applyProtection="1"/>
    <xf numFmtId="167" fontId="21" fillId="5" borderId="9" xfId="0" applyNumberFormat="1" applyFont="1" applyFill="1" applyBorder="1" applyAlignment="1" applyProtection="1"/>
    <xf numFmtId="0" fontId="0" fillId="2" borderId="0" xfId="0" applyFill="1" applyProtection="1"/>
    <xf numFmtId="1" fontId="1" fillId="2" borderId="0" xfId="0" applyNumberFormat="1" applyFont="1" applyFill="1" applyAlignment="1" applyProtection="1">
      <alignment horizontal="left" vertical="center"/>
    </xf>
    <xf numFmtId="1" fontId="0" fillId="2" borderId="0" xfId="0" applyNumberFormat="1" applyFill="1" applyAlignment="1" applyProtection="1">
      <alignment vertical="center"/>
    </xf>
    <xf numFmtId="3" fontId="0" fillId="2" borderId="0" xfId="0" applyNumberFormat="1" applyFill="1" applyAlignment="1" applyProtection="1">
      <alignment vertical="center"/>
    </xf>
    <xf numFmtId="0" fontId="0" fillId="0" borderId="0" xfId="0" applyProtection="1"/>
    <xf numFmtId="1" fontId="4" fillId="2" borderId="0" xfId="0" applyNumberFormat="1" applyFont="1" applyFill="1" applyAlignment="1" applyProtection="1">
      <alignment horizontal="right" vertical="center"/>
    </xf>
    <xf numFmtId="0" fontId="0" fillId="2" borderId="0" xfId="0" applyFill="1" applyBorder="1" applyProtection="1"/>
    <xf numFmtId="0" fontId="1" fillId="2" borderId="0" xfId="0" applyFont="1" applyFill="1" applyBorder="1" applyProtection="1"/>
    <xf numFmtId="1" fontId="0" fillId="2" borderId="0" xfId="0" applyNumberForma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right"/>
    </xf>
    <xf numFmtId="14" fontId="15" fillId="2" borderId="0" xfId="0" applyNumberFormat="1" applyFont="1" applyFill="1" applyProtection="1"/>
    <xf numFmtId="1" fontId="0" fillId="0" borderId="0" xfId="0" applyNumberFormat="1" applyAlignment="1" applyProtection="1">
      <alignment vertical="center"/>
    </xf>
    <xf numFmtId="3" fontId="0" fillId="0" borderId="0" xfId="0" applyNumberFormat="1" applyAlignment="1" applyProtection="1">
      <alignment vertical="center"/>
    </xf>
    <xf numFmtId="0" fontId="13" fillId="8" borderId="17" xfId="0" applyFont="1" applyFill="1" applyBorder="1" applyAlignment="1" applyProtection="1">
      <alignment horizontal="center" vertical="center" wrapText="1"/>
    </xf>
    <xf numFmtId="0" fontId="13" fillId="8" borderId="18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top"/>
    </xf>
    <xf numFmtId="0" fontId="16" fillId="0" borderId="2" xfId="0" applyFont="1" applyBorder="1" applyAlignment="1" applyProtection="1">
      <alignment vertical="top"/>
    </xf>
    <xf numFmtId="0" fontId="16" fillId="0" borderId="0" xfId="0" applyFont="1" applyBorder="1" applyAlignment="1" applyProtection="1">
      <alignment vertical="top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16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vertical="center"/>
    </xf>
    <xf numFmtId="0" fontId="22" fillId="8" borderId="14" xfId="0" applyFont="1" applyFill="1" applyBorder="1" applyAlignment="1" applyProtection="1">
      <alignment horizontal="center" vertical="center" wrapText="1"/>
    </xf>
    <xf numFmtId="0" fontId="22" fillId="7" borderId="16" xfId="0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vertical="center" wrapText="1"/>
    </xf>
    <xf numFmtId="0" fontId="16" fillId="0" borderId="0" xfId="0" applyFont="1" applyAlignment="1" applyProtection="1">
      <alignment vertical="top"/>
    </xf>
    <xf numFmtId="0" fontId="16" fillId="0" borderId="3" xfId="0" applyFont="1" applyBorder="1" applyAlignment="1" applyProtection="1">
      <alignment vertical="top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9" borderId="6" xfId="0" applyFont="1" applyFill="1" applyBorder="1" applyAlignment="1" applyProtection="1">
      <alignment horizontal="center" vertical="center" wrapText="1"/>
    </xf>
    <xf numFmtId="0" fontId="22" fillId="8" borderId="15" xfId="0" applyFont="1" applyFill="1" applyBorder="1" applyAlignment="1" applyProtection="1">
      <alignment horizontal="center" vertical="center" wrapText="1"/>
    </xf>
    <xf numFmtId="0" fontId="22" fillId="7" borderId="6" xfId="0" applyFont="1" applyFill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vertical="top"/>
    </xf>
    <xf numFmtId="0" fontId="16" fillId="0" borderId="5" xfId="0" applyFont="1" applyBorder="1" applyAlignment="1" applyProtection="1">
      <alignment vertical="top"/>
    </xf>
    <xf numFmtId="0" fontId="16" fillId="0" borderId="5" xfId="0" applyFont="1" applyBorder="1" applyAlignment="1" applyProtection="1">
      <alignment vertical="top" wrapText="1"/>
    </xf>
    <xf numFmtId="165" fontId="17" fillId="0" borderId="5" xfId="0" applyNumberFormat="1" applyFont="1" applyBorder="1" applyAlignment="1" applyProtection="1">
      <alignment horizontal="right" vertical="top" wrapText="1"/>
    </xf>
    <xf numFmtId="0" fontId="17" fillId="0" borderId="5" xfId="0" applyFont="1" applyBorder="1" applyAlignment="1" applyProtection="1">
      <alignment horizontal="right" vertical="top" wrapText="1"/>
    </xf>
    <xf numFmtId="0" fontId="17" fillId="0" borderId="6" xfId="0" applyFont="1" applyBorder="1" applyAlignment="1" applyProtection="1">
      <alignment horizontal="right" vertical="top" wrapText="1"/>
    </xf>
    <xf numFmtId="165" fontId="17" fillId="0" borderId="4" xfId="0" applyNumberFormat="1" applyFont="1" applyBorder="1" applyAlignment="1" applyProtection="1">
      <alignment horizontal="right" vertical="top" wrapText="1"/>
    </xf>
    <xf numFmtId="4" fontId="17" fillId="0" borderId="6" xfId="0" applyNumberFormat="1" applyFont="1" applyBorder="1" applyAlignment="1" applyProtection="1">
      <alignment horizontal="right" vertical="top" wrapText="1"/>
    </xf>
    <xf numFmtId="0" fontId="17" fillId="0" borderId="0" xfId="0" applyFont="1" applyBorder="1" applyAlignment="1" applyProtection="1">
      <alignment vertical="top" wrapText="1"/>
    </xf>
    <xf numFmtId="165" fontId="16" fillId="0" borderId="0" xfId="0" applyNumberFormat="1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0" fontId="18" fillId="3" borderId="0" xfId="0" applyFont="1" applyFill="1" applyAlignment="1" applyProtection="1">
      <alignment vertical="top"/>
    </xf>
    <xf numFmtId="0" fontId="19" fillId="3" borderId="0" xfId="0" applyFont="1" applyFill="1" applyAlignment="1" applyProtection="1">
      <alignment vertical="top"/>
    </xf>
    <xf numFmtId="49" fontId="19" fillId="3" borderId="0" xfId="0" applyNumberFormat="1" applyFont="1" applyFill="1" applyAlignment="1" applyProtection="1">
      <alignment vertical="top"/>
    </xf>
    <xf numFmtId="0" fontId="19" fillId="3" borderId="0" xfId="0" applyFont="1" applyFill="1" applyAlignment="1" applyProtection="1">
      <alignment vertical="top" wrapText="1"/>
    </xf>
    <xf numFmtId="0" fontId="19" fillId="0" borderId="0" xfId="0" applyFont="1" applyBorder="1" applyAlignment="1" applyProtection="1">
      <alignment vertical="top" wrapText="1"/>
    </xf>
    <xf numFmtId="0" fontId="18" fillId="0" borderId="0" xfId="0" applyFont="1" applyBorder="1" applyAlignment="1" applyProtection="1">
      <alignment vertical="top"/>
    </xf>
    <xf numFmtId="165" fontId="18" fillId="3" borderId="0" xfId="0" applyNumberFormat="1" applyFont="1" applyFill="1" applyAlignment="1" applyProtection="1">
      <alignment vertical="top"/>
    </xf>
    <xf numFmtId="4" fontId="18" fillId="3" borderId="0" xfId="0" applyNumberFormat="1" applyFont="1" applyFill="1" applyAlignment="1" applyProtection="1">
      <alignment vertical="top"/>
    </xf>
    <xf numFmtId="0" fontId="18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49" fontId="19" fillId="0" borderId="0" xfId="0" applyNumberFormat="1" applyFont="1" applyAlignment="1" applyProtection="1">
      <alignment vertical="top"/>
    </xf>
    <xf numFmtId="0" fontId="19" fillId="0" borderId="0" xfId="0" applyFont="1" applyAlignment="1" applyProtection="1">
      <alignment vertical="top" wrapText="1"/>
    </xf>
    <xf numFmtId="165" fontId="18" fillId="0" borderId="0" xfId="0" applyNumberFormat="1" applyFont="1" applyAlignment="1" applyProtection="1">
      <alignment vertical="top"/>
    </xf>
    <xf numFmtId="4" fontId="18" fillId="0" borderId="0" xfId="0" applyNumberFormat="1" applyFont="1" applyAlignment="1" applyProtection="1">
      <alignment vertical="top"/>
    </xf>
    <xf numFmtId="0" fontId="20" fillId="4" borderId="0" xfId="0" quotePrefix="1" applyFont="1" applyFill="1" applyAlignment="1" applyProtection="1">
      <alignment vertical="top"/>
    </xf>
    <xf numFmtId="0" fontId="21" fillId="4" borderId="0" xfId="0" applyFont="1" applyFill="1" applyAlignment="1" applyProtection="1">
      <alignment vertical="top"/>
    </xf>
    <xf numFmtId="0" fontId="20" fillId="4" borderId="0" xfId="0" applyFont="1" applyFill="1" applyAlignment="1" applyProtection="1">
      <alignment vertical="top"/>
    </xf>
    <xf numFmtId="49" fontId="20" fillId="4" borderId="0" xfId="0" applyNumberFormat="1" applyFont="1" applyFill="1" applyAlignment="1" applyProtection="1">
      <alignment vertical="top"/>
    </xf>
    <xf numFmtId="0" fontId="20" fillId="4" borderId="0" xfId="0" applyFont="1" applyFill="1" applyAlignment="1" applyProtection="1">
      <alignment vertical="top" wrapText="1"/>
    </xf>
    <xf numFmtId="0" fontId="20" fillId="0" borderId="0" xfId="0" applyFont="1" applyBorder="1" applyAlignment="1" applyProtection="1">
      <alignment vertical="top" wrapText="1"/>
    </xf>
    <xf numFmtId="0" fontId="21" fillId="0" borderId="0" xfId="0" applyFont="1" applyBorder="1" applyAlignment="1" applyProtection="1">
      <alignment vertical="top"/>
    </xf>
    <xf numFmtId="165" fontId="21" fillId="4" borderId="0" xfId="0" applyNumberFormat="1" applyFont="1" applyFill="1" applyAlignment="1" applyProtection="1">
      <alignment vertical="top"/>
    </xf>
    <xf numFmtId="4" fontId="21" fillId="4" borderId="0" xfId="0" applyNumberFormat="1" applyFont="1" applyFill="1" applyAlignment="1" applyProtection="1">
      <alignment vertical="top"/>
    </xf>
    <xf numFmtId="0" fontId="21" fillId="0" borderId="0" xfId="0" applyFont="1" applyAlignment="1" applyProtection="1">
      <alignment vertical="top"/>
    </xf>
    <xf numFmtId="0" fontId="21" fillId="0" borderId="7" xfId="0" applyFont="1" applyBorder="1" applyAlignment="1" applyProtection="1">
      <alignment vertical="top"/>
    </xf>
    <xf numFmtId="0" fontId="21" fillId="0" borderId="7" xfId="0" applyFont="1" applyBorder="1" applyAlignment="1" applyProtection="1">
      <alignment vertical="top" wrapText="1"/>
    </xf>
    <xf numFmtId="165" fontId="21" fillId="0" borderId="0" xfId="0" applyNumberFormat="1" applyFont="1" applyAlignment="1" applyProtection="1">
      <alignment vertical="top"/>
    </xf>
    <xf numFmtId="4" fontId="21" fillId="0" borderId="0" xfId="0" applyNumberFormat="1" applyFont="1" applyAlignment="1" applyProtection="1">
      <alignment vertical="top"/>
    </xf>
    <xf numFmtId="49" fontId="21" fillId="0" borderId="8" xfId="0" quotePrefix="1" applyNumberFormat="1" applyFont="1" applyBorder="1" applyAlignment="1" applyProtection="1">
      <alignment vertical="top"/>
    </xf>
    <xf numFmtId="0" fontId="21" fillId="0" borderId="8" xfId="0" applyFont="1" applyBorder="1" applyAlignment="1" applyProtection="1">
      <alignment vertical="top" wrapText="1"/>
    </xf>
    <xf numFmtId="0" fontId="21" fillId="0" borderId="0" xfId="0" applyFont="1" applyBorder="1" applyAlignment="1" applyProtection="1"/>
    <xf numFmtId="4" fontId="21" fillId="7" borderId="8" xfId="0" applyNumberFormat="1" applyFont="1" applyFill="1" applyBorder="1" applyAlignment="1" applyProtection="1"/>
    <xf numFmtId="49" fontId="21" fillId="0" borderId="5" xfId="0" quotePrefix="1" applyNumberFormat="1" applyFont="1" applyBorder="1" applyAlignment="1" applyProtection="1">
      <alignment vertical="top"/>
    </xf>
    <xf numFmtId="0" fontId="21" fillId="0" borderId="5" xfId="0" applyFont="1" applyBorder="1" applyAlignment="1" applyProtection="1">
      <alignment vertical="top" wrapText="1"/>
    </xf>
    <xf numFmtId="4" fontId="21" fillId="7" borderId="9" xfId="0" applyNumberFormat="1" applyFont="1" applyFill="1" applyBorder="1" applyAlignment="1" applyProtection="1"/>
    <xf numFmtId="0" fontId="20" fillId="0" borderId="0" xfId="0" applyFont="1" applyBorder="1" applyAlignment="1" applyProtection="1">
      <alignment vertical="top"/>
    </xf>
    <xf numFmtId="166" fontId="20" fillId="0" borderId="0" xfId="0" applyNumberFormat="1" applyFont="1" applyBorder="1" applyAlignment="1" applyProtection="1">
      <alignment vertical="top"/>
    </xf>
    <xf numFmtId="165" fontId="20" fillId="0" borderId="0" xfId="0" applyNumberFormat="1" applyFont="1" applyBorder="1" applyAlignment="1" applyProtection="1">
      <alignment vertical="top"/>
    </xf>
    <xf numFmtId="4" fontId="20" fillId="0" borderId="0" xfId="0" applyNumberFormat="1" applyFont="1" applyBorder="1" applyAlignment="1" applyProtection="1">
      <alignment vertical="top"/>
    </xf>
    <xf numFmtId="0" fontId="20" fillId="0" borderId="0" xfId="0" applyFont="1" applyAlignment="1" applyProtection="1">
      <alignment vertical="top"/>
    </xf>
    <xf numFmtId="165" fontId="21" fillId="0" borderId="0" xfId="0" applyNumberFormat="1" applyFont="1" applyBorder="1" applyAlignment="1" applyProtection="1">
      <alignment vertical="top"/>
    </xf>
    <xf numFmtId="4" fontId="21" fillId="0" borderId="0" xfId="0" applyNumberFormat="1" applyFont="1" applyBorder="1" applyAlignment="1" applyProtection="1">
      <alignment vertical="top"/>
    </xf>
    <xf numFmtId="0" fontId="20" fillId="4" borderId="0" xfId="0" quotePrefix="1" applyFont="1" applyFill="1" applyBorder="1" applyAlignment="1" applyProtection="1">
      <alignment vertical="top"/>
    </xf>
    <xf numFmtId="0" fontId="21" fillId="4" borderId="0" xfId="0" applyFont="1" applyFill="1" applyBorder="1" applyAlignment="1" applyProtection="1">
      <alignment vertical="top"/>
    </xf>
    <xf numFmtId="0" fontId="20" fillId="4" borderId="0" xfId="0" applyFont="1" applyFill="1" applyBorder="1" applyAlignment="1" applyProtection="1">
      <alignment vertical="top"/>
    </xf>
    <xf numFmtId="49" fontId="20" fillId="4" borderId="0" xfId="0" applyNumberFormat="1" applyFont="1" applyFill="1" applyBorder="1" applyAlignment="1" applyProtection="1">
      <alignment vertical="top"/>
    </xf>
    <xf numFmtId="0" fontId="20" fillId="4" borderId="0" xfId="0" applyFont="1" applyFill="1" applyBorder="1" applyAlignment="1" applyProtection="1">
      <alignment vertical="top" wrapText="1"/>
    </xf>
    <xf numFmtId="165" fontId="21" fillId="4" borderId="0" xfId="0" applyNumberFormat="1" applyFont="1" applyFill="1" applyBorder="1" applyAlignment="1" applyProtection="1">
      <alignment vertical="top"/>
    </xf>
    <xf numFmtId="4" fontId="21" fillId="4" borderId="0" xfId="0" applyNumberFormat="1" applyFont="1" applyFill="1" applyBorder="1" applyAlignment="1" applyProtection="1">
      <alignment vertical="top"/>
    </xf>
    <xf numFmtId="0" fontId="21" fillId="0" borderId="0" xfId="0" applyFont="1" applyBorder="1" applyAlignment="1" applyProtection="1">
      <alignment vertical="top" wrapText="1"/>
    </xf>
    <xf numFmtId="165" fontId="21" fillId="0" borderId="7" xfId="0" applyNumberFormat="1" applyFont="1" applyBorder="1" applyAlignment="1" applyProtection="1">
      <alignment vertical="top"/>
    </xf>
    <xf numFmtId="4" fontId="21" fillId="0" borderId="7" xfId="0" applyNumberFormat="1" applyFont="1" applyBorder="1" applyAlignment="1" applyProtection="1">
      <alignment vertical="top"/>
    </xf>
    <xf numFmtId="166" fontId="21" fillId="5" borderId="8" xfId="0" applyNumberFormat="1" applyFont="1" applyFill="1" applyBorder="1" applyProtection="1"/>
    <xf numFmtId="167" fontId="21" fillId="5" borderId="8" xfId="0" applyNumberFormat="1" applyFont="1" applyFill="1" applyBorder="1" applyProtection="1"/>
    <xf numFmtId="165" fontId="21" fillId="8" borderId="8" xfId="0" applyNumberFormat="1" applyFont="1" applyFill="1" applyBorder="1" applyAlignment="1" applyProtection="1">
      <alignment vertical="top"/>
    </xf>
    <xf numFmtId="4" fontId="21" fillId="8" borderId="8" xfId="0" applyNumberFormat="1" applyFont="1" applyFill="1" applyBorder="1" applyAlignment="1" applyProtection="1">
      <alignment vertical="top"/>
    </xf>
    <xf numFmtId="49" fontId="21" fillId="0" borderId="9" xfId="0" quotePrefix="1" applyNumberFormat="1" applyFont="1" applyBorder="1" applyAlignment="1" applyProtection="1">
      <alignment vertical="top"/>
    </xf>
    <xf numFmtId="0" fontId="21" fillId="0" borderId="9" xfId="0" applyFont="1" applyBorder="1" applyAlignment="1" applyProtection="1">
      <alignment vertical="top"/>
    </xf>
    <xf numFmtId="49" fontId="21" fillId="0" borderId="9" xfId="0" applyNumberFormat="1" applyFont="1" applyBorder="1" applyAlignment="1" applyProtection="1">
      <alignment vertical="top"/>
    </xf>
    <xf numFmtId="0" fontId="21" fillId="0" borderId="9" xfId="0" applyFont="1" applyBorder="1" applyAlignment="1" applyProtection="1">
      <alignment vertical="top" wrapText="1"/>
    </xf>
    <xf numFmtId="166" fontId="21" fillId="5" borderId="9" xfId="0" applyNumberFormat="1" applyFont="1" applyFill="1" applyBorder="1" applyProtection="1"/>
    <xf numFmtId="167" fontId="21" fillId="5" borderId="9" xfId="0" applyNumberFormat="1" applyFont="1" applyFill="1" applyBorder="1" applyProtection="1"/>
    <xf numFmtId="165" fontId="21" fillId="8" borderId="9" xfId="0" applyNumberFormat="1" applyFont="1" applyFill="1" applyBorder="1" applyAlignment="1" applyProtection="1">
      <alignment vertical="top"/>
    </xf>
    <xf numFmtId="4" fontId="21" fillId="8" borderId="9" xfId="0" applyNumberFormat="1" applyFont="1" applyFill="1" applyBorder="1" applyAlignment="1" applyProtection="1">
      <alignment vertical="top"/>
    </xf>
    <xf numFmtId="0" fontId="21" fillId="0" borderId="10" xfId="0" applyFont="1" applyBorder="1" applyAlignment="1" applyProtection="1">
      <alignment vertical="top"/>
    </xf>
    <xf numFmtId="0" fontId="20" fillId="0" borderId="10" xfId="0" applyFont="1" applyBorder="1" applyAlignment="1" applyProtection="1">
      <alignment vertical="top" wrapText="1"/>
    </xf>
    <xf numFmtId="0" fontId="20" fillId="0" borderId="10" xfId="0" applyFont="1" applyBorder="1" applyAlignment="1" applyProtection="1">
      <alignment vertical="top"/>
    </xf>
    <xf numFmtId="166" fontId="20" fillId="0" borderId="10" xfId="0" applyNumberFormat="1" applyFont="1" applyBorder="1" applyAlignment="1" applyProtection="1">
      <alignment vertical="top"/>
    </xf>
    <xf numFmtId="165" fontId="21" fillId="0" borderId="10" xfId="0" applyNumberFormat="1" applyFont="1" applyBorder="1" applyAlignment="1" applyProtection="1">
      <alignment vertical="top"/>
    </xf>
    <xf numFmtId="49" fontId="20" fillId="0" borderId="0" xfId="0" applyNumberFormat="1" applyFont="1" applyBorder="1" applyAlignment="1" applyProtection="1">
      <alignment vertical="top"/>
    </xf>
    <xf numFmtId="0" fontId="16" fillId="0" borderId="0" xfId="2" applyFont="1" applyAlignment="1" applyProtection="1">
      <alignment vertical="top" wrapText="1"/>
    </xf>
    <xf numFmtId="165" fontId="16" fillId="0" borderId="0" xfId="2" applyNumberFormat="1" applyFont="1" applyAlignment="1" applyProtection="1">
      <alignment vertical="top" wrapText="1"/>
    </xf>
    <xf numFmtId="0" fontId="0" fillId="0" borderId="0" xfId="0" applyBorder="1" applyAlignment="1" applyProtection="1">
      <alignment vertical="top"/>
    </xf>
    <xf numFmtId="0" fontId="23" fillId="6" borderId="0" xfId="2" applyFont="1" applyFill="1" applyAlignment="1" applyProtection="1">
      <alignment vertical="top" wrapText="1"/>
    </xf>
    <xf numFmtId="49" fontId="24" fillId="6" borderId="0" xfId="2" applyNumberFormat="1" applyFont="1" applyFill="1" applyAlignment="1" applyProtection="1">
      <alignment vertical="top" wrapText="1"/>
    </xf>
    <xf numFmtId="0" fontId="24" fillId="6" borderId="0" xfId="2" applyFont="1" applyFill="1" applyAlignment="1" applyProtection="1">
      <alignment vertical="top" wrapText="1"/>
    </xf>
    <xf numFmtId="165" fontId="24" fillId="6" borderId="0" xfId="2" applyNumberFormat="1" applyFont="1" applyFill="1" applyAlignment="1" applyProtection="1">
      <alignment vertical="top" wrapText="1"/>
    </xf>
    <xf numFmtId="0" fontId="0" fillId="3" borderId="0" xfId="0" applyFill="1" applyProtection="1"/>
    <xf numFmtId="4" fontId="24" fillId="3" borderId="0" xfId="2" applyNumberFormat="1" applyFont="1" applyFill="1" applyAlignment="1" applyProtection="1">
      <alignment vertical="top" wrapText="1"/>
    </xf>
    <xf numFmtId="168" fontId="16" fillId="0" borderId="0" xfId="2" applyNumberFormat="1" applyFont="1" applyAlignment="1" applyProtection="1">
      <alignment vertical="top" wrapText="1"/>
    </xf>
    <xf numFmtId="168" fontId="28" fillId="0" borderId="0" xfId="2" applyNumberFormat="1" applyFont="1" applyFill="1" applyAlignment="1" applyProtection="1">
      <alignment vertical="top" wrapText="1"/>
    </xf>
    <xf numFmtId="0" fontId="0" fillId="0" borderId="0" xfId="0" applyFill="1" applyProtection="1"/>
    <xf numFmtId="4" fontId="16" fillId="0" borderId="0" xfId="2" applyNumberFormat="1" applyFont="1" applyFill="1" applyAlignment="1" applyProtection="1">
      <alignment vertical="top" wrapText="1"/>
    </xf>
    <xf numFmtId="4" fontId="16" fillId="0" borderId="0" xfId="2" applyNumberFormat="1" applyFont="1" applyAlignment="1" applyProtection="1">
      <alignment vertical="top" wrapText="1"/>
    </xf>
  </cellXfs>
  <cellStyles count="3">
    <cellStyle name="Milers [0]" xfId="1" builtinId="6"/>
    <cellStyle name="Normal" xfId="0" builtinId="0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7"/>
  <sheetViews>
    <sheetView tabSelected="1" topLeftCell="B28" zoomScale="130" zoomScaleNormal="130" workbookViewId="0">
      <selection activeCell="E234" sqref="E234"/>
    </sheetView>
  </sheetViews>
  <sheetFormatPr defaultColWidth="11.453125" defaultRowHeight="12.5" x14ac:dyDescent="0.25"/>
  <cols>
    <col min="1" max="1" width="7.7265625" style="106" hidden="1" customWidth="1"/>
    <col min="2" max="2" width="3.7265625" style="106" customWidth="1"/>
    <col min="3" max="3" width="10.7265625" style="106" customWidth="1"/>
    <col min="4" max="4" width="10.7265625" style="113" hidden="1" customWidth="1"/>
    <col min="5" max="5" width="60.6328125" style="113" customWidth="1"/>
    <col min="6" max="6" width="0.81640625" style="113" customWidth="1"/>
    <col min="7" max="7" width="10.7265625" style="114" customWidth="1"/>
    <col min="8" max="9" width="10.7265625" style="106" customWidth="1"/>
    <col min="10" max="10" width="0.81640625" style="106" customWidth="1"/>
    <col min="11" max="12" width="10.7265625" style="106" customWidth="1"/>
    <col min="13" max="13" width="0.81640625" style="106" customWidth="1"/>
    <col min="14" max="16384" width="11.453125" style="106"/>
  </cols>
  <sheetData>
    <row r="1" spans="1:13" ht="15" customHeight="1" x14ac:dyDescent="0.25">
      <c r="A1" s="102"/>
      <c r="B1" s="102"/>
      <c r="C1" s="103" t="s">
        <v>104</v>
      </c>
      <c r="D1" s="104"/>
      <c r="E1" s="104"/>
      <c r="F1" s="104"/>
      <c r="G1" s="105"/>
      <c r="H1" s="102"/>
      <c r="I1" s="102"/>
      <c r="K1" s="102"/>
      <c r="L1" s="102"/>
    </row>
    <row r="2" spans="1:13" ht="15" customHeight="1" x14ac:dyDescent="0.25">
      <c r="A2" s="102"/>
      <c r="B2" s="102"/>
      <c r="C2" s="107"/>
      <c r="D2" s="104"/>
      <c r="E2" s="104"/>
      <c r="F2" s="104"/>
      <c r="G2" s="105"/>
      <c r="H2" s="102"/>
      <c r="I2" s="102"/>
      <c r="K2" s="102"/>
      <c r="L2" s="102"/>
    </row>
    <row r="3" spans="1:13" ht="15" customHeight="1" x14ac:dyDescent="0.25">
      <c r="A3" s="102"/>
      <c r="B3" s="102"/>
      <c r="C3" s="103" t="s">
        <v>105</v>
      </c>
      <c r="D3" s="104"/>
      <c r="E3" s="104"/>
      <c r="F3" s="104"/>
      <c r="G3" s="105"/>
      <c r="H3" s="102"/>
      <c r="I3" s="102"/>
      <c r="K3" s="102"/>
      <c r="L3" s="102"/>
    </row>
    <row r="4" spans="1:13" ht="15" customHeight="1" x14ac:dyDescent="0.25">
      <c r="A4" s="108"/>
      <c r="B4" s="108"/>
      <c r="C4" s="109" t="s">
        <v>170</v>
      </c>
      <c r="D4" s="104"/>
      <c r="E4" s="110"/>
      <c r="F4" s="104"/>
      <c r="G4" s="105"/>
      <c r="H4" s="111" t="s">
        <v>1</v>
      </c>
      <c r="I4" s="112">
        <v>45758</v>
      </c>
      <c r="K4" s="102"/>
      <c r="L4" s="102"/>
    </row>
    <row r="5" spans="1:13" ht="6" customHeight="1" x14ac:dyDescent="0.25">
      <c r="A5" s="108"/>
      <c r="B5" s="108"/>
      <c r="C5" s="108"/>
      <c r="D5" s="104"/>
      <c r="E5" s="110"/>
      <c r="F5" s="104"/>
      <c r="G5" s="105"/>
      <c r="H5" s="102"/>
      <c r="I5" s="102"/>
      <c r="K5" s="102"/>
      <c r="L5" s="102"/>
    </row>
    <row r="6" spans="1:13" ht="24.75" customHeight="1" thickBot="1" x14ac:dyDescent="0.3"/>
    <row r="7" spans="1:13" ht="24.75" customHeight="1" thickBot="1" x14ac:dyDescent="0.3">
      <c r="K7" s="115" t="s">
        <v>100</v>
      </c>
      <c r="L7" s="116"/>
    </row>
    <row r="8" spans="1:13" ht="24.75" customHeight="1" x14ac:dyDescent="0.25"/>
    <row r="9" spans="1:13" s="126" customFormat="1" ht="15" customHeight="1" x14ac:dyDescent="0.25">
      <c r="A9" s="117"/>
      <c r="B9" s="118"/>
      <c r="C9" s="118"/>
      <c r="D9" s="118"/>
      <c r="E9" s="118"/>
      <c r="F9" s="119"/>
      <c r="G9" s="120" t="s">
        <v>4</v>
      </c>
      <c r="H9" s="120" t="s">
        <v>103</v>
      </c>
      <c r="I9" s="121" t="s">
        <v>99</v>
      </c>
      <c r="J9" s="122"/>
      <c r="K9" s="123" t="s">
        <v>101</v>
      </c>
      <c r="L9" s="124" t="s">
        <v>102</v>
      </c>
      <c r="M9" s="125"/>
    </row>
    <row r="10" spans="1:13" s="126" customFormat="1" ht="21" customHeight="1" x14ac:dyDescent="0.25">
      <c r="A10" s="127"/>
      <c r="B10" s="119"/>
      <c r="C10" s="119"/>
      <c r="D10" s="119"/>
      <c r="E10" s="119"/>
      <c r="F10" s="119"/>
      <c r="G10" s="128"/>
      <c r="H10" s="128"/>
      <c r="I10" s="129"/>
      <c r="J10" s="122"/>
      <c r="K10" s="130"/>
      <c r="L10" s="131"/>
      <c r="M10" s="125"/>
    </row>
    <row r="11" spans="1:13" s="126" customFormat="1" ht="11.25" customHeight="1" x14ac:dyDescent="0.25">
      <c r="A11" s="132"/>
      <c r="B11" s="133"/>
      <c r="C11" s="133"/>
      <c r="D11" s="134"/>
      <c r="E11" s="134" t="s">
        <v>2</v>
      </c>
      <c r="F11" s="119"/>
      <c r="G11" s="135"/>
      <c r="H11" s="136"/>
      <c r="I11" s="137"/>
      <c r="J11" s="119"/>
      <c r="K11" s="138"/>
      <c r="L11" s="139"/>
      <c r="M11" s="140"/>
    </row>
    <row r="12" spans="1:13" s="126" customFormat="1" ht="10" x14ac:dyDescent="0.25">
      <c r="F12" s="119"/>
      <c r="G12" s="141"/>
      <c r="J12" s="119"/>
      <c r="K12" s="141"/>
      <c r="L12" s="142"/>
    </row>
    <row r="13" spans="1:13" s="151" customFormat="1" ht="10.5" x14ac:dyDescent="0.25">
      <c r="A13" s="143"/>
      <c r="B13" s="143"/>
      <c r="C13" s="144" t="s">
        <v>5</v>
      </c>
      <c r="D13" s="145" t="s">
        <v>6</v>
      </c>
      <c r="E13" s="146" t="s">
        <v>2</v>
      </c>
      <c r="F13" s="147"/>
      <c r="G13" s="143"/>
      <c r="H13" s="143"/>
      <c r="I13" s="143"/>
      <c r="J13" s="148"/>
      <c r="K13" s="149"/>
      <c r="L13" s="150"/>
    </row>
    <row r="14" spans="1:13" s="151" customFormat="1" ht="10.5" x14ac:dyDescent="0.25">
      <c r="C14" s="152"/>
      <c r="D14" s="153"/>
      <c r="E14" s="154"/>
      <c r="F14" s="147"/>
      <c r="J14" s="148"/>
      <c r="K14" s="155"/>
      <c r="L14" s="156"/>
    </row>
    <row r="15" spans="1:13" s="166" customFormat="1" ht="10.5" x14ac:dyDescent="0.25">
      <c r="A15" s="157" t="s">
        <v>7</v>
      </c>
      <c r="B15" s="158"/>
      <c r="C15" s="159" t="s">
        <v>8</v>
      </c>
      <c r="D15" s="160" t="s">
        <v>6</v>
      </c>
      <c r="E15" s="161" t="s">
        <v>13</v>
      </c>
      <c r="F15" s="162"/>
      <c r="G15" s="158"/>
      <c r="H15" s="158"/>
      <c r="I15" s="158"/>
      <c r="J15" s="163"/>
      <c r="K15" s="164"/>
      <c r="L15" s="165"/>
    </row>
    <row r="16" spans="1:13" s="166" customFormat="1" ht="10.5" x14ac:dyDescent="0.25">
      <c r="A16" s="167"/>
      <c r="B16" s="167"/>
      <c r="C16" s="167"/>
      <c r="D16" s="167"/>
      <c r="E16" s="168"/>
      <c r="F16" s="168"/>
      <c r="G16" s="167"/>
      <c r="H16" s="167"/>
      <c r="I16" s="167"/>
      <c r="J16" s="163"/>
      <c r="K16" s="169"/>
      <c r="L16" s="170"/>
    </row>
    <row r="17" spans="1:12" s="166" customFormat="1" ht="31.5" x14ac:dyDescent="0.25">
      <c r="A17" s="171" t="s">
        <v>7</v>
      </c>
      <c r="B17" s="2">
        <v>1</v>
      </c>
      <c r="C17" s="2" t="s">
        <v>160</v>
      </c>
      <c r="D17" s="3"/>
      <c r="E17" s="4" t="s">
        <v>106</v>
      </c>
      <c r="F17" s="172"/>
      <c r="G17" s="98">
        <v>7</v>
      </c>
      <c r="H17" s="99">
        <v>689.72</v>
      </c>
      <c r="I17" s="64">
        <f>ROUND(ROUND(G17,2)*ROUND(H17,3),2)</f>
        <v>4828.04</v>
      </c>
      <c r="J17" s="173"/>
      <c r="K17" s="66"/>
      <c r="L17" s="174">
        <f>K17*$G17</f>
        <v>0</v>
      </c>
    </row>
    <row r="18" spans="1:12" s="166" customFormat="1" ht="31.5" x14ac:dyDescent="0.25">
      <c r="A18" s="171" t="s">
        <v>7</v>
      </c>
      <c r="B18" s="2">
        <v>2</v>
      </c>
      <c r="C18" s="2" t="s">
        <v>161</v>
      </c>
      <c r="D18" s="3"/>
      <c r="E18" s="4" t="s">
        <v>107</v>
      </c>
      <c r="F18" s="172"/>
      <c r="G18" s="98">
        <v>160</v>
      </c>
      <c r="H18" s="99">
        <v>114.1</v>
      </c>
      <c r="I18" s="64">
        <f t="shared" ref="I18:I48" si="0">ROUND(ROUND(G18,2)*ROUND(H18,3),2)</f>
        <v>18256</v>
      </c>
      <c r="J18" s="173"/>
      <c r="K18" s="66"/>
      <c r="L18" s="174">
        <f t="shared" ref="L18:L48" si="1">K18*$G18</f>
        <v>0</v>
      </c>
    </row>
    <row r="19" spans="1:12" s="166" customFormat="1" ht="31.5" x14ac:dyDescent="0.25">
      <c r="A19" s="171" t="s">
        <v>7</v>
      </c>
      <c r="B19" s="2">
        <v>3</v>
      </c>
      <c r="C19" s="2" t="s">
        <v>162</v>
      </c>
      <c r="D19" s="3"/>
      <c r="E19" s="4" t="s">
        <v>108</v>
      </c>
      <c r="F19" s="172"/>
      <c r="G19" s="98">
        <v>15</v>
      </c>
      <c r="H19" s="99">
        <v>64.650000000000006</v>
      </c>
      <c r="I19" s="64">
        <f t="shared" si="0"/>
        <v>969.75</v>
      </c>
      <c r="J19" s="173"/>
      <c r="K19" s="66"/>
      <c r="L19" s="174">
        <f t="shared" si="1"/>
        <v>0</v>
      </c>
    </row>
    <row r="20" spans="1:12" s="166" customFormat="1" ht="21" x14ac:dyDescent="0.25">
      <c r="A20" s="171" t="s">
        <v>7</v>
      </c>
      <c r="B20" s="2">
        <v>4</v>
      </c>
      <c r="C20" s="2" t="s">
        <v>163</v>
      </c>
      <c r="D20" s="3"/>
      <c r="E20" s="4" t="s">
        <v>109</v>
      </c>
      <c r="F20" s="172"/>
      <c r="G20" s="98">
        <v>2</v>
      </c>
      <c r="H20" s="99">
        <v>164.12</v>
      </c>
      <c r="I20" s="64">
        <f t="shared" si="0"/>
        <v>328.24</v>
      </c>
      <c r="J20" s="173"/>
      <c r="K20" s="66"/>
      <c r="L20" s="174">
        <f t="shared" si="1"/>
        <v>0</v>
      </c>
    </row>
    <row r="21" spans="1:12" s="166" customFormat="1" ht="10.5" x14ac:dyDescent="0.25">
      <c r="A21" s="171" t="s">
        <v>7</v>
      </c>
      <c r="B21" s="2">
        <v>5</v>
      </c>
      <c r="C21" s="2" t="s">
        <v>164</v>
      </c>
      <c r="D21" s="3"/>
      <c r="E21" s="4" t="s">
        <v>110</v>
      </c>
      <c r="F21" s="172"/>
      <c r="G21" s="98">
        <v>4</v>
      </c>
      <c r="H21" s="99">
        <v>649.54</v>
      </c>
      <c r="I21" s="64">
        <f t="shared" si="0"/>
        <v>2598.16</v>
      </c>
      <c r="J21" s="173"/>
      <c r="K21" s="66"/>
      <c r="L21" s="174">
        <f t="shared" si="1"/>
        <v>0</v>
      </c>
    </row>
    <row r="22" spans="1:12" s="166" customFormat="1" ht="21" x14ac:dyDescent="0.25">
      <c r="A22" s="171" t="s">
        <v>7</v>
      </c>
      <c r="B22" s="2">
        <v>6</v>
      </c>
      <c r="C22" s="2" t="s">
        <v>165</v>
      </c>
      <c r="D22" s="3"/>
      <c r="E22" s="4" t="s">
        <v>111</v>
      </c>
      <c r="F22" s="172"/>
      <c r="G22" s="98">
        <v>4</v>
      </c>
      <c r="H22" s="99">
        <v>523.82000000000005</v>
      </c>
      <c r="I22" s="64">
        <f t="shared" si="0"/>
        <v>2095.2800000000002</v>
      </c>
      <c r="J22" s="173"/>
      <c r="K22" s="66"/>
      <c r="L22" s="174">
        <f t="shared" si="1"/>
        <v>0</v>
      </c>
    </row>
    <row r="23" spans="1:12" s="166" customFormat="1" ht="21" x14ac:dyDescent="0.25">
      <c r="A23" s="171" t="s">
        <v>7</v>
      </c>
      <c r="B23" s="2">
        <v>7</v>
      </c>
      <c r="C23" s="2" t="s">
        <v>166</v>
      </c>
      <c r="D23" s="3"/>
      <c r="E23" s="4" t="s">
        <v>112</v>
      </c>
      <c r="F23" s="172"/>
      <c r="G23" s="98">
        <v>6</v>
      </c>
      <c r="H23" s="99">
        <v>1364.97</v>
      </c>
      <c r="I23" s="64">
        <f t="shared" si="0"/>
        <v>8189.82</v>
      </c>
      <c r="J23" s="173"/>
      <c r="K23" s="66"/>
      <c r="L23" s="174">
        <f t="shared" si="1"/>
        <v>0</v>
      </c>
    </row>
    <row r="24" spans="1:12" s="166" customFormat="1" ht="21" x14ac:dyDescent="0.25">
      <c r="A24" s="171" t="s">
        <v>7</v>
      </c>
      <c r="B24" s="2">
        <v>8</v>
      </c>
      <c r="C24" s="2" t="s">
        <v>167</v>
      </c>
      <c r="D24" s="3"/>
      <c r="E24" s="4" t="s">
        <v>113</v>
      </c>
      <c r="F24" s="172"/>
      <c r="G24" s="98">
        <v>4</v>
      </c>
      <c r="H24" s="99">
        <v>208.58</v>
      </c>
      <c r="I24" s="64">
        <f t="shared" si="0"/>
        <v>834.32</v>
      </c>
      <c r="J24" s="173"/>
      <c r="K24" s="66"/>
      <c r="L24" s="174">
        <f t="shared" si="1"/>
        <v>0</v>
      </c>
    </row>
    <row r="25" spans="1:12" s="166" customFormat="1" ht="10.5" x14ac:dyDescent="0.25">
      <c r="A25" s="171" t="s">
        <v>7</v>
      </c>
      <c r="B25" s="2">
        <v>9</v>
      </c>
      <c r="C25" s="2" t="s">
        <v>168</v>
      </c>
      <c r="D25" s="3"/>
      <c r="E25" s="4" t="s">
        <v>114</v>
      </c>
      <c r="F25" s="172"/>
      <c r="G25" s="98">
        <v>3</v>
      </c>
      <c r="H25" s="99">
        <v>501.82</v>
      </c>
      <c r="I25" s="64">
        <f t="shared" si="0"/>
        <v>1505.46</v>
      </c>
      <c r="J25" s="173"/>
      <c r="K25" s="66"/>
      <c r="L25" s="174">
        <f t="shared" si="1"/>
        <v>0</v>
      </c>
    </row>
    <row r="26" spans="1:12" s="166" customFormat="1" ht="10.5" x14ac:dyDescent="0.25">
      <c r="A26" s="171" t="s">
        <v>7</v>
      </c>
      <c r="B26" s="2">
        <v>10</v>
      </c>
      <c r="C26" s="2" t="s">
        <v>169</v>
      </c>
      <c r="D26" s="3"/>
      <c r="E26" s="4" t="s">
        <v>115</v>
      </c>
      <c r="F26" s="172"/>
      <c r="G26" s="98">
        <v>2</v>
      </c>
      <c r="H26" s="99">
        <v>501.82</v>
      </c>
      <c r="I26" s="64">
        <f t="shared" si="0"/>
        <v>1003.64</v>
      </c>
      <c r="J26" s="173"/>
      <c r="K26" s="66"/>
      <c r="L26" s="174">
        <f t="shared" si="1"/>
        <v>0</v>
      </c>
    </row>
    <row r="27" spans="1:12" s="166" customFormat="1" ht="21" x14ac:dyDescent="0.25">
      <c r="A27" s="171" t="s">
        <v>7</v>
      </c>
      <c r="B27" s="2">
        <v>11</v>
      </c>
      <c r="C27" s="2" t="s">
        <v>159</v>
      </c>
      <c r="D27" s="3"/>
      <c r="E27" s="4" t="s">
        <v>116</v>
      </c>
      <c r="F27" s="172"/>
      <c r="G27" s="98">
        <v>2</v>
      </c>
      <c r="H27" s="99">
        <v>561.29999999999995</v>
      </c>
      <c r="I27" s="64">
        <f t="shared" si="0"/>
        <v>1122.5999999999999</v>
      </c>
      <c r="J27" s="173"/>
      <c r="K27" s="66"/>
      <c r="L27" s="174">
        <f t="shared" si="1"/>
        <v>0</v>
      </c>
    </row>
    <row r="28" spans="1:12" s="166" customFormat="1" ht="10.5" x14ac:dyDescent="0.25">
      <c r="A28" s="171" t="s">
        <v>7</v>
      </c>
      <c r="B28" s="2">
        <v>12</v>
      </c>
      <c r="C28" s="2" t="s">
        <v>158</v>
      </c>
      <c r="D28" s="3"/>
      <c r="E28" s="4" t="s">
        <v>117</v>
      </c>
      <c r="F28" s="172"/>
      <c r="G28" s="98">
        <v>3</v>
      </c>
      <c r="H28" s="99">
        <v>46.65</v>
      </c>
      <c r="I28" s="64">
        <f t="shared" si="0"/>
        <v>139.94999999999999</v>
      </c>
      <c r="J28" s="173"/>
      <c r="K28" s="66"/>
      <c r="L28" s="174">
        <f t="shared" si="1"/>
        <v>0</v>
      </c>
    </row>
    <row r="29" spans="1:12" s="166" customFormat="1" ht="21" x14ac:dyDescent="0.25">
      <c r="A29" s="171" t="s">
        <v>7</v>
      </c>
      <c r="B29" s="2">
        <v>13</v>
      </c>
      <c r="C29" s="2" t="s">
        <v>157</v>
      </c>
      <c r="D29" s="3"/>
      <c r="E29" s="4" t="s">
        <v>118</v>
      </c>
      <c r="F29" s="172"/>
      <c r="G29" s="98">
        <v>1</v>
      </c>
      <c r="H29" s="99">
        <v>1387.47</v>
      </c>
      <c r="I29" s="64">
        <f t="shared" si="0"/>
        <v>1387.47</v>
      </c>
      <c r="J29" s="173"/>
      <c r="K29" s="66"/>
      <c r="L29" s="174">
        <f t="shared" si="1"/>
        <v>0</v>
      </c>
    </row>
    <row r="30" spans="1:12" s="166" customFormat="1" ht="21" x14ac:dyDescent="0.25">
      <c r="A30" s="171" t="s">
        <v>7</v>
      </c>
      <c r="B30" s="2">
        <v>14</v>
      </c>
      <c r="C30" s="2" t="s">
        <v>156</v>
      </c>
      <c r="D30" s="3"/>
      <c r="E30" s="4" t="s">
        <v>119</v>
      </c>
      <c r="F30" s="172"/>
      <c r="G30" s="98">
        <v>2</v>
      </c>
      <c r="H30" s="99">
        <v>545.70000000000005</v>
      </c>
      <c r="I30" s="64">
        <f t="shared" si="0"/>
        <v>1091.4000000000001</v>
      </c>
      <c r="J30" s="173"/>
      <c r="K30" s="66"/>
      <c r="L30" s="174">
        <f t="shared" si="1"/>
        <v>0</v>
      </c>
    </row>
    <row r="31" spans="1:12" s="166" customFormat="1" ht="21" x14ac:dyDescent="0.25">
      <c r="A31" s="171" t="s">
        <v>7</v>
      </c>
      <c r="B31" s="2">
        <v>15</v>
      </c>
      <c r="C31" s="2" t="s">
        <v>155</v>
      </c>
      <c r="D31" s="3"/>
      <c r="E31" s="4" t="s">
        <v>120</v>
      </c>
      <c r="F31" s="172"/>
      <c r="G31" s="98">
        <v>3</v>
      </c>
      <c r="H31" s="99">
        <v>545.70000000000005</v>
      </c>
      <c r="I31" s="64">
        <f t="shared" si="0"/>
        <v>1637.1</v>
      </c>
      <c r="J31" s="173"/>
      <c r="K31" s="66"/>
      <c r="L31" s="174">
        <f t="shared" si="1"/>
        <v>0</v>
      </c>
    </row>
    <row r="32" spans="1:12" s="166" customFormat="1" ht="21" x14ac:dyDescent="0.25">
      <c r="A32" s="171" t="s">
        <v>7</v>
      </c>
      <c r="B32" s="2">
        <v>16</v>
      </c>
      <c r="C32" s="2" t="s">
        <v>154</v>
      </c>
      <c r="D32" s="3"/>
      <c r="E32" s="4" t="s">
        <v>121</v>
      </c>
      <c r="F32" s="172"/>
      <c r="G32" s="98">
        <v>2</v>
      </c>
      <c r="H32" s="99">
        <v>545.70000000000005</v>
      </c>
      <c r="I32" s="64">
        <f t="shared" si="0"/>
        <v>1091.4000000000001</v>
      </c>
      <c r="J32" s="173"/>
      <c r="K32" s="66"/>
      <c r="L32" s="174">
        <f t="shared" si="1"/>
        <v>0</v>
      </c>
    </row>
    <row r="33" spans="1:12" s="166" customFormat="1" ht="21" x14ac:dyDescent="0.25">
      <c r="A33" s="171" t="s">
        <v>7</v>
      </c>
      <c r="B33" s="2">
        <v>17</v>
      </c>
      <c r="C33" s="2" t="s">
        <v>153</v>
      </c>
      <c r="D33" s="3"/>
      <c r="E33" s="4" t="s">
        <v>122</v>
      </c>
      <c r="F33" s="172"/>
      <c r="G33" s="98">
        <v>4</v>
      </c>
      <c r="H33" s="99">
        <v>545.70000000000005</v>
      </c>
      <c r="I33" s="64">
        <f t="shared" si="0"/>
        <v>2182.8000000000002</v>
      </c>
      <c r="J33" s="173"/>
      <c r="K33" s="66"/>
      <c r="L33" s="174">
        <f t="shared" si="1"/>
        <v>0</v>
      </c>
    </row>
    <row r="34" spans="1:12" s="166" customFormat="1" ht="21" x14ac:dyDescent="0.25">
      <c r="A34" s="171" t="s">
        <v>7</v>
      </c>
      <c r="B34" s="2">
        <v>18</v>
      </c>
      <c r="C34" s="2" t="s">
        <v>152</v>
      </c>
      <c r="D34" s="3"/>
      <c r="E34" s="4" t="s">
        <v>123</v>
      </c>
      <c r="F34" s="172"/>
      <c r="G34" s="98">
        <v>4</v>
      </c>
      <c r="H34" s="99">
        <v>545.70000000000005</v>
      </c>
      <c r="I34" s="64">
        <f t="shared" si="0"/>
        <v>2182.8000000000002</v>
      </c>
      <c r="J34" s="173"/>
      <c r="K34" s="66"/>
      <c r="L34" s="174">
        <f t="shared" si="1"/>
        <v>0</v>
      </c>
    </row>
    <row r="35" spans="1:12" s="166" customFormat="1" ht="21" x14ac:dyDescent="0.25">
      <c r="A35" s="171" t="s">
        <v>7</v>
      </c>
      <c r="B35" s="2">
        <v>19</v>
      </c>
      <c r="C35" s="2" t="s">
        <v>151</v>
      </c>
      <c r="D35" s="3"/>
      <c r="E35" s="4" t="s">
        <v>124</v>
      </c>
      <c r="F35" s="172"/>
      <c r="G35" s="98">
        <v>2</v>
      </c>
      <c r="H35" s="99">
        <v>784.86</v>
      </c>
      <c r="I35" s="64">
        <f t="shared" si="0"/>
        <v>1569.72</v>
      </c>
      <c r="J35" s="173"/>
      <c r="K35" s="66"/>
      <c r="L35" s="174">
        <f t="shared" si="1"/>
        <v>0</v>
      </c>
    </row>
    <row r="36" spans="1:12" s="166" customFormat="1" ht="21" x14ac:dyDescent="0.25">
      <c r="A36" s="171" t="s">
        <v>7</v>
      </c>
      <c r="B36" s="2">
        <v>20</v>
      </c>
      <c r="C36" s="2" t="s">
        <v>150</v>
      </c>
      <c r="D36" s="3"/>
      <c r="E36" s="4" t="s">
        <v>125</v>
      </c>
      <c r="F36" s="172"/>
      <c r="G36" s="98">
        <v>2</v>
      </c>
      <c r="H36" s="99">
        <v>784.86</v>
      </c>
      <c r="I36" s="64">
        <f t="shared" si="0"/>
        <v>1569.72</v>
      </c>
      <c r="J36" s="173"/>
      <c r="K36" s="66"/>
      <c r="L36" s="174">
        <f t="shared" si="1"/>
        <v>0</v>
      </c>
    </row>
    <row r="37" spans="1:12" s="166" customFormat="1" ht="21" x14ac:dyDescent="0.25">
      <c r="A37" s="171" t="s">
        <v>7</v>
      </c>
      <c r="B37" s="2">
        <v>21</v>
      </c>
      <c r="C37" s="2" t="s">
        <v>143</v>
      </c>
      <c r="D37" s="3"/>
      <c r="E37" s="4" t="s">
        <v>126</v>
      </c>
      <c r="F37" s="172"/>
      <c r="G37" s="98">
        <v>9</v>
      </c>
      <c r="H37" s="99">
        <v>60.5</v>
      </c>
      <c r="I37" s="64">
        <f t="shared" si="0"/>
        <v>544.5</v>
      </c>
      <c r="J37" s="173"/>
      <c r="K37" s="66"/>
      <c r="L37" s="174">
        <f t="shared" si="1"/>
        <v>0</v>
      </c>
    </row>
    <row r="38" spans="1:12" s="166" customFormat="1" ht="42" x14ac:dyDescent="0.25">
      <c r="A38" s="171" t="s">
        <v>7</v>
      </c>
      <c r="B38" s="2">
        <v>22</v>
      </c>
      <c r="C38" s="2" t="s">
        <v>149</v>
      </c>
      <c r="D38" s="3"/>
      <c r="E38" s="4" t="s">
        <v>127</v>
      </c>
      <c r="F38" s="172"/>
      <c r="G38" s="98">
        <v>8</v>
      </c>
      <c r="H38" s="99">
        <v>48.77</v>
      </c>
      <c r="I38" s="64">
        <f t="shared" si="0"/>
        <v>390.16</v>
      </c>
      <c r="J38" s="173"/>
      <c r="K38" s="66"/>
      <c r="L38" s="174">
        <f t="shared" si="1"/>
        <v>0</v>
      </c>
    </row>
    <row r="39" spans="1:12" s="166" customFormat="1" ht="10.5" x14ac:dyDescent="0.25">
      <c r="A39" s="171" t="s">
        <v>7</v>
      </c>
      <c r="B39" s="2">
        <v>23</v>
      </c>
      <c r="C39" s="2" t="s">
        <v>144</v>
      </c>
      <c r="D39" s="3"/>
      <c r="E39" s="4" t="s">
        <v>128</v>
      </c>
      <c r="F39" s="172"/>
      <c r="G39" s="98">
        <v>25</v>
      </c>
      <c r="H39" s="99">
        <v>66</v>
      </c>
      <c r="I39" s="64">
        <f t="shared" si="0"/>
        <v>1650</v>
      </c>
      <c r="J39" s="173"/>
      <c r="K39" s="66"/>
      <c r="L39" s="174">
        <f t="shared" si="1"/>
        <v>0</v>
      </c>
    </row>
    <row r="40" spans="1:12" s="166" customFormat="1" ht="21" x14ac:dyDescent="0.25">
      <c r="A40" s="171" t="s">
        <v>7</v>
      </c>
      <c r="B40" s="2">
        <v>24</v>
      </c>
      <c r="C40" s="2" t="s">
        <v>145</v>
      </c>
      <c r="D40" s="3"/>
      <c r="E40" s="4" t="s">
        <v>129</v>
      </c>
      <c r="F40" s="172"/>
      <c r="G40" s="98">
        <v>11</v>
      </c>
      <c r="H40" s="99">
        <v>550</v>
      </c>
      <c r="I40" s="64">
        <f t="shared" si="0"/>
        <v>6050</v>
      </c>
      <c r="J40" s="173"/>
      <c r="K40" s="66"/>
      <c r="L40" s="174">
        <f t="shared" si="1"/>
        <v>0</v>
      </c>
    </row>
    <row r="41" spans="1:12" s="166" customFormat="1" ht="168" x14ac:dyDescent="0.25">
      <c r="A41" s="171" t="s">
        <v>7</v>
      </c>
      <c r="B41" s="2">
        <v>25</v>
      </c>
      <c r="C41" s="2" t="s">
        <v>146</v>
      </c>
      <c r="D41" s="3"/>
      <c r="E41" s="4" t="s">
        <v>136</v>
      </c>
      <c r="F41" s="172"/>
      <c r="G41" s="98">
        <v>2</v>
      </c>
      <c r="H41" s="99">
        <v>121</v>
      </c>
      <c r="I41" s="64">
        <f t="shared" si="0"/>
        <v>242</v>
      </c>
      <c r="J41" s="173"/>
      <c r="K41" s="66"/>
      <c r="L41" s="174">
        <f t="shared" si="1"/>
        <v>0</v>
      </c>
    </row>
    <row r="42" spans="1:12" s="166" customFormat="1" ht="52.5" x14ac:dyDescent="0.25">
      <c r="A42" s="171" t="s">
        <v>7</v>
      </c>
      <c r="B42" s="2">
        <v>26</v>
      </c>
      <c r="C42" s="2" t="s">
        <v>147</v>
      </c>
      <c r="D42" s="3"/>
      <c r="E42" s="4" t="s">
        <v>135</v>
      </c>
      <c r="F42" s="172"/>
      <c r="G42" s="98">
        <v>2</v>
      </c>
      <c r="H42" s="99">
        <v>220</v>
      </c>
      <c r="I42" s="64">
        <f t="shared" si="0"/>
        <v>440</v>
      </c>
      <c r="J42" s="173"/>
      <c r="K42" s="66"/>
      <c r="L42" s="174">
        <f t="shared" si="1"/>
        <v>0</v>
      </c>
    </row>
    <row r="43" spans="1:12" s="166" customFormat="1" ht="31.5" x14ac:dyDescent="0.25">
      <c r="A43" s="171" t="s">
        <v>7</v>
      </c>
      <c r="B43" s="2">
        <v>27</v>
      </c>
      <c r="C43" s="2" t="s">
        <v>148</v>
      </c>
      <c r="D43" s="3"/>
      <c r="E43" s="4" t="s">
        <v>130</v>
      </c>
      <c r="F43" s="172"/>
      <c r="G43" s="98">
        <v>2</v>
      </c>
      <c r="H43" s="99">
        <v>99</v>
      </c>
      <c r="I43" s="64">
        <f t="shared" si="0"/>
        <v>198</v>
      </c>
      <c r="J43" s="173"/>
      <c r="K43" s="66"/>
      <c r="L43" s="174">
        <f t="shared" si="1"/>
        <v>0</v>
      </c>
    </row>
    <row r="44" spans="1:12" s="166" customFormat="1" ht="115.5" x14ac:dyDescent="0.25">
      <c r="A44" s="171" t="s">
        <v>7</v>
      </c>
      <c r="B44" s="2">
        <v>28</v>
      </c>
      <c r="C44" s="2" t="s">
        <v>131</v>
      </c>
      <c r="D44" s="3"/>
      <c r="E44" s="4" t="s">
        <v>134</v>
      </c>
      <c r="F44" s="172"/>
      <c r="G44" s="98">
        <v>39</v>
      </c>
      <c r="H44" s="99">
        <v>121</v>
      </c>
      <c r="I44" s="64">
        <f t="shared" si="0"/>
        <v>4719</v>
      </c>
      <c r="J44" s="173"/>
      <c r="K44" s="66"/>
      <c r="L44" s="174">
        <f t="shared" si="1"/>
        <v>0</v>
      </c>
    </row>
    <row r="45" spans="1:12" s="166" customFormat="1" ht="63" x14ac:dyDescent="0.25">
      <c r="A45" s="171" t="s">
        <v>7</v>
      </c>
      <c r="B45" s="2">
        <v>29</v>
      </c>
      <c r="C45" s="2" t="s">
        <v>132</v>
      </c>
      <c r="D45" s="3"/>
      <c r="E45" s="4" t="s">
        <v>133</v>
      </c>
      <c r="F45" s="172"/>
      <c r="G45" s="98">
        <v>39</v>
      </c>
      <c r="H45" s="99">
        <v>121</v>
      </c>
      <c r="I45" s="64">
        <f t="shared" si="0"/>
        <v>4719</v>
      </c>
      <c r="J45" s="173"/>
      <c r="K45" s="66"/>
      <c r="L45" s="174">
        <f t="shared" si="1"/>
        <v>0</v>
      </c>
    </row>
    <row r="46" spans="1:12" s="166" customFormat="1" ht="84" x14ac:dyDescent="0.25">
      <c r="A46" s="171" t="s">
        <v>7</v>
      </c>
      <c r="B46" s="2">
        <v>30</v>
      </c>
      <c r="C46" s="2" t="s">
        <v>137</v>
      </c>
      <c r="D46" s="3"/>
      <c r="E46" s="4" t="s">
        <v>138</v>
      </c>
      <c r="F46" s="172"/>
      <c r="G46" s="98">
        <v>2</v>
      </c>
      <c r="H46" s="99">
        <v>220</v>
      </c>
      <c r="I46" s="64">
        <f t="shared" si="0"/>
        <v>440</v>
      </c>
      <c r="J46" s="173"/>
      <c r="K46" s="66"/>
      <c r="L46" s="174">
        <f t="shared" si="1"/>
        <v>0</v>
      </c>
    </row>
    <row r="47" spans="1:12" s="166" customFormat="1" ht="52.5" x14ac:dyDescent="0.25">
      <c r="A47" s="171" t="s">
        <v>7</v>
      </c>
      <c r="B47" s="2">
        <v>31</v>
      </c>
      <c r="C47" s="2" t="s">
        <v>139</v>
      </c>
      <c r="D47" s="3"/>
      <c r="E47" s="4" t="s">
        <v>140</v>
      </c>
      <c r="F47" s="172"/>
      <c r="G47" s="98">
        <v>2</v>
      </c>
      <c r="H47" s="99">
        <v>121</v>
      </c>
      <c r="I47" s="64">
        <f t="shared" si="0"/>
        <v>242</v>
      </c>
      <c r="J47" s="173"/>
      <c r="K47" s="66"/>
      <c r="L47" s="174">
        <f t="shared" si="1"/>
        <v>0</v>
      </c>
    </row>
    <row r="48" spans="1:12" s="166" customFormat="1" ht="42" x14ac:dyDescent="0.25">
      <c r="A48" s="171" t="s">
        <v>7</v>
      </c>
      <c r="B48" s="2">
        <v>32</v>
      </c>
      <c r="C48" s="2" t="s">
        <v>141</v>
      </c>
      <c r="D48" s="3"/>
      <c r="E48" s="4" t="s">
        <v>142</v>
      </c>
      <c r="F48" s="172"/>
      <c r="G48" s="98">
        <v>2</v>
      </c>
      <c r="H48" s="99">
        <v>487.68</v>
      </c>
      <c r="I48" s="64">
        <f t="shared" si="0"/>
        <v>975.36</v>
      </c>
      <c r="J48" s="173"/>
      <c r="K48" s="66"/>
      <c r="L48" s="174">
        <f t="shared" si="1"/>
        <v>0</v>
      </c>
    </row>
    <row r="49" spans="1:12" s="166" customFormat="1" ht="10.5" x14ac:dyDescent="0.25">
      <c r="A49" s="175"/>
      <c r="B49" s="6"/>
      <c r="C49" s="6"/>
      <c r="D49" s="7"/>
      <c r="E49" s="8"/>
      <c r="F49" s="176"/>
      <c r="G49" s="100"/>
      <c r="H49" s="101"/>
      <c r="I49" s="65">
        <f>G49*H49</f>
        <v>0</v>
      </c>
      <c r="J49" s="173"/>
      <c r="K49" s="67"/>
      <c r="L49" s="177">
        <f>G49*K49</f>
        <v>0</v>
      </c>
    </row>
    <row r="50" spans="1:12" s="182" customFormat="1" ht="10.5" x14ac:dyDescent="0.25">
      <c r="A50" s="178"/>
      <c r="B50" s="178"/>
      <c r="C50" s="178"/>
      <c r="D50" s="178"/>
      <c r="E50" s="162" t="s">
        <v>14</v>
      </c>
      <c r="F50" s="162"/>
      <c r="G50" s="178"/>
      <c r="H50" s="178"/>
      <c r="I50" s="179">
        <f>SUM(I17:I49)</f>
        <v>75193.690000000017</v>
      </c>
      <c r="J50" s="178"/>
      <c r="K50" s="180"/>
      <c r="L50" s="181">
        <f>SUM(L17:L49)</f>
        <v>0</v>
      </c>
    </row>
    <row r="51" spans="1:12" s="166" customFormat="1" ht="10.5" hidden="1" x14ac:dyDescent="0.25">
      <c r="A51" s="163"/>
      <c r="B51" s="163"/>
      <c r="C51" s="163"/>
      <c r="D51" s="163"/>
      <c r="E51" s="162"/>
      <c r="F51" s="162"/>
      <c r="G51" s="178"/>
      <c r="H51" s="178"/>
      <c r="I51" s="179"/>
      <c r="J51" s="163"/>
      <c r="K51" s="183"/>
      <c r="L51" s="184"/>
    </row>
    <row r="52" spans="1:12" s="163" customFormat="1" ht="10.5" hidden="1" x14ac:dyDescent="0.25">
      <c r="A52" s="185" t="s">
        <v>18</v>
      </c>
      <c r="B52" s="186"/>
      <c r="C52" s="187" t="s">
        <v>8</v>
      </c>
      <c r="D52" s="188" t="s">
        <v>9</v>
      </c>
      <c r="E52" s="189" t="s">
        <v>15</v>
      </c>
      <c r="F52" s="162"/>
      <c r="G52" s="186"/>
      <c r="H52" s="186"/>
      <c r="I52" s="186"/>
      <c r="K52" s="190"/>
      <c r="L52" s="191"/>
    </row>
    <row r="53" spans="1:12" s="166" customFormat="1" ht="10.5" hidden="1" x14ac:dyDescent="0.25">
      <c r="A53" s="167"/>
      <c r="B53" s="167"/>
      <c r="C53" s="167"/>
      <c r="D53" s="167"/>
      <c r="E53" s="168"/>
      <c r="F53" s="192"/>
      <c r="G53" s="167"/>
      <c r="H53" s="167"/>
      <c r="I53" s="167"/>
      <c r="J53" s="163"/>
      <c r="K53" s="193"/>
      <c r="L53" s="194"/>
    </row>
    <row r="54" spans="1:12" s="166" customFormat="1" ht="10.5" hidden="1" x14ac:dyDescent="0.25">
      <c r="A54" s="171" t="s">
        <v>18</v>
      </c>
      <c r="B54" s="2">
        <v>1</v>
      </c>
      <c r="C54" s="2"/>
      <c r="D54" s="3"/>
      <c r="E54" s="4"/>
      <c r="F54" s="172"/>
      <c r="G54" s="195"/>
      <c r="H54" s="196"/>
      <c r="I54" s="5">
        <f>G54*H54</f>
        <v>0</v>
      </c>
      <c r="J54" s="163"/>
      <c r="K54" s="197"/>
      <c r="L54" s="198">
        <f>G54*K54</f>
        <v>0</v>
      </c>
    </row>
    <row r="55" spans="1:12" s="166" customFormat="1" ht="10.5" hidden="1" x14ac:dyDescent="0.25">
      <c r="A55" s="171" t="s">
        <v>18</v>
      </c>
      <c r="B55" s="2">
        <v>2</v>
      </c>
      <c r="C55" s="2"/>
      <c r="D55" s="3"/>
      <c r="E55" s="4"/>
      <c r="F55" s="172"/>
      <c r="G55" s="195"/>
      <c r="H55" s="196"/>
      <c r="I55" s="5">
        <f>G55*H55</f>
        <v>0</v>
      </c>
      <c r="J55" s="163"/>
      <c r="K55" s="197"/>
      <c r="L55" s="198">
        <f>G55*K55</f>
        <v>0</v>
      </c>
    </row>
    <row r="56" spans="1:12" s="166" customFormat="1" ht="10.5" hidden="1" x14ac:dyDescent="0.25">
      <c r="A56" s="171" t="s">
        <v>18</v>
      </c>
      <c r="B56" s="2">
        <v>3</v>
      </c>
      <c r="C56" s="2"/>
      <c r="D56" s="3"/>
      <c r="E56" s="4"/>
      <c r="F56" s="172"/>
      <c r="G56" s="195"/>
      <c r="H56" s="196"/>
      <c r="I56" s="5">
        <f>G56*H56</f>
        <v>0</v>
      </c>
      <c r="J56" s="163"/>
      <c r="K56" s="197"/>
      <c r="L56" s="198">
        <f>G56*K56</f>
        <v>0</v>
      </c>
    </row>
    <row r="57" spans="1:12" s="166" customFormat="1" ht="10.5" hidden="1" x14ac:dyDescent="0.25">
      <c r="A57" s="199" t="s">
        <v>18</v>
      </c>
      <c r="B57" s="200">
        <v>4</v>
      </c>
      <c r="C57" s="201"/>
      <c r="D57" s="201"/>
      <c r="E57" s="202"/>
      <c r="F57" s="192"/>
      <c r="G57" s="203"/>
      <c r="H57" s="204"/>
      <c r="I57" s="62">
        <f>G57*H57</f>
        <v>0</v>
      </c>
      <c r="J57" s="163"/>
      <c r="K57" s="205"/>
      <c r="L57" s="206">
        <f>G57*K57</f>
        <v>0</v>
      </c>
    </row>
    <row r="58" spans="1:12" s="163" customFormat="1" ht="10.5" hidden="1" x14ac:dyDescent="0.25">
      <c r="E58" s="162" t="s">
        <v>16</v>
      </c>
      <c r="F58" s="162"/>
      <c r="G58" s="178"/>
      <c r="H58" s="178"/>
      <c r="I58" s="179">
        <f>SUM(I54:I57)</f>
        <v>0</v>
      </c>
      <c r="K58" s="183"/>
      <c r="L58" s="181">
        <f>SUM(L54:L57)</f>
        <v>0</v>
      </c>
    </row>
    <row r="59" spans="1:12" s="163" customFormat="1" ht="10.5" hidden="1" x14ac:dyDescent="0.25">
      <c r="E59" s="162"/>
      <c r="F59" s="162"/>
      <c r="G59" s="178"/>
      <c r="H59" s="178"/>
      <c r="I59" s="179"/>
      <c r="K59" s="183"/>
      <c r="L59" s="181"/>
    </row>
    <row r="60" spans="1:12" s="163" customFormat="1" ht="11" hidden="1" thickTop="1" x14ac:dyDescent="0.25">
      <c r="A60" s="207"/>
      <c r="B60" s="207"/>
      <c r="C60" s="207"/>
      <c r="D60" s="207"/>
      <c r="E60" s="208" t="s">
        <v>17</v>
      </c>
      <c r="F60" s="162"/>
      <c r="G60" s="209"/>
      <c r="H60" s="209"/>
      <c r="I60" s="210">
        <f>I50+I58</f>
        <v>75193.690000000017</v>
      </c>
      <c r="K60" s="211"/>
      <c r="L60" s="210">
        <f>L50+L58</f>
        <v>0</v>
      </c>
    </row>
    <row r="61" spans="1:12" s="163" customFormat="1" ht="10.5" hidden="1" x14ac:dyDescent="0.25">
      <c r="C61" s="178"/>
      <c r="D61" s="212"/>
      <c r="E61" s="162"/>
      <c r="F61" s="162"/>
      <c r="K61" s="183"/>
      <c r="L61" s="184"/>
    </row>
    <row r="62" spans="1:12" s="151" customFormat="1" ht="10.5" hidden="1" x14ac:dyDescent="0.25">
      <c r="A62" s="143"/>
      <c r="B62" s="143"/>
      <c r="C62" s="144" t="s">
        <v>5</v>
      </c>
      <c r="D62" s="145" t="s">
        <v>9</v>
      </c>
      <c r="E62" s="146" t="s">
        <v>19</v>
      </c>
      <c r="F62" s="147"/>
      <c r="G62" s="143"/>
      <c r="H62" s="143"/>
      <c r="I62" s="143"/>
      <c r="J62" s="148"/>
      <c r="K62" s="149"/>
      <c r="L62" s="150"/>
    </row>
    <row r="63" spans="1:12" s="151" customFormat="1" ht="10.5" hidden="1" x14ac:dyDescent="0.25">
      <c r="C63" s="152"/>
      <c r="D63" s="153"/>
      <c r="E63" s="154"/>
      <c r="F63" s="147"/>
      <c r="J63" s="148"/>
      <c r="K63" s="155"/>
      <c r="L63" s="156"/>
    </row>
    <row r="64" spans="1:12" s="166" customFormat="1" ht="10.5" hidden="1" x14ac:dyDescent="0.25">
      <c r="A64" s="157" t="s">
        <v>25</v>
      </c>
      <c r="B64" s="158"/>
      <c r="C64" s="159" t="s">
        <v>8</v>
      </c>
      <c r="D64" s="160" t="s">
        <v>6</v>
      </c>
      <c r="E64" s="161" t="s">
        <v>20</v>
      </c>
      <c r="F64" s="162"/>
      <c r="G64" s="158"/>
      <c r="H64" s="158"/>
      <c r="I64" s="158"/>
      <c r="J64" s="163"/>
      <c r="K64" s="164"/>
      <c r="L64" s="165"/>
    </row>
    <row r="65" spans="1:12" s="166" customFormat="1" ht="10.5" hidden="1" x14ac:dyDescent="0.25">
      <c r="A65" s="167"/>
      <c r="B65" s="167"/>
      <c r="C65" s="167"/>
      <c r="D65" s="167"/>
      <c r="E65" s="168"/>
      <c r="F65" s="168"/>
      <c r="G65" s="167"/>
      <c r="H65" s="167"/>
      <c r="I65" s="167"/>
      <c r="J65" s="163"/>
      <c r="K65" s="169"/>
      <c r="L65" s="170"/>
    </row>
    <row r="66" spans="1:12" s="166" customFormat="1" ht="10.5" hidden="1" x14ac:dyDescent="0.25">
      <c r="A66" s="171" t="s">
        <v>25</v>
      </c>
      <c r="B66" s="2">
        <v>1</v>
      </c>
      <c r="C66" s="2"/>
      <c r="D66" s="3"/>
      <c r="E66" s="4"/>
      <c r="F66" s="172"/>
      <c r="G66" s="195"/>
      <c r="H66" s="196"/>
      <c r="I66" s="5">
        <f>G66*H66</f>
        <v>0</v>
      </c>
      <c r="J66" s="163"/>
      <c r="K66" s="197"/>
      <c r="L66" s="198">
        <f>G66*K66</f>
        <v>0</v>
      </c>
    </row>
    <row r="67" spans="1:12" s="166" customFormat="1" ht="10.5" hidden="1" x14ac:dyDescent="0.25">
      <c r="A67" s="171" t="s">
        <v>25</v>
      </c>
      <c r="B67" s="2">
        <v>2</v>
      </c>
      <c r="C67" s="2"/>
      <c r="D67" s="3"/>
      <c r="E67" s="4"/>
      <c r="F67" s="172"/>
      <c r="G67" s="195"/>
      <c r="H67" s="196"/>
      <c r="I67" s="5">
        <f>G67*H67</f>
        <v>0</v>
      </c>
      <c r="J67" s="163"/>
      <c r="K67" s="197"/>
      <c r="L67" s="198">
        <f>G67*K67</f>
        <v>0</v>
      </c>
    </row>
    <row r="68" spans="1:12" s="166" customFormat="1" ht="10.5" hidden="1" x14ac:dyDescent="0.25">
      <c r="A68" s="171" t="s">
        <v>25</v>
      </c>
      <c r="B68" s="2">
        <v>3</v>
      </c>
      <c r="C68" s="2"/>
      <c r="D68" s="3"/>
      <c r="E68" s="4"/>
      <c r="F68" s="172"/>
      <c r="G68" s="195"/>
      <c r="H68" s="196"/>
      <c r="I68" s="5">
        <f>G68*H68</f>
        <v>0</v>
      </c>
      <c r="J68" s="163"/>
      <c r="K68" s="197"/>
      <c r="L68" s="198">
        <f>G68*K68</f>
        <v>0</v>
      </c>
    </row>
    <row r="69" spans="1:12" s="166" customFormat="1" ht="10.5" hidden="1" x14ac:dyDescent="0.25">
      <c r="A69" s="175" t="s">
        <v>25</v>
      </c>
      <c r="B69" s="6">
        <v>4</v>
      </c>
      <c r="C69" s="6"/>
      <c r="D69" s="7"/>
      <c r="E69" s="8"/>
      <c r="F69" s="176"/>
      <c r="G69" s="203"/>
      <c r="H69" s="204"/>
      <c r="I69" s="62">
        <f>G69*H69</f>
        <v>0</v>
      </c>
      <c r="J69" s="163"/>
      <c r="K69" s="205"/>
      <c r="L69" s="206">
        <f>G69*K69</f>
        <v>0</v>
      </c>
    </row>
    <row r="70" spans="1:12" s="182" customFormat="1" ht="10.5" hidden="1" x14ac:dyDescent="0.25">
      <c r="A70" s="178"/>
      <c r="B70" s="178"/>
      <c r="C70" s="178"/>
      <c r="D70" s="178"/>
      <c r="E70" s="162" t="s">
        <v>24</v>
      </c>
      <c r="F70" s="162"/>
      <c r="G70" s="178"/>
      <c r="H70" s="178"/>
      <c r="I70" s="179">
        <f>SUM(I66:I69)</f>
        <v>0</v>
      </c>
      <c r="J70" s="178"/>
      <c r="K70" s="180"/>
      <c r="L70" s="181">
        <f>SUM(L66:L69)</f>
        <v>0</v>
      </c>
    </row>
    <row r="71" spans="1:12" s="166" customFormat="1" ht="10.5" hidden="1" x14ac:dyDescent="0.25">
      <c r="A71" s="163"/>
      <c r="B71" s="163"/>
      <c r="C71" s="163"/>
      <c r="D71" s="163"/>
      <c r="E71" s="162"/>
      <c r="F71" s="162"/>
      <c r="G71" s="178"/>
      <c r="H71" s="178"/>
      <c r="I71" s="179"/>
      <c r="J71" s="163"/>
      <c r="K71" s="183"/>
      <c r="L71" s="184"/>
    </row>
    <row r="72" spans="1:12" s="163" customFormat="1" ht="10.5" hidden="1" x14ac:dyDescent="0.25">
      <c r="A72" s="185" t="s">
        <v>26</v>
      </c>
      <c r="B72" s="186"/>
      <c r="C72" s="187" t="s">
        <v>8</v>
      </c>
      <c r="D72" s="188" t="s">
        <v>9</v>
      </c>
      <c r="E72" s="189" t="s">
        <v>21</v>
      </c>
      <c r="F72" s="162"/>
      <c r="G72" s="186"/>
      <c r="H72" s="186"/>
      <c r="I72" s="186"/>
      <c r="K72" s="190"/>
      <c r="L72" s="191"/>
    </row>
    <row r="73" spans="1:12" s="166" customFormat="1" ht="10.5" hidden="1" x14ac:dyDescent="0.25">
      <c r="A73" s="167"/>
      <c r="B73" s="167"/>
      <c r="C73" s="167"/>
      <c r="D73" s="167"/>
      <c r="E73" s="168"/>
      <c r="F73" s="192"/>
      <c r="G73" s="167"/>
      <c r="H73" s="167"/>
      <c r="I73" s="167"/>
      <c r="J73" s="163"/>
      <c r="K73" s="193"/>
      <c r="L73" s="194"/>
    </row>
    <row r="74" spans="1:12" s="166" customFormat="1" ht="10.5" hidden="1" x14ac:dyDescent="0.25">
      <c r="A74" s="171" t="s">
        <v>26</v>
      </c>
      <c r="B74" s="2">
        <v>1</v>
      </c>
      <c r="C74" s="2"/>
      <c r="D74" s="3"/>
      <c r="E74" s="4"/>
      <c r="F74" s="172"/>
      <c r="G74" s="195"/>
      <c r="H74" s="196"/>
      <c r="I74" s="5">
        <f>G74*H74</f>
        <v>0</v>
      </c>
      <c r="J74" s="163"/>
      <c r="K74" s="197"/>
      <c r="L74" s="198">
        <f>G74*K74</f>
        <v>0</v>
      </c>
    </row>
    <row r="75" spans="1:12" s="166" customFormat="1" ht="10.5" hidden="1" x14ac:dyDescent="0.25">
      <c r="A75" s="171" t="s">
        <v>26</v>
      </c>
      <c r="B75" s="2">
        <v>2</v>
      </c>
      <c r="C75" s="2"/>
      <c r="D75" s="3"/>
      <c r="E75" s="4"/>
      <c r="F75" s="172"/>
      <c r="G75" s="195"/>
      <c r="H75" s="196"/>
      <c r="I75" s="5">
        <f>G75*H75</f>
        <v>0</v>
      </c>
      <c r="J75" s="163"/>
      <c r="K75" s="197"/>
      <c r="L75" s="198">
        <f>G75*K75</f>
        <v>0</v>
      </c>
    </row>
    <row r="76" spans="1:12" s="166" customFormat="1" ht="10.5" hidden="1" x14ac:dyDescent="0.25">
      <c r="A76" s="171" t="s">
        <v>26</v>
      </c>
      <c r="B76" s="2">
        <v>3</v>
      </c>
      <c r="C76" s="2"/>
      <c r="D76" s="3"/>
      <c r="E76" s="4"/>
      <c r="F76" s="172"/>
      <c r="G76" s="195"/>
      <c r="H76" s="196"/>
      <c r="I76" s="5">
        <f>G76*H76</f>
        <v>0</v>
      </c>
      <c r="J76" s="163"/>
      <c r="K76" s="197"/>
      <c r="L76" s="198">
        <f>G76*K76</f>
        <v>0</v>
      </c>
    </row>
    <row r="77" spans="1:12" s="166" customFormat="1" ht="10.5" hidden="1" x14ac:dyDescent="0.25">
      <c r="A77" s="199" t="s">
        <v>26</v>
      </c>
      <c r="B77" s="200">
        <v>4</v>
      </c>
      <c r="C77" s="201"/>
      <c r="D77" s="201"/>
      <c r="E77" s="202"/>
      <c r="F77" s="192"/>
      <c r="G77" s="203"/>
      <c r="H77" s="204"/>
      <c r="I77" s="62">
        <f>G77*H77</f>
        <v>0</v>
      </c>
      <c r="J77" s="163"/>
      <c r="K77" s="205"/>
      <c r="L77" s="206">
        <f>G77*K77</f>
        <v>0</v>
      </c>
    </row>
    <row r="78" spans="1:12" s="163" customFormat="1" ht="10.5" hidden="1" x14ac:dyDescent="0.25">
      <c r="E78" s="162" t="s">
        <v>23</v>
      </c>
      <c r="F78" s="162"/>
      <c r="G78" s="178"/>
      <c r="H78" s="178"/>
      <c r="I78" s="179">
        <f>SUM(I74:I77)</f>
        <v>0</v>
      </c>
      <c r="K78" s="183"/>
      <c r="L78" s="181">
        <f>SUM(L74:L77)</f>
        <v>0</v>
      </c>
    </row>
    <row r="79" spans="1:12" s="163" customFormat="1" ht="11" hidden="1" thickBot="1" x14ac:dyDescent="0.3">
      <c r="E79" s="162"/>
      <c r="F79" s="162"/>
      <c r="G79" s="178"/>
      <c r="H79" s="178"/>
      <c r="I79" s="179"/>
      <c r="K79" s="183"/>
      <c r="L79" s="181"/>
    </row>
    <row r="80" spans="1:12" s="163" customFormat="1" ht="11" hidden="1" thickTop="1" x14ac:dyDescent="0.25">
      <c r="A80" s="207"/>
      <c r="B80" s="207"/>
      <c r="C80" s="207"/>
      <c r="D80" s="207"/>
      <c r="E80" s="208" t="s">
        <v>22</v>
      </c>
      <c r="F80" s="162"/>
      <c r="G80" s="209"/>
      <c r="H80" s="209"/>
      <c r="I80" s="210">
        <f>I70+I78</f>
        <v>0</v>
      </c>
      <c r="K80" s="211"/>
      <c r="L80" s="210">
        <f>L70+L78</f>
        <v>0</v>
      </c>
    </row>
    <row r="81" spans="1:12" hidden="1" x14ac:dyDescent="0.25"/>
    <row r="82" spans="1:12" s="151" customFormat="1" ht="10.5" hidden="1" x14ac:dyDescent="0.25">
      <c r="A82" s="143"/>
      <c r="B82" s="143"/>
      <c r="C82" s="144" t="s">
        <v>5</v>
      </c>
      <c r="D82" s="145" t="s">
        <v>10</v>
      </c>
      <c r="E82" s="146" t="s">
        <v>27</v>
      </c>
      <c r="F82" s="147"/>
      <c r="G82" s="143"/>
      <c r="H82" s="143"/>
      <c r="I82" s="143"/>
      <c r="J82" s="148"/>
      <c r="K82" s="149"/>
      <c r="L82" s="150"/>
    </row>
    <row r="83" spans="1:12" s="151" customFormat="1" ht="10.5" hidden="1" x14ac:dyDescent="0.25">
      <c r="C83" s="152"/>
      <c r="D83" s="153"/>
      <c r="E83" s="154"/>
      <c r="F83" s="147"/>
      <c r="J83" s="148"/>
      <c r="K83" s="155"/>
      <c r="L83" s="156"/>
    </row>
    <row r="84" spans="1:12" s="166" customFormat="1" ht="10.5" hidden="1" x14ac:dyDescent="0.25">
      <c r="A84" s="157" t="s">
        <v>32</v>
      </c>
      <c r="B84" s="158"/>
      <c r="C84" s="159" t="s">
        <v>8</v>
      </c>
      <c r="D84" s="160" t="s">
        <v>6</v>
      </c>
      <c r="E84" s="161" t="s">
        <v>28</v>
      </c>
      <c r="F84" s="162"/>
      <c r="G84" s="158"/>
      <c r="H84" s="158"/>
      <c r="I84" s="158"/>
      <c r="J84" s="163"/>
      <c r="K84" s="164"/>
      <c r="L84" s="165"/>
    </row>
    <row r="85" spans="1:12" s="166" customFormat="1" ht="10.5" hidden="1" x14ac:dyDescent="0.25">
      <c r="A85" s="167"/>
      <c r="B85" s="167"/>
      <c r="C85" s="167"/>
      <c r="D85" s="167"/>
      <c r="E85" s="168"/>
      <c r="F85" s="168"/>
      <c r="G85" s="167"/>
      <c r="H85" s="167"/>
      <c r="I85" s="167"/>
      <c r="J85" s="163"/>
      <c r="K85" s="169"/>
      <c r="L85" s="170"/>
    </row>
    <row r="86" spans="1:12" s="166" customFormat="1" ht="10.5" hidden="1" x14ac:dyDescent="0.25">
      <c r="A86" s="171" t="s">
        <v>32</v>
      </c>
      <c r="B86" s="2">
        <v>1</v>
      </c>
      <c r="C86" s="2"/>
      <c r="D86" s="3"/>
      <c r="E86" s="4"/>
      <c r="F86" s="172"/>
      <c r="G86" s="195"/>
      <c r="H86" s="196"/>
      <c r="I86" s="5">
        <f>G86*H86</f>
        <v>0</v>
      </c>
      <c r="J86" s="163"/>
      <c r="K86" s="197"/>
      <c r="L86" s="198">
        <f>G86*K86</f>
        <v>0</v>
      </c>
    </row>
    <row r="87" spans="1:12" s="166" customFormat="1" ht="10.5" hidden="1" x14ac:dyDescent="0.25">
      <c r="A87" s="171" t="s">
        <v>32</v>
      </c>
      <c r="B87" s="2">
        <v>2</v>
      </c>
      <c r="C87" s="2"/>
      <c r="D87" s="3"/>
      <c r="E87" s="4"/>
      <c r="F87" s="172"/>
      <c r="G87" s="195"/>
      <c r="H87" s="196"/>
      <c r="I87" s="5">
        <f>G87*H87</f>
        <v>0</v>
      </c>
      <c r="J87" s="163"/>
      <c r="K87" s="197"/>
      <c r="L87" s="198">
        <f>G87*K87</f>
        <v>0</v>
      </c>
    </row>
    <row r="88" spans="1:12" s="166" customFormat="1" ht="10.5" hidden="1" x14ac:dyDescent="0.25">
      <c r="A88" s="171" t="s">
        <v>32</v>
      </c>
      <c r="B88" s="2">
        <v>3</v>
      </c>
      <c r="C88" s="2"/>
      <c r="D88" s="3"/>
      <c r="E88" s="4"/>
      <c r="F88" s="172"/>
      <c r="G88" s="195"/>
      <c r="H88" s="196"/>
      <c r="I88" s="5">
        <f>G88*H88</f>
        <v>0</v>
      </c>
      <c r="J88" s="163"/>
      <c r="K88" s="197"/>
      <c r="L88" s="198">
        <f>G88*K88</f>
        <v>0</v>
      </c>
    </row>
    <row r="89" spans="1:12" s="166" customFormat="1" ht="10.5" hidden="1" x14ac:dyDescent="0.25">
      <c r="A89" s="175" t="s">
        <v>32</v>
      </c>
      <c r="B89" s="6">
        <v>4</v>
      </c>
      <c r="C89" s="6"/>
      <c r="D89" s="7"/>
      <c r="E89" s="8"/>
      <c r="F89" s="176"/>
      <c r="G89" s="203"/>
      <c r="H89" s="204"/>
      <c r="I89" s="62">
        <f>G89*H89</f>
        <v>0</v>
      </c>
      <c r="J89" s="163"/>
      <c r="K89" s="205"/>
      <c r="L89" s="206">
        <f>G89*K89</f>
        <v>0</v>
      </c>
    </row>
    <row r="90" spans="1:12" s="182" customFormat="1" ht="10.5" hidden="1" x14ac:dyDescent="0.25">
      <c r="A90" s="178"/>
      <c r="B90" s="178"/>
      <c r="C90" s="178"/>
      <c r="D90" s="178"/>
      <c r="E90" s="162" t="s">
        <v>29</v>
      </c>
      <c r="F90" s="162"/>
      <c r="G90" s="178"/>
      <c r="H90" s="178"/>
      <c r="I90" s="179">
        <f>SUM(I86:I89)</f>
        <v>0</v>
      </c>
      <c r="J90" s="178"/>
      <c r="K90" s="180"/>
      <c r="L90" s="181">
        <f>SUM(L86:L89)</f>
        <v>0</v>
      </c>
    </row>
    <row r="91" spans="1:12" s="166" customFormat="1" ht="10.5" hidden="1" x14ac:dyDescent="0.25">
      <c r="A91" s="163"/>
      <c r="B91" s="163"/>
      <c r="C91" s="163"/>
      <c r="D91" s="163"/>
      <c r="E91" s="162"/>
      <c r="F91" s="162"/>
      <c r="G91" s="178"/>
      <c r="H91" s="178"/>
      <c r="I91" s="179"/>
      <c r="J91" s="163"/>
      <c r="K91" s="183"/>
      <c r="L91" s="184"/>
    </row>
    <row r="92" spans="1:12" s="163" customFormat="1" ht="10.5" hidden="1" x14ac:dyDescent="0.25">
      <c r="A92" s="185" t="s">
        <v>33</v>
      </c>
      <c r="B92" s="186"/>
      <c r="C92" s="187" t="s">
        <v>8</v>
      </c>
      <c r="D92" s="188" t="s">
        <v>9</v>
      </c>
      <c r="E92" s="189" t="s">
        <v>34</v>
      </c>
      <c r="F92" s="162"/>
      <c r="G92" s="186"/>
      <c r="H92" s="186"/>
      <c r="I92" s="186"/>
      <c r="K92" s="190"/>
      <c r="L92" s="191"/>
    </row>
    <row r="93" spans="1:12" s="166" customFormat="1" ht="10.5" hidden="1" x14ac:dyDescent="0.25">
      <c r="A93" s="167"/>
      <c r="B93" s="167"/>
      <c r="C93" s="167"/>
      <c r="D93" s="167"/>
      <c r="E93" s="168"/>
      <c r="F93" s="192"/>
      <c r="G93" s="167"/>
      <c r="H93" s="167"/>
      <c r="I93" s="167"/>
      <c r="J93" s="163"/>
      <c r="K93" s="193"/>
      <c r="L93" s="194"/>
    </row>
    <row r="94" spans="1:12" s="166" customFormat="1" ht="10.5" hidden="1" x14ac:dyDescent="0.25">
      <c r="A94" s="171" t="s">
        <v>33</v>
      </c>
      <c r="B94" s="2">
        <v>1</v>
      </c>
      <c r="C94" s="2"/>
      <c r="D94" s="3"/>
      <c r="E94" s="4"/>
      <c r="F94" s="172"/>
      <c r="G94" s="195"/>
      <c r="H94" s="196"/>
      <c r="I94" s="5">
        <f>G94*H94</f>
        <v>0</v>
      </c>
      <c r="J94" s="163"/>
      <c r="K94" s="197"/>
      <c r="L94" s="198">
        <f>G94*K94</f>
        <v>0</v>
      </c>
    </row>
    <row r="95" spans="1:12" s="166" customFormat="1" ht="10.5" hidden="1" x14ac:dyDescent="0.25">
      <c r="A95" s="171" t="s">
        <v>33</v>
      </c>
      <c r="B95" s="2">
        <v>2</v>
      </c>
      <c r="C95" s="2"/>
      <c r="D95" s="3"/>
      <c r="E95" s="4"/>
      <c r="F95" s="172"/>
      <c r="G95" s="195"/>
      <c r="H95" s="196"/>
      <c r="I95" s="5">
        <f>G95*H95</f>
        <v>0</v>
      </c>
      <c r="J95" s="163"/>
      <c r="K95" s="197"/>
      <c r="L95" s="198">
        <f>G95*K95</f>
        <v>0</v>
      </c>
    </row>
    <row r="96" spans="1:12" s="166" customFormat="1" ht="10.5" hidden="1" x14ac:dyDescent="0.25">
      <c r="A96" s="171" t="s">
        <v>33</v>
      </c>
      <c r="B96" s="2">
        <v>3</v>
      </c>
      <c r="C96" s="2"/>
      <c r="D96" s="3"/>
      <c r="E96" s="4"/>
      <c r="F96" s="172"/>
      <c r="G96" s="195"/>
      <c r="H96" s="196"/>
      <c r="I96" s="5">
        <f>G96*H96</f>
        <v>0</v>
      </c>
      <c r="J96" s="163"/>
      <c r="K96" s="197"/>
      <c r="L96" s="198">
        <f>G96*K96</f>
        <v>0</v>
      </c>
    </row>
    <row r="97" spans="1:12" s="166" customFormat="1" ht="10.5" hidden="1" x14ac:dyDescent="0.25">
      <c r="A97" s="199" t="s">
        <v>33</v>
      </c>
      <c r="B97" s="200">
        <v>4</v>
      </c>
      <c r="C97" s="201"/>
      <c r="D97" s="201"/>
      <c r="E97" s="202"/>
      <c r="F97" s="192"/>
      <c r="G97" s="203"/>
      <c r="H97" s="204"/>
      <c r="I97" s="62">
        <f>G97*H97</f>
        <v>0</v>
      </c>
      <c r="J97" s="163"/>
      <c r="K97" s="205"/>
      <c r="L97" s="206">
        <f>G97*K97</f>
        <v>0</v>
      </c>
    </row>
    <row r="98" spans="1:12" s="163" customFormat="1" ht="10.5" hidden="1" x14ac:dyDescent="0.25">
      <c r="E98" s="162" t="s">
        <v>30</v>
      </c>
      <c r="F98" s="162"/>
      <c r="G98" s="178"/>
      <c r="H98" s="178"/>
      <c r="I98" s="179">
        <f>SUM(I94:I97)</f>
        <v>0</v>
      </c>
      <c r="K98" s="183"/>
      <c r="L98" s="181">
        <f>SUM(L94:L97)</f>
        <v>0</v>
      </c>
    </row>
    <row r="99" spans="1:12" s="163" customFormat="1" ht="11" hidden="1" thickBot="1" x14ac:dyDescent="0.3">
      <c r="E99" s="162"/>
      <c r="F99" s="162"/>
      <c r="G99" s="178"/>
      <c r="H99" s="178"/>
      <c r="I99" s="179"/>
      <c r="K99" s="183"/>
      <c r="L99" s="181"/>
    </row>
    <row r="100" spans="1:12" s="163" customFormat="1" ht="11" hidden="1" thickTop="1" x14ac:dyDescent="0.25">
      <c r="A100" s="207"/>
      <c r="B100" s="207"/>
      <c r="C100" s="207"/>
      <c r="D100" s="207"/>
      <c r="E100" s="208" t="s">
        <v>31</v>
      </c>
      <c r="F100" s="162"/>
      <c r="G100" s="209"/>
      <c r="H100" s="209"/>
      <c r="I100" s="210">
        <f>I90+I98</f>
        <v>0</v>
      </c>
      <c r="K100" s="211"/>
      <c r="L100" s="210">
        <f>L90+L98</f>
        <v>0</v>
      </c>
    </row>
    <row r="101" spans="1:12" hidden="1" x14ac:dyDescent="0.25"/>
    <row r="102" spans="1:12" s="151" customFormat="1" ht="10.5" hidden="1" x14ac:dyDescent="0.25">
      <c r="A102" s="143"/>
      <c r="B102" s="143"/>
      <c r="C102" s="144" t="s">
        <v>5</v>
      </c>
      <c r="D102" s="145" t="s">
        <v>11</v>
      </c>
      <c r="E102" s="146" t="s">
        <v>35</v>
      </c>
      <c r="F102" s="147"/>
      <c r="G102" s="143"/>
      <c r="H102" s="143"/>
      <c r="I102" s="143"/>
      <c r="J102" s="148"/>
      <c r="K102" s="149"/>
      <c r="L102" s="150"/>
    </row>
    <row r="103" spans="1:12" s="151" customFormat="1" ht="10.5" hidden="1" x14ac:dyDescent="0.25">
      <c r="C103" s="152"/>
      <c r="D103" s="153"/>
      <c r="E103" s="154"/>
      <c r="F103" s="147"/>
      <c r="J103" s="148"/>
      <c r="K103" s="155"/>
      <c r="L103" s="156"/>
    </row>
    <row r="104" spans="1:12" s="166" customFormat="1" ht="10.5" hidden="1" x14ac:dyDescent="0.25">
      <c r="A104" s="157" t="s">
        <v>38</v>
      </c>
      <c r="B104" s="158"/>
      <c r="C104" s="159" t="s">
        <v>8</v>
      </c>
      <c r="D104" s="160" t="s">
        <v>6</v>
      </c>
      <c r="E104" s="161" t="s">
        <v>36</v>
      </c>
      <c r="F104" s="162"/>
      <c r="G104" s="158"/>
      <c r="H104" s="158"/>
      <c r="I104" s="158"/>
      <c r="J104" s="163"/>
      <c r="K104" s="164"/>
      <c r="L104" s="165"/>
    </row>
    <row r="105" spans="1:12" s="166" customFormat="1" ht="10.5" hidden="1" x14ac:dyDescent="0.25">
      <c r="A105" s="167"/>
      <c r="B105" s="167"/>
      <c r="C105" s="167"/>
      <c r="D105" s="167"/>
      <c r="E105" s="168"/>
      <c r="F105" s="168"/>
      <c r="G105" s="167"/>
      <c r="H105" s="167"/>
      <c r="I105" s="167"/>
      <c r="J105" s="163"/>
      <c r="K105" s="169"/>
      <c r="L105" s="170"/>
    </row>
    <row r="106" spans="1:12" s="166" customFormat="1" ht="10.5" hidden="1" x14ac:dyDescent="0.25">
      <c r="A106" s="171" t="s">
        <v>7</v>
      </c>
      <c r="B106" s="2">
        <v>1</v>
      </c>
      <c r="C106" s="2"/>
      <c r="D106" s="3"/>
      <c r="E106" s="4"/>
      <c r="F106" s="172"/>
      <c r="G106" s="195"/>
      <c r="H106" s="196"/>
      <c r="I106" s="5">
        <f>G106*H106</f>
        <v>0</v>
      </c>
      <c r="J106" s="163"/>
      <c r="K106" s="197"/>
      <c r="L106" s="198">
        <f>G106*K106</f>
        <v>0</v>
      </c>
    </row>
    <row r="107" spans="1:12" s="166" customFormat="1" ht="10.5" hidden="1" x14ac:dyDescent="0.25">
      <c r="A107" s="171" t="s">
        <v>7</v>
      </c>
      <c r="B107" s="2">
        <v>2</v>
      </c>
      <c r="C107" s="2"/>
      <c r="D107" s="3"/>
      <c r="E107" s="4"/>
      <c r="F107" s="172"/>
      <c r="G107" s="195"/>
      <c r="H107" s="196"/>
      <c r="I107" s="5">
        <f>G107*H107</f>
        <v>0</v>
      </c>
      <c r="J107" s="163"/>
      <c r="K107" s="197"/>
      <c r="L107" s="198">
        <f>G107*K107</f>
        <v>0</v>
      </c>
    </row>
    <row r="108" spans="1:12" s="166" customFormat="1" ht="10.5" hidden="1" x14ac:dyDescent="0.25">
      <c r="A108" s="171" t="s">
        <v>7</v>
      </c>
      <c r="B108" s="2">
        <v>3</v>
      </c>
      <c r="C108" s="2"/>
      <c r="D108" s="3"/>
      <c r="E108" s="4"/>
      <c r="F108" s="172"/>
      <c r="G108" s="195"/>
      <c r="H108" s="196"/>
      <c r="I108" s="5">
        <f>G108*H108</f>
        <v>0</v>
      </c>
      <c r="J108" s="163"/>
      <c r="K108" s="197"/>
      <c r="L108" s="198">
        <f>G108*K108</f>
        <v>0</v>
      </c>
    </row>
    <row r="109" spans="1:12" s="166" customFormat="1" ht="10.5" hidden="1" x14ac:dyDescent="0.25">
      <c r="A109" s="175" t="s">
        <v>7</v>
      </c>
      <c r="B109" s="6">
        <v>4</v>
      </c>
      <c r="C109" s="6"/>
      <c r="D109" s="7"/>
      <c r="E109" s="8"/>
      <c r="F109" s="176"/>
      <c r="G109" s="203"/>
      <c r="H109" s="204"/>
      <c r="I109" s="62">
        <f>G109*H109</f>
        <v>0</v>
      </c>
      <c r="J109" s="163"/>
      <c r="K109" s="205"/>
      <c r="L109" s="206">
        <f>G109*K109</f>
        <v>0</v>
      </c>
    </row>
    <row r="110" spans="1:12" s="182" customFormat="1" ht="10.5" hidden="1" x14ac:dyDescent="0.25">
      <c r="A110" s="178"/>
      <c r="B110" s="178"/>
      <c r="C110" s="178"/>
      <c r="D110" s="178"/>
      <c r="E110" s="162" t="s">
        <v>37</v>
      </c>
      <c r="F110" s="162"/>
      <c r="G110" s="178"/>
      <c r="H110" s="178"/>
      <c r="I110" s="179">
        <f>SUM(I106:I109)</f>
        <v>0</v>
      </c>
      <c r="J110" s="178"/>
      <c r="K110" s="180"/>
      <c r="L110" s="181">
        <f>SUM(L106:L109)</f>
        <v>0</v>
      </c>
    </row>
    <row r="111" spans="1:12" s="166" customFormat="1" ht="10.5" hidden="1" x14ac:dyDescent="0.25">
      <c r="A111" s="163"/>
      <c r="B111" s="163"/>
      <c r="C111" s="163"/>
      <c r="D111" s="163"/>
      <c r="E111" s="162"/>
      <c r="F111" s="162"/>
      <c r="G111" s="178"/>
      <c r="H111" s="178"/>
      <c r="I111" s="179"/>
      <c r="J111" s="163"/>
      <c r="K111" s="183"/>
      <c r="L111" s="184"/>
    </row>
    <row r="112" spans="1:12" s="163" customFormat="1" ht="10.5" hidden="1" x14ac:dyDescent="0.25">
      <c r="A112" s="185" t="s">
        <v>39</v>
      </c>
      <c r="B112" s="186"/>
      <c r="C112" s="187" t="s">
        <v>8</v>
      </c>
      <c r="D112" s="188" t="s">
        <v>9</v>
      </c>
      <c r="E112" s="189" t="s">
        <v>40</v>
      </c>
      <c r="F112" s="162"/>
      <c r="G112" s="186"/>
      <c r="H112" s="186"/>
      <c r="I112" s="186"/>
      <c r="K112" s="190"/>
      <c r="L112" s="191"/>
    </row>
    <row r="113" spans="1:12" s="166" customFormat="1" ht="10.5" hidden="1" x14ac:dyDescent="0.25">
      <c r="A113" s="167"/>
      <c r="B113" s="167"/>
      <c r="C113" s="167"/>
      <c r="D113" s="167"/>
      <c r="E113" s="168"/>
      <c r="F113" s="192"/>
      <c r="G113" s="167"/>
      <c r="H113" s="167"/>
      <c r="I113" s="167"/>
      <c r="J113" s="163"/>
      <c r="K113" s="193"/>
      <c r="L113" s="194"/>
    </row>
    <row r="114" spans="1:12" s="166" customFormat="1" ht="10.5" hidden="1" x14ac:dyDescent="0.25">
      <c r="A114" s="171" t="s">
        <v>18</v>
      </c>
      <c r="B114" s="2">
        <v>1</v>
      </c>
      <c r="C114" s="2"/>
      <c r="D114" s="3"/>
      <c r="E114" s="4"/>
      <c r="F114" s="172"/>
      <c r="G114" s="195"/>
      <c r="H114" s="196"/>
      <c r="I114" s="5">
        <f>G114*H114</f>
        <v>0</v>
      </c>
      <c r="J114" s="163"/>
      <c r="K114" s="197"/>
      <c r="L114" s="198">
        <f>G114*K114</f>
        <v>0</v>
      </c>
    </row>
    <row r="115" spans="1:12" s="166" customFormat="1" ht="10.5" hidden="1" x14ac:dyDescent="0.25">
      <c r="A115" s="171" t="s">
        <v>18</v>
      </c>
      <c r="B115" s="2">
        <v>2</v>
      </c>
      <c r="C115" s="2"/>
      <c r="D115" s="3"/>
      <c r="E115" s="4"/>
      <c r="F115" s="172"/>
      <c r="G115" s="195"/>
      <c r="H115" s="196"/>
      <c r="I115" s="5">
        <f>G115*H115</f>
        <v>0</v>
      </c>
      <c r="J115" s="163"/>
      <c r="K115" s="197"/>
      <c r="L115" s="198">
        <f>G115*K115</f>
        <v>0</v>
      </c>
    </row>
    <row r="116" spans="1:12" s="166" customFormat="1" ht="10.5" hidden="1" x14ac:dyDescent="0.25">
      <c r="A116" s="171" t="s">
        <v>18</v>
      </c>
      <c r="B116" s="2">
        <v>3</v>
      </c>
      <c r="C116" s="2"/>
      <c r="D116" s="3"/>
      <c r="E116" s="4"/>
      <c r="F116" s="172"/>
      <c r="G116" s="195"/>
      <c r="H116" s="196"/>
      <c r="I116" s="5">
        <f>G116*H116</f>
        <v>0</v>
      </c>
      <c r="J116" s="163"/>
      <c r="K116" s="197"/>
      <c r="L116" s="198">
        <f>G116*K116</f>
        <v>0</v>
      </c>
    </row>
    <row r="117" spans="1:12" s="166" customFormat="1" ht="10.5" hidden="1" x14ac:dyDescent="0.25">
      <c r="A117" s="199" t="s">
        <v>18</v>
      </c>
      <c r="B117" s="200">
        <v>4</v>
      </c>
      <c r="C117" s="201"/>
      <c r="D117" s="201"/>
      <c r="E117" s="202"/>
      <c r="F117" s="192"/>
      <c r="G117" s="203"/>
      <c r="H117" s="204"/>
      <c r="I117" s="62">
        <f>G117*H117</f>
        <v>0</v>
      </c>
      <c r="J117" s="163"/>
      <c r="K117" s="205"/>
      <c r="L117" s="206">
        <f>G117*K117</f>
        <v>0</v>
      </c>
    </row>
    <row r="118" spans="1:12" s="163" customFormat="1" ht="10.5" hidden="1" x14ac:dyDescent="0.25">
      <c r="E118" s="162" t="s">
        <v>41</v>
      </c>
      <c r="F118" s="162"/>
      <c r="G118" s="178"/>
      <c r="H118" s="178"/>
      <c r="I118" s="179">
        <f>SUM(I114:I117)</f>
        <v>0</v>
      </c>
      <c r="K118" s="183"/>
      <c r="L118" s="181">
        <f>SUM(L114:L117)</f>
        <v>0</v>
      </c>
    </row>
    <row r="119" spans="1:12" s="163" customFormat="1" ht="11" hidden="1" thickBot="1" x14ac:dyDescent="0.3">
      <c r="E119" s="162"/>
      <c r="F119" s="162"/>
      <c r="G119" s="178"/>
      <c r="H119" s="178"/>
      <c r="I119" s="179"/>
      <c r="K119" s="183"/>
      <c r="L119" s="181"/>
    </row>
    <row r="120" spans="1:12" s="163" customFormat="1" ht="11" hidden="1" thickTop="1" x14ac:dyDescent="0.25">
      <c r="A120" s="207"/>
      <c r="B120" s="207"/>
      <c r="C120" s="207"/>
      <c r="D120" s="207"/>
      <c r="E120" s="208" t="s">
        <v>42</v>
      </c>
      <c r="F120" s="162"/>
      <c r="G120" s="209"/>
      <c r="H120" s="209"/>
      <c r="I120" s="210">
        <f>I110+I118</f>
        <v>0</v>
      </c>
      <c r="K120" s="211"/>
      <c r="L120" s="210">
        <f>L110+L118</f>
        <v>0</v>
      </c>
    </row>
    <row r="121" spans="1:12" s="163" customFormat="1" ht="10.5" hidden="1" x14ac:dyDescent="0.25">
      <c r="C121" s="178"/>
      <c r="D121" s="212"/>
      <c r="E121" s="162"/>
      <c r="F121" s="162"/>
      <c r="K121" s="183"/>
      <c r="L121" s="184"/>
    </row>
    <row r="122" spans="1:12" s="151" customFormat="1" ht="10.5" hidden="1" x14ac:dyDescent="0.25">
      <c r="A122" s="143"/>
      <c r="B122" s="143"/>
      <c r="C122" s="144" t="s">
        <v>5</v>
      </c>
      <c r="D122" s="145" t="s">
        <v>43</v>
      </c>
      <c r="E122" s="146" t="s">
        <v>44</v>
      </c>
      <c r="F122" s="147"/>
      <c r="G122" s="143"/>
      <c r="H122" s="143"/>
      <c r="I122" s="143"/>
      <c r="J122" s="148"/>
      <c r="K122" s="149"/>
      <c r="L122" s="150"/>
    </row>
    <row r="123" spans="1:12" s="151" customFormat="1" ht="10.5" hidden="1" x14ac:dyDescent="0.25">
      <c r="C123" s="152"/>
      <c r="D123" s="153"/>
      <c r="E123" s="154"/>
      <c r="F123" s="147"/>
      <c r="J123" s="148"/>
      <c r="K123" s="155"/>
      <c r="L123" s="156"/>
    </row>
    <row r="124" spans="1:12" s="166" customFormat="1" ht="10.5" hidden="1" x14ac:dyDescent="0.25">
      <c r="A124" s="157" t="s">
        <v>45</v>
      </c>
      <c r="B124" s="158"/>
      <c r="C124" s="159" t="s">
        <v>8</v>
      </c>
      <c r="D124" s="160" t="s">
        <v>6</v>
      </c>
      <c r="E124" s="161" t="s">
        <v>46</v>
      </c>
      <c r="F124" s="162"/>
      <c r="G124" s="158"/>
      <c r="H124" s="158"/>
      <c r="I124" s="158"/>
      <c r="J124" s="163"/>
      <c r="K124" s="164"/>
      <c r="L124" s="165"/>
    </row>
    <row r="125" spans="1:12" s="166" customFormat="1" ht="10.5" hidden="1" x14ac:dyDescent="0.25">
      <c r="A125" s="167"/>
      <c r="B125" s="167"/>
      <c r="C125" s="167"/>
      <c r="D125" s="167"/>
      <c r="E125" s="168"/>
      <c r="F125" s="168"/>
      <c r="G125" s="167"/>
      <c r="H125" s="167"/>
      <c r="I125" s="167"/>
      <c r="J125" s="163"/>
      <c r="K125" s="169"/>
      <c r="L125" s="170"/>
    </row>
    <row r="126" spans="1:12" s="166" customFormat="1" ht="10.5" hidden="1" x14ac:dyDescent="0.25">
      <c r="A126" s="171" t="s">
        <v>45</v>
      </c>
      <c r="B126" s="2">
        <v>1</v>
      </c>
      <c r="C126" s="2"/>
      <c r="D126" s="3"/>
      <c r="E126" s="4"/>
      <c r="F126" s="172"/>
      <c r="G126" s="195"/>
      <c r="H126" s="196"/>
      <c r="I126" s="5">
        <f>G126*H126</f>
        <v>0</v>
      </c>
      <c r="J126" s="163"/>
      <c r="K126" s="197"/>
      <c r="L126" s="198">
        <f>G126*K126</f>
        <v>0</v>
      </c>
    </row>
    <row r="127" spans="1:12" s="166" customFormat="1" ht="10.5" hidden="1" x14ac:dyDescent="0.25">
      <c r="A127" s="171" t="s">
        <v>45</v>
      </c>
      <c r="B127" s="2">
        <v>2</v>
      </c>
      <c r="C127" s="2"/>
      <c r="D127" s="3"/>
      <c r="E127" s="4"/>
      <c r="F127" s="172"/>
      <c r="G127" s="195"/>
      <c r="H127" s="196"/>
      <c r="I127" s="5">
        <f>G127*H127</f>
        <v>0</v>
      </c>
      <c r="J127" s="163"/>
      <c r="K127" s="197"/>
      <c r="L127" s="198">
        <f>G127*K127</f>
        <v>0</v>
      </c>
    </row>
    <row r="128" spans="1:12" s="166" customFormat="1" ht="10.5" hidden="1" x14ac:dyDescent="0.25">
      <c r="A128" s="171" t="s">
        <v>45</v>
      </c>
      <c r="B128" s="2">
        <v>3</v>
      </c>
      <c r="C128" s="2"/>
      <c r="D128" s="3"/>
      <c r="E128" s="4"/>
      <c r="F128" s="172"/>
      <c r="G128" s="195"/>
      <c r="H128" s="196"/>
      <c r="I128" s="5">
        <f>G128*H128</f>
        <v>0</v>
      </c>
      <c r="J128" s="163"/>
      <c r="K128" s="197"/>
      <c r="L128" s="198">
        <f>G128*K128</f>
        <v>0</v>
      </c>
    </row>
    <row r="129" spans="1:12" s="166" customFormat="1" ht="10.5" hidden="1" x14ac:dyDescent="0.25">
      <c r="A129" s="175" t="s">
        <v>45</v>
      </c>
      <c r="B129" s="6">
        <v>4</v>
      </c>
      <c r="C129" s="6"/>
      <c r="D129" s="7"/>
      <c r="E129" s="8"/>
      <c r="F129" s="176"/>
      <c r="G129" s="203"/>
      <c r="H129" s="204"/>
      <c r="I129" s="62">
        <f>G129*H129</f>
        <v>0</v>
      </c>
      <c r="J129" s="163"/>
      <c r="K129" s="205"/>
      <c r="L129" s="206">
        <f>G129*K129</f>
        <v>0</v>
      </c>
    </row>
    <row r="130" spans="1:12" s="182" customFormat="1" ht="10.5" hidden="1" x14ac:dyDescent="0.25">
      <c r="A130" s="178"/>
      <c r="B130" s="178"/>
      <c r="C130" s="178"/>
      <c r="D130" s="178"/>
      <c r="E130" s="162" t="s">
        <v>47</v>
      </c>
      <c r="F130" s="162"/>
      <c r="G130" s="178"/>
      <c r="H130" s="178"/>
      <c r="I130" s="179">
        <f>SUM(I126:I129)</f>
        <v>0</v>
      </c>
      <c r="J130" s="178"/>
      <c r="K130" s="180"/>
      <c r="L130" s="181">
        <f>SUM(L126:L129)</f>
        <v>0</v>
      </c>
    </row>
    <row r="131" spans="1:12" s="166" customFormat="1" ht="10.5" hidden="1" x14ac:dyDescent="0.25">
      <c r="A131" s="163"/>
      <c r="B131" s="163"/>
      <c r="C131" s="163"/>
      <c r="D131" s="163"/>
      <c r="E131" s="162"/>
      <c r="F131" s="162"/>
      <c r="G131" s="178"/>
      <c r="H131" s="178"/>
      <c r="I131" s="179"/>
      <c r="J131" s="163"/>
      <c r="K131" s="183"/>
      <c r="L131" s="184"/>
    </row>
    <row r="132" spans="1:12" s="163" customFormat="1" ht="10.5" hidden="1" x14ac:dyDescent="0.25">
      <c r="A132" s="185" t="s">
        <v>49</v>
      </c>
      <c r="B132" s="186"/>
      <c r="C132" s="187" t="s">
        <v>8</v>
      </c>
      <c r="D132" s="188" t="s">
        <v>9</v>
      </c>
      <c r="E132" s="189" t="s">
        <v>48</v>
      </c>
      <c r="F132" s="162"/>
      <c r="G132" s="186"/>
      <c r="H132" s="186"/>
      <c r="I132" s="186"/>
      <c r="K132" s="190"/>
      <c r="L132" s="191"/>
    </row>
    <row r="133" spans="1:12" s="166" customFormat="1" ht="10.5" hidden="1" x14ac:dyDescent="0.25">
      <c r="A133" s="167"/>
      <c r="B133" s="167"/>
      <c r="C133" s="167"/>
      <c r="D133" s="167"/>
      <c r="E133" s="168"/>
      <c r="F133" s="192"/>
      <c r="G133" s="167"/>
      <c r="H133" s="167"/>
      <c r="I133" s="167"/>
      <c r="J133" s="163"/>
      <c r="K133" s="193"/>
      <c r="L133" s="194"/>
    </row>
    <row r="134" spans="1:12" s="166" customFormat="1" ht="10.5" hidden="1" x14ac:dyDescent="0.25">
      <c r="A134" s="171" t="s">
        <v>49</v>
      </c>
      <c r="B134" s="2">
        <v>1</v>
      </c>
      <c r="C134" s="2"/>
      <c r="D134" s="3"/>
      <c r="E134" s="4"/>
      <c r="F134" s="172"/>
      <c r="G134" s="195"/>
      <c r="H134" s="196"/>
      <c r="I134" s="5">
        <f>G134*H134</f>
        <v>0</v>
      </c>
      <c r="J134" s="163"/>
      <c r="K134" s="197"/>
      <c r="L134" s="198">
        <f>G134*K134</f>
        <v>0</v>
      </c>
    </row>
    <row r="135" spans="1:12" s="166" customFormat="1" ht="10.5" hidden="1" x14ac:dyDescent="0.25">
      <c r="A135" s="171" t="s">
        <v>49</v>
      </c>
      <c r="B135" s="2">
        <v>2</v>
      </c>
      <c r="C135" s="2"/>
      <c r="D135" s="3"/>
      <c r="E135" s="4"/>
      <c r="F135" s="172"/>
      <c r="G135" s="195"/>
      <c r="H135" s="196"/>
      <c r="I135" s="5">
        <f>G135*H135</f>
        <v>0</v>
      </c>
      <c r="J135" s="163"/>
      <c r="K135" s="197"/>
      <c r="L135" s="198">
        <f>G135*K135</f>
        <v>0</v>
      </c>
    </row>
    <row r="136" spans="1:12" s="166" customFormat="1" ht="10.5" hidden="1" x14ac:dyDescent="0.25">
      <c r="A136" s="171" t="s">
        <v>49</v>
      </c>
      <c r="B136" s="2">
        <v>3</v>
      </c>
      <c r="C136" s="2"/>
      <c r="D136" s="3"/>
      <c r="E136" s="4"/>
      <c r="F136" s="172"/>
      <c r="G136" s="195"/>
      <c r="H136" s="196"/>
      <c r="I136" s="5">
        <f>G136*H136</f>
        <v>0</v>
      </c>
      <c r="J136" s="163"/>
      <c r="K136" s="197"/>
      <c r="L136" s="198">
        <f>G136*K136</f>
        <v>0</v>
      </c>
    </row>
    <row r="137" spans="1:12" s="166" customFormat="1" ht="10.5" hidden="1" x14ac:dyDescent="0.25">
      <c r="A137" s="199" t="s">
        <v>49</v>
      </c>
      <c r="B137" s="200">
        <v>4</v>
      </c>
      <c r="C137" s="201"/>
      <c r="D137" s="201"/>
      <c r="E137" s="202"/>
      <c r="F137" s="192"/>
      <c r="G137" s="203"/>
      <c r="H137" s="204"/>
      <c r="I137" s="62">
        <f>G137*H137</f>
        <v>0</v>
      </c>
      <c r="J137" s="163"/>
      <c r="K137" s="205"/>
      <c r="L137" s="206">
        <f>G137*K137</f>
        <v>0</v>
      </c>
    </row>
    <row r="138" spans="1:12" s="163" customFormat="1" ht="10.5" hidden="1" x14ac:dyDescent="0.25">
      <c r="E138" s="162" t="s">
        <v>50</v>
      </c>
      <c r="F138" s="162"/>
      <c r="G138" s="178"/>
      <c r="H138" s="178"/>
      <c r="I138" s="179">
        <f>SUM(I134:I137)</f>
        <v>0</v>
      </c>
      <c r="K138" s="183"/>
      <c r="L138" s="181">
        <f>SUM(L134:L137)</f>
        <v>0</v>
      </c>
    </row>
    <row r="139" spans="1:12" s="163" customFormat="1" ht="11" hidden="1" thickBot="1" x14ac:dyDescent="0.3">
      <c r="E139" s="162"/>
      <c r="F139" s="162"/>
      <c r="G139" s="178"/>
      <c r="H139" s="178"/>
      <c r="I139" s="179"/>
      <c r="K139" s="183"/>
      <c r="L139" s="181"/>
    </row>
    <row r="140" spans="1:12" s="163" customFormat="1" ht="11" hidden="1" thickTop="1" x14ac:dyDescent="0.25">
      <c r="A140" s="207"/>
      <c r="B140" s="207"/>
      <c r="C140" s="207"/>
      <c r="D140" s="207"/>
      <c r="E140" s="208" t="s">
        <v>51</v>
      </c>
      <c r="F140" s="162"/>
      <c r="G140" s="209"/>
      <c r="H140" s="209"/>
      <c r="I140" s="210">
        <f>I130+I138</f>
        <v>0</v>
      </c>
      <c r="K140" s="211"/>
      <c r="L140" s="210">
        <f>L130+L138</f>
        <v>0</v>
      </c>
    </row>
    <row r="141" spans="1:12" hidden="1" x14ac:dyDescent="0.25"/>
    <row r="142" spans="1:12" s="151" customFormat="1" ht="10.5" hidden="1" x14ac:dyDescent="0.25">
      <c r="A142" s="143"/>
      <c r="B142" s="143"/>
      <c r="C142" s="144" t="s">
        <v>5</v>
      </c>
      <c r="D142" s="145" t="s">
        <v>52</v>
      </c>
      <c r="E142" s="146" t="s">
        <v>53</v>
      </c>
      <c r="F142" s="147"/>
      <c r="G142" s="143"/>
      <c r="H142" s="143"/>
      <c r="I142" s="143"/>
      <c r="J142" s="148"/>
      <c r="K142" s="149"/>
      <c r="L142" s="150"/>
    </row>
    <row r="143" spans="1:12" s="151" customFormat="1" ht="10.5" hidden="1" x14ac:dyDescent="0.25">
      <c r="C143" s="152"/>
      <c r="D143" s="153"/>
      <c r="E143" s="154"/>
      <c r="F143" s="147"/>
      <c r="J143" s="148"/>
      <c r="K143" s="155"/>
      <c r="L143" s="156"/>
    </row>
    <row r="144" spans="1:12" s="166" customFormat="1" ht="10.5" hidden="1" x14ac:dyDescent="0.25">
      <c r="A144" s="157" t="s">
        <v>54</v>
      </c>
      <c r="B144" s="158"/>
      <c r="C144" s="159" t="s">
        <v>8</v>
      </c>
      <c r="D144" s="160" t="s">
        <v>6</v>
      </c>
      <c r="E144" s="161" t="s">
        <v>58</v>
      </c>
      <c r="F144" s="162"/>
      <c r="G144" s="158"/>
      <c r="H144" s="158"/>
      <c r="I144" s="158"/>
      <c r="J144" s="163"/>
      <c r="K144" s="164"/>
      <c r="L144" s="165"/>
    </row>
    <row r="145" spans="1:12" s="166" customFormat="1" ht="10.5" hidden="1" x14ac:dyDescent="0.25">
      <c r="A145" s="167"/>
      <c r="B145" s="167"/>
      <c r="C145" s="167"/>
      <c r="D145" s="167"/>
      <c r="E145" s="168"/>
      <c r="F145" s="168"/>
      <c r="G145" s="167"/>
      <c r="H145" s="167"/>
      <c r="I145" s="167"/>
      <c r="J145" s="163"/>
      <c r="K145" s="169"/>
      <c r="L145" s="170"/>
    </row>
    <row r="146" spans="1:12" s="166" customFormat="1" ht="10.5" hidden="1" x14ac:dyDescent="0.25">
      <c r="A146" s="171" t="s">
        <v>54</v>
      </c>
      <c r="B146" s="2">
        <v>1</v>
      </c>
      <c r="C146" s="2"/>
      <c r="D146" s="3"/>
      <c r="E146" s="4"/>
      <c r="F146" s="172"/>
      <c r="G146" s="195"/>
      <c r="H146" s="196"/>
      <c r="I146" s="5">
        <f>G146*H146</f>
        <v>0</v>
      </c>
      <c r="J146" s="163"/>
      <c r="K146" s="197"/>
      <c r="L146" s="198">
        <f>G146*K146</f>
        <v>0</v>
      </c>
    </row>
    <row r="147" spans="1:12" s="166" customFormat="1" ht="10.5" hidden="1" x14ac:dyDescent="0.25">
      <c r="A147" s="171" t="s">
        <v>54</v>
      </c>
      <c r="B147" s="2">
        <v>2</v>
      </c>
      <c r="C147" s="2"/>
      <c r="D147" s="3"/>
      <c r="E147" s="4"/>
      <c r="F147" s="172"/>
      <c r="G147" s="195"/>
      <c r="H147" s="196"/>
      <c r="I147" s="5">
        <f>G147*H147</f>
        <v>0</v>
      </c>
      <c r="J147" s="163"/>
      <c r="K147" s="197"/>
      <c r="L147" s="198">
        <f>G147*K147</f>
        <v>0</v>
      </c>
    </row>
    <row r="148" spans="1:12" s="166" customFormat="1" ht="10.5" hidden="1" x14ac:dyDescent="0.25">
      <c r="A148" s="171" t="s">
        <v>54</v>
      </c>
      <c r="B148" s="2">
        <v>3</v>
      </c>
      <c r="C148" s="2"/>
      <c r="D148" s="3"/>
      <c r="E148" s="4"/>
      <c r="F148" s="172"/>
      <c r="G148" s="195"/>
      <c r="H148" s="196"/>
      <c r="I148" s="5">
        <f>G148*H148</f>
        <v>0</v>
      </c>
      <c r="J148" s="163"/>
      <c r="K148" s="197"/>
      <c r="L148" s="198">
        <f>G148*K148</f>
        <v>0</v>
      </c>
    </row>
    <row r="149" spans="1:12" s="166" customFormat="1" ht="10.5" hidden="1" x14ac:dyDescent="0.25">
      <c r="A149" s="175" t="s">
        <v>54</v>
      </c>
      <c r="B149" s="6">
        <v>4</v>
      </c>
      <c r="C149" s="6"/>
      <c r="D149" s="7"/>
      <c r="E149" s="8"/>
      <c r="F149" s="176"/>
      <c r="G149" s="203"/>
      <c r="H149" s="204"/>
      <c r="I149" s="62">
        <f>G149*H149</f>
        <v>0</v>
      </c>
      <c r="J149" s="163"/>
      <c r="K149" s="205"/>
      <c r="L149" s="206">
        <f>G149*K149</f>
        <v>0</v>
      </c>
    </row>
    <row r="150" spans="1:12" s="182" customFormat="1" ht="10.5" hidden="1" x14ac:dyDescent="0.25">
      <c r="A150" s="178"/>
      <c r="B150" s="178"/>
      <c r="C150" s="178"/>
      <c r="D150" s="178"/>
      <c r="E150" s="162" t="s">
        <v>57</v>
      </c>
      <c r="F150" s="162"/>
      <c r="G150" s="178"/>
      <c r="H150" s="178"/>
      <c r="I150" s="179">
        <f>SUM(I146:I149)</f>
        <v>0</v>
      </c>
      <c r="J150" s="178"/>
      <c r="K150" s="180"/>
      <c r="L150" s="181">
        <f>SUM(L146:L149)</f>
        <v>0</v>
      </c>
    </row>
    <row r="151" spans="1:12" s="166" customFormat="1" ht="10.5" hidden="1" x14ac:dyDescent="0.25">
      <c r="A151" s="163"/>
      <c r="B151" s="163"/>
      <c r="C151" s="163"/>
      <c r="D151" s="163"/>
      <c r="E151" s="162"/>
      <c r="F151" s="162"/>
      <c r="G151" s="178"/>
      <c r="H151" s="178"/>
      <c r="I151" s="179"/>
      <c r="J151" s="163"/>
      <c r="K151" s="183"/>
      <c r="L151" s="184"/>
    </row>
    <row r="152" spans="1:12" s="163" customFormat="1" ht="10.5" hidden="1" x14ac:dyDescent="0.25">
      <c r="A152" s="185" t="s">
        <v>55</v>
      </c>
      <c r="B152" s="186"/>
      <c r="C152" s="187" t="s">
        <v>8</v>
      </c>
      <c r="D152" s="188" t="s">
        <v>9</v>
      </c>
      <c r="E152" s="189" t="s">
        <v>56</v>
      </c>
      <c r="F152" s="162"/>
      <c r="G152" s="186"/>
      <c r="H152" s="186"/>
      <c r="I152" s="186"/>
      <c r="K152" s="190"/>
      <c r="L152" s="191"/>
    </row>
    <row r="153" spans="1:12" s="166" customFormat="1" ht="10.5" hidden="1" x14ac:dyDescent="0.25">
      <c r="A153" s="167"/>
      <c r="B153" s="167"/>
      <c r="C153" s="167"/>
      <c r="D153" s="167"/>
      <c r="E153" s="168"/>
      <c r="F153" s="192"/>
      <c r="G153" s="167"/>
      <c r="H153" s="167"/>
      <c r="I153" s="167"/>
      <c r="J153" s="163"/>
      <c r="K153" s="193"/>
      <c r="L153" s="194"/>
    </row>
    <row r="154" spans="1:12" s="166" customFormat="1" ht="10.5" hidden="1" x14ac:dyDescent="0.25">
      <c r="A154" s="171" t="s">
        <v>55</v>
      </c>
      <c r="B154" s="2">
        <v>1</v>
      </c>
      <c r="C154" s="2"/>
      <c r="D154" s="3"/>
      <c r="E154" s="4"/>
      <c r="F154" s="172"/>
      <c r="G154" s="195"/>
      <c r="H154" s="196"/>
      <c r="I154" s="5">
        <f>G154*H154</f>
        <v>0</v>
      </c>
      <c r="J154" s="163"/>
      <c r="K154" s="197"/>
      <c r="L154" s="198">
        <f>G154*K154</f>
        <v>0</v>
      </c>
    </row>
    <row r="155" spans="1:12" s="166" customFormat="1" ht="10.5" hidden="1" x14ac:dyDescent="0.25">
      <c r="A155" s="171" t="s">
        <v>55</v>
      </c>
      <c r="B155" s="2">
        <v>2</v>
      </c>
      <c r="C155" s="2"/>
      <c r="D155" s="3"/>
      <c r="E155" s="4"/>
      <c r="F155" s="172"/>
      <c r="G155" s="195"/>
      <c r="H155" s="196"/>
      <c r="I155" s="5">
        <f>G155*H155</f>
        <v>0</v>
      </c>
      <c r="J155" s="163"/>
      <c r="K155" s="197"/>
      <c r="L155" s="198">
        <f>G155*K155</f>
        <v>0</v>
      </c>
    </row>
    <row r="156" spans="1:12" s="166" customFormat="1" ht="10.5" hidden="1" x14ac:dyDescent="0.25">
      <c r="A156" s="171" t="s">
        <v>55</v>
      </c>
      <c r="B156" s="2">
        <v>3</v>
      </c>
      <c r="C156" s="2"/>
      <c r="D156" s="3"/>
      <c r="E156" s="4"/>
      <c r="F156" s="172"/>
      <c r="G156" s="195"/>
      <c r="H156" s="196"/>
      <c r="I156" s="5">
        <f>G156*H156</f>
        <v>0</v>
      </c>
      <c r="J156" s="163"/>
      <c r="K156" s="197"/>
      <c r="L156" s="198">
        <f>G156*K156</f>
        <v>0</v>
      </c>
    </row>
    <row r="157" spans="1:12" s="166" customFormat="1" ht="10.5" hidden="1" x14ac:dyDescent="0.25">
      <c r="A157" s="199" t="s">
        <v>55</v>
      </c>
      <c r="B157" s="200">
        <v>4</v>
      </c>
      <c r="C157" s="201"/>
      <c r="D157" s="201"/>
      <c r="E157" s="202"/>
      <c r="F157" s="192"/>
      <c r="G157" s="203"/>
      <c r="H157" s="204"/>
      <c r="I157" s="62">
        <f>G157*H157</f>
        <v>0</v>
      </c>
      <c r="J157" s="163"/>
      <c r="K157" s="205"/>
      <c r="L157" s="206">
        <f>G157*K157</f>
        <v>0</v>
      </c>
    </row>
    <row r="158" spans="1:12" s="163" customFormat="1" ht="10.5" hidden="1" x14ac:dyDescent="0.25">
      <c r="E158" s="162" t="s">
        <v>59</v>
      </c>
      <c r="F158" s="162"/>
      <c r="G158" s="178"/>
      <c r="H158" s="178"/>
      <c r="I158" s="179">
        <f>SUM(I154:I157)</f>
        <v>0</v>
      </c>
      <c r="K158" s="183"/>
      <c r="L158" s="181">
        <f>SUM(L154:L157)</f>
        <v>0</v>
      </c>
    </row>
    <row r="159" spans="1:12" s="163" customFormat="1" ht="11" hidden="1" thickBot="1" x14ac:dyDescent="0.3">
      <c r="E159" s="162"/>
      <c r="F159" s="162"/>
      <c r="G159" s="178"/>
      <c r="H159" s="178"/>
      <c r="I159" s="179"/>
      <c r="K159" s="183"/>
      <c r="L159" s="181"/>
    </row>
    <row r="160" spans="1:12" s="163" customFormat="1" ht="11" hidden="1" thickTop="1" x14ac:dyDescent="0.25">
      <c r="A160" s="207"/>
      <c r="B160" s="207"/>
      <c r="C160" s="207"/>
      <c r="D160" s="207"/>
      <c r="E160" s="208" t="s">
        <v>60</v>
      </c>
      <c r="F160" s="162"/>
      <c r="G160" s="209"/>
      <c r="H160" s="209"/>
      <c r="I160" s="210">
        <f>I150+I158</f>
        <v>0</v>
      </c>
      <c r="K160" s="211"/>
      <c r="L160" s="210">
        <f>L150+L158</f>
        <v>0</v>
      </c>
    </row>
    <row r="161" spans="1:12" hidden="1" x14ac:dyDescent="0.25"/>
    <row r="162" spans="1:12" s="151" customFormat="1" ht="10.5" hidden="1" x14ac:dyDescent="0.25">
      <c r="A162" s="143"/>
      <c r="B162" s="143"/>
      <c r="C162" s="144" t="s">
        <v>5</v>
      </c>
      <c r="D162" s="145" t="s">
        <v>61</v>
      </c>
      <c r="E162" s="146" t="s">
        <v>62</v>
      </c>
      <c r="F162" s="147"/>
      <c r="G162" s="143"/>
      <c r="H162" s="143"/>
      <c r="I162" s="143"/>
      <c r="J162" s="148"/>
      <c r="K162" s="149"/>
      <c r="L162" s="150"/>
    </row>
    <row r="163" spans="1:12" s="151" customFormat="1" ht="10.5" hidden="1" x14ac:dyDescent="0.25">
      <c r="C163" s="152"/>
      <c r="D163" s="153"/>
      <c r="E163" s="154"/>
      <c r="F163" s="147"/>
      <c r="J163" s="148"/>
      <c r="K163" s="155"/>
      <c r="L163" s="156"/>
    </row>
    <row r="164" spans="1:12" s="166" customFormat="1" ht="10.5" hidden="1" x14ac:dyDescent="0.25">
      <c r="A164" s="157" t="s">
        <v>63</v>
      </c>
      <c r="B164" s="158"/>
      <c r="C164" s="159" t="s">
        <v>8</v>
      </c>
      <c r="D164" s="160" t="s">
        <v>6</v>
      </c>
      <c r="E164" s="161" t="s">
        <v>65</v>
      </c>
      <c r="F164" s="162"/>
      <c r="G164" s="158"/>
      <c r="H164" s="158"/>
      <c r="I164" s="158"/>
      <c r="J164" s="163"/>
      <c r="K164" s="164"/>
      <c r="L164" s="165"/>
    </row>
    <row r="165" spans="1:12" s="166" customFormat="1" ht="10.5" hidden="1" x14ac:dyDescent="0.25">
      <c r="A165" s="167"/>
      <c r="B165" s="167"/>
      <c r="C165" s="167"/>
      <c r="D165" s="167"/>
      <c r="E165" s="168"/>
      <c r="F165" s="168"/>
      <c r="G165" s="167"/>
      <c r="H165" s="167"/>
      <c r="I165" s="167"/>
      <c r="J165" s="163"/>
      <c r="K165" s="169"/>
      <c r="L165" s="170"/>
    </row>
    <row r="166" spans="1:12" s="166" customFormat="1" ht="10.5" hidden="1" x14ac:dyDescent="0.25">
      <c r="A166" s="171" t="s">
        <v>63</v>
      </c>
      <c r="B166" s="2">
        <v>1</v>
      </c>
      <c r="C166" s="2"/>
      <c r="D166" s="3"/>
      <c r="E166" s="4"/>
      <c r="F166" s="172"/>
      <c r="G166" s="195"/>
      <c r="H166" s="196"/>
      <c r="I166" s="5">
        <f>G166*H166</f>
        <v>0</v>
      </c>
      <c r="J166" s="163"/>
      <c r="K166" s="197"/>
      <c r="L166" s="198">
        <f>G166*K166</f>
        <v>0</v>
      </c>
    </row>
    <row r="167" spans="1:12" s="166" customFormat="1" ht="10.5" hidden="1" x14ac:dyDescent="0.25">
      <c r="A167" s="171" t="s">
        <v>63</v>
      </c>
      <c r="B167" s="2">
        <v>2</v>
      </c>
      <c r="C167" s="2"/>
      <c r="D167" s="3"/>
      <c r="E167" s="4"/>
      <c r="F167" s="172"/>
      <c r="G167" s="195"/>
      <c r="H167" s="196"/>
      <c r="I167" s="5">
        <f>G167*H167</f>
        <v>0</v>
      </c>
      <c r="J167" s="163"/>
      <c r="K167" s="197"/>
      <c r="L167" s="198">
        <f>G167*K167</f>
        <v>0</v>
      </c>
    </row>
    <row r="168" spans="1:12" s="166" customFormat="1" ht="10.5" hidden="1" x14ac:dyDescent="0.25">
      <c r="A168" s="171" t="s">
        <v>63</v>
      </c>
      <c r="B168" s="2">
        <v>3</v>
      </c>
      <c r="C168" s="2"/>
      <c r="D168" s="3"/>
      <c r="E168" s="4"/>
      <c r="F168" s="172"/>
      <c r="G168" s="195"/>
      <c r="H168" s="196"/>
      <c r="I168" s="5">
        <f>G168*H168</f>
        <v>0</v>
      </c>
      <c r="J168" s="163"/>
      <c r="K168" s="197"/>
      <c r="L168" s="198">
        <f>G168*K168</f>
        <v>0</v>
      </c>
    </row>
    <row r="169" spans="1:12" s="166" customFormat="1" ht="10.5" hidden="1" x14ac:dyDescent="0.25">
      <c r="A169" s="175" t="s">
        <v>63</v>
      </c>
      <c r="B169" s="6">
        <v>4</v>
      </c>
      <c r="C169" s="6"/>
      <c r="D169" s="7"/>
      <c r="E169" s="8"/>
      <c r="F169" s="176"/>
      <c r="G169" s="203"/>
      <c r="H169" s="204"/>
      <c r="I169" s="62">
        <f>G169*H169</f>
        <v>0</v>
      </c>
      <c r="J169" s="163"/>
      <c r="K169" s="205"/>
      <c r="L169" s="206">
        <f>G169*K169</f>
        <v>0</v>
      </c>
    </row>
    <row r="170" spans="1:12" s="182" customFormat="1" ht="10.5" hidden="1" x14ac:dyDescent="0.25">
      <c r="A170" s="178"/>
      <c r="B170" s="178"/>
      <c r="C170" s="178"/>
      <c r="D170" s="178"/>
      <c r="E170" s="162" t="s">
        <v>66</v>
      </c>
      <c r="F170" s="162"/>
      <c r="G170" s="178"/>
      <c r="H170" s="178"/>
      <c r="I170" s="179">
        <f>SUM(I166:I169)</f>
        <v>0</v>
      </c>
      <c r="J170" s="178"/>
      <c r="K170" s="180"/>
      <c r="L170" s="181">
        <f>SUM(L166:L169)</f>
        <v>0</v>
      </c>
    </row>
    <row r="171" spans="1:12" s="166" customFormat="1" ht="10.5" hidden="1" x14ac:dyDescent="0.25">
      <c r="A171" s="163"/>
      <c r="B171" s="163"/>
      <c r="C171" s="163"/>
      <c r="D171" s="163"/>
      <c r="E171" s="162"/>
      <c r="F171" s="162"/>
      <c r="G171" s="178"/>
      <c r="H171" s="178"/>
      <c r="I171" s="179"/>
      <c r="J171" s="163"/>
      <c r="K171" s="183"/>
      <c r="L171" s="184"/>
    </row>
    <row r="172" spans="1:12" s="163" customFormat="1" ht="10.5" hidden="1" x14ac:dyDescent="0.25">
      <c r="A172" s="185" t="s">
        <v>64</v>
      </c>
      <c r="B172" s="186"/>
      <c r="C172" s="187" t="s">
        <v>8</v>
      </c>
      <c r="D172" s="188" t="s">
        <v>9</v>
      </c>
      <c r="E172" s="189" t="s">
        <v>67</v>
      </c>
      <c r="F172" s="162"/>
      <c r="G172" s="186"/>
      <c r="H172" s="186"/>
      <c r="I172" s="186"/>
      <c r="K172" s="190"/>
      <c r="L172" s="191"/>
    </row>
    <row r="173" spans="1:12" s="166" customFormat="1" ht="10.5" hidden="1" x14ac:dyDescent="0.25">
      <c r="A173" s="167"/>
      <c r="B173" s="167"/>
      <c r="C173" s="167"/>
      <c r="D173" s="167"/>
      <c r="E173" s="168"/>
      <c r="F173" s="192"/>
      <c r="G173" s="167"/>
      <c r="H173" s="167"/>
      <c r="I173" s="167"/>
      <c r="J173" s="163"/>
      <c r="K173" s="193"/>
      <c r="L173" s="194"/>
    </row>
    <row r="174" spans="1:12" s="166" customFormat="1" ht="10.5" hidden="1" x14ac:dyDescent="0.25">
      <c r="A174" s="171" t="s">
        <v>64</v>
      </c>
      <c r="B174" s="2">
        <v>1</v>
      </c>
      <c r="C174" s="2"/>
      <c r="D174" s="3"/>
      <c r="E174" s="4"/>
      <c r="F174" s="172"/>
      <c r="G174" s="195"/>
      <c r="H174" s="196"/>
      <c r="I174" s="5">
        <f>G174*H174</f>
        <v>0</v>
      </c>
      <c r="J174" s="163"/>
      <c r="K174" s="197"/>
      <c r="L174" s="198">
        <f>G174*K174</f>
        <v>0</v>
      </c>
    </row>
    <row r="175" spans="1:12" s="166" customFormat="1" ht="10.5" hidden="1" x14ac:dyDescent="0.25">
      <c r="A175" s="171" t="s">
        <v>64</v>
      </c>
      <c r="B175" s="2">
        <v>2</v>
      </c>
      <c r="C175" s="2"/>
      <c r="D175" s="3"/>
      <c r="E175" s="4"/>
      <c r="F175" s="172"/>
      <c r="G175" s="195"/>
      <c r="H175" s="196"/>
      <c r="I175" s="5">
        <f>G175*H175</f>
        <v>0</v>
      </c>
      <c r="J175" s="163"/>
      <c r="K175" s="197"/>
      <c r="L175" s="198">
        <f>G175*K175</f>
        <v>0</v>
      </c>
    </row>
    <row r="176" spans="1:12" s="166" customFormat="1" ht="10.5" hidden="1" x14ac:dyDescent="0.25">
      <c r="A176" s="171" t="s">
        <v>64</v>
      </c>
      <c r="B176" s="2">
        <v>3</v>
      </c>
      <c r="C176" s="2"/>
      <c r="D176" s="3"/>
      <c r="E176" s="4"/>
      <c r="F176" s="172"/>
      <c r="G176" s="195"/>
      <c r="H176" s="196"/>
      <c r="I176" s="5">
        <f>G176*H176</f>
        <v>0</v>
      </c>
      <c r="J176" s="163"/>
      <c r="K176" s="197"/>
      <c r="L176" s="198">
        <f>G176*K176</f>
        <v>0</v>
      </c>
    </row>
    <row r="177" spans="1:12" s="166" customFormat="1" ht="10.5" hidden="1" x14ac:dyDescent="0.25">
      <c r="A177" s="199" t="s">
        <v>64</v>
      </c>
      <c r="B177" s="200">
        <v>4</v>
      </c>
      <c r="C177" s="201"/>
      <c r="D177" s="201"/>
      <c r="E177" s="202"/>
      <c r="F177" s="192"/>
      <c r="G177" s="203"/>
      <c r="H177" s="204"/>
      <c r="I177" s="62">
        <f>G177*H177</f>
        <v>0</v>
      </c>
      <c r="J177" s="163"/>
      <c r="K177" s="205"/>
      <c r="L177" s="206">
        <f>G177*K177</f>
        <v>0</v>
      </c>
    </row>
    <row r="178" spans="1:12" s="163" customFormat="1" ht="10.5" hidden="1" x14ac:dyDescent="0.25">
      <c r="E178" s="162" t="s">
        <v>68</v>
      </c>
      <c r="F178" s="162"/>
      <c r="G178" s="178"/>
      <c r="H178" s="178"/>
      <c r="I178" s="179">
        <f>SUM(I174:I177)</f>
        <v>0</v>
      </c>
      <c r="K178" s="183"/>
      <c r="L178" s="181">
        <f>SUM(L174:L177)</f>
        <v>0</v>
      </c>
    </row>
    <row r="179" spans="1:12" s="163" customFormat="1" ht="11" hidden="1" thickBot="1" x14ac:dyDescent="0.3">
      <c r="E179" s="162"/>
      <c r="F179" s="162"/>
      <c r="G179" s="178"/>
      <c r="H179" s="178"/>
      <c r="I179" s="179"/>
      <c r="K179" s="183"/>
      <c r="L179" s="181"/>
    </row>
    <row r="180" spans="1:12" s="163" customFormat="1" ht="11" hidden="1" thickTop="1" x14ac:dyDescent="0.25">
      <c r="A180" s="207"/>
      <c r="B180" s="207"/>
      <c r="C180" s="207"/>
      <c r="D180" s="207"/>
      <c r="E180" s="208" t="s">
        <v>69</v>
      </c>
      <c r="F180" s="162"/>
      <c r="G180" s="209"/>
      <c r="H180" s="209"/>
      <c r="I180" s="210">
        <f>I170+I178</f>
        <v>0</v>
      </c>
      <c r="K180" s="211"/>
      <c r="L180" s="210">
        <f>L170+L178</f>
        <v>0</v>
      </c>
    </row>
    <row r="181" spans="1:12" s="163" customFormat="1" ht="10.5" hidden="1" x14ac:dyDescent="0.25">
      <c r="C181" s="178"/>
      <c r="D181" s="212"/>
      <c r="E181" s="162"/>
      <c r="F181" s="162"/>
      <c r="K181" s="183"/>
      <c r="L181" s="184"/>
    </row>
    <row r="182" spans="1:12" s="151" customFormat="1" ht="10.5" hidden="1" x14ac:dyDescent="0.25">
      <c r="A182" s="143"/>
      <c r="B182" s="143"/>
      <c r="C182" s="144" t="s">
        <v>5</v>
      </c>
      <c r="D182" s="145" t="s">
        <v>70</v>
      </c>
      <c r="E182" s="146" t="s">
        <v>71</v>
      </c>
      <c r="F182" s="147"/>
      <c r="G182" s="143"/>
      <c r="H182" s="143"/>
      <c r="I182" s="143"/>
      <c r="J182" s="148"/>
      <c r="K182" s="149"/>
      <c r="L182" s="150"/>
    </row>
    <row r="183" spans="1:12" s="151" customFormat="1" ht="10.5" hidden="1" x14ac:dyDescent="0.25">
      <c r="C183" s="152"/>
      <c r="D183" s="153"/>
      <c r="E183" s="154"/>
      <c r="F183" s="147"/>
      <c r="J183" s="148"/>
      <c r="K183" s="155"/>
      <c r="L183" s="156"/>
    </row>
    <row r="184" spans="1:12" s="166" customFormat="1" ht="10.5" hidden="1" x14ac:dyDescent="0.25">
      <c r="A184" s="157" t="s">
        <v>72</v>
      </c>
      <c r="B184" s="158"/>
      <c r="C184" s="159" t="s">
        <v>8</v>
      </c>
      <c r="D184" s="160" t="s">
        <v>6</v>
      </c>
      <c r="E184" s="161" t="s">
        <v>73</v>
      </c>
      <c r="F184" s="162"/>
      <c r="G184" s="158"/>
      <c r="H184" s="158"/>
      <c r="I184" s="158"/>
      <c r="J184" s="163"/>
      <c r="K184" s="164"/>
      <c r="L184" s="165"/>
    </row>
    <row r="185" spans="1:12" s="166" customFormat="1" ht="10.5" hidden="1" x14ac:dyDescent="0.25">
      <c r="A185" s="167"/>
      <c r="B185" s="167"/>
      <c r="C185" s="167"/>
      <c r="D185" s="167"/>
      <c r="E185" s="168"/>
      <c r="F185" s="168"/>
      <c r="G185" s="167"/>
      <c r="H185" s="167"/>
      <c r="I185" s="167"/>
      <c r="J185" s="163"/>
      <c r="K185" s="169"/>
      <c r="L185" s="170"/>
    </row>
    <row r="186" spans="1:12" s="166" customFormat="1" ht="10.5" hidden="1" x14ac:dyDescent="0.25">
      <c r="A186" s="171" t="s">
        <v>72</v>
      </c>
      <c r="B186" s="2">
        <v>1</v>
      </c>
      <c r="C186" s="2"/>
      <c r="D186" s="3"/>
      <c r="E186" s="4"/>
      <c r="F186" s="172"/>
      <c r="G186" s="195"/>
      <c r="H186" s="196"/>
      <c r="I186" s="5">
        <f>G186*H186</f>
        <v>0</v>
      </c>
      <c r="J186" s="163"/>
      <c r="K186" s="197"/>
      <c r="L186" s="198">
        <f>G186*K186</f>
        <v>0</v>
      </c>
    </row>
    <row r="187" spans="1:12" s="166" customFormat="1" ht="10.5" hidden="1" x14ac:dyDescent="0.25">
      <c r="A187" s="171" t="s">
        <v>72</v>
      </c>
      <c r="B187" s="2">
        <v>2</v>
      </c>
      <c r="C187" s="2"/>
      <c r="D187" s="3"/>
      <c r="E187" s="4"/>
      <c r="F187" s="172"/>
      <c r="G187" s="195"/>
      <c r="H187" s="196"/>
      <c r="I187" s="5">
        <f>G187*H187</f>
        <v>0</v>
      </c>
      <c r="J187" s="163"/>
      <c r="K187" s="197"/>
      <c r="L187" s="198">
        <f>G187*K187</f>
        <v>0</v>
      </c>
    </row>
    <row r="188" spans="1:12" s="166" customFormat="1" ht="10.5" hidden="1" x14ac:dyDescent="0.25">
      <c r="A188" s="171" t="s">
        <v>72</v>
      </c>
      <c r="B188" s="2">
        <v>3</v>
      </c>
      <c r="C188" s="2"/>
      <c r="D188" s="3"/>
      <c r="E188" s="4"/>
      <c r="F188" s="172"/>
      <c r="G188" s="195"/>
      <c r="H188" s="196"/>
      <c r="I188" s="5">
        <f>G188*H188</f>
        <v>0</v>
      </c>
      <c r="J188" s="163"/>
      <c r="K188" s="197"/>
      <c r="L188" s="198">
        <f>G188*K188</f>
        <v>0</v>
      </c>
    </row>
    <row r="189" spans="1:12" s="166" customFormat="1" ht="10.5" hidden="1" x14ac:dyDescent="0.25">
      <c r="A189" s="175" t="s">
        <v>72</v>
      </c>
      <c r="B189" s="6">
        <v>4</v>
      </c>
      <c r="C189" s="6"/>
      <c r="D189" s="7"/>
      <c r="E189" s="8"/>
      <c r="F189" s="176"/>
      <c r="G189" s="203"/>
      <c r="H189" s="204"/>
      <c r="I189" s="62">
        <f>G189*H189</f>
        <v>0</v>
      </c>
      <c r="J189" s="163"/>
      <c r="K189" s="205"/>
      <c r="L189" s="206">
        <f>G189*K189</f>
        <v>0</v>
      </c>
    </row>
    <row r="190" spans="1:12" s="182" customFormat="1" ht="10.5" hidden="1" x14ac:dyDescent="0.25">
      <c r="A190" s="178"/>
      <c r="B190" s="178"/>
      <c r="C190" s="178"/>
      <c r="D190" s="178"/>
      <c r="E190" s="162" t="s">
        <v>74</v>
      </c>
      <c r="F190" s="162"/>
      <c r="G190" s="178"/>
      <c r="H190" s="178"/>
      <c r="I190" s="179">
        <f>SUM(I186:I189)</f>
        <v>0</v>
      </c>
      <c r="J190" s="178"/>
      <c r="K190" s="180"/>
      <c r="L190" s="181">
        <f>SUM(L186:L189)</f>
        <v>0</v>
      </c>
    </row>
    <row r="191" spans="1:12" s="166" customFormat="1" ht="10.5" hidden="1" x14ac:dyDescent="0.25">
      <c r="A191" s="163"/>
      <c r="B191" s="163"/>
      <c r="C191" s="163"/>
      <c r="D191" s="163"/>
      <c r="E191" s="162"/>
      <c r="F191" s="162"/>
      <c r="G191" s="178"/>
      <c r="H191" s="178"/>
      <c r="I191" s="179"/>
      <c r="J191" s="163"/>
      <c r="K191" s="183"/>
      <c r="L191" s="184"/>
    </row>
    <row r="192" spans="1:12" s="163" customFormat="1" ht="10.5" hidden="1" x14ac:dyDescent="0.25">
      <c r="A192" s="185" t="s">
        <v>75</v>
      </c>
      <c r="B192" s="186"/>
      <c r="C192" s="187" t="s">
        <v>8</v>
      </c>
      <c r="D192" s="188" t="s">
        <v>9</v>
      </c>
      <c r="E192" s="189" t="s">
        <v>76</v>
      </c>
      <c r="F192" s="162"/>
      <c r="G192" s="186"/>
      <c r="H192" s="186"/>
      <c r="I192" s="186"/>
      <c r="K192" s="190"/>
      <c r="L192" s="191"/>
    </row>
    <row r="193" spans="1:12" s="166" customFormat="1" ht="10.5" hidden="1" x14ac:dyDescent="0.25">
      <c r="A193" s="167"/>
      <c r="B193" s="167"/>
      <c r="C193" s="167"/>
      <c r="D193" s="167"/>
      <c r="E193" s="168"/>
      <c r="F193" s="192"/>
      <c r="G193" s="167"/>
      <c r="H193" s="167"/>
      <c r="I193" s="167"/>
      <c r="J193" s="163"/>
      <c r="K193" s="193"/>
      <c r="L193" s="194"/>
    </row>
    <row r="194" spans="1:12" s="166" customFormat="1" ht="10.5" hidden="1" x14ac:dyDescent="0.25">
      <c r="A194" s="171" t="s">
        <v>75</v>
      </c>
      <c r="B194" s="2">
        <v>1</v>
      </c>
      <c r="C194" s="2"/>
      <c r="D194" s="3"/>
      <c r="E194" s="4"/>
      <c r="F194" s="172"/>
      <c r="G194" s="195"/>
      <c r="H194" s="196"/>
      <c r="I194" s="5">
        <f>G194*H194</f>
        <v>0</v>
      </c>
      <c r="J194" s="163"/>
      <c r="K194" s="197"/>
      <c r="L194" s="198">
        <f>G194*K194</f>
        <v>0</v>
      </c>
    </row>
    <row r="195" spans="1:12" s="166" customFormat="1" ht="10.5" hidden="1" x14ac:dyDescent="0.25">
      <c r="A195" s="171" t="s">
        <v>75</v>
      </c>
      <c r="B195" s="2">
        <v>2</v>
      </c>
      <c r="C195" s="2"/>
      <c r="D195" s="3"/>
      <c r="E195" s="4"/>
      <c r="F195" s="172"/>
      <c r="G195" s="195"/>
      <c r="H195" s="196"/>
      <c r="I195" s="5">
        <f>G195*H195</f>
        <v>0</v>
      </c>
      <c r="J195" s="163"/>
      <c r="K195" s="197"/>
      <c r="L195" s="198">
        <f>G195*K195</f>
        <v>0</v>
      </c>
    </row>
    <row r="196" spans="1:12" s="166" customFormat="1" ht="10.5" hidden="1" x14ac:dyDescent="0.25">
      <c r="A196" s="171" t="s">
        <v>75</v>
      </c>
      <c r="B196" s="2">
        <v>3</v>
      </c>
      <c r="C196" s="2"/>
      <c r="D196" s="3"/>
      <c r="E196" s="4"/>
      <c r="F196" s="172"/>
      <c r="G196" s="195"/>
      <c r="H196" s="196"/>
      <c r="I196" s="5">
        <f>G196*H196</f>
        <v>0</v>
      </c>
      <c r="J196" s="163"/>
      <c r="K196" s="197"/>
      <c r="L196" s="198">
        <f>G196*K196</f>
        <v>0</v>
      </c>
    </row>
    <row r="197" spans="1:12" s="166" customFormat="1" ht="10.5" hidden="1" x14ac:dyDescent="0.25">
      <c r="A197" s="199" t="s">
        <v>75</v>
      </c>
      <c r="B197" s="200">
        <v>4</v>
      </c>
      <c r="C197" s="201"/>
      <c r="D197" s="201"/>
      <c r="E197" s="202"/>
      <c r="F197" s="192"/>
      <c r="G197" s="203"/>
      <c r="H197" s="204"/>
      <c r="I197" s="62">
        <f>G197*H197</f>
        <v>0</v>
      </c>
      <c r="J197" s="163"/>
      <c r="K197" s="205"/>
      <c r="L197" s="206">
        <f>G197*K197</f>
        <v>0</v>
      </c>
    </row>
    <row r="198" spans="1:12" s="163" customFormat="1" ht="10.5" hidden="1" x14ac:dyDescent="0.25">
      <c r="E198" s="162" t="s">
        <v>77</v>
      </c>
      <c r="F198" s="162"/>
      <c r="G198" s="178"/>
      <c r="H198" s="178"/>
      <c r="I198" s="179">
        <f>SUM(I194:I197)</f>
        <v>0</v>
      </c>
      <c r="K198" s="183"/>
      <c r="L198" s="181">
        <f>SUM(L194:L197)</f>
        <v>0</v>
      </c>
    </row>
    <row r="199" spans="1:12" s="163" customFormat="1" ht="11" hidden="1" thickBot="1" x14ac:dyDescent="0.3">
      <c r="E199" s="162"/>
      <c r="F199" s="162"/>
      <c r="G199" s="178"/>
      <c r="H199" s="178"/>
      <c r="I199" s="179"/>
      <c r="K199" s="183"/>
      <c r="L199" s="181"/>
    </row>
    <row r="200" spans="1:12" s="163" customFormat="1" ht="11" hidden="1" thickTop="1" x14ac:dyDescent="0.25">
      <c r="A200" s="207"/>
      <c r="B200" s="207"/>
      <c r="C200" s="207"/>
      <c r="D200" s="207"/>
      <c r="E200" s="208" t="s">
        <v>78</v>
      </c>
      <c r="F200" s="162"/>
      <c r="G200" s="209"/>
      <c r="H200" s="209"/>
      <c r="I200" s="210">
        <f>I190+I198</f>
        <v>0</v>
      </c>
      <c r="K200" s="211"/>
      <c r="L200" s="210">
        <f>L190+L198</f>
        <v>0</v>
      </c>
    </row>
    <row r="201" spans="1:12" hidden="1" x14ac:dyDescent="0.25"/>
    <row r="202" spans="1:12" s="151" customFormat="1" ht="10.5" hidden="1" x14ac:dyDescent="0.25">
      <c r="A202" s="143"/>
      <c r="B202" s="143"/>
      <c r="C202" s="144" t="s">
        <v>5</v>
      </c>
      <c r="D202" s="145" t="s">
        <v>79</v>
      </c>
      <c r="E202" s="146" t="s">
        <v>80</v>
      </c>
      <c r="F202" s="147"/>
      <c r="G202" s="143"/>
      <c r="H202" s="143"/>
      <c r="I202" s="143"/>
      <c r="J202" s="148"/>
      <c r="K202" s="149"/>
      <c r="L202" s="150"/>
    </row>
    <row r="203" spans="1:12" s="151" customFormat="1" ht="10.5" hidden="1" x14ac:dyDescent="0.25">
      <c r="C203" s="152"/>
      <c r="D203" s="153"/>
      <c r="E203" s="154"/>
      <c r="F203" s="147"/>
      <c r="J203" s="148"/>
      <c r="K203" s="155"/>
      <c r="L203" s="156"/>
    </row>
    <row r="204" spans="1:12" s="166" customFormat="1" ht="10.5" hidden="1" x14ac:dyDescent="0.25">
      <c r="A204" s="157" t="s">
        <v>82</v>
      </c>
      <c r="B204" s="158"/>
      <c r="C204" s="159" t="s">
        <v>8</v>
      </c>
      <c r="D204" s="160" t="s">
        <v>6</v>
      </c>
      <c r="E204" s="161" t="s">
        <v>81</v>
      </c>
      <c r="F204" s="162"/>
      <c r="G204" s="158"/>
      <c r="H204" s="158"/>
      <c r="I204" s="158"/>
      <c r="J204" s="163"/>
      <c r="K204" s="164"/>
      <c r="L204" s="165"/>
    </row>
    <row r="205" spans="1:12" s="166" customFormat="1" ht="10.5" hidden="1" x14ac:dyDescent="0.25">
      <c r="A205" s="167"/>
      <c r="B205" s="167"/>
      <c r="C205" s="167"/>
      <c r="D205" s="167"/>
      <c r="E205" s="168"/>
      <c r="F205" s="168"/>
      <c r="G205" s="167"/>
      <c r="H205" s="167"/>
      <c r="I205" s="167"/>
      <c r="J205" s="163"/>
      <c r="K205" s="169"/>
      <c r="L205" s="170"/>
    </row>
    <row r="206" spans="1:12" s="166" customFormat="1" ht="10.5" hidden="1" x14ac:dyDescent="0.25">
      <c r="A206" s="171" t="s">
        <v>82</v>
      </c>
      <c r="B206" s="2">
        <v>1</v>
      </c>
      <c r="C206" s="2"/>
      <c r="D206" s="3"/>
      <c r="E206" s="4"/>
      <c r="F206" s="172"/>
      <c r="G206" s="195"/>
      <c r="H206" s="196"/>
      <c r="I206" s="5">
        <f>G206*H206</f>
        <v>0</v>
      </c>
      <c r="J206" s="163"/>
      <c r="K206" s="197"/>
      <c r="L206" s="198">
        <f>G206*K206</f>
        <v>0</v>
      </c>
    </row>
    <row r="207" spans="1:12" s="166" customFormat="1" ht="10.5" hidden="1" x14ac:dyDescent="0.25">
      <c r="A207" s="171" t="s">
        <v>82</v>
      </c>
      <c r="B207" s="2">
        <v>2</v>
      </c>
      <c r="C207" s="2"/>
      <c r="D207" s="3"/>
      <c r="E207" s="4"/>
      <c r="F207" s="172"/>
      <c r="G207" s="195"/>
      <c r="H207" s="196"/>
      <c r="I207" s="5">
        <f>G207*H207</f>
        <v>0</v>
      </c>
      <c r="J207" s="163"/>
      <c r="K207" s="197"/>
      <c r="L207" s="198">
        <f>G207*K207</f>
        <v>0</v>
      </c>
    </row>
    <row r="208" spans="1:12" s="166" customFormat="1" ht="10.5" hidden="1" x14ac:dyDescent="0.25">
      <c r="A208" s="171" t="s">
        <v>82</v>
      </c>
      <c r="B208" s="2">
        <v>3</v>
      </c>
      <c r="C208" s="2"/>
      <c r="D208" s="3"/>
      <c r="E208" s="4"/>
      <c r="F208" s="172"/>
      <c r="G208" s="195"/>
      <c r="H208" s="196"/>
      <c r="I208" s="5">
        <f>G208*H208</f>
        <v>0</v>
      </c>
      <c r="J208" s="163"/>
      <c r="K208" s="197"/>
      <c r="L208" s="198">
        <f>G208*K208</f>
        <v>0</v>
      </c>
    </row>
    <row r="209" spans="1:13" s="166" customFormat="1" ht="10.5" hidden="1" x14ac:dyDescent="0.25">
      <c r="A209" s="175" t="s">
        <v>82</v>
      </c>
      <c r="B209" s="6">
        <v>4</v>
      </c>
      <c r="C209" s="6"/>
      <c r="D209" s="7"/>
      <c r="E209" s="8"/>
      <c r="F209" s="176"/>
      <c r="G209" s="203"/>
      <c r="H209" s="204"/>
      <c r="I209" s="62">
        <f>G209*H209</f>
        <v>0</v>
      </c>
      <c r="J209" s="163"/>
      <c r="K209" s="205"/>
      <c r="L209" s="206">
        <f>G209*K209</f>
        <v>0</v>
      </c>
    </row>
    <row r="210" spans="1:13" s="182" customFormat="1" ht="10.5" hidden="1" x14ac:dyDescent="0.25">
      <c r="A210" s="178"/>
      <c r="B210" s="178"/>
      <c r="C210" s="178"/>
      <c r="D210" s="178"/>
      <c r="E210" s="162" t="s">
        <v>14</v>
      </c>
      <c r="F210" s="162"/>
      <c r="G210" s="178"/>
      <c r="H210" s="178"/>
      <c r="I210" s="179">
        <f>SUM(I206:I209)</f>
        <v>0</v>
      </c>
      <c r="J210" s="178"/>
      <c r="K210" s="180"/>
      <c r="L210" s="181">
        <f>SUM(L206:L209)</f>
        <v>0</v>
      </c>
    </row>
    <row r="211" spans="1:13" s="166" customFormat="1" ht="10.5" hidden="1" x14ac:dyDescent="0.25">
      <c r="A211" s="163"/>
      <c r="B211" s="163"/>
      <c r="C211" s="163"/>
      <c r="D211" s="163"/>
      <c r="E211" s="162"/>
      <c r="F211" s="162"/>
      <c r="G211" s="178"/>
      <c r="H211" s="178"/>
      <c r="I211" s="179"/>
      <c r="J211" s="163"/>
      <c r="K211" s="183"/>
      <c r="L211" s="184"/>
    </row>
    <row r="212" spans="1:13" s="163" customFormat="1" ht="10.5" hidden="1" x14ac:dyDescent="0.25">
      <c r="A212" s="185" t="s">
        <v>83</v>
      </c>
      <c r="B212" s="186"/>
      <c r="C212" s="187" t="s">
        <v>8</v>
      </c>
      <c r="D212" s="188" t="s">
        <v>9</v>
      </c>
      <c r="E212" s="189" t="s">
        <v>85</v>
      </c>
      <c r="F212" s="162"/>
      <c r="G212" s="186"/>
      <c r="H212" s="186"/>
      <c r="I212" s="186"/>
      <c r="K212" s="190"/>
      <c r="L212" s="191"/>
    </row>
    <row r="213" spans="1:13" s="166" customFormat="1" ht="10.5" hidden="1" x14ac:dyDescent="0.25">
      <c r="A213" s="167"/>
      <c r="B213" s="167"/>
      <c r="C213" s="167"/>
      <c r="D213" s="167"/>
      <c r="E213" s="168"/>
      <c r="F213" s="192"/>
      <c r="G213" s="167"/>
      <c r="H213" s="167"/>
      <c r="I213" s="167"/>
      <c r="J213" s="163"/>
      <c r="K213" s="193"/>
      <c r="L213" s="194"/>
    </row>
    <row r="214" spans="1:13" s="166" customFormat="1" ht="10.5" hidden="1" x14ac:dyDescent="0.25">
      <c r="A214" s="171" t="s">
        <v>83</v>
      </c>
      <c r="B214" s="2">
        <v>1</v>
      </c>
      <c r="C214" s="2"/>
      <c r="D214" s="3"/>
      <c r="E214" s="4"/>
      <c r="F214" s="172"/>
      <c r="G214" s="195"/>
      <c r="H214" s="196"/>
      <c r="I214" s="5">
        <f>G214*H214</f>
        <v>0</v>
      </c>
      <c r="J214" s="163"/>
      <c r="K214" s="197"/>
      <c r="L214" s="198">
        <f>G214*K214</f>
        <v>0</v>
      </c>
    </row>
    <row r="215" spans="1:13" s="166" customFormat="1" ht="10.5" hidden="1" x14ac:dyDescent="0.25">
      <c r="A215" s="171" t="s">
        <v>83</v>
      </c>
      <c r="B215" s="2">
        <v>2</v>
      </c>
      <c r="C215" s="2"/>
      <c r="D215" s="3"/>
      <c r="E215" s="4"/>
      <c r="F215" s="172"/>
      <c r="G215" s="195"/>
      <c r="H215" s="196"/>
      <c r="I215" s="5">
        <f>G215*H215</f>
        <v>0</v>
      </c>
      <c r="J215" s="163"/>
      <c r="K215" s="197"/>
      <c r="L215" s="198">
        <f>G215*K215</f>
        <v>0</v>
      </c>
    </row>
    <row r="216" spans="1:13" s="166" customFormat="1" ht="10.5" hidden="1" x14ac:dyDescent="0.25">
      <c r="A216" s="171" t="s">
        <v>83</v>
      </c>
      <c r="B216" s="2">
        <v>3</v>
      </c>
      <c r="C216" s="2"/>
      <c r="D216" s="3"/>
      <c r="E216" s="4"/>
      <c r="F216" s="172"/>
      <c r="G216" s="195"/>
      <c r="H216" s="196"/>
      <c r="I216" s="5">
        <f>G216*H216</f>
        <v>0</v>
      </c>
      <c r="J216" s="163"/>
      <c r="K216" s="197"/>
      <c r="L216" s="198">
        <f>G216*K216</f>
        <v>0</v>
      </c>
    </row>
    <row r="217" spans="1:13" s="166" customFormat="1" ht="10.5" hidden="1" x14ac:dyDescent="0.25">
      <c r="A217" s="199" t="s">
        <v>83</v>
      </c>
      <c r="B217" s="200">
        <v>4</v>
      </c>
      <c r="C217" s="201"/>
      <c r="D217" s="201"/>
      <c r="E217" s="202"/>
      <c r="F217" s="192"/>
      <c r="G217" s="203"/>
      <c r="H217" s="204"/>
      <c r="I217" s="62">
        <f>G217*H217</f>
        <v>0</v>
      </c>
      <c r="J217" s="163"/>
      <c r="K217" s="205"/>
      <c r="L217" s="206">
        <f>G217*K217</f>
        <v>0</v>
      </c>
    </row>
    <row r="218" spans="1:13" s="163" customFormat="1" ht="10.5" hidden="1" x14ac:dyDescent="0.25">
      <c r="E218" s="162" t="s">
        <v>84</v>
      </c>
      <c r="F218" s="162"/>
      <c r="G218" s="178"/>
      <c r="H218" s="178"/>
      <c r="I218" s="179">
        <f>SUM(I214:I217)</f>
        <v>0</v>
      </c>
      <c r="K218" s="183"/>
      <c r="L218" s="181">
        <f>SUM(L214:L217)</f>
        <v>0</v>
      </c>
    </row>
    <row r="219" spans="1:13" s="163" customFormat="1" ht="11" hidden="1" thickBot="1" x14ac:dyDescent="0.3">
      <c r="E219" s="162"/>
      <c r="F219" s="162"/>
      <c r="G219" s="178"/>
      <c r="H219" s="178"/>
      <c r="I219" s="179"/>
      <c r="K219" s="183"/>
      <c r="L219" s="181"/>
    </row>
    <row r="220" spans="1:13" s="163" customFormat="1" ht="11" hidden="1" thickTop="1" x14ac:dyDescent="0.25">
      <c r="A220" s="207"/>
      <c r="B220" s="207"/>
      <c r="C220" s="207"/>
      <c r="D220" s="207"/>
      <c r="E220" s="208" t="s">
        <v>86</v>
      </c>
      <c r="F220" s="162"/>
      <c r="G220" s="209"/>
      <c r="H220" s="209"/>
      <c r="I220" s="210">
        <f>I210+I218</f>
        <v>0</v>
      </c>
      <c r="K220" s="211"/>
      <c r="L220" s="210">
        <f>L210+L218</f>
        <v>0</v>
      </c>
    </row>
    <row r="221" spans="1:13" hidden="1" x14ac:dyDescent="0.25"/>
    <row r="222" spans="1:13" hidden="1" x14ac:dyDescent="0.25"/>
    <row r="223" spans="1:13" x14ac:dyDescent="0.25">
      <c r="A223" s="213"/>
      <c r="B223" s="213"/>
      <c r="C223" s="213"/>
      <c r="D223" s="213"/>
      <c r="E223" s="213"/>
      <c r="F223" s="214"/>
      <c r="G223" s="213"/>
      <c r="I223" s="213"/>
      <c r="J223" s="215"/>
      <c r="K223" s="213"/>
      <c r="L223" s="213"/>
      <c r="M223" s="215"/>
    </row>
    <row r="224" spans="1:13" x14ac:dyDescent="0.25">
      <c r="A224" s="216"/>
      <c r="B224" s="216"/>
      <c r="C224" s="217"/>
      <c r="D224" s="218"/>
      <c r="E224" s="218" t="s">
        <v>90</v>
      </c>
      <c r="F224" s="219"/>
      <c r="G224" s="218"/>
      <c r="H224" s="220"/>
      <c r="I224" s="221">
        <f>+I60+I80+I100+I120+I140+I160+I180+I200+I220</f>
        <v>75193.690000000017</v>
      </c>
      <c r="J224" s="215"/>
      <c r="K224" s="218"/>
      <c r="L224" s="221">
        <f>+L60+L80+L100+L120+L140+L160+L180+L200+L220</f>
        <v>0</v>
      </c>
      <c r="M224" s="215"/>
    </row>
    <row r="225" spans="1:13" x14ac:dyDescent="0.25">
      <c r="A225" s="213"/>
      <c r="B225" s="213"/>
      <c r="C225" s="213"/>
      <c r="D225" s="213"/>
      <c r="E225" s="213"/>
      <c r="F225" s="214"/>
      <c r="G225" s="213"/>
      <c r="I225" s="213"/>
      <c r="J225" s="215"/>
      <c r="K225" s="213"/>
      <c r="L225" s="213"/>
      <c r="M225" s="215"/>
    </row>
    <row r="226" spans="1:13" x14ac:dyDescent="0.25">
      <c r="A226" s="213"/>
      <c r="B226" s="213"/>
      <c r="C226" s="213"/>
      <c r="D226" s="213"/>
      <c r="E226" s="213"/>
      <c r="F226" s="222"/>
      <c r="G226" s="223"/>
      <c r="H226" s="224"/>
      <c r="I226" s="225"/>
      <c r="J226" s="215"/>
      <c r="K226" s="213"/>
      <c r="L226" s="226"/>
      <c r="M226" s="215"/>
    </row>
    <row r="227" spans="1:13" x14ac:dyDescent="0.25">
      <c r="A227" s="213"/>
      <c r="B227" s="213"/>
      <c r="C227" s="213"/>
      <c r="D227" s="213"/>
      <c r="E227" s="213"/>
      <c r="F227" s="214"/>
      <c r="G227" s="213"/>
      <c r="I227" s="226"/>
      <c r="J227" s="215"/>
      <c r="K227" s="213"/>
      <c r="L227" s="226"/>
      <c r="M227" s="215"/>
    </row>
  </sheetData>
  <sheetProtection algorithmName="SHA-512" hashValue="KGjYUkirAEChkHR2kA3nVjw3tKZL9vkpqjAmVmsMXsZHz4C2yjBx10sxmU78XA4m3n6SHxwWI8vtnrbEw9srdQ==" saltValue="0uXDikMRRkPGbiAH8WqXbg==" spinCount="100000" sheet="1" objects="1" scenarios="1"/>
  <mergeCells count="6">
    <mergeCell ref="K7:L7"/>
    <mergeCell ref="K9:K10"/>
    <mergeCell ref="L9:L10"/>
    <mergeCell ref="G9:G10"/>
    <mergeCell ref="H9:H10"/>
    <mergeCell ref="I9:I10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58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="120" zoomScaleNormal="120" workbookViewId="0">
      <selection activeCell="C36" sqref="C36"/>
    </sheetView>
  </sheetViews>
  <sheetFormatPr defaultColWidth="11.453125" defaultRowHeight="13" x14ac:dyDescent="0.3"/>
  <cols>
    <col min="1" max="1" width="10.7265625" style="11" customWidth="1"/>
    <col min="2" max="2" width="5.26953125" style="11" customWidth="1"/>
    <col min="3" max="3" width="36.7265625" style="19" customWidth="1"/>
    <col min="4" max="4" width="0.81640625" style="19" customWidth="1"/>
    <col min="5" max="5" width="10.7265625" style="19" customWidth="1"/>
    <col min="6" max="6" width="10.7265625" style="20" customWidth="1"/>
    <col min="7" max="7" width="0.81640625" style="11" customWidth="1"/>
    <col min="8" max="9" width="10.7265625" style="11" customWidth="1"/>
    <col min="10" max="10" width="0.81640625" style="11" customWidth="1"/>
    <col min="11" max="12" width="10.7265625" style="11" customWidth="1"/>
    <col min="13" max="16384" width="11.453125" style="11"/>
  </cols>
  <sheetData>
    <row r="1" spans="1:12" ht="15" customHeight="1" x14ac:dyDescent="0.3">
      <c r="A1" s="97" t="str">
        <f>'Press Comparatiu'!C1</f>
        <v>Obra: Construcció 33 HPO</v>
      </c>
      <c r="B1" s="97"/>
      <c r="C1" s="97"/>
      <c r="D1" s="9"/>
      <c r="E1" s="9"/>
      <c r="F1" s="10"/>
      <c r="G1" s="29"/>
      <c r="H1" s="12"/>
      <c r="I1" s="12"/>
      <c r="J1" s="29"/>
      <c r="K1" s="12"/>
      <c r="L1" s="12"/>
    </row>
    <row r="2" spans="1:12" ht="15" customHeight="1" x14ac:dyDescent="0.3">
      <c r="A2" s="12"/>
      <c r="B2" s="13"/>
      <c r="C2" s="9"/>
      <c r="D2" s="9"/>
      <c r="E2" s="9"/>
      <c r="F2" s="10"/>
      <c r="G2" s="29"/>
      <c r="H2" s="12"/>
      <c r="I2" s="12"/>
      <c r="J2" s="29"/>
      <c r="K2" s="12"/>
      <c r="L2" s="12"/>
    </row>
    <row r="3" spans="1:12" ht="15" customHeight="1" x14ac:dyDescent="0.3">
      <c r="A3" s="97" t="str">
        <f>'Press Comparatiu'!C3</f>
        <v>Municipi: Olesa de Montserrat</v>
      </c>
      <c r="B3" s="97"/>
      <c r="C3" s="97"/>
      <c r="D3" s="9"/>
      <c r="E3" s="9"/>
      <c r="F3" s="28"/>
      <c r="G3" s="29"/>
      <c r="H3" s="12"/>
      <c r="I3" s="12"/>
      <c r="J3" s="29"/>
      <c r="K3" s="12"/>
      <c r="L3" s="12"/>
    </row>
    <row r="4" spans="1:12" ht="15" customHeight="1" x14ac:dyDescent="0.3">
      <c r="A4" s="16" t="str">
        <f>+'Press Comparatiu'!C4</f>
        <v>Expedient: 280/2023</v>
      </c>
      <c r="B4" s="16"/>
      <c r="C4" s="16"/>
      <c r="D4" s="9"/>
      <c r="E4" s="14" t="s">
        <v>95</v>
      </c>
      <c r="F4" s="15">
        <f>'Press Comparatiu'!I4</f>
        <v>45758</v>
      </c>
      <c r="G4" s="29"/>
      <c r="H4" s="12"/>
      <c r="I4" s="12"/>
      <c r="J4" s="29"/>
      <c r="K4" s="12"/>
      <c r="L4" s="12"/>
    </row>
    <row r="5" spans="1:12" ht="6" customHeight="1" x14ac:dyDescent="0.3">
      <c r="A5" s="16"/>
      <c r="B5" s="16"/>
      <c r="C5" s="16"/>
      <c r="D5" s="9"/>
      <c r="E5" s="14"/>
      <c r="F5" s="15"/>
      <c r="G5" s="29"/>
      <c r="H5" s="12"/>
      <c r="I5" s="12"/>
      <c r="J5" s="29"/>
      <c r="K5" s="12"/>
      <c r="L5" s="12"/>
    </row>
    <row r="6" spans="1:12" ht="24.65" customHeight="1" x14ac:dyDescent="0.3">
      <c r="A6" s="36"/>
      <c r="B6" s="36"/>
      <c r="C6" s="37"/>
      <c r="D6" s="37"/>
      <c r="E6" s="38"/>
      <c r="F6" s="39"/>
      <c r="G6" s="29"/>
      <c r="H6" s="29"/>
      <c r="I6" s="29"/>
      <c r="J6" s="29"/>
      <c r="K6" s="29"/>
      <c r="L6" s="29"/>
    </row>
    <row r="7" spans="1:12" ht="12.75" customHeight="1" x14ac:dyDescent="0.3">
      <c r="A7" s="40"/>
      <c r="B7" s="40"/>
      <c r="C7" s="40"/>
      <c r="D7" s="40"/>
      <c r="E7" s="89" t="s">
        <v>97</v>
      </c>
      <c r="F7" s="90"/>
      <c r="G7" s="30"/>
      <c r="H7" s="93" t="s">
        <v>98</v>
      </c>
      <c r="I7" s="94"/>
      <c r="J7" s="33"/>
      <c r="K7" s="80" t="s">
        <v>0</v>
      </c>
      <c r="L7" s="81"/>
    </row>
    <row r="8" spans="1:12" ht="32.5" customHeight="1" x14ac:dyDescent="0.3">
      <c r="A8" s="40"/>
      <c r="B8" s="40"/>
      <c r="C8" s="40"/>
      <c r="D8" s="40"/>
      <c r="E8" s="91"/>
      <c r="F8" s="92"/>
      <c r="G8" s="30"/>
      <c r="H8" s="95"/>
      <c r="I8" s="96"/>
      <c r="J8" s="33"/>
      <c r="K8" s="82"/>
      <c r="L8" s="83"/>
    </row>
    <row r="9" spans="1:12" ht="16.5" customHeight="1" x14ac:dyDescent="0.3">
      <c r="A9" s="41"/>
      <c r="B9" s="42" t="s">
        <v>92</v>
      </c>
      <c r="C9" s="42" t="s">
        <v>2</v>
      </c>
      <c r="D9" s="40"/>
      <c r="E9" s="84" t="s">
        <v>3</v>
      </c>
      <c r="F9" s="85"/>
      <c r="G9" s="31"/>
      <c r="H9" s="86" t="s">
        <v>3</v>
      </c>
      <c r="I9" s="86"/>
      <c r="J9" s="34"/>
      <c r="K9" s="17" t="s">
        <v>3</v>
      </c>
      <c r="L9" s="18" t="s">
        <v>12</v>
      </c>
    </row>
    <row r="10" spans="1:12" x14ac:dyDescent="0.3">
      <c r="A10" s="43" t="s">
        <v>5</v>
      </c>
      <c r="B10" s="44" t="s">
        <v>6</v>
      </c>
      <c r="C10" s="45" t="str">
        <f>+'Press Comparatiu'!E13</f>
        <v>Descripció</v>
      </c>
      <c r="D10" s="46"/>
      <c r="E10" s="87">
        <f>+'Press Comparatiu'!I60</f>
        <v>75193.690000000017</v>
      </c>
      <c r="F10" s="87"/>
      <c r="G10" s="32"/>
      <c r="H10" s="79">
        <f>+'Press Comparatiu'!L60</f>
        <v>0</v>
      </c>
      <c r="I10" s="79"/>
      <c r="J10" s="35"/>
      <c r="K10" s="50">
        <f>+H10-E10</f>
        <v>-75193.690000000017</v>
      </c>
      <c r="L10" s="61">
        <f>+K10/(E10+H10)</f>
        <v>-1</v>
      </c>
    </row>
    <row r="11" spans="1:12" hidden="1" x14ac:dyDescent="0.3">
      <c r="A11" s="43" t="s">
        <v>5</v>
      </c>
      <c r="B11" s="44" t="s">
        <v>9</v>
      </c>
      <c r="C11" s="45" t="str">
        <f>+'Press Comparatiu'!E62</f>
        <v>X02</v>
      </c>
      <c r="D11" s="46"/>
      <c r="E11" s="88">
        <f>+'Press Comparatiu'!I80</f>
        <v>0</v>
      </c>
      <c r="F11" s="88"/>
      <c r="G11" s="32"/>
      <c r="H11" s="75">
        <f>+'Press Comparatiu'!L80</f>
        <v>0</v>
      </c>
      <c r="I11" s="75"/>
      <c r="J11" s="35"/>
      <c r="K11" s="51">
        <f t="shared" ref="K11:K18" si="0">+H11-E11</f>
        <v>0</v>
      </c>
      <c r="L11" s="61" t="e">
        <f>+K11/(E11+H11)</f>
        <v>#DIV/0!</v>
      </c>
    </row>
    <row r="12" spans="1:12" hidden="1" x14ac:dyDescent="0.3">
      <c r="A12" s="43" t="s">
        <v>5</v>
      </c>
      <c r="B12" s="44" t="s">
        <v>10</v>
      </c>
      <c r="C12" s="45" t="str">
        <f>+'Press Comparatiu'!E82</f>
        <v>X03</v>
      </c>
      <c r="D12" s="46"/>
      <c r="E12" s="78">
        <f>+'Press Comparatiu'!I100</f>
        <v>0</v>
      </c>
      <c r="F12" s="78"/>
      <c r="G12" s="32"/>
      <c r="H12" s="75">
        <f>+'Press Comparatiu'!L100</f>
        <v>0</v>
      </c>
      <c r="I12" s="75"/>
      <c r="J12" s="35"/>
      <c r="K12" s="52">
        <f t="shared" si="0"/>
        <v>0</v>
      </c>
      <c r="L12" s="61" t="e">
        <f t="shared" ref="L12:L17" si="1">+K12/(E12+H12)</f>
        <v>#DIV/0!</v>
      </c>
    </row>
    <row r="13" spans="1:12" hidden="1" x14ac:dyDescent="0.3">
      <c r="A13" s="43" t="s">
        <v>5</v>
      </c>
      <c r="B13" s="44" t="s">
        <v>11</v>
      </c>
      <c r="C13" s="45" t="str">
        <f>+'Press Comparatiu'!E102</f>
        <v>X04</v>
      </c>
      <c r="D13" s="46"/>
      <c r="E13" s="78">
        <f>+'Press Comparatiu'!I120</f>
        <v>0</v>
      </c>
      <c r="F13" s="78"/>
      <c r="G13" s="32"/>
      <c r="H13" s="75">
        <f>+'Press Comparatiu'!L120</f>
        <v>0</v>
      </c>
      <c r="I13" s="75"/>
      <c r="J13" s="35"/>
      <c r="K13" s="52">
        <f t="shared" si="0"/>
        <v>0</v>
      </c>
      <c r="L13" s="61" t="e">
        <f t="shared" si="1"/>
        <v>#DIV/0!</v>
      </c>
    </row>
    <row r="14" spans="1:12" hidden="1" x14ac:dyDescent="0.3">
      <c r="A14" s="43" t="s">
        <v>5</v>
      </c>
      <c r="B14" s="44" t="s">
        <v>43</v>
      </c>
      <c r="C14" s="45" t="str">
        <f>+'Press Comparatiu'!E122</f>
        <v>X05</v>
      </c>
      <c r="D14" s="46"/>
      <c r="E14" s="78">
        <f>+'Press Comparatiu'!I140</f>
        <v>0</v>
      </c>
      <c r="F14" s="78"/>
      <c r="G14" s="32"/>
      <c r="H14" s="75">
        <f>+'Press Comparatiu'!L140</f>
        <v>0</v>
      </c>
      <c r="I14" s="75"/>
      <c r="J14" s="35"/>
      <c r="K14" s="52">
        <f t="shared" si="0"/>
        <v>0</v>
      </c>
      <c r="L14" s="61" t="e">
        <f t="shared" si="1"/>
        <v>#DIV/0!</v>
      </c>
    </row>
    <row r="15" spans="1:12" hidden="1" x14ac:dyDescent="0.3">
      <c r="A15" s="43" t="s">
        <v>5</v>
      </c>
      <c r="B15" s="44" t="s">
        <v>52</v>
      </c>
      <c r="C15" s="45" t="str">
        <f>+'Press Comparatiu'!E142</f>
        <v>X06</v>
      </c>
      <c r="D15" s="46"/>
      <c r="E15" s="78">
        <f>+'Press Comparatiu'!I160</f>
        <v>0</v>
      </c>
      <c r="F15" s="78"/>
      <c r="G15" s="32"/>
      <c r="H15" s="75">
        <f>+'Press Comparatiu'!L160</f>
        <v>0</v>
      </c>
      <c r="I15" s="75"/>
      <c r="J15" s="35"/>
      <c r="K15" s="52">
        <f t="shared" si="0"/>
        <v>0</v>
      </c>
      <c r="L15" s="61" t="e">
        <f t="shared" si="1"/>
        <v>#DIV/0!</v>
      </c>
    </row>
    <row r="16" spans="1:12" hidden="1" x14ac:dyDescent="0.3">
      <c r="A16" s="43" t="s">
        <v>5</v>
      </c>
      <c r="B16" s="44" t="s">
        <v>61</v>
      </c>
      <c r="C16" s="45" t="str">
        <f>+'Press Comparatiu'!E162</f>
        <v>X07</v>
      </c>
      <c r="D16" s="46"/>
      <c r="E16" s="78">
        <f>+'Press Comparatiu'!I180</f>
        <v>0</v>
      </c>
      <c r="F16" s="78"/>
      <c r="G16" s="32"/>
      <c r="H16" s="75">
        <f>+'Press Comparatiu'!L180</f>
        <v>0</v>
      </c>
      <c r="I16" s="75"/>
      <c r="J16" s="35"/>
      <c r="K16" s="52">
        <f t="shared" si="0"/>
        <v>0</v>
      </c>
      <c r="L16" s="61" t="e">
        <f t="shared" si="1"/>
        <v>#DIV/0!</v>
      </c>
    </row>
    <row r="17" spans="1:12" hidden="1" x14ac:dyDescent="0.3">
      <c r="A17" s="43" t="s">
        <v>5</v>
      </c>
      <c r="B17" s="44" t="s">
        <v>70</v>
      </c>
      <c r="C17" s="45" t="str">
        <f>+'Press Comparatiu'!E182</f>
        <v>X08</v>
      </c>
      <c r="D17" s="46"/>
      <c r="E17" s="78">
        <f>+'Press Comparatiu'!I200</f>
        <v>0</v>
      </c>
      <c r="F17" s="78"/>
      <c r="G17" s="32"/>
      <c r="H17" s="75">
        <f>+'Press Comparatiu'!L200</f>
        <v>0</v>
      </c>
      <c r="I17" s="75"/>
      <c r="J17" s="35"/>
      <c r="K17" s="52">
        <f t="shared" si="0"/>
        <v>0</v>
      </c>
      <c r="L17" s="61" t="e">
        <f t="shared" si="1"/>
        <v>#DIV/0!</v>
      </c>
    </row>
    <row r="18" spans="1:12" hidden="1" x14ac:dyDescent="0.3">
      <c r="A18" s="43" t="s">
        <v>5</v>
      </c>
      <c r="B18" s="44" t="s">
        <v>79</v>
      </c>
      <c r="C18" s="45" t="str">
        <f>+'Press Comparatiu'!E202</f>
        <v>X09</v>
      </c>
      <c r="D18" s="46"/>
      <c r="E18" s="78">
        <f>+'Press Comparatiu'!I220</f>
        <v>0</v>
      </c>
      <c r="F18" s="78"/>
      <c r="G18" s="32"/>
      <c r="H18" s="75">
        <f>+'Press Comparatiu'!L220</f>
        <v>0</v>
      </c>
      <c r="I18" s="75"/>
      <c r="J18" s="35"/>
      <c r="K18" s="52">
        <f t="shared" si="0"/>
        <v>0</v>
      </c>
      <c r="L18" s="61" t="e">
        <f>+K18/H18</f>
        <v>#DIV/0!</v>
      </c>
    </row>
    <row r="19" spans="1:12" x14ac:dyDescent="0.3">
      <c r="A19" s="47" t="s">
        <v>5</v>
      </c>
      <c r="B19" s="48" t="s">
        <v>93</v>
      </c>
      <c r="C19" s="45" t="s">
        <v>94</v>
      </c>
      <c r="D19" s="46"/>
      <c r="E19" s="74"/>
      <c r="F19" s="74"/>
      <c r="G19" s="32"/>
      <c r="H19" s="76"/>
      <c r="I19" s="76"/>
      <c r="J19" s="35"/>
      <c r="K19" s="52"/>
      <c r="L19" s="53"/>
    </row>
    <row r="20" spans="1:12" x14ac:dyDescent="0.3">
      <c r="A20" s="29"/>
      <c r="B20" s="29"/>
      <c r="C20" s="49"/>
      <c r="D20" s="49"/>
      <c r="E20" s="70"/>
      <c r="F20" s="70"/>
      <c r="G20" s="29"/>
      <c r="H20" s="72"/>
      <c r="I20" s="72"/>
      <c r="J20" s="29"/>
      <c r="K20" s="29"/>
      <c r="L20" s="29"/>
    </row>
    <row r="21" spans="1:12" x14ac:dyDescent="0.3">
      <c r="A21" s="29"/>
      <c r="B21" s="29"/>
      <c r="C21" s="49"/>
      <c r="D21" s="49"/>
      <c r="E21" s="71"/>
      <c r="F21" s="71"/>
      <c r="G21" s="29"/>
      <c r="H21" s="73"/>
      <c r="I21" s="73"/>
      <c r="J21" s="29"/>
      <c r="K21" s="29"/>
      <c r="L21" s="29"/>
    </row>
    <row r="22" spans="1:12" x14ac:dyDescent="0.3">
      <c r="A22" s="21"/>
      <c r="B22" s="21"/>
      <c r="C22" s="22" t="s">
        <v>87</v>
      </c>
      <c r="D22" s="23"/>
      <c r="E22" s="77">
        <f>SUM(E10:F19)</f>
        <v>75193.690000000017</v>
      </c>
      <c r="F22" s="77"/>
      <c r="G22" s="1"/>
      <c r="H22" s="69">
        <f>SUM(H10:I19)</f>
        <v>0</v>
      </c>
      <c r="I22" s="69"/>
      <c r="J22" s="1"/>
      <c r="K22" s="25">
        <f>SUM(K10:K19)</f>
        <v>-75193.690000000017</v>
      </c>
      <c r="L22" s="25"/>
    </row>
    <row r="23" spans="1:12" x14ac:dyDescent="0.3">
      <c r="A23" s="29"/>
      <c r="B23" s="29"/>
      <c r="C23" s="54"/>
      <c r="D23" s="54"/>
      <c r="E23" s="55"/>
      <c r="F23" s="56"/>
      <c r="G23" s="57"/>
      <c r="H23" s="54"/>
      <c r="I23" s="54"/>
      <c r="J23" s="57"/>
      <c r="K23" s="54"/>
      <c r="L23" s="54"/>
    </row>
    <row r="24" spans="1:12" x14ac:dyDescent="0.3">
      <c r="A24" s="29"/>
      <c r="B24" s="29"/>
      <c r="C24" s="54" t="s">
        <v>88</v>
      </c>
      <c r="D24" s="54"/>
      <c r="E24" s="55"/>
      <c r="F24" s="58">
        <f>E22*0.13</f>
        <v>9775.1797000000024</v>
      </c>
      <c r="G24" s="57"/>
      <c r="H24" s="54"/>
      <c r="I24" s="59">
        <f>H22*0.13</f>
        <v>0</v>
      </c>
      <c r="J24" s="57"/>
      <c r="K24" s="59">
        <f>K22*0.13</f>
        <v>-9775.1797000000024</v>
      </c>
      <c r="L24" s="29"/>
    </row>
    <row r="25" spans="1:12" x14ac:dyDescent="0.3">
      <c r="A25" s="29"/>
      <c r="B25" s="29"/>
      <c r="C25" s="54" t="s">
        <v>89</v>
      </c>
      <c r="D25" s="54"/>
      <c r="E25" s="55"/>
      <c r="F25" s="58">
        <f>E22*0.06</f>
        <v>4511.6214000000009</v>
      </c>
      <c r="G25" s="57"/>
      <c r="H25" s="54"/>
      <c r="I25" s="59">
        <f>H22*0.06</f>
        <v>0</v>
      </c>
      <c r="J25" s="57"/>
      <c r="K25" s="59">
        <f>K22*0.06</f>
        <v>-4511.6214000000009</v>
      </c>
      <c r="L25" s="29"/>
    </row>
    <row r="26" spans="1:12" x14ac:dyDescent="0.3">
      <c r="A26" s="29"/>
      <c r="B26" s="29"/>
      <c r="C26" s="54"/>
      <c r="D26" s="54"/>
      <c r="E26" s="55"/>
      <c r="F26" s="56"/>
      <c r="G26" s="57"/>
      <c r="H26" s="54"/>
      <c r="I26" s="54"/>
      <c r="J26" s="57"/>
      <c r="K26" s="54"/>
      <c r="L26" s="54"/>
    </row>
    <row r="27" spans="1:12" x14ac:dyDescent="0.3">
      <c r="A27" s="21"/>
      <c r="B27" s="21"/>
      <c r="C27" s="22" t="s">
        <v>90</v>
      </c>
      <c r="D27" s="23"/>
      <c r="E27" s="77">
        <f>E22+F24+F25</f>
        <v>89480.491100000028</v>
      </c>
      <c r="F27" s="77"/>
      <c r="G27" s="24"/>
      <c r="H27" s="23"/>
      <c r="I27" s="25">
        <f>H22+I24+I25</f>
        <v>0</v>
      </c>
      <c r="J27" s="24"/>
      <c r="K27" s="25">
        <f>K22+K24+K25</f>
        <v>-89480.491100000028</v>
      </c>
      <c r="L27" s="21"/>
    </row>
    <row r="28" spans="1:12" x14ac:dyDescent="0.3">
      <c r="A28" s="29"/>
      <c r="B28" s="29"/>
      <c r="C28" s="54"/>
      <c r="D28" s="54"/>
      <c r="E28" s="55"/>
      <c r="F28" s="56"/>
      <c r="G28" s="57"/>
      <c r="H28" s="54"/>
      <c r="I28" s="54"/>
      <c r="J28" s="57"/>
      <c r="K28" s="54"/>
      <c r="L28" s="54"/>
    </row>
    <row r="29" spans="1:12" x14ac:dyDescent="0.3">
      <c r="A29" s="29"/>
      <c r="B29" s="29"/>
      <c r="C29" s="54" t="s">
        <v>96</v>
      </c>
      <c r="D29" s="49"/>
      <c r="E29" s="60">
        <f>1-0</f>
        <v>1</v>
      </c>
      <c r="F29" s="58">
        <f>E27-(E27*$E$29)</f>
        <v>0</v>
      </c>
      <c r="G29" s="57"/>
      <c r="H29" s="54"/>
      <c r="I29" s="58">
        <f>I27-(I27*$E$29)</f>
        <v>0</v>
      </c>
      <c r="J29" s="57"/>
      <c r="K29" s="58">
        <f>K27-(K27*$E$29)</f>
        <v>0</v>
      </c>
      <c r="L29" s="29"/>
    </row>
    <row r="30" spans="1:12" x14ac:dyDescent="0.3">
      <c r="A30" s="29"/>
      <c r="B30" s="29"/>
      <c r="C30" s="54"/>
      <c r="D30" s="54"/>
      <c r="E30" s="55"/>
      <c r="F30" s="58"/>
      <c r="G30" s="57"/>
      <c r="H30" s="54"/>
      <c r="I30" s="59"/>
      <c r="J30" s="57"/>
      <c r="K30" s="54"/>
      <c r="L30" s="59"/>
    </row>
    <row r="31" spans="1:12" x14ac:dyDescent="0.3">
      <c r="A31" s="21"/>
      <c r="B31" s="21"/>
      <c r="C31" s="22" t="s">
        <v>91</v>
      </c>
      <c r="D31" s="23"/>
      <c r="E31" s="68">
        <f>E27-F29</f>
        <v>89480.491100000028</v>
      </c>
      <c r="F31" s="68"/>
      <c r="G31" s="24"/>
      <c r="H31" s="23"/>
      <c r="I31" s="26">
        <f>I27-I29</f>
        <v>0</v>
      </c>
      <c r="J31" s="24"/>
      <c r="K31" s="26">
        <f>K27-K29</f>
        <v>-89480.491100000028</v>
      </c>
      <c r="L31" s="63" t="e">
        <f>+K31/I31</f>
        <v>#DIV/0!</v>
      </c>
    </row>
    <row r="32" spans="1:12" x14ac:dyDescent="0.3">
      <c r="K32" s="27"/>
      <c r="L32" s="27"/>
    </row>
  </sheetData>
  <sheetProtection password="C758" sheet="1"/>
  <mergeCells count="35">
    <mergeCell ref="A1:C1"/>
    <mergeCell ref="A3:C3"/>
    <mergeCell ref="K7:L8"/>
    <mergeCell ref="E9:F9"/>
    <mergeCell ref="H9:I9"/>
    <mergeCell ref="E10:F10"/>
    <mergeCell ref="E11:F11"/>
    <mergeCell ref="E7:F8"/>
    <mergeCell ref="H7:I8"/>
    <mergeCell ref="E17:F17"/>
    <mergeCell ref="E18:F18"/>
    <mergeCell ref="H10:I10"/>
    <mergeCell ref="H11:I11"/>
    <mergeCell ref="H12:I12"/>
    <mergeCell ref="H13:I13"/>
    <mergeCell ref="H14:I14"/>
    <mergeCell ref="H15:I15"/>
    <mergeCell ref="H16:I16"/>
    <mergeCell ref="H17:I17"/>
    <mergeCell ref="E12:F12"/>
    <mergeCell ref="E13:F13"/>
    <mergeCell ref="E14:F14"/>
    <mergeCell ref="E15:F15"/>
    <mergeCell ref="E16:F16"/>
    <mergeCell ref="E19:F19"/>
    <mergeCell ref="H18:I18"/>
    <mergeCell ref="H19:I19"/>
    <mergeCell ref="E22:F22"/>
    <mergeCell ref="E27:F27"/>
    <mergeCell ref="E31:F31"/>
    <mergeCell ref="H22:I22"/>
    <mergeCell ref="E20:F20"/>
    <mergeCell ref="E21:F21"/>
    <mergeCell ref="H20:I20"/>
    <mergeCell ref="H21:I21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9" scale="85" orientation="portrait" blackAndWhite="1" r:id="rId1"/>
  <headerFooter alignWithMargins="0"/>
  <ignoredErrors>
    <ignoredError sqref="L19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8D761C8F36E9428BB50BF108E19AB5" ma:contentTypeVersion="2" ma:contentTypeDescription="Crea un document nou" ma:contentTypeScope="" ma:versionID="33c4526a9b8899e32d40c4cd11ed83cf">
  <xsd:schema xmlns:xsd="http://www.w3.org/2001/XMLSchema" xmlns:xs="http://www.w3.org/2001/XMLSchema" xmlns:p="http://schemas.microsoft.com/office/2006/metadata/properties" xmlns:ns2="d9bf46f8-d43e-496a-a338-6a8551fd833e" targetNamespace="http://schemas.microsoft.com/office/2006/metadata/properties" ma:root="true" ma:fieldsID="0e86aec72e22bd901cd916e109a26370" ns2:_="">
    <xsd:import namespace="d9bf46f8-d43e-496a-a338-6a8551fd8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f46f8-d43e-496a-a338-6a8551fd8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2A96A0-BF70-4C0B-B1DC-9F7DA857C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bf46f8-d43e-496a-a338-6a8551fd83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770496-189B-4DE9-8CD8-5210BC3D3F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BC34E0-6914-4D3F-B6F9-79D7FEAA3CDB}">
  <ds:schemaRefs>
    <ds:schemaRef ds:uri="d9bf46f8-d43e-496a-a338-6a8551fd833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Press Comparatiu</vt:lpstr>
      <vt:lpstr>Resum Press comparatiu</vt:lpstr>
      <vt:lpstr>'Press Comparatiu'!_1Àrea_d_impressió</vt:lpstr>
      <vt:lpstr>'Resum Press comparatiu'!_2Àrea_d_impressió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dades per a cursar les certificacions</dc:title>
  <dc:creator>SISTEMES</dc:creator>
  <cp:lastModifiedBy>Gallego Moras, Guillermo</cp:lastModifiedBy>
  <cp:lastPrinted>2025-04-14T08:04:10Z</cp:lastPrinted>
  <dcterms:created xsi:type="dcterms:W3CDTF">1999-07-05T07:59:12Z</dcterms:created>
  <dcterms:modified xsi:type="dcterms:W3CDTF">2025-04-14T09:27:08Z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