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6B5D3384-8945-4E95-9BFA-F501CA409D31}" xr6:coauthVersionLast="47" xr6:coauthVersionMax="47" xr10:uidLastSave="{00000000-0000-0000-0000-000000000000}"/>
  <bookViews>
    <workbookView xWindow="-120" yWindow="-120" windowWidth="29040" windowHeight="15840" tabRatio="611" activeTab="4" xr2:uid="{00000000-000D-0000-FFFF-FFFF00000000}"/>
  </bookViews>
  <sheets>
    <sheet name="RESUM PUNTS" sheetId="9" r:id="rId1"/>
    <sheet name="imprès" sheetId="2" r:id="rId2"/>
    <sheet name="ràdio" sheetId="3" r:id="rId3"/>
    <sheet name="Full1" sheetId="6" state="hidden" r:id="rId4"/>
    <sheet name="exterior" sheetId="4" r:id="rId5"/>
    <sheet name="digitals" sheetId="10" r:id="rId6"/>
  </sheets>
  <definedNames>
    <definedName name="_xlnm.Print_Area" localSheetId="4">exterior!$B$2:$F$64</definedName>
    <definedName name="_xlnm.Print_Area" localSheetId="1">imprès!$A$1:$G$74</definedName>
    <definedName name="_xlnm.Print_Area" localSheetId="2">ràdio!$B$1:$G$55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4" l="1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L50" i="4" l="1"/>
  <c r="J50" i="4"/>
  <c r="K50" i="4" s="1"/>
  <c r="J55" i="4"/>
  <c r="K55" i="4" s="1"/>
  <c r="L55" i="4"/>
  <c r="L24" i="4" l="1"/>
  <c r="J24" i="4"/>
  <c r="K24" i="4" s="1"/>
  <c r="L23" i="4"/>
  <c r="J23" i="4"/>
  <c r="K23" i="4" s="1"/>
  <c r="L22" i="4"/>
  <c r="J22" i="4"/>
  <c r="K22" i="4" s="1"/>
  <c r="F4" i="10" l="1"/>
  <c r="D9" i="9" s="1"/>
  <c r="M78" i="10"/>
  <c r="K78" i="10"/>
  <c r="L78" i="10" s="1"/>
  <c r="M74" i="10"/>
  <c r="L74" i="10"/>
  <c r="K74" i="10"/>
  <c r="M70" i="10"/>
  <c r="K70" i="10"/>
  <c r="L70" i="10" s="1"/>
  <c r="M69" i="10"/>
  <c r="K69" i="10"/>
  <c r="L69" i="10" s="1"/>
  <c r="M68" i="10"/>
  <c r="L68" i="10"/>
  <c r="K68" i="10"/>
  <c r="M64" i="10"/>
  <c r="K64" i="10"/>
  <c r="L64" i="10" s="1"/>
  <c r="M60" i="10"/>
  <c r="L60" i="10"/>
  <c r="K60" i="10"/>
  <c r="M59" i="10"/>
  <c r="L59" i="10"/>
  <c r="K59" i="10"/>
  <c r="M58" i="10"/>
  <c r="L58" i="10"/>
  <c r="K58" i="10"/>
  <c r="M57" i="10"/>
  <c r="L57" i="10"/>
  <c r="K57" i="10"/>
  <c r="M56" i="10"/>
  <c r="L56" i="10"/>
  <c r="K56" i="10"/>
  <c r="M55" i="10"/>
  <c r="L55" i="10"/>
  <c r="K55" i="10"/>
  <c r="M54" i="10"/>
  <c r="L54" i="10"/>
  <c r="K54" i="10"/>
  <c r="M53" i="10"/>
  <c r="L53" i="10"/>
  <c r="K53" i="10"/>
  <c r="M52" i="10"/>
  <c r="L52" i="10"/>
  <c r="K52" i="10"/>
  <c r="M51" i="10"/>
  <c r="L51" i="10"/>
  <c r="K51" i="10"/>
  <c r="M50" i="10"/>
  <c r="L50" i="10"/>
  <c r="K50" i="10"/>
  <c r="M49" i="10"/>
  <c r="L49" i="10"/>
  <c r="K49" i="10"/>
  <c r="M48" i="10"/>
  <c r="L48" i="10"/>
  <c r="K48" i="10"/>
  <c r="M44" i="10"/>
  <c r="L44" i="10"/>
  <c r="K44" i="10"/>
  <c r="M43" i="10"/>
  <c r="L43" i="10"/>
  <c r="K43" i="10"/>
  <c r="M42" i="10"/>
  <c r="L42" i="10"/>
  <c r="K42" i="10"/>
  <c r="M41" i="10"/>
  <c r="L41" i="10"/>
  <c r="K41" i="10"/>
  <c r="M40" i="10"/>
  <c r="L40" i="10"/>
  <c r="K40" i="10"/>
  <c r="M39" i="10"/>
  <c r="L39" i="10"/>
  <c r="K39" i="10"/>
  <c r="M38" i="10"/>
  <c r="L38" i="10"/>
  <c r="K38" i="10"/>
  <c r="M37" i="10"/>
  <c r="L37" i="10"/>
  <c r="K37" i="10"/>
  <c r="M36" i="10"/>
  <c r="L36" i="10"/>
  <c r="K36" i="10"/>
  <c r="M35" i="10"/>
  <c r="L35" i="10"/>
  <c r="K35" i="10"/>
  <c r="M34" i="10"/>
  <c r="L34" i="10"/>
  <c r="K34" i="10"/>
  <c r="M33" i="10"/>
  <c r="L33" i="10"/>
  <c r="K33" i="10"/>
  <c r="M32" i="10"/>
  <c r="L32" i="10"/>
  <c r="K32" i="10"/>
  <c r="M31" i="10"/>
  <c r="L31" i="10"/>
  <c r="K31" i="10"/>
  <c r="M30" i="10"/>
  <c r="L30" i="10"/>
  <c r="K30" i="10"/>
  <c r="M29" i="10"/>
  <c r="L29" i="10"/>
  <c r="K29" i="10"/>
  <c r="M25" i="10"/>
  <c r="K25" i="10"/>
  <c r="L25" i="10" s="1"/>
  <c r="M24" i="10"/>
  <c r="K24" i="10"/>
  <c r="L24" i="10" s="1"/>
  <c r="M23" i="10"/>
  <c r="K23" i="10"/>
  <c r="L23" i="10" s="1"/>
  <c r="M22" i="10"/>
  <c r="K22" i="10"/>
  <c r="L22" i="10" s="1"/>
  <c r="M21" i="10"/>
  <c r="K21" i="10"/>
  <c r="L21" i="10" s="1"/>
  <c r="M20" i="10"/>
  <c r="K20" i="10"/>
  <c r="L20" i="10" s="1"/>
  <c r="M19" i="10"/>
  <c r="L19" i="10"/>
  <c r="K19" i="10"/>
  <c r="M18" i="10"/>
  <c r="K18" i="10"/>
  <c r="L18" i="10" s="1"/>
  <c r="M17" i="10"/>
  <c r="K17" i="10"/>
  <c r="L17" i="10" s="1"/>
  <c r="M16" i="10"/>
  <c r="K16" i="10"/>
  <c r="L16" i="10" s="1"/>
  <c r="M15" i="10"/>
  <c r="K15" i="10"/>
  <c r="L15" i="10" s="1"/>
  <c r="M14" i="10"/>
  <c r="K14" i="10"/>
  <c r="L14" i="10" s="1"/>
  <c r="M13" i="10"/>
  <c r="K13" i="10"/>
  <c r="L13" i="10" s="1"/>
  <c r="M12" i="10"/>
  <c r="K12" i="10"/>
  <c r="L12" i="10" s="1"/>
  <c r="M11" i="10"/>
  <c r="L11" i="10"/>
  <c r="K11" i="10"/>
  <c r="M10" i="10"/>
  <c r="K10" i="10"/>
  <c r="L10" i="10" s="1"/>
  <c r="M9" i="10"/>
  <c r="K9" i="10"/>
  <c r="L9" i="10" s="1"/>
  <c r="M8" i="10"/>
  <c r="K8" i="10"/>
  <c r="L8" i="10" s="1"/>
  <c r="E4" i="4" l="1"/>
  <c r="J32" i="4" l="1"/>
  <c r="K32" i="4" s="1"/>
  <c r="J31" i="4"/>
  <c r="K31" i="4" s="1"/>
  <c r="J30" i="4"/>
  <c r="K30" i="4" s="1"/>
  <c r="J29" i="4"/>
  <c r="K29" i="4" s="1"/>
  <c r="L27" i="2" l="1"/>
  <c r="J27" i="2"/>
  <c r="K27" i="2" s="1"/>
  <c r="L26" i="2"/>
  <c r="J26" i="2"/>
  <c r="K26" i="2" s="1"/>
  <c r="L30" i="3" l="1"/>
  <c r="L31" i="3"/>
  <c r="J8" i="4" l="1"/>
  <c r="L39" i="3" l="1"/>
  <c r="L35" i="3"/>
  <c r="L62" i="2"/>
  <c r="L58" i="2"/>
  <c r="L50" i="2"/>
  <c r="K50" i="2"/>
  <c r="J50" i="2"/>
  <c r="L49" i="2"/>
  <c r="K49" i="2"/>
  <c r="J49" i="2"/>
  <c r="E55" i="6"/>
  <c r="E54" i="6"/>
  <c r="E50" i="6"/>
  <c r="E49" i="6"/>
  <c r="E47" i="6"/>
  <c r="E46" i="6"/>
  <c r="E38" i="6"/>
  <c r="E37" i="6"/>
  <c r="E22" i="6"/>
  <c r="J62" i="2"/>
  <c r="K62" i="2" s="1"/>
  <c r="J58" i="2"/>
  <c r="K58" i="2" s="1"/>
  <c r="J39" i="3"/>
  <c r="K39" i="3" s="1"/>
  <c r="J35" i="3"/>
  <c r="K35" i="3" s="1"/>
  <c r="L8" i="2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J25" i="4"/>
  <c r="K25" i="4" s="1"/>
  <c r="K8" i="4"/>
  <c r="J31" i="3"/>
  <c r="K31" i="3" s="1"/>
  <c r="K31" i="2"/>
  <c r="J31" i="2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L25" i="4"/>
  <c r="L21" i="4"/>
  <c r="J21" i="4"/>
  <c r="K21" i="4" s="1"/>
  <c r="L20" i="4"/>
  <c r="J20" i="4"/>
  <c r="K20" i="4" s="1"/>
  <c r="L19" i="4"/>
  <c r="J19" i="4"/>
  <c r="K19" i="4" s="1"/>
  <c r="L18" i="4"/>
  <c r="J18" i="4"/>
  <c r="K18" i="4" s="1"/>
  <c r="L17" i="4"/>
  <c r="J17" i="4"/>
  <c r="K17" i="4" s="1"/>
  <c r="L16" i="4"/>
  <c r="J16" i="4"/>
  <c r="K16" i="4" s="1"/>
  <c r="L15" i="4"/>
  <c r="J15" i="4"/>
  <c r="K15" i="4" s="1"/>
  <c r="L14" i="4"/>
  <c r="J14" i="4"/>
  <c r="K14" i="4" s="1"/>
  <c r="L13" i="4"/>
  <c r="J13" i="4"/>
  <c r="K13" i="4" s="1"/>
  <c r="L9" i="4"/>
  <c r="J9" i="4"/>
  <c r="K9" i="4" s="1"/>
  <c r="L8" i="4"/>
  <c r="J30" i="3"/>
  <c r="K30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L9" i="3"/>
  <c r="J9" i="3"/>
  <c r="K9" i="3" s="1"/>
  <c r="L8" i="3"/>
  <c r="J8" i="3"/>
  <c r="K8" i="3" s="1"/>
  <c r="L54" i="2"/>
  <c r="K54" i="2"/>
  <c r="J54" i="2"/>
  <c r="L48" i="2"/>
  <c r="K48" i="2"/>
  <c r="J48" i="2"/>
  <c r="L47" i="2"/>
  <c r="K47" i="2"/>
  <c r="J47" i="2"/>
  <c r="L46" i="2"/>
  <c r="K46" i="2"/>
  <c r="J46" i="2"/>
  <c r="L45" i="2"/>
  <c r="K45" i="2"/>
  <c r="J45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E4" i="3" l="1"/>
  <c r="D7" i="9" s="1"/>
  <c r="E4" i="2"/>
  <c r="D6" i="9" s="1"/>
  <c r="D8" i="9" l="1"/>
  <c r="D10" i="9" s="1"/>
</calcChain>
</file>

<file path=xl/sharedStrings.xml><?xml version="1.0" encoding="utf-8"?>
<sst xmlns="http://schemas.openxmlformats.org/spreadsheetml/2006/main" count="1101" uniqueCount="269">
  <si>
    <t>PUNTS</t>
  </si>
  <si>
    <t>MITJÀ IMPRÈS</t>
  </si>
  <si>
    <t>RÀDIO</t>
  </si>
  <si>
    <t>EXTERIOR</t>
  </si>
  <si>
    <t>Punts</t>
  </si>
  <si>
    <t>Suport</t>
  </si>
  <si>
    <t>Tipologia de compra
i Format</t>
  </si>
  <si>
    <t>Preu o Cost
Acord Marc</t>
  </si>
  <si>
    <t>Preu o Cost NET Expedient*</t>
  </si>
  <si>
    <t xml:space="preserve">Oferta </t>
  </si>
  <si>
    <t>Valor a comparar</t>
  </si>
  <si>
    <t>FORMATS CONVENCIONALS* - Descompte detallat a l'Acord Marc</t>
  </si>
  <si>
    <t>Descompte
Acord Marc</t>
  </si>
  <si>
    <t>Descompte
Expedient*</t>
  </si>
  <si>
    <t>FORMATS CONVENCIONALS* - Comissió d'agència</t>
  </si>
  <si>
    <t>Tipologia de compra i Format</t>
  </si>
  <si>
    <t xml:space="preserve">C.Ag.Màx. Acord Marc </t>
  </si>
  <si>
    <t>C.Ag. Expedient</t>
  </si>
  <si>
    <t>FORMATS/ACCIONS ESPECIALS* - Comissió d'Agència</t>
  </si>
  <si>
    <t xml:space="preserve"> </t>
  </si>
  <si>
    <t xml:space="preserve">- En cap cas es podran aplicar les dues comssions d'agència (Formats Convencionals i Formats/Accions Especials) simultàniament. </t>
  </si>
  <si>
    <t xml:space="preserve">Punts </t>
  </si>
  <si>
    <t>La Vanguardia</t>
  </si>
  <si>
    <t>El Periódico de Cat.</t>
  </si>
  <si>
    <t>El Punt Avui</t>
  </si>
  <si>
    <t>Ara</t>
  </si>
  <si>
    <t>El País</t>
  </si>
  <si>
    <t>El Mundo</t>
  </si>
  <si>
    <t>ABC</t>
  </si>
  <si>
    <t>La Razón</t>
  </si>
  <si>
    <t>Diari de Tarragona</t>
  </si>
  <si>
    <t>Diari de Girona</t>
  </si>
  <si>
    <t>Segre</t>
  </si>
  <si>
    <t>La Mañana</t>
  </si>
  <si>
    <t>Regió 7</t>
  </si>
  <si>
    <t>El 9 Nou</t>
  </si>
  <si>
    <t>Diari de Sabadell</t>
  </si>
  <si>
    <t>Diari de Terrassa</t>
  </si>
  <si>
    <t xml:space="preserve">20 Minutos </t>
  </si>
  <si>
    <t>Més Tarragona</t>
  </si>
  <si>
    <t>Comissió d'agència FORMATS CONVENCIONALS* Impresos</t>
  </si>
  <si>
    <t>Comissió d'agència FORMATS/ACCIONS ESPECIALS* Impresos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</si>
  <si>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</si>
  <si>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Catalunya Ràdio</t>
  </si>
  <si>
    <t>Preu Net 1 ins. Falca 20" (extrapolable)* Dl-Dv (7h-10h)</t>
  </si>
  <si>
    <t>Preu Net 1 ins. Falca 20" (extrapolable)* Dl-Dv (13h-24h)</t>
  </si>
  <si>
    <t>Catalunya Informació</t>
  </si>
  <si>
    <t>Preu Net 1 ins. Falca 20" (extrapolable)* Tota la graella</t>
  </si>
  <si>
    <t>Catalunya Música</t>
  </si>
  <si>
    <t>iCat FM</t>
  </si>
  <si>
    <t>Rac 1</t>
  </si>
  <si>
    <t>Preu Net 1 ins. Falca 20" (extrapolable)* El Mon a Rac 1/La Competència/El Barça juga a Rac1</t>
  </si>
  <si>
    <t>Preu Net 1 ins. Falca 20" (extrapolable)* Vostè Primer/Versió Rac1/Islàndia/Via Lliure/L'Espanyol juga a Rac1</t>
  </si>
  <si>
    <t>Rac 105</t>
  </si>
  <si>
    <t>Preu Net 1 ins. Falca 20" (extrapolable)* Dl-Dv (7h-11h)</t>
  </si>
  <si>
    <t>Preu Net 1 ins. Falca 20" (extrapolable)* Resta programació</t>
  </si>
  <si>
    <t>Flaixbac</t>
  </si>
  <si>
    <t>Preu Net 1 ins. Falca 20" (extrapolable)* Dl-Dv (6h-11h) 
+Va de Barça</t>
  </si>
  <si>
    <t>Flaix FM</t>
  </si>
  <si>
    <t>Preu Net 1 ins. Falca 20" (extrapolable)* Dl-Dv (6h-11h)</t>
  </si>
  <si>
    <t>Ser Regional Cat.</t>
  </si>
  <si>
    <t>Preu Net 1 ins. Falca 20" (extrapolable)* Dl-Dv (6h-10h)</t>
  </si>
  <si>
    <t>Preu Net 1 ins. Falca 20" (extrapolable)* Dl-Dv (16h-20h)</t>
  </si>
  <si>
    <t>Ser Catalunya</t>
  </si>
  <si>
    <t>Preu Net 1 ins. Falca 20" (extrapolable)* Dl-Dv (7h-12h)</t>
  </si>
  <si>
    <t>Los 40 Cat.</t>
  </si>
  <si>
    <t>Preu Net 1 ins. Falca 20" (extrapolable)* Dl-Dv (11h-21h)</t>
  </si>
  <si>
    <t>Los 40</t>
  </si>
  <si>
    <t>Dial Cat.</t>
  </si>
  <si>
    <t>Preu Net 1 ins. Falca 20" (extrapolable)* Dl-Dv (11h-23h)</t>
  </si>
  <si>
    <t>Dial</t>
  </si>
  <si>
    <t>Los 40 Classic Cat.</t>
  </si>
  <si>
    <t>Los 40 Classic</t>
  </si>
  <si>
    <t>Europa FM Cat.</t>
  </si>
  <si>
    <t>Preu Net 1 ins. Falca 20" (extrapolable)* Dl-Dv (14h-17h)</t>
  </si>
  <si>
    <t>Europa FM</t>
  </si>
  <si>
    <t>Onda Cero Cat.</t>
  </si>
  <si>
    <t>Preu Net 1 ins. Falca 20" (extrapolable)* Dl-Dv (14-15h)</t>
  </si>
  <si>
    <t>Onda Cero</t>
  </si>
  <si>
    <t>Melodia FM Cat.</t>
  </si>
  <si>
    <t>Preu Net 1 ins. Falca 20" (extrapolable)* Dl-Dv (10h-22h)</t>
  </si>
  <si>
    <t>Melodia FM</t>
  </si>
  <si>
    <t>Cadena 100 Cat.</t>
  </si>
  <si>
    <t>Preu Net 1 ins. Falca 20" (extrapolable)* Ds (9h-14h)</t>
  </si>
  <si>
    <t>Cadena 100</t>
  </si>
  <si>
    <t>Cope Cat.</t>
  </si>
  <si>
    <t>Preu Net 1 ins. Falca 20" (extrapolable)* Herrera en la Cope</t>
  </si>
  <si>
    <t>Cope</t>
  </si>
  <si>
    <t>Rock FM Cat.</t>
  </si>
  <si>
    <t>Preu Net 1 ins. Falca 20" (extrapolable)* Dl-Dv (6h-14,30h)</t>
  </si>
  <si>
    <t>Rock FM</t>
  </si>
  <si>
    <t>Ràdio Tele Taxi</t>
  </si>
  <si>
    <t>Kiss FM Cat.</t>
  </si>
  <si>
    <t>Preu Net 1 ins. Falca 20" (extrapolable)* Dl-Dv (11h-15h)</t>
  </si>
  <si>
    <t>Kiss FM</t>
  </si>
  <si>
    <t>Digital Hits</t>
  </si>
  <si>
    <t>Preu Net 1 ins. Falca 20" (extrapolable)* Dl-Dg (8h-20h)</t>
  </si>
  <si>
    <t>Ràdio Marca Bcn</t>
  </si>
  <si>
    <t>Preu Net 1 ins. Falca 20" (extrapolable)* Marcador (Dl-Dv)</t>
  </si>
  <si>
    <t>Los 40 Urban Bcn</t>
  </si>
  <si>
    <t>Los 40 Urban</t>
  </si>
  <si>
    <t>Altres emissores de ràdio d'àmbit català, espanyol i internacional</t>
  </si>
  <si>
    <t>Comissió d'agència FORMATS CONVENCIONALS* Ràdio</t>
  </si>
  <si>
    <t>Comissió d'agència FORMATS/ACCIONS ESPECIALS* Ràdio</t>
  </si>
  <si>
    <t>Circuit</t>
  </si>
  <si>
    <t>Cinema Moviedis</t>
  </si>
  <si>
    <t>Cost per Mil Espectadors (CPM) 20"* Net</t>
  </si>
  <si>
    <t>Cinema 014 Medios</t>
  </si>
  <si>
    <t>Opis Metro</t>
  </si>
  <si>
    <t>Opis Renfe</t>
  </si>
  <si>
    <t>Opis FGC</t>
  </si>
  <si>
    <t>Mobiliari urbà Clear Chanel</t>
  </si>
  <si>
    <t>Mobiliari urbà  JCDecaux</t>
  </si>
  <si>
    <t>Mobiliari urbà Alpha Publicidad</t>
  </si>
  <si>
    <t>Mobiliari urbà Impursa</t>
  </si>
  <si>
    <t>Altres circuits/suports/ exclusivistes d'exterior d'àmbit català, espanyol i internacional</t>
  </si>
  <si>
    <t>Comissió d'agència FORMATS CONVENCIONALS* Exterior</t>
  </si>
  <si>
    <t>Comissió d'agència FORMATS/ACCIONS ESPECIALS* Exterior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</si>
  <si>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d'exterior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</si>
  <si>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- Cal omplir totes les caselles en TARONJA (referents a l'Acord Marc) i en GROC (referents a l'Expedient actual).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</si>
  <si>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formats (d'anunci i de contingut)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</si>
  <si>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</si>
  <si>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d'exterior tots aquells que tenen una tarifa publicada a partir de la qual s'aplica un descompte.</t>
    </r>
  </si>
  <si>
    <t>FORMATS CONVENCIONALS* - Preu o Cost detallat a l'Acord Marc</t>
  </si>
  <si>
    <t>Tarifa 2022</t>
  </si>
  <si>
    <t>(omplir)</t>
  </si>
  <si>
    <t>FORMATS CONVENCIONALS* - Descompte ALTRES</t>
  </si>
  <si>
    <t>CARAT</t>
  </si>
  <si>
    <t>GESMEDIA-ITANMEDIA</t>
  </si>
  <si>
    <t>HAVAS</t>
  </si>
  <si>
    <t>WAVEMAKER</t>
  </si>
  <si>
    <t>punts</t>
  </si>
  <si>
    <r>
      <t xml:space="preserve">*Preu/Cost net Expedient: </t>
    </r>
    <r>
      <rPr>
        <sz val="8"/>
        <color theme="1"/>
        <rFont val="Calibri"/>
        <family val="2"/>
        <scheme val="minor"/>
      </rPr>
      <t>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</si>
  <si>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</si>
  <si>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</si>
  <si>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t>Altres suports impresos d'àmbit català, espanyol i internacional</t>
  </si>
  <si>
    <r>
      <t xml:space="preserve">*Cost per Mil Espectadors (CPM) 20": </t>
    </r>
    <r>
      <rPr>
        <sz val="8"/>
        <rFont val="Calibri"/>
        <family val="2"/>
        <scheme val="minor"/>
      </rPr>
      <t xml:space="preserve">aquest CPM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exhibidores).</t>
    </r>
  </si>
  <si>
    <t>Tarifa 2023*</t>
  </si>
  <si>
    <t>Expansión</t>
  </si>
  <si>
    <t>Cinco Días</t>
  </si>
  <si>
    <t>Cinema Moviedis - Preu Net  Producció 1 Creativitat (abans d'IVA)</t>
  </si>
  <si>
    <t>Cinema Moviedis - Preu Net  Producció 2 Creativitats (abans d'IVA)</t>
  </si>
  <si>
    <t>Cinema 014 Medios - Preu Net  Producció 1 Creativitat (abans d'IVA)</t>
  </si>
  <si>
    <t>Cinema 014 Medios - Preu Net  Producció 2 Creativitats (abans d'IVA)</t>
  </si>
  <si>
    <t>IMPRÈS</t>
  </si>
  <si>
    <t>Preu NET Expedient*</t>
  </si>
  <si>
    <t>Descompte mínim per a qualsevol FORMAT CONVENCIONAL*</t>
  </si>
  <si>
    <t>Descompte mínim per a la resta de FORMATS CONVENCIONALS* (NO extrapolables de Cost per Mil Espectadors espot20")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</si>
  <si>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</t>
    </r>
  </si>
  <si>
    <t>Descompte Mínim per a la resta de FORMATS CONVENCIONALS*</t>
  </si>
  <si>
    <t>TOTAL</t>
  </si>
  <si>
    <t>... €</t>
  </si>
  <si>
    <t>Exp...........</t>
  </si>
  <si>
    <t>(empresa)</t>
  </si>
  <si>
    <t>...%</t>
  </si>
  <si>
    <t>...€</t>
  </si>
  <si>
    <t>Descompte Mínim per a tots els FORMATS CONVENCIONALS*</t>
  </si>
  <si>
    <t>Resta d'emissores de la CCMA</t>
  </si>
  <si>
    <t>Preu Net 1 Pàgina Color Senar Dl-Ds</t>
  </si>
  <si>
    <t>Preu Net 1 Pàgina Color Senar Dl-Dv</t>
  </si>
  <si>
    <t>Preu Net 1 Pàgina Color Senar Dl-Ds (ed. Cat.)</t>
  </si>
  <si>
    <t>Preu Net 1 Pàgina Color Senar Dl-Dv (ed. Cat.)</t>
  </si>
  <si>
    <t>Preu Net 1 Pàgina Color Senar Dm-Dv</t>
  </si>
  <si>
    <t>Preu Net 1 Pàgina Color Senar Dl-Dg</t>
  </si>
  <si>
    <t>Preu Net 1 Pàgina Color Senar Dv</t>
  </si>
  <si>
    <t>Preu Net 1 Pàgina Color Senar Dm, Dj</t>
  </si>
  <si>
    <t>PRODUCCIONS diverses</t>
  </si>
  <si>
    <t>Detall de la producció</t>
  </si>
  <si>
    <t>DIGITALS</t>
  </si>
  <si>
    <t>Exp. XXXXX</t>
  </si>
  <si>
    <t>(AQUÍ escriure el nom de l'empresa)</t>
  </si>
  <si>
    <t>DIGITAL</t>
  </si>
  <si>
    <t>IP</t>
  </si>
  <si>
    <t>Webs grup CCMA</t>
  </si>
  <si>
    <t>IP Cat.</t>
  </si>
  <si>
    <t>CPM* Net Video In-Stream</t>
  </si>
  <si>
    <t>Compra Programàtica</t>
  </si>
  <si>
    <t>CPM* Net Formats display IAB</t>
  </si>
  <si>
    <t>CPM* Net Video Preroll</t>
  </si>
  <si>
    <t>CPV* Net Video Preroll</t>
  </si>
  <si>
    <t>Facebook</t>
  </si>
  <si>
    <t>CPM* Net Page Post Photo segmentació 3 nivells*</t>
  </si>
  <si>
    <t>CPV* Net Page Post Video segmentació 3 nivells*</t>
  </si>
  <si>
    <t>CPM* Net Page Post Video segmentació 3 nivells*</t>
  </si>
  <si>
    <t>Instagram</t>
  </si>
  <si>
    <t>CPM* Net Story segmentació 3 nivells*</t>
  </si>
  <si>
    <t>Twitter</t>
  </si>
  <si>
    <t>CPM* Net Promoted Tweet segmentació 3 nivells*</t>
  </si>
  <si>
    <t>CPM* Net Video Card segmentació 3 nivells*</t>
  </si>
  <si>
    <t>CPV* Net Video Card segmentació 3 nivells*</t>
  </si>
  <si>
    <t>Linkedin</t>
  </si>
  <si>
    <t>CPC* Net Sponsored Updates segmentació 3 nivells*</t>
  </si>
  <si>
    <t>Google</t>
  </si>
  <si>
    <t>CPC* Net Enllaç Patrocinat segmentació 3 nivells:</t>
  </si>
  <si>
    <t>CPM* Net Google Ads segmentació 3 nivells:</t>
  </si>
  <si>
    <t>Youtube</t>
  </si>
  <si>
    <t>CPM* Net Preroll segmentació 3 nivells*</t>
  </si>
  <si>
    <t>Descompte mínim per a la resta de FORMATS CONVENCIONALS*</t>
  </si>
  <si>
    <t>Webs grup GODÓ</t>
  </si>
  <si>
    <t>Webs grup PRENSA IBÉRICA*</t>
  </si>
  <si>
    <t>Webs grup HERMES</t>
  </si>
  <si>
    <t>Webs  grup ARA</t>
  </si>
  <si>
    <t>Webs grup PRISA</t>
  </si>
  <si>
    <t>Webs grup VOCENTO</t>
  </si>
  <si>
    <t>Webs grup UNIDAD EDITORIAL</t>
  </si>
  <si>
    <t>Webs de LaRazon.</t>
  </si>
  <si>
    <t>Webs de 20Minutos.</t>
  </si>
  <si>
    <t>Webs de Publico.</t>
  </si>
  <si>
    <t>Webs d'ElNacional.</t>
  </si>
  <si>
    <t>Webs de NacioDigital.</t>
  </si>
  <si>
    <t>Webs de Vilaweb.</t>
  </si>
  <si>
    <t>Webs d'ElMon.</t>
  </si>
  <si>
    <t>Webs de LaRepublica.</t>
  </si>
  <si>
    <t>TheNewBcnPost.</t>
  </si>
  <si>
    <t>DiariDeTarragona.</t>
  </si>
  <si>
    <t>DiariDeGirona.</t>
  </si>
  <si>
    <t>Segre.</t>
  </si>
  <si>
    <t>LaManyana.</t>
  </si>
  <si>
    <t>Regio7.</t>
  </si>
  <si>
    <t>El9Nou.</t>
  </si>
  <si>
    <t>DiariDeTerrassa.</t>
  </si>
  <si>
    <t>DiariDeSabadell.</t>
  </si>
  <si>
    <t>ElEconomista.</t>
  </si>
  <si>
    <t>EconomiaDigital.</t>
  </si>
  <si>
    <t>Viampresa.</t>
  </si>
  <si>
    <t>Qualsevol site, xarxa social, cercador, exclusivista, influencer, plataforma i dispositiu d'àmbit català, espanyol i internacional</t>
  </si>
  <si>
    <t>-</t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</si>
  <si>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</si>
  <si>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</si>
  <si>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</si>
  <si>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</si>
  <si>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t>... %</t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</si>
  <si>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</si>
  <si>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</si>
  <si>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</si>
  <si>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</si>
  <si>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</si>
  <si>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</si>
  <si>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</si>
  <si>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t>Tot el digital d'àmbit català, espanyol i internacional</t>
  </si>
  <si>
    <t>OBSERVACIONS:</t>
  </si>
  <si>
    <r>
      <t xml:space="preserve">Descompte </t>
    </r>
    <r>
      <rPr>
        <u/>
        <sz val="8"/>
        <color rgb="FF000000"/>
        <rFont val="Calibri"/>
        <family val="2"/>
      </rPr>
      <t>Mínim</t>
    </r>
    <r>
      <rPr>
        <sz val="8"/>
        <color rgb="FF000000"/>
        <rFont val="Calibri"/>
        <family val="2"/>
      </rPr>
      <t xml:space="preserve"> per a qualsevol altre FORMAT CONVENCIONAL* no especificat</t>
    </r>
  </si>
  <si>
    <r>
      <t xml:space="preserve">Recàrrec </t>
    </r>
    <r>
      <rPr>
        <u/>
        <sz val="8"/>
        <color rgb="FF000000"/>
        <rFont val="Calibri"/>
        <family val="2"/>
      </rPr>
      <t>Màxim</t>
    </r>
    <r>
      <rPr>
        <sz val="8"/>
        <color rgb="FF000000"/>
        <rFont val="Calibri"/>
        <family val="2"/>
      </rPr>
      <t xml:space="preserve"> per a qualsevol compra que impliqui una segmentació de 4 o + nivells</t>
    </r>
  </si>
  <si>
    <r>
      <t xml:space="preserve">*FORMATS CONVENCIONALS: </t>
    </r>
    <r>
      <rPr>
        <sz val="8"/>
        <color rgb="FF000000"/>
        <rFont val="Calibri"/>
        <family val="2"/>
      </rPr>
      <t>s'entén per formats convencionals tots aquells formats (d'anunci i de contingut) que tenen una tarifa publicada a partir de la qual s'aplica un descompte.</t>
    </r>
  </si>
  <si>
    <r>
      <t xml:space="preserve">*FORMATS/ACCIONS ESPECIALS: </t>
    </r>
    <r>
      <rPr>
        <sz val="8"/>
        <color rgb="FF000000"/>
        <rFont val="Calibri"/>
        <family val="2"/>
      </rPr>
      <t xml:space="preserve">s'entén per formats/accions especials tot allò que </t>
    </r>
    <r>
      <rPr>
        <b/>
        <sz val="8"/>
        <color rgb="FF000000"/>
        <rFont val="Calibri"/>
        <family val="2"/>
      </rPr>
      <t>no</t>
    </r>
    <r>
      <rPr>
        <sz val="8"/>
        <color rgb="FF000000"/>
        <rFont val="Calibri"/>
        <family val="2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</si>
  <si>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r>
      <t>*Preu/Cost net Expedient:</t>
    </r>
    <r>
      <rPr>
        <sz val="8"/>
        <color rgb="FF000000"/>
        <rFont val="Calibri"/>
        <family val="2"/>
      </rPr>
      <t xml:space="preserve"> 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</si>
  <si>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</rPr>
      <t>inclou tots els descomptes i càrrecs abans de la comissió d'agència i de l'IVA.</t>
    </r>
  </si>
  <si>
    <r>
      <rPr>
        <b/>
        <sz val="8"/>
        <color rgb="FF000000"/>
        <rFont val="Calibri"/>
        <family val="2"/>
      </rPr>
      <t>*CPM:</t>
    </r>
    <r>
      <rPr>
        <sz val="8"/>
        <color rgb="FF000000"/>
        <rFont val="Calibri"/>
        <family val="2"/>
      </rPr>
      <t xml:space="preserve"> cost per mil impressions.</t>
    </r>
  </si>
  <si>
    <r>
      <rPr>
        <b/>
        <sz val="8"/>
        <color rgb="FF000000"/>
        <rFont val="Calibri"/>
        <family val="2"/>
      </rPr>
      <t>*CPV: c</t>
    </r>
    <r>
      <rPr>
        <sz val="8"/>
        <color rgb="FF000000"/>
        <rFont val="Calibri"/>
        <family val="2"/>
      </rPr>
      <t>ost per visualització.</t>
    </r>
  </si>
  <si>
    <r>
      <rPr>
        <b/>
        <sz val="8"/>
        <color rgb="FF000000"/>
        <rFont val="Calibri"/>
        <family val="2"/>
      </rPr>
      <t>*CPLC:</t>
    </r>
    <r>
      <rPr>
        <sz val="8"/>
        <color rgb="FF000000"/>
        <rFont val="Calibri"/>
        <family val="2"/>
      </rPr>
      <t xml:space="preserve"> cost per link clic.</t>
    </r>
  </si>
  <si>
    <r>
      <rPr>
        <b/>
        <sz val="8"/>
        <color rgb="FF000000"/>
        <rFont val="Calibri"/>
        <family val="2"/>
      </rPr>
      <t>*CPC:</t>
    </r>
    <r>
      <rPr>
        <sz val="8"/>
        <color rgb="FF000000"/>
        <rFont val="Calibri"/>
        <family val="2"/>
      </rPr>
      <t xml:space="preserve"> cost per clic.</t>
    </r>
  </si>
  <si>
    <r>
      <rPr>
        <b/>
        <sz val="8"/>
        <color rgb="FF000000"/>
        <rFont val="Calibri"/>
        <family val="2"/>
      </rPr>
      <t xml:space="preserve">*Segmentació 3 nivells: </t>
    </r>
    <r>
      <rPr>
        <sz val="8"/>
        <color rgb="FF000000"/>
        <rFont val="Calibri"/>
        <family val="2"/>
      </rPr>
      <t>cost basat en una segmentació, per exemple, basada en criteri geogràfic, criteri sociodemogràfic i criteri d'interessos.</t>
    </r>
  </si>
  <si>
    <r>
      <rPr>
        <b/>
        <sz val="8"/>
        <color rgb="FF000000"/>
        <rFont val="Calibri"/>
        <family val="2"/>
      </rPr>
      <t xml:space="preserve">*grup PRENSA IBÉRICA: </t>
    </r>
    <r>
      <rPr>
        <sz val="8"/>
        <color rgb="FF000000"/>
        <rFont val="Calibri"/>
        <family val="2"/>
      </rPr>
      <t>abans grup ZETA.</t>
    </r>
  </si>
  <si>
    <t>Autobusos Publicesa</t>
  </si>
  <si>
    <t>Autobusos Alpha Publicidad</t>
  </si>
  <si>
    <t>Opis Metro - Preu Net  Producció 200 Cares 1 Creativitat (abans d'IVA)</t>
  </si>
  <si>
    <t>Opis Metro - Preu Net  Producció 200 Cares 2 Creativitats (abans d'IVA)</t>
  </si>
  <si>
    <t>Opis Renfe - Preu Net  Producció 95 Cares 1 Creativitat (abans d'IVA)</t>
  </si>
  <si>
    <t>Opis Renfe - Preu Net Producció 95 Cares 2 Creativitats (abans d'IVA)</t>
  </si>
  <si>
    <t>Opis FGC - Preu Net  Producció 60 Cares 1 Creativitat (abans d'IVA)</t>
  </si>
  <si>
    <t>Opis FGC - Preu Net  Producció 60 Cares 2 Creativitats (abans d'IVA)</t>
  </si>
  <si>
    <t>Opis Catalunya - Preu Net  Producció 790 Cares 1 Creativitat (abans d'IVA)</t>
  </si>
  <si>
    <t>Opis Catalunya - Preu Net  Producció  790 Cares 2 Creativitats (abans d'IVA)</t>
  </si>
  <si>
    <t>Opis BCN AM  - Preu Net  Producció  147 Cares 1 Creativitat (abans d'IVA)</t>
  </si>
  <si>
    <t>Opis BCN AM  - Preu Net Producció 147 Cares 2 Creativitats (abans d'IVA)</t>
  </si>
  <si>
    <t>Autobusos Promedios - Preu Net Producció 1 Autobús (abans d'IVA)</t>
  </si>
  <si>
    <t>Autobusos Publicesa - Preu Net Producció 1 Autobús (abans d'IVA)</t>
  </si>
  <si>
    <t>Autobusos Alpha Publicidad - Preu Net Producció 1 Autobús (abans d'IVA)</t>
  </si>
  <si>
    <t>Autobusos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</si>
</sst>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00000"/>
    <numFmt numFmtId="167" formatCode="#,##0.0000\ &quot;€&quot;"/>
    <numFmt numFmtId="168" formatCode="#,##0.000\ &quot;€&quot;"/>
    <numFmt numFmtId="169" formatCode="#,##0.00000\ &quot;€&quot;"/>
    <numFmt numFmtId="170" formatCode="#,##0.000000\ &quot;€&quot;"/>
    <numFmt numFmtId="171" formatCode="#,##0.00_ ;\-#,##0.00\ "/>
    <numFmt numFmtId="172" formatCode="0.000%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8"/>
      <name val="Calibri"/>
      <family val="2"/>
    </font>
    <font>
      <b/>
      <u/>
      <sz val="10"/>
      <name val="Calibri"/>
      <family val="2"/>
    </font>
    <font>
      <sz val="10"/>
      <color rgb="FFFF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i/>
      <sz val="6"/>
      <name val="Calibri"/>
      <family val="2"/>
    </font>
    <font>
      <sz val="8"/>
      <color rgb="FF000000"/>
      <name val="Calibri"/>
      <family val="2"/>
    </font>
    <font>
      <b/>
      <sz val="8"/>
      <color rgb="FF808080"/>
      <name val="Calibri"/>
      <family val="2"/>
    </font>
    <font>
      <b/>
      <sz val="8"/>
      <color rgb="FF000000"/>
      <name val="Calibri"/>
      <family val="2"/>
    </font>
    <font>
      <b/>
      <sz val="8"/>
      <color rgb="FF0000FF"/>
      <name val="Calibri"/>
      <family val="2"/>
    </font>
    <font>
      <b/>
      <i/>
      <sz val="8"/>
      <color rgb="FF808080"/>
      <name val="Calibri"/>
      <family val="2"/>
    </font>
    <font>
      <sz val="8"/>
      <color rgb="FFA6A6A6"/>
      <name val="Calibri"/>
      <family val="2"/>
    </font>
    <font>
      <sz val="8"/>
      <color rgb="FF808080"/>
      <name val="Calibri"/>
      <family val="2"/>
    </font>
    <font>
      <sz val="8"/>
      <color rgb="FF0000FF"/>
      <name val="Calibri"/>
      <family val="2"/>
    </font>
    <font>
      <i/>
      <sz val="8"/>
      <color rgb="FF80808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0"/>
      <color rgb="FFA6A6A6"/>
      <name val="Calibri"/>
      <family val="2"/>
    </font>
    <font>
      <sz val="10"/>
      <color rgb="FF808080"/>
      <name val="Calibri"/>
      <family val="2"/>
    </font>
    <font>
      <i/>
      <sz val="10"/>
      <color rgb="FF000000"/>
      <name val="Calibri"/>
      <family val="2"/>
    </font>
    <font>
      <i/>
      <sz val="10"/>
      <color rgb="FFFF0000"/>
      <name val="Calibri"/>
      <family val="2"/>
    </font>
    <font>
      <sz val="8"/>
      <color rgb="FF00B050"/>
      <name val="Calibri"/>
      <family val="2"/>
    </font>
    <font>
      <i/>
      <sz val="8"/>
      <name val="Calibri"/>
      <family val="2"/>
    </font>
    <font>
      <b/>
      <sz val="10"/>
      <color rgb="FFFF0000"/>
      <name val="Calibri"/>
      <family val="2"/>
    </font>
    <font>
      <u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i/>
      <sz val="11"/>
      <color rgb="FFFF0000"/>
      <name val="Calibri"/>
      <family val="2"/>
    </font>
    <font>
      <b/>
      <sz val="9"/>
      <color rgb="FF808080"/>
      <name val="Calibri"/>
      <family val="2"/>
    </font>
    <font>
      <b/>
      <sz val="9"/>
      <color rgb="FF0000FF"/>
      <name val="Calibri"/>
      <family val="2"/>
    </font>
    <font>
      <b/>
      <sz val="9"/>
      <name val="Calibri"/>
      <family val="2"/>
    </font>
    <font>
      <i/>
      <sz val="8"/>
      <color rgb="FF0000FF"/>
      <name val="Calibri"/>
      <family val="2"/>
    </font>
    <font>
      <b/>
      <i/>
      <sz val="10"/>
      <name val="Calibri"/>
      <family val="2"/>
    </font>
    <font>
      <b/>
      <i/>
      <sz val="8"/>
      <color rgb="FF0000FF"/>
      <name val="Calibri"/>
      <family val="2"/>
    </font>
    <font>
      <i/>
      <sz val="8"/>
      <color rgb="FF000000"/>
      <name val="Calibri"/>
      <family val="2"/>
    </font>
    <font>
      <i/>
      <sz val="9"/>
      <name val="Calibri"/>
      <family val="2"/>
    </font>
    <font>
      <i/>
      <sz val="9"/>
      <color rgb="FF0000FF"/>
      <name val="Calibri"/>
      <family val="2"/>
    </font>
    <font>
      <b/>
      <sz val="9"/>
      <color rgb="FF000000"/>
      <name val="Calibri"/>
      <family val="2"/>
    </font>
    <font>
      <i/>
      <sz val="9"/>
      <color rgb="FF000000"/>
      <name val="Calibri"/>
      <family val="2"/>
    </font>
    <font>
      <i/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  <bgColor theme="8" tint="0.79998168889431442"/>
      </patternFill>
    </fill>
    <fill>
      <patternFill patternType="lightTrellis">
        <fgColor theme="6"/>
      </patternFill>
    </fill>
    <fill>
      <patternFill patternType="solid">
        <fgColor theme="1"/>
        <bgColor theme="6"/>
      </patternFill>
    </fill>
    <fill>
      <patternFill patternType="lightTrellis">
        <fgColor theme="6"/>
        <bgColor theme="5" tint="0.79998168889431442"/>
      </patternFill>
    </fill>
    <fill>
      <patternFill patternType="solid">
        <fgColor theme="0"/>
        <bgColor theme="6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A5A5A5"/>
      </patternFill>
    </fill>
    <fill>
      <patternFill patternType="lightTrellis">
        <fgColor rgb="FFA5A5A5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DA65"/>
        <bgColor rgb="FF000000"/>
      </patternFill>
    </fill>
    <fill>
      <patternFill patternType="solid">
        <fgColor rgb="FFFFFFCC"/>
        <bgColor rgb="FF000000"/>
      </patternFill>
    </fill>
    <fill>
      <patternFill patternType="lightTrellis">
        <fgColor rgb="FFA5A5A5"/>
        <bgColor rgb="FFE7E6E6"/>
      </patternFill>
    </fill>
    <fill>
      <patternFill patternType="lightTrellis">
        <fgColor rgb="FFA5A5A5"/>
        <bgColor rgb="FFD9E1F2"/>
      </patternFill>
    </fill>
    <fill>
      <patternFill patternType="solid">
        <fgColor rgb="FFD9D9D9"/>
        <bgColor rgb="FF000000"/>
      </patternFill>
    </fill>
    <fill>
      <patternFill patternType="lightTrellis">
        <fgColor rgb="FFA5A5A5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9">
    <xf numFmtId="0" fontId="0" fillId="0" borderId="0" xfId="0"/>
    <xf numFmtId="0" fontId="0" fillId="2" borderId="0" xfId="0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5" fontId="12" fillId="2" borderId="1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12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65" fontId="16" fillId="5" borderId="1" xfId="0" applyNumberFormat="1" applyFont="1" applyFill="1" applyBorder="1" applyAlignment="1">
      <alignment vertical="top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5" fontId="18" fillId="2" borderId="4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0" fontId="10" fillId="2" borderId="4" xfId="2" applyNumberFormat="1" applyFont="1" applyFill="1" applyBorder="1" applyAlignment="1">
      <alignment horizontal="center" vertical="center" wrapText="1"/>
    </xf>
    <xf numFmtId="10" fontId="18" fillId="2" borderId="4" xfId="0" applyNumberFormat="1" applyFont="1" applyFill="1" applyBorder="1" applyAlignment="1">
      <alignment horizontal="center" vertical="center" wrapText="1"/>
    </xf>
    <xf numFmtId="44" fontId="20" fillId="2" borderId="4" xfId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7" fillId="2" borderId="0" xfId="0" applyFont="1" applyFill="1" applyAlignment="1">
      <alignment vertical="top"/>
    </xf>
    <xf numFmtId="0" fontId="17" fillId="2" borderId="4" xfId="0" applyFont="1" applyFill="1" applyBorder="1" applyAlignment="1">
      <alignment vertical="top" wrapText="1"/>
    </xf>
    <xf numFmtId="164" fontId="22" fillId="5" borderId="4" xfId="1" quotePrefix="1" applyNumberFormat="1" applyFont="1" applyFill="1" applyBorder="1" applyAlignment="1">
      <alignment horizontal="right" vertical="top" wrapText="1"/>
    </xf>
    <xf numFmtId="164" fontId="23" fillId="6" borderId="4" xfId="1" applyNumberFormat="1" applyFont="1" applyFill="1" applyBorder="1" applyAlignment="1">
      <alignment horizontal="right" vertical="top" wrapText="1"/>
    </xf>
    <xf numFmtId="0" fontId="19" fillId="2" borderId="0" xfId="0" applyFont="1" applyFill="1" applyAlignment="1">
      <alignment vertical="top"/>
    </xf>
    <xf numFmtId="0" fontId="17" fillId="0" borderId="0" xfId="0" applyFont="1" applyAlignment="1">
      <alignment vertical="top"/>
    </xf>
    <xf numFmtId="0" fontId="19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164" fontId="10" fillId="2" borderId="4" xfId="1" applyNumberFormat="1" applyFont="1" applyFill="1" applyBorder="1" applyAlignment="1">
      <alignment horizontal="center" vertical="center" wrapText="1"/>
    </xf>
    <xf numFmtId="10" fontId="20" fillId="2" borderId="4" xfId="2" applyNumberFormat="1" applyFont="1" applyFill="1" applyBorder="1" applyAlignment="1">
      <alignment horizontal="center" vertical="center" wrapText="1"/>
    </xf>
    <xf numFmtId="164" fontId="20" fillId="2" borderId="0" xfId="1" applyNumberFormat="1" applyFont="1" applyFill="1" applyBorder="1" applyAlignment="1">
      <alignment horizontal="center" vertical="center" wrapText="1"/>
    </xf>
    <xf numFmtId="10" fontId="22" fillId="5" borderId="4" xfId="2" applyNumberFormat="1" applyFont="1" applyFill="1" applyBorder="1" applyAlignment="1">
      <alignment horizontal="center" vertical="top"/>
    </xf>
    <xf numFmtId="10" fontId="23" fillId="6" borderId="4" xfId="2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44" fontId="20" fillId="2" borderId="0" xfId="1" quotePrefix="1" applyFont="1" applyFill="1" applyBorder="1" applyAlignment="1">
      <alignment horizontal="right" vertical="top"/>
    </xf>
    <xf numFmtId="165" fontId="22" fillId="2" borderId="4" xfId="0" applyNumberFormat="1" applyFont="1" applyFill="1" applyBorder="1" applyAlignment="1">
      <alignment horizontal="center" vertical="top"/>
    </xf>
    <xf numFmtId="164" fontId="20" fillId="2" borderId="0" xfId="1" applyNumberFormat="1" applyFont="1" applyFill="1" applyBorder="1" applyAlignment="1">
      <alignment horizontal="right" vertical="top" wrapText="1"/>
    </xf>
    <xf numFmtId="44" fontId="19" fillId="2" borderId="0" xfId="1" quotePrefix="1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left" vertical="top" wrapText="1"/>
    </xf>
    <xf numFmtId="0" fontId="24" fillId="2" borderId="0" xfId="0" applyFont="1" applyFill="1" applyAlignment="1">
      <alignment vertical="center"/>
    </xf>
    <xf numFmtId="165" fontId="26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vertical="center" wrapText="1"/>
    </xf>
    <xf numFmtId="10" fontId="26" fillId="2" borderId="0" xfId="0" applyNumberFormat="1" applyFont="1" applyFill="1" applyAlignment="1">
      <alignment horizontal="center" vertical="center" wrapText="1"/>
    </xf>
    <xf numFmtId="10" fontId="8" fillId="2" borderId="0" xfId="0" applyNumberFormat="1" applyFont="1" applyFill="1" applyAlignment="1">
      <alignment horizontal="center" vertical="center"/>
    </xf>
    <xf numFmtId="10" fontId="27" fillId="2" borderId="0" xfId="2" applyNumberFormat="1" applyFont="1" applyFill="1" applyBorder="1" applyAlignment="1">
      <alignment horizontal="center" vertical="center"/>
    </xf>
    <xf numFmtId="164" fontId="27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top"/>
    </xf>
    <xf numFmtId="0" fontId="15" fillId="8" borderId="5" xfId="0" applyFont="1" applyFill="1" applyBorder="1" applyAlignment="1">
      <alignment horizontal="center" vertical="top" wrapText="1"/>
    </xf>
    <xf numFmtId="164" fontId="15" fillId="8" borderId="2" xfId="0" applyNumberFormat="1" applyFont="1" applyFill="1" applyBorder="1" applyAlignment="1">
      <alignment horizontal="right" vertical="top" wrapText="1"/>
    </xf>
    <xf numFmtId="10" fontId="16" fillId="8" borderId="3" xfId="0" applyNumberFormat="1" applyFont="1" applyFill="1" applyBorder="1" applyAlignment="1">
      <alignment vertical="top" wrapText="1"/>
    </xf>
    <xf numFmtId="164" fontId="4" fillId="2" borderId="0" xfId="1" applyNumberFormat="1" applyFont="1" applyFill="1" applyBorder="1" applyAlignment="1">
      <alignment horizontal="right" vertical="center"/>
    </xf>
    <xf numFmtId="165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 wrapText="1"/>
    </xf>
    <xf numFmtId="10" fontId="20" fillId="2" borderId="4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vertical="center" wrapText="1"/>
    </xf>
    <xf numFmtId="165" fontId="17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center" vertical="center" wrapText="1"/>
    </xf>
    <xf numFmtId="44" fontId="20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/>
    </xf>
    <xf numFmtId="165" fontId="22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0" fontId="20" fillId="2" borderId="0" xfId="1" applyNumberFormat="1" applyFont="1" applyFill="1" applyBorder="1" applyAlignment="1">
      <alignment horizontal="center" vertical="center"/>
    </xf>
    <xf numFmtId="10" fontId="20" fillId="2" borderId="0" xfId="1" quotePrefix="1" applyNumberFormat="1" applyFont="1" applyFill="1" applyBorder="1" applyAlignment="1">
      <alignment horizontal="right" vertical="center"/>
    </xf>
    <xf numFmtId="164" fontId="19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vertical="top"/>
    </xf>
    <xf numFmtId="0" fontId="19" fillId="2" borderId="0" xfId="0" applyFont="1" applyFill="1" applyAlignment="1">
      <alignment horizontal="left" vertical="top" wrapText="1"/>
    </xf>
    <xf numFmtId="0" fontId="28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164" fontId="19" fillId="2" borderId="0" xfId="1" applyNumberFormat="1" applyFont="1" applyFill="1" applyAlignment="1">
      <alignment horizontal="right" vertical="top"/>
    </xf>
    <xf numFmtId="0" fontId="4" fillId="2" borderId="2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top" wrapText="1"/>
    </xf>
    <xf numFmtId="164" fontId="15" fillId="5" borderId="2" xfId="0" applyNumberFormat="1" applyFont="1" applyFill="1" applyBorder="1" applyAlignment="1">
      <alignment horizontal="right" vertical="top" wrapText="1"/>
    </xf>
    <xf numFmtId="164" fontId="25" fillId="5" borderId="3" xfId="0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vertical="top"/>
    </xf>
    <xf numFmtId="0" fontId="17" fillId="2" borderId="7" xfId="0" applyFont="1" applyFill="1" applyBorder="1" applyAlignment="1">
      <alignment vertical="top"/>
    </xf>
    <xf numFmtId="165" fontId="3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0" quotePrefix="1" applyNumberFormat="1" applyFont="1" applyFill="1" applyBorder="1" applyAlignment="1">
      <alignment horizontal="right" vertical="center"/>
    </xf>
    <xf numFmtId="10" fontId="22" fillId="5" borderId="2" xfId="2" applyNumberFormat="1" applyFont="1" applyFill="1" applyBorder="1" applyAlignment="1">
      <alignment horizontal="center" vertical="center"/>
    </xf>
    <xf numFmtId="44" fontId="19" fillId="2" borderId="0" xfId="1" applyFont="1" applyFill="1" applyBorder="1" applyAlignment="1">
      <alignment vertical="top"/>
    </xf>
    <xf numFmtId="44" fontId="19" fillId="2" borderId="0" xfId="1" applyFont="1" applyFill="1" applyAlignment="1">
      <alignment vertical="top"/>
    </xf>
    <xf numFmtId="44" fontId="19" fillId="2" borderId="0" xfId="1" applyFont="1" applyFill="1" applyAlignment="1">
      <alignment vertical="center"/>
    </xf>
    <xf numFmtId="0" fontId="6" fillId="2" borderId="0" xfId="0" applyFont="1" applyFill="1" applyAlignment="1">
      <alignment horizontal="left" vertical="top" wrapText="1"/>
    </xf>
    <xf numFmtId="10" fontId="22" fillId="2" borderId="0" xfId="2" applyNumberFormat="1" applyFont="1" applyFill="1" applyBorder="1" applyAlignment="1">
      <alignment horizontal="center" vertical="top"/>
    </xf>
    <xf numFmtId="10" fontId="23" fillId="2" borderId="0" xfId="2" applyNumberFormat="1" applyFont="1" applyFill="1" applyBorder="1" applyAlignment="1">
      <alignment horizontal="center" vertical="top"/>
    </xf>
    <xf numFmtId="165" fontId="22" fillId="2" borderId="4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vertical="top"/>
    </xf>
    <xf numFmtId="164" fontId="27" fillId="2" borderId="0" xfId="0" applyNumberFormat="1" applyFont="1" applyFill="1" applyAlignment="1">
      <alignment horizontal="right" vertical="center" wrapText="1"/>
    </xf>
    <xf numFmtId="10" fontId="27" fillId="2" borderId="0" xfId="0" applyNumberFormat="1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10" fontId="16" fillId="2" borderId="0" xfId="1" applyNumberFormat="1" applyFont="1" applyFill="1" applyAlignment="1">
      <alignment vertical="center"/>
    </xf>
    <xf numFmtId="10" fontId="15" fillId="2" borderId="0" xfId="0" applyNumberFormat="1" applyFont="1" applyFill="1" applyAlignment="1">
      <alignment vertical="center"/>
    </xf>
    <xf numFmtId="165" fontId="16" fillId="5" borderId="8" xfId="0" applyNumberFormat="1" applyFont="1" applyFill="1" applyBorder="1" applyAlignment="1">
      <alignment vertical="top"/>
    </xf>
    <xf numFmtId="0" fontId="29" fillId="5" borderId="5" xfId="0" applyFont="1" applyFill="1" applyBorder="1" applyAlignment="1">
      <alignment horizontal="left" vertical="center" wrapText="1"/>
    </xf>
    <xf numFmtId="10" fontId="14" fillId="5" borderId="5" xfId="2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vertical="top"/>
    </xf>
    <xf numFmtId="0" fontId="17" fillId="2" borderId="4" xfId="0" applyFont="1" applyFill="1" applyBorder="1" applyAlignment="1">
      <alignment horizontal="left" vertical="top" wrapText="1"/>
    </xf>
    <xf numFmtId="164" fontId="17" fillId="7" borderId="4" xfId="1" quotePrefix="1" applyNumberFormat="1" applyFont="1" applyFill="1" applyBorder="1" applyAlignment="1">
      <alignment horizontal="right" vertical="top"/>
    </xf>
    <xf numFmtId="0" fontId="17" fillId="2" borderId="10" xfId="0" applyFont="1" applyFill="1" applyBorder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29" fillId="2" borderId="0" xfId="0" applyFont="1" applyFill="1" applyAlignment="1">
      <alignment horizontal="left" vertical="top" wrapText="1"/>
    </xf>
    <xf numFmtId="10" fontId="14" fillId="2" borderId="0" xfId="2" applyNumberFormat="1" applyFont="1" applyFill="1" applyBorder="1" applyAlignment="1">
      <alignment horizontal="center" vertical="top"/>
    </xf>
    <xf numFmtId="10" fontId="25" fillId="2" borderId="0" xfId="2" applyNumberFormat="1" applyFont="1" applyFill="1" applyBorder="1" applyAlignment="1">
      <alignment horizontal="center" vertical="top"/>
    </xf>
    <xf numFmtId="165" fontId="33" fillId="2" borderId="0" xfId="0" applyNumberFormat="1" applyFont="1" applyFill="1" applyAlignment="1">
      <alignment horizontal="center" vertical="center"/>
    </xf>
    <xf numFmtId="10" fontId="33" fillId="2" borderId="0" xfId="0" applyNumberFormat="1" applyFont="1" applyFill="1" applyAlignment="1">
      <alignment horizontal="center" vertical="center" wrapText="1"/>
    </xf>
    <xf numFmtId="10" fontId="34" fillId="2" borderId="0" xfId="0" applyNumberFormat="1" applyFont="1" applyFill="1" applyAlignment="1">
      <alignment horizontal="center" vertical="center"/>
    </xf>
    <xf numFmtId="10" fontId="4" fillId="2" borderId="0" xfId="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vertical="center"/>
    </xf>
    <xf numFmtId="0" fontId="13" fillId="5" borderId="5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vertical="center" wrapText="1"/>
    </xf>
    <xf numFmtId="10" fontId="14" fillId="5" borderId="3" xfId="2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top" wrapText="1"/>
    </xf>
    <xf numFmtId="165" fontId="22" fillId="2" borderId="0" xfId="0" applyNumberFormat="1" applyFont="1" applyFill="1" applyAlignment="1">
      <alignment horizontal="center" vertical="top"/>
    </xf>
    <xf numFmtId="0" fontId="17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10" fontId="22" fillId="2" borderId="0" xfId="2" applyNumberFormat="1" applyFont="1" applyFill="1" applyBorder="1" applyAlignment="1">
      <alignment horizontal="center" vertical="center" wrapText="1"/>
    </xf>
    <xf numFmtId="164" fontId="23" fillId="2" borderId="0" xfId="2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/>
    </xf>
    <xf numFmtId="0" fontId="17" fillId="2" borderId="13" xfId="0" applyFont="1" applyFill="1" applyBorder="1" applyAlignment="1">
      <alignment vertical="top" wrapText="1"/>
    </xf>
    <xf numFmtId="164" fontId="23" fillId="6" borderId="13" xfId="1" applyNumberFormat="1" applyFont="1" applyFill="1" applyBorder="1" applyAlignment="1">
      <alignment horizontal="right" vertical="top" wrapText="1"/>
    </xf>
    <xf numFmtId="10" fontId="33" fillId="2" borderId="13" xfId="0" applyNumberFormat="1" applyFont="1" applyFill="1" applyBorder="1" applyAlignment="1">
      <alignment horizontal="center" vertical="center" wrapText="1"/>
    </xf>
    <xf numFmtId="164" fontId="23" fillId="6" borderId="13" xfId="1" applyNumberFormat="1" applyFont="1" applyFill="1" applyBorder="1" applyAlignment="1">
      <alignment horizontal="right" vertical="center" wrapText="1"/>
    </xf>
    <xf numFmtId="0" fontId="25" fillId="2" borderId="0" xfId="0" applyFont="1" applyFill="1" applyAlignment="1">
      <alignment vertical="center"/>
    </xf>
    <xf numFmtId="165" fontId="34" fillId="2" borderId="0" xfId="0" applyNumberFormat="1" applyFont="1" applyFill="1" applyAlignment="1">
      <alignment horizontal="center" vertical="center"/>
    </xf>
    <xf numFmtId="10" fontId="34" fillId="2" borderId="0" xfId="2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10" fontId="34" fillId="2" borderId="0" xfId="0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vertical="top"/>
    </xf>
    <xf numFmtId="164" fontId="18" fillId="2" borderId="0" xfId="1" applyNumberFormat="1" applyFont="1" applyFill="1" applyBorder="1" applyAlignment="1">
      <alignment vertical="center" wrapText="1"/>
    </xf>
    <xf numFmtId="0" fontId="0" fillId="2" borderId="0" xfId="0" applyFill="1"/>
    <xf numFmtId="0" fontId="19" fillId="2" borderId="1" xfId="0" applyFont="1" applyFill="1" applyBorder="1" applyAlignment="1">
      <alignment vertical="top"/>
    </xf>
    <xf numFmtId="165" fontId="16" fillId="8" borderId="8" xfId="0" applyNumberFormat="1" applyFont="1" applyFill="1" applyBorder="1" applyAlignment="1">
      <alignment vertical="top"/>
    </xf>
    <xf numFmtId="0" fontId="19" fillId="2" borderId="2" xfId="0" applyFont="1" applyFill="1" applyBorder="1" applyAlignment="1">
      <alignment vertical="top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vertical="top" wrapText="1"/>
    </xf>
    <xf numFmtId="0" fontId="17" fillId="2" borderId="14" xfId="0" applyFont="1" applyFill="1" applyBorder="1" applyAlignment="1">
      <alignment vertical="top" wrapText="1"/>
    </xf>
    <xf numFmtId="10" fontId="33" fillId="2" borderId="14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top"/>
    </xf>
    <xf numFmtId="0" fontId="27" fillId="2" borderId="0" xfId="0" applyFont="1" applyFill="1" applyAlignment="1">
      <alignment horizontal="center" vertical="center"/>
    </xf>
    <xf numFmtId="0" fontId="37" fillId="9" borderId="4" xfId="0" applyFont="1" applyFill="1" applyBorder="1" applyAlignment="1">
      <alignment horizontal="center" vertical="center" wrapText="1"/>
    </xf>
    <xf numFmtId="0" fontId="35" fillId="2" borderId="0" xfId="0" applyFont="1" applyFill="1"/>
    <xf numFmtId="0" fontId="0" fillId="9" borderId="0" xfId="0" applyFill="1"/>
    <xf numFmtId="0" fontId="35" fillId="9" borderId="0" xfId="0" applyFont="1" applyFill="1"/>
    <xf numFmtId="0" fontId="5" fillId="9" borderId="0" xfId="0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right" vertical="center"/>
    </xf>
    <xf numFmtId="0" fontId="7" fillId="9" borderId="0" xfId="0" applyFont="1" applyFill="1" applyAlignment="1">
      <alignment horizontal="left" vertical="center" wrapText="1"/>
    </xf>
    <xf numFmtId="0" fontId="0" fillId="9" borderId="0" xfId="0" applyFill="1" applyAlignment="1">
      <alignment vertical="center"/>
    </xf>
    <xf numFmtId="0" fontId="2" fillId="9" borderId="0" xfId="0" applyFont="1" applyFill="1" applyAlignment="1">
      <alignment vertical="center"/>
    </xf>
    <xf numFmtId="44" fontId="10" fillId="9" borderId="0" xfId="1" applyFont="1" applyFill="1" applyBorder="1" applyAlignment="1">
      <alignment horizontal="center" vertical="center"/>
    </xf>
    <xf numFmtId="164" fontId="10" fillId="9" borderId="0" xfId="1" applyNumberFormat="1" applyFont="1" applyFill="1" applyBorder="1" applyAlignment="1">
      <alignment horizontal="center" vertical="center"/>
    </xf>
    <xf numFmtId="44" fontId="0" fillId="9" borderId="0" xfId="1" applyFont="1" applyFill="1" applyBorder="1" applyAlignment="1">
      <alignment vertical="center"/>
    </xf>
    <xf numFmtId="44" fontId="6" fillId="9" borderId="0" xfId="1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40" fillId="9" borderId="0" xfId="0" applyFont="1" applyFill="1" applyAlignment="1">
      <alignment horizontal="center" vertical="center" wrapText="1"/>
    </xf>
    <xf numFmtId="166" fontId="3" fillId="9" borderId="0" xfId="0" applyNumberFormat="1" applyFont="1" applyFill="1" applyAlignment="1">
      <alignment vertical="center"/>
    </xf>
    <xf numFmtId="0" fontId="10" fillId="9" borderId="4" xfId="0" applyFont="1" applyFill="1" applyBorder="1" applyAlignment="1">
      <alignment horizontal="center" vertical="center" wrapText="1"/>
    </xf>
    <xf numFmtId="164" fontId="10" fillId="9" borderId="4" xfId="1" applyNumberFormat="1" applyFont="1" applyFill="1" applyBorder="1" applyAlignment="1">
      <alignment horizontal="center" vertical="center" wrapText="1"/>
    </xf>
    <xf numFmtId="0" fontId="17" fillId="9" borderId="0" xfId="0" applyFont="1" applyFill="1" applyAlignment="1">
      <alignment vertical="center"/>
    </xf>
    <xf numFmtId="10" fontId="41" fillId="9" borderId="4" xfId="0" applyNumberFormat="1" applyFont="1" applyFill="1" applyBorder="1" applyAlignment="1">
      <alignment horizontal="center" vertical="center" wrapText="1"/>
    </xf>
    <xf numFmtId="44" fontId="2" fillId="9" borderId="0" xfId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/>
    </xf>
    <xf numFmtId="165" fontId="17" fillId="9" borderId="0" xfId="0" applyNumberFormat="1" applyFont="1" applyFill="1" applyAlignment="1">
      <alignment horizontal="center" vertical="top"/>
    </xf>
    <xf numFmtId="0" fontId="17" fillId="9" borderId="0" xfId="0" applyFont="1" applyFill="1" applyAlignment="1">
      <alignment vertical="top"/>
    </xf>
    <xf numFmtId="0" fontId="2" fillId="9" borderId="0" xfId="0" applyFont="1" applyFill="1" applyAlignment="1">
      <alignment vertical="top"/>
    </xf>
    <xf numFmtId="44" fontId="2" fillId="9" borderId="0" xfId="1" applyFont="1" applyFill="1" applyBorder="1" applyAlignment="1">
      <alignment horizontal="right" vertical="center" wrapText="1"/>
    </xf>
    <xf numFmtId="164" fontId="6" fillId="9" borderId="0" xfId="0" applyNumberFormat="1" applyFont="1" applyFill="1"/>
    <xf numFmtId="0" fontId="17" fillId="9" borderId="0" xfId="0" applyFont="1" applyFill="1"/>
    <xf numFmtId="0" fontId="15" fillId="9" borderId="0" xfId="0" applyFont="1" applyFill="1" applyAlignment="1">
      <alignment vertical="center"/>
    </xf>
    <xf numFmtId="44" fontId="23" fillId="9" borderId="0" xfId="1" applyFont="1" applyFill="1" applyBorder="1" applyAlignment="1">
      <alignment horizontal="right" vertical="center"/>
    </xf>
    <xf numFmtId="10" fontId="6" fillId="11" borderId="4" xfId="2" applyNumberFormat="1" applyFont="1" applyFill="1" applyBorder="1" applyAlignment="1">
      <alignment horizontal="left" vertical="top"/>
    </xf>
    <xf numFmtId="4" fontId="6" fillId="11" borderId="4" xfId="1" applyNumberFormat="1" applyFont="1" applyFill="1" applyBorder="1" applyAlignment="1">
      <alignment horizontal="left" vertical="top"/>
    </xf>
    <xf numFmtId="164" fontId="6" fillId="9" borderId="0" xfId="1" applyNumberFormat="1" applyFont="1" applyFill="1" applyBorder="1" applyAlignment="1">
      <alignment horizontal="right" vertical="center"/>
    </xf>
    <xf numFmtId="10" fontId="42" fillId="9" borderId="0" xfId="0" applyNumberFormat="1" applyFont="1" applyFill="1" applyAlignment="1">
      <alignment horizontal="center" vertical="center"/>
    </xf>
    <xf numFmtId="0" fontId="15" fillId="9" borderId="0" xfId="0" applyFont="1" applyFill="1" applyAlignment="1">
      <alignment vertical="top"/>
    </xf>
    <xf numFmtId="10" fontId="28" fillId="9" borderId="0" xfId="2" applyNumberFormat="1" applyFont="1" applyFill="1" applyBorder="1" applyAlignment="1">
      <alignment horizontal="center" vertical="center"/>
    </xf>
    <xf numFmtId="44" fontId="24" fillId="9" borderId="0" xfId="1" applyFont="1" applyFill="1" applyBorder="1" applyAlignment="1">
      <alignment vertical="center"/>
    </xf>
    <xf numFmtId="10" fontId="39" fillId="9" borderId="0" xfId="2" applyNumberFormat="1" applyFont="1" applyFill="1" applyBorder="1" applyAlignment="1">
      <alignment horizontal="center" vertical="center"/>
    </xf>
    <xf numFmtId="10" fontId="42" fillId="9" borderId="0" xfId="1" applyNumberFormat="1" applyFont="1" applyFill="1" applyBorder="1" applyAlignment="1">
      <alignment horizontal="center" vertical="center"/>
    </xf>
    <xf numFmtId="44" fontId="2" fillId="9" borderId="0" xfId="1" applyFont="1" applyFill="1" applyBorder="1" applyAlignment="1">
      <alignment horizontal="right" vertical="top"/>
    </xf>
    <xf numFmtId="44" fontId="28" fillId="9" borderId="0" xfId="1" applyFont="1" applyFill="1" applyBorder="1" applyAlignment="1">
      <alignment horizontal="right" vertical="top"/>
    </xf>
    <xf numFmtId="164" fontId="6" fillId="9" borderId="0" xfId="1" applyNumberFormat="1" applyFont="1" applyFill="1" applyBorder="1" applyAlignment="1">
      <alignment vertical="top"/>
    </xf>
    <xf numFmtId="0" fontId="24" fillId="9" borderId="0" xfId="0" applyFont="1" applyFill="1" applyAlignment="1">
      <alignment vertical="top"/>
    </xf>
    <xf numFmtId="0" fontId="35" fillId="9" borderId="0" xfId="0" applyFont="1" applyFill="1" applyAlignment="1">
      <alignment vertical="top"/>
    </xf>
    <xf numFmtId="0" fontId="38" fillId="9" borderId="0" xfId="0" applyFont="1" applyFill="1" applyAlignment="1">
      <alignment vertical="top"/>
    </xf>
    <xf numFmtId="44" fontId="6" fillId="9" borderId="0" xfId="1" applyFont="1" applyFill="1" applyBorder="1" applyAlignment="1">
      <alignment vertical="top"/>
    </xf>
    <xf numFmtId="44" fontId="23" fillId="9" borderId="0" xfId="1" applyFont="1" applyFill="1" applyBorder="1" applyAlignment="1">
      <alignment horizontal="right" vertical="top"/>
    </xf>
    <xf numFmtId="44" fontId="35" fillId="9" borderId="0" xfId="1" applyFont="1" applyFill="1" applyBorder="1" applyAlignment="1">
      <alignment vertical="top"/>
    </xf>
    <xf numFmtId="0" fontId="35" fillId="9" borderId="0" xfId="0" applyFont="1" applyFill="1" applyAlignment="1">
      <alignment vertical="center"/>
    </xf>
    <xf numFmtId="44" fontId="29" fillId="9" borderId="0" xfId="1" applyFont="1" applyFill="1" applyAlignment="1">
      <alignment horizontal="right" vertical="center"/>
    </xf>
    <xf numFmtId="44" fontId="38" fillId="9" borderId="0" xfId="1" applyFont="1" applyFill="1" applyAlignment="1">
      <alignment horizontal="right" vertical="center"/>
    </xf>
    <xf numFmtId="44" fontId="2" fillId="9" borderId="0" xfId="1" applyFont="1" applyFill="1" applyAlignment="1">
      <alignment vertical="center"/>
    </xf>
    <xf numFmtId="10" fontId="40" fillId="9" borderId="0" xfId="2" applyNumberFormat="1" applyFont="1" applyFill="1" applyBorder="1" applyAlignment="1">
      <alignment horizontal="center" vertical="top"/>
    </xf>
    <xf numFmtId="164" fontId="39" fillId="9" borderId="0" xfId="0" applyNumberFormat="1" applyFont="1" applyFill="1" applyAlignment="1">
      <alignment horizontal="right" vertical="center" wrapText="1"/>
    </xf>
    <xf numFmtId="44" fontId="6" fillId="9" borderId="0" xfId="1" applyFont="1" applyFill="1" applyAlignment="1">
      <alignment vertical="center"/>
    </xf>
    <xf numFmtId="44" fontId="24" fillId="9" borderId="0" xfId="1" applyFont="1" applyFill="1" applyBorder="1" applyAlignment="1">
      <alignment horizontal="right" vertical="top"/>
    </xf>
    <xf numFmtId="44" fontId="38" fillId="9" borderId="0" xfId="1" applyFont="1" applyFill="1" applyBorder="1" applyAlignment="1">
      <alignment horizontal="right" vertical="top"/>
    </xf>
    <xf numFmtId="44" fontId="44" fillId="9" borderId="0" xfId="1" applyFont="1" applyFill="1" applyBorder="1" applyAlignment="1">
      <alignment horizontal="right" vertical="top"/>
    </xf>
    <xf numFmtId="44" fontId="38" fillId="9" borderId="0" xfId="1" applyFont="1" applyFill="1" applyBorder="1" applyAlignment="1">
      <alignment vertical="top"/>
    </xf>
    <xf numFmtId="0" fontId="17" fillId="9" borderId="0" xfId="0" applyFont="1" applyFill="1" applyAlignment="1">
      <alignment horizontal="center" vertical="top"/>
    </xf>
    <xf numFmtId="44" fontId="35" fillId="9" borderId="0" xfId="1" applyFont="1" applyFill="1" applyAlignment="1">
      <alignment vertical="top"/>
    </xf>
    <xf numFmtId="44" fontId="15" fillId="9" borderId="0" xfId="1" applyFont="1" applyFill="1" applyAlignment="1">
      <alignment horizontal="right" vertical="center"/>
    </xf>
    <xf numFmtId="0" fontId="13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top"/>
    </xf>
    <xf numFmtId="10" fontId="25" fillId="9" borderId="0" xfId="2" applyNumberFormat="1" applyFont="1" applyFill="1" applyBorder="1" applyAlignment="1">
      <alignment horizontal="center" vertical="top"/>
    </xf>
    <xf numFmtId="164" fontId="4" fillId="9" borderId="0" xfId="1" applyNumberFormat="1" applyFont="1" applyFill="1" applyBorder="1" applyAlignment="1">
      <alignment horizontal="right" vertical="center"/>
    </xf>
    <xf numFmtId="164" fontId="27" fillId="9" borderId="0" xfId="1" applyNumberFormat="1" applyFont="1" applyFill="1" applyBorder="1" applyAlignment="1">
      <alignment horizontal="right" vertical="center"/>
    </xf>
    <xf numFmtId="44" fontId="6" fillId="12" borderId="0" xfId="1" applyFont="1" applyFill="1" applyAlignment="1">
      <alignment vertical="center"/>
    </xf>
    <xf numFmtId="164" fontId="6" fillId="12" borderId="0" xfId="0" applyNumberFormat="1" applyFont="1" applyFill="1"/>
    <xf numFmtId="0" fontId="17" fillId="12" borderId="0" xfId="0" applyFont="1" applyFill="1"/>
    <xf numFmtId="164" fontId="19" fillId="9" borderId="0" xfId="0" applyNumberFormat="1" applyFont="1" applyFill="1" applyAlignment="1">
      <alignment horizontal="right" vertical="center"/>
    </xf>
    <xf numFmtId="0" fontId="10" fillId="9" borderId="0" xfId="0" applyFont="1" applyFill="1" applyAlignment="1">
      <alignment vertical="top" wrapText="1"/>
    </xf>
    <xf numFmtId="44" fontId="17" fillId="9" borderId="0" xfId="1" applyFont="1" applyFill="1" applyAlignment="1">
      <alignment vertical="top"/>
    </xf>
    <xf numFmtId="44" fontId="15" fillId="9" borderId="0" xfId="1" applyFont="1" applyFill="1" applyBorder="1" applyAlignment="1">
      <alignment horizontal="right" vertical="center"/>
    </xf>
    <xf numFmtId="0" fontId="16" fillId="9" borderId="0" xfId="0" applyFont="1" applyFill="1" applyAlignment="1">
      <alignment vertical="center"/>
    </xf>
    <xf numFmtId="10" fontId="43" fillId="9" borderId="0" xfId="1" applyNumberFormat="1" applyFont="1" applyFill="1" applyAlignment="1">
      <alignment vertical="center"/>
    </xf>
    <xf numFmtId="164" fontId="23" fillId="9" borderId="0" xfId="1" applyNumberFormat="1" applyFont="1" applyFill="1" applyBorder="1" applyAlignment="1">
      <alignment horizontal="center" vertical="center" wrapText="1"/>
    </xf>
    <xf numFmtId="0" fontId="43" fillId="9" borderId="0" xfId="0" applyFont="1" applyFill="1" applyAlignment="1">
      <alignment horizontal="center" vertical="center" wrapText="1"/>
    </xf>
    <xf numFmtId="0" fontId="47" fillId="2" borderId="0" xfId="0" applyFont="1" applyFill="1"/>
    <xf numFmtId="164" fontId="22" fillId="2" borderId="0" xfId="1" quotePrefix="1" applyNumberFormat="1" applyFont="1" applyFill="1" applyBorder="1" applyAlignment="1">
      <alignment horizontal="right" vertical="center" wrapText="1"/>
    </xf>
    <xf numFmtId="164" fontId="6" fillId="6" borderId="4" xfId="2" applyNumberFormat="1" applyFont="1" applyFill="1" applyBorder="1" applyAlignment="1">
      <alignment horizontal="right" vertical="top"/>
    </xf>
    <xf numFmtId="164" fontId="40" fillId="9" borderId="4" xfId="1" quotePrefix="1" applyNumberFormat="1" applyFont="1" applyFill="1" applyBorder="1" applyAlignment="1">
      <alignment horizontal="right" vertical="top" wrapText="1"/>
    </xf>
    <xf numFmtId="10" fontId="40" fillId="9" borderId="4" xfId="2" applyNumberFormat="1" applyFont="1" applyFill="1" applyBorder="1" applyAlignment="1">
      <alignment horizontal="center" vertical="top"/>
    </xf>
    <xf numFmtId="10" fontId="6" fillId="9" borderId="4" xfId="0" applyNumberFormat="1" applyFont="1" applyFill="1" applyBorder="1" applyAlignment="1">
      <alignment horizontal="left" vertical="top"/>
    </xf>
    <xf numFmtId="4" fontId="6" fillId="9" borderId="4" xfId="1" applyNumberFormat="1" applyFont="1" applyFill="1" applyBorder="1" applyAlignment="1">
      <alignment horizontal="left" vertical="top"/>
    </xf>
    <xf numFmtId="164" fontId="40" fillId="9" borderId="4" xfId="1" applyNumberFormat="1" applyFont="1" applyFill="1" applyBorder="1" applyAlignment="1">
      <alignment horizontal="right" vertical="top" wrapText="1"/>
    </xf>
    <xf numFmtId="165" fontId="16" fillId="2" borderId="1" xfId="0" applyNumberFormat="1" applyFont="1" applyFill="1" applyBorder="1" applyAlignment="1">
      <alignment vertical="top"/>
    </xf>
    <xf numFmtId="165" fontId="16" fillId="2" borderId="2" xfId="0" applyNumberFormat="1" applyFont="1" applyFill="1" applyBorder="1" applyAlignment="1">
      <alignment horizontal="center" vertical="top"/>
    </xf>
    <xf numFmtId="0" fontId="16" fillId="2" borderId="3" xfId="0" applyFont="1" applyFill="1" applyBorder="1" applyAlignment="1">
      <alignment vertical="center" wrapText="1"/>
    </xf>
    <xf numFmtId="44" fontId="46" fillId="9" borderId="0" xfId="1" applyFont="1" applyFill="1" applyBorder="1" applyAlignment="1">
      <alignment vertical="center"/>
    </xf>
    <xf numFmtId="44" fontId="44" fillId="9" borderId="0" xfId="1" applyFont="1" applyFill="1" applyBorder="1" applyAlignment="1">
      <alignment horizontal="right" vertical="center"/>
    </xf>
    <xf numFmtId="165" fontId="15" fillId="2" borderId="0" xfId="0" applyNumberFormat="1" applyFont="1" applyFill="1" applyAlignment="1">
      <alignment vertical="center"/>
    </xf>
    <xf numFmtId="165" fontId="15" fillId="2" borderId="0" xfId="0" applyNumberFormat="1" applyFont="1" applyFill="1" applyAlignment="1">
      <alignment vertical="top"/>
    </xf>
    <xf numFmtId="165" fontId="0" fillId="2" borderId="0" xfId="0" applyNumberFormat="1" applyFill="1"/>
    <xf numFmtId="165" fontId="15" fillId="2" borderId="0" xfId="0" applyNumberFormat="1" applyFont="1" applyFill="1" applyAlignment="1">
      <alignment horizontal="center" vertical="center"/>
    </xf>
    <xf numFmtId="165" fontId="15" fillId="2" borderId="0" xfId="0" applyNumberFormat="1" applyFont="1" applyFill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164" fontId="23" fillId="6" borderId="3" xfId="1" applyNumberFormat="1" applyFont="1" applyFill="1" applyBorder="1" applyAlignment="1">
      <alignment horizontal="right" vertical="top" wrapText="1"/>
    </xf>
    <xf numFmtId="165" fontId="15" fillId="2" borderId="0" xfId="1" applyNumberFormat="1" applyFont="1" applyFill="1" applyAlignment="1">
      <alignment vertical="center"/>
    </xf>
    <xf numFmtId="165" fontId="18" fillId="2" borderId="4" xfId="1" applyNumberFormat="1" applyFont="1" applyFill="1" applyBorder="1" applyAlignment="1">
      <alignment horizontal="center" vertical="center" wrapText="1"/>
    </xf>
    <xf numFmtId="165" fontId="21" fillId="2" borderId="4" xfId="1" applyNumberFormat="1" applyFont="1" applyFill="1" applyBorder="1" applyAlignment="1">
      <alignment horizontal="center" vertical="top"/>
    </xf>
    <xf numFmtId="165" fontId="17" fillId="2" borderId="0" xfId="1" applyNumberFormat="1" applyFont="1" applyFill="1" applyBorder="1" applyAlignment="1">
      <alignment vertical="center"/>
    </xf>
    <xf numFmtId="168" fontId="40" fillId="14" borderId="4" xfId="1" applyNumberFormat="1" applyFont="1" applyFill="1" applyBorder="1" applyAlignment="1">
      <alignment horizontal="right" vertical="top" wrapText="1"/>
    </xf>
    <xf numFmtId="169" fontId="40" fillId="14" borderId="4" xfId="1" applyNumberFormat="1" applyFont="1" applyFill="1" applyBorder="1" applyAlignment="1">
      <alignment horizontal="right" vertical="top" wrapText="1"/>
    </xf>
    <xf numFmtId="170" fontId="40" fillId="14" borderId="4" xfId="1" applyNumberFormat="1" applyFont="1" applyFill="1" applyBorder="1" applyAlignment="1">
      <alignment horizontal="right" vertical="top" wrapText="1"/>
    </xf>
    <xf numFmtId="167" fontId="40" fillId="14" borderId="4" xfId="1" applyNumberFormat="1" applyFont="1" applyFill="1" applyBorder="1" applyAlignment="1">
      <alignment horizontal="right" vertical="top" wrapText="1"/>
    </xf>
    <xf numFmtId="0" fontId="37" fillId="14" borderId="4" xfId="0" applyFont="1" applyFill="1" applyBorder="1" applyAlignment="1">
      <alignment horizontal="center" vertical="center" wrapText="1"/>
    </xf>
    <xf numFmtId="10" fontId="23" fillId="5" borderId="3" xfId="2" applyNumberFormat="1" applyFont="1" applyFill="1" applyBorder="1" applyAlignment="1">
      <alignment horizontal="center" vertical="center"/>
    </xf>
    <xf numFmtId="0" fontId="46" fillId="9" borderId="0" xfId="0" applyFont="1" applyFill="1" applyAlignment="1">
      <alignment vertical="center"/>
    </xf>
    <xf numFmtId="44" fontId="46" fillId="9" borderId="0" xfId="1" applyFont="1" applyFill="1" applyAlignment="1">
      <alignment horizontal="right" vertical="center"/>
    </xf>
    <xf numFmtId="44" fontId="48" fillId="9" borderId="0" xfId="1" applyFont="1" applyFill="1" applyAlignment="1">
      <alignment horizontal="right" vertical="center"/>
    </xf>
    <xf numFmtId="0" fontId="45" fillId="9" borderId="0" xfId="0" applyFont="1" applyFill="1" applyAlignment="1">
      <alignment horizontal="center" vertical="center"/>
    </xf>
    <xf numFmtId="10" fontId="40" fillId="9" borderId="4" xfId="0" applyNumberFormat="1" applyFont="1" applyFill="1" applyBorder="1" applyAlignment="1">
      <alignment horizontal="center" vertical="top"/>
    </xf>
    <xf numFmtId="9" fontId="35" fillId="9" borderId="0" xfId="2" applyFont="1" applyFill="1" applyBorder="1" applyAlignment="1">
      <alignment vertical="center"/>
    </xf>
    <xf numFmtId="165" fontId="38" fillId="9" borderId="0" xfId="0" applyNumberFormat="1" applyFont="1" applyFill="1" applyAlignment="1">
      <alignment horizontal="center" vertical="center"/>
    </xf>
    <xf numFmtId="44" fontId="20" fillId="15" borderId="4" xfId="1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left" vertical="center"/>
    </xf>
    <xf numFmtId="165" fontId="11" fillId="15" borderId="4" xfId="1" applyNumberFormat="1" applyFont="1" applyFill="1" applyBorder="1" applyAlignment="1">
      <alignment horizontal="center" vertical="center"/>
    </xf>
    <xf numFmtId="165" fontId="8" fillId="15" borderId="4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165" fontId="19" fillId="2" borderId="0" xfId="0" quotePrefix="1" applyNumberFormat="1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4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165" fontId="19" fillId="2" borderId="0" xfId="0" quotePrefix="1" applyNumberFormat="1" applyFont="1" applyFill="1" applyAlignment="1">
      <alignment vertical="top" wrapText="1"/>
    </xf>
    <xf numFmtId="10" fontId="22" fillId="5" borderId="3" xfId="2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vertical="top"/>
    </xf>
    <xf numFmtId="2" fontId="49" fillId="13" borderId="0" xfId="0" applyNumberFormat="1" applyFont="1" applyFill="1" applyAlignment="1">
      <alignment horizontal="left" vertical="center"/>
    </xf>
    <xf numFmtId="2" fontId="49" fillId="9" borderId="0" xfId="0" applyNumberFormat="1" applyFont="1" applyFill="1" applyAlignment="1">
      <alignment horizontal="left"/>
    </xf>
    <xf numFmtId="2" fontId="49" fillId="9" borderId="0" xfId="0" applyNumberFormat="1" applyFont="1" applyFill="1" applyAlignment="1">
      <alignment horizontal="left" vertical="center"/>
    </xf>
    <xf numFmtId="2" fontId="49" fillId="9" borderId="0" xfId="1" applyNumberFormat="1" applyFont="1" applyFill="1" applyAlignment="1">
      <alignment horizontal="left" vertical="center" wrapText="1"/>
    </xf>
    <xf numFmtId="2" fontId="49" fillId="9" borderId="0" xfId="1" applyNumberFormat="1" applyFont="1" applyFill="1" applyBorder="1" applyAlignment="1">
      <alignment horizontal="left" vertical="top" wrapText="1"/>
    </xf>
    <xf numFmtId="2" fontId="49" fillId="9" borderId="0" xfId="0" applyNumberFormat="1" applyFont="1" applyFill="1" applyAlignment="1">
      <alignment horizontal="left" vertical="top"/>
    </xf>
    <xf numFmtId="2" fontId="49" fillId="9" borderId="0" xfId="1" applyNumberFormat="1" applyFont="1" applyFill="1" applyBorder="1" applyAlignment="1">
      <alignment horizontal="left" vertical="center" wrapText="1"/>
    </xf>
    <xf numFmtId="2" fontId="49" fillId="9" borderId="0" xfId="1" applyNumberFormat="1" applyFont="1" applyFill="1" applyBorder="1" applyAlignment="1">
      <alignment horizontal="left" vertical="center"/>
    </xf>
    <xf numFmtId="2" fontId="49" fillId="9" borderId="0" xfId="2" applyNumberFormat="1" applyFont="1" applyFill="1" applyBorder="1" applyAlignment="1">
      <alignment horizontal="left" vertical="center"/>
    </xf>
    <xf numFmtId="2" fontId="49" fillId="9" borderId="0" xfId="1" applyNumberFormat="1" applyFont="1" applyFill="1" applyBorder="1" applyAlignment="1">
      <alignment horizontal="left" vertical="top"/>
    </xf>
    <xf numFmtId="2" fontId="49" fillId="2" borderId="0" xfId="0" applyNumberFormat="1" applyFont="1" applyFill="1" applyAlignment="1">
      <alignment horizontal="left"/>
    </xf>
    <xf numFmtId="2" fontId="49" fillId="0" borderId="0" xfId="0" applyNumberFormat="1" applyFont="1" applyAlignment="1">
      <alignment horizontal="left"/>
    </xf>
    <xf numFmtId="2" fontId="49" fillId="9" borderId="0" xfId="1" applyNumberFormat="1" applyFont="1" applyFill="1" applyAlignment="1">
      <alignment horizontal="left" vertical="center"/>
    </xf>
    <xf numFmtId="0" fontId="10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left" vertical="top" wrapText="1"/>
    </xf>
    <xf numFmtId="165" fontId="22" fillId="2" borderId="11" xfId="0" applyNumberFormat="1" applyFont="1" applyFill="1" applyBorder="1" applyAlignment="1">
      <alignment horizontal="center" vertical="top"/>
    </xf>
    <xf numFmtId="0" fontId="50" fillId="16" borderId="0" xfId="0" applyFont="1" applyFill="1" applyBorder="1"/>
    <xf numFmtId="165" fontId="50" fillId="16" borderId="0" xfId="1" applyNumberFormat="1" applyFont="1" applyFill="1" applyBorder="1"/>
    <xf numFmtId="0" fontId="50" fillId="16" borderId="0" xfId="0" applyFont="1" applyFill="1" applyBorder="1" applyAlignment="1">
      <alignment horizontal="center"/>
    </xf>
    <xf numFmtId="0" fontId="51" fillId="17" borderId="0" xfId="0" applyFont="1" applyFill="1" applyBorder="1" applyAlignment="1">
      <alignment horizontal="center" vertical="center"/>
    </xf>
    <xf numFmtId="0" fontId="51" fillId="18" borderId="0" xfId="0" applyFont="1" applyFill="1" applyBorder="1" applyAlignment="1">
      <alignment horizontal="center" vertical="center"/>
    </xf>
    <xf numFmtId="0" fontId="52" fillId="18" borderId="0" xfId="0" applyFont="1" applyFill="1" applyBorder="1" applyAlignment="1">
      <alignment horizontal="center" vertical="center"/>
    </xf>
    <xf numFmtId="164" fontId="53" fillId="18" borderId="0" xfId="1" applyNumberFormat="1" applyFont="1" applyFill="1" applyBorder="1" applyAlignment="1">
      <alignment horizontal="right" vertical="center"/>
    </xf>
    <xf numFmtId="0" fontId="54" fillId="18" borderId="0" xfId="0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vertical="center"/>
    </xf>
    <xf numFmtId="0" fontId="50" fillId="18" borderId="0" xfId="0" applyFont="1" applyFill="1" applyBorder="1"/>
    <xf numFmtId="0" fontId="55" fillId="16" borderId="0" xfId="0" applyFont="1" applyFill="1" applyBorder="1" applyAlignment="1">
      <alignment vertical="center"/>
    </xf>
    <xf numFmtId="165" fontId="55" fillId="16" borderId="0" xfId="1" applyNumberFormat="1" applyFont="1" applyFill="1" applyBorder="1" applyAlignment="1">
      <alignment vertical="center"/>
    </xf>
    <xf numFmtId="0" fontId="56" fillId="19" borderId="1" xfId="0" applyFont="1" applyFill="1" applyBorder="1" applyAlignment="1">
      <alignment vertical="center"/>
    </xf>
    <xf numFmtId="0" fontId="56" fillId="16" borderId="2" xfId="0" applyFont="1" applyFill="1" applyBorder="1" applyAlignment="1">
      <alignment vertical="center" wrapText="1"/>
    </xf>
    <xf numFmtId="0" fontId="56" fillId="16" borderId="3" xfId="0" applyFont="1" applyFill="1" applyBorder="1" applyAlignment="1">
      <alignment vertical="center" wrapText="1"/>
    </xf>
    <xf numFmtId="0" fontId="56" fillId="16" borderId="0" xfId="0" applyFont="1" applyFill="1" applyBorder="1" applyAlignment="1">
      <alignment horizontal="left" vertical="center" wrapText="1"/>
    </xf>
    <xf numFmtId="0" fontId="50" fillId="18" borderId="0" xfId="0" applyFont="1" applyFill="1" applyBorder="1" applyAlignment="1">
      <alignment vertical="center"/>
    </xf>
    <xf numFmtId="0" fontId="57" fillId="16" borderId="0" xfId="0" applyFont="1" applyFill="1" applyBorder="1" applyAlignment="1">
      <alignment vertical="center"/>
    </xf>
    <xf numFmtId="165" fontId="57" fillId="16" borderId="0" xfId="1" applyNumberFormat="1" applyFont="1" applyFill="1" applyBorder="1" applyAlignment="1">
      <alignment vertical="center"/>
    </xf>
    <xf numFmtId="0" fontId="58" fillId="20" borderId="1" xfId="0" applyFont="1" applyFill="1" applyBorder="1" applyAlignment="1">
      <alignment vertical="center"/>
    </xf>
    <xf numFmtId="0" fontId="58" fillId="20" borderId="2" xfId="0" applyFont="1" applyFill="1" applyBorder="1" applyAlignment="1">
      <alignment horizontal="center" vertical="center"/>
    </xf>
    <xf numFmtId="0" fontId="58" fillId="20" borderId="2" xfId="0" applyFont="1" applyFill="1" applyBorder="1" applyAlignment="1">
      <alignment vertical="center" wrapText="1"/>
    </xf>
    <xf numFmtId="0" fontId="58" fillId="20" borderId="2" xfId="0" applyFont="1" applyFill="1" applyBorder="1" applyAlignment="1">
      <alignment vertical="center"/>
    </xf>
    <xf numFmtId="0" fontId="58" fillId="20" borderId="3" xfId="0" applyFont="1" applyFill="1" applyBorder="1" applyAlignment="1">
      <alignment vertical="center"/>
    </xf>
    <xf numFmtId="0" fontId="58" fillId="16" borderId="0" xfId="0" applyFont="1" applyFill="1" applyBorder="1" applyAlignment="1">
      <alignment vertical="center"/>
    </xf>
    <xf numFmtId="0" fontId="51" fillId="17" borderId="0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44" fontId="59" fillId="18" borderId="0" xfId="1" applyFont="1" applyFill="1" applyBorder="1" applyAlignment="1">
      <alignment horizontal="center" vertical="center"/>
    </xf>
    <xf numFmtId="164" fontId="59" fillId="18" borderId="0" xfId="1" applyNumberFormat="1" applyFont="1" applyFill="1" applyBorder="1" applyAlignment="1">
      <alignment horizontal="center" vertical="center"/>
    </xf>
    <xf numFmtId="44" fontId="50" fillId="18" borderId="0" xfId="1" applyFont="1" applyFill="1" applyBorder="1" applyAlignment="1">
      <alignment vertical="center"/>
    </xf>
    <xf numFmtId="0" fontId="57" fillId="18" borderId="0" xfId="0" applyFont="1" applyFill="1" applyBorder="1" applyAlignment="1">
      <alignment vertical="center"/>
    </xf>
    <xf numFmtId="165" fontId="60" fillId="16" borderId="1" xfId="0" applyNumberFormat="1" applyFont="1" applyFill="1" applyBorder="1" applyAlignment="1">
      <alignment horizontal="left" vertical="center" wrapText="1"/>
    </xf>
    <xf numFmtId="165" fontId="60" fillId="16" borderId="2" xfId="0" applyNumberFormat="1" applyFont="1" applyFill="1" applyBorder="1" applyAlignment="1">
      <alignment horizontal="center" vertical="center" wrapText="1"/>
    </xf>
    <xf numFmtId="0" fontId="61" fillId="16" borderId="2" xfId="0" applyFont="1" applyFill="1" applyBorder="1" applyAlignment="1">
      <alignment horizontal="left" vertical="center" wrapText="1"/>
    </xf>
    <xf numFmtId="165" fontId="56" fillId="16" borderId="2" xfId="0" applyNumberFormat="1" applyFont="1" applyFill="1" applyBorder="1" applyAlignment="1">
      <alignment horizontal="right" vertical="center" wrapText="1"/>
    </xf>
    <xf numFmtId="0" fontId="56" fillId="16" borderId="0" xfId="0" applyFont="1" applyFill="1" applyBorder="1" applyAlignment="1">
      <alignment vertical="center" wrapText="1"/>
    </xf>
    <xf numFmtId="44" fontId="53" fillId="18" borderId="0" xfId="1" applyFont="1" applyFill="1" applyBorder="1" applyAlignment="1">
      <alignment horizontal="center" vertical="center"/>
    </xf>
    <xf numFmtId="164" fontId="53" fillId="18" borderId="0" xfId="1" applyNumberFormat="1" applyFont="1" applyFill="1" applyBorder="1" applyAlignment="1">
      <alignment horizontal="center" vertical="center"/>
    </xf>
    <xf numFmtId="0" fontId="62" fillId="18" borderId="0" xfId="0" applyFont="1" applyFill="1" applyBorder="1" applyAlignment="1">
      <alignment vertical="center"/>
    </xf>
    <xf numFmtId="0" fontId="57" fillId="16" borderId="0" xfId="0" applyFont="1" applyFill="1" applyBorder="1" applyAlignment="1">
      <alignment vertical="center" wrapText="1"/>
    </xf>
    <xf numFmtId="0" fontId="57" fillId="16" borderId="0" xfId="0" applyFont="1" applyFill="1" applyBorder="1" applyAlignment="1">
      <alignment horizontal="center" vertical="center" wrapText="1"/>
    </xf>
    <xf numFmtId="0" fontId="57" fillId="16" borderId="0" xfId="0" applyFont="1" applyFill="1" applyBorder="1" applyAlignment="1">
      <alignment horizontal="center" vertical="center"/>
    </xf>
    <xf numFmtId="44" fontId="57" fillId="16" borderId="0" xfId="1" applyFont="1" applyFill="1" applyBorder="1" applyAlignment="1">
      <alignment vertical="center"/>
    </xf>
    <xf numFmtId="0" fontId="55" fillId="18" borderId="0" xfId="0" applyFont="1" applyFill="1" applyBorder="1" applyAlignment="1">
      <alignment horizontal="left" vertical="center" wrapText="1"/>
    </xf>
    <xf numFmtId="171" fontId="57" fillId="16" borderId="0" xfId="0" applyNumberFormat="1" applyFont="1" applyFill="1" applyBorder="1" applyAlignment="1">
      <alignment horizontal="left" vertical="center" indent="1"/>
    </xf>
    <xf numFmtId="165" fontId="63" fillId="21" borderId="1" xfId="0" applyNumberFormat="1" applyFont="1" applyFill="1" applyBorder="1" applyAlignment="1">
      <alignment vertical="top"/>
    </xf>
    <xf numFmtId="165" fontId="63" fillId="21" borderId="2" xfId="0" applyNumberFormat="1" applyFont="1" applyFill="1" applyBorder="1" applyAlignment="1">
      <alignment horizontal="center" vertical="top"/>
    </xf>
    <xf numFmtId="0" fontId="61" fillId="21" borderId="2" xfId="0" applyFont="1" applyFill="1" applyBorder="1" applyAlignment="1">
      <alignment horizontal="center" vertical="center" wrapText="1"/>
    </xf>
    <xf numFmtId="0" fontId="61" fillId="21" borderId="2" xfId="0" applyFont="1" applyFill="1" applyBorder="1" applyAlignment="1">
      <alignment horizontal="left" vertical="center" wrapText="1"/>
    </xf>
    <xf numFmtId="0" fontId="57" fillId="21" borderId="3" xfId="0" applyFont="1" applyFill="1" applyBorder="1" applyAlignment="1">
      <alignment vertical="center" wrapText="1"/>
    </xf>
    <xf numFmtId="0" fontId="63" fillId="16" borderId="0" xfId="0" applyFont="1" applyFill="1" applyBorder="1" applyAlignment="1">
      <alignment vertical="center"/>
    </xf>
    <xf numFmtId="44" fontId="59" fillId="18" borderId="3" xfId="1" applyFont="1" applyFill="1" applyBorder="1" applyAlignment="1">
      <alignment horizontal="center" vertical="center"/>
    </xf>
    <xf numFmtId="164" fontId="59" fillId="18" borderId="3" xfId="1" applyNumberFormat="1" applyFont="1" applyFill="1" applyBorder="1" applyAlignment="1">
      <alignment horizontal="center" vertical="center"/>
    </xf>
    <xf numFmtId="166" fontId="62" fillId="18" borderId="0" xfId="0" applyNumberFormat="1" applyFont="1" applyFill="1" applyBorder="1" applyAlignment="1">
      <alignment vertical="center"/>
    </xf>
    <xf numFmtId="0" fontId="64" fillId="18" borderId="4" xfId="0" applyFont="1" applyFill="1" applyBorder="1" applyAlignment="1">
      <alignment horizontal="center" vertical="center" wrapText="1"/>
    </xf>
    <xf numFmtId="44" fontId="65" fillId="16" borderId="0" xfId="1" applyFont="1" applyFill="1" applyBorder="1" applyAlignment="1">
      <alignment vertical="center"/>
    </xf>
    <xf numFmtId="165" fontId="66" fillId="16" borderId="4" xfId="1" applyNumberFormat="1" applyFont="1" applyFill="1" applyBorder="1" applyAlignment="1">
      <alignment horizontal="center" vertical="center" wrapText="1"/>
    </xf>
    <xf numFmtId="0" fontId="67" fillId="16" borderId="4" xfId="0" applyFont="1" applyFill="1" applyBorder="1" applyAlignment="1">
      <alignment horizontal="center" vertical="center" wrapText="1"/>
    </xf>
    <xf numFmtId="10" fontId="59" fillId="16" borderId="4" xfId="2" applyNumberFormat="1" applyFont="1" applyFill="1" applyBorder="1" applyAlignment="1">
      <alignment horizontal="center" vertical="center" wrapText="1"/>
    </xf>
    <xf numFmtId="10" fontId="66" fillId="16" borderId="4" xfId="0" applyNumberFormat="1" applyFont="1" applyFill="1" applyBorder="1" applyAlignment="1">
      <alignment horizontal="center" vertical="center" wrapText="1"/>
    </xf>
    <xf numFmtId="44" fontId="68" fillId="16" borderId="4" xfId="1" applyFont="1" applyFill="1" applyBorder="1" applyAlignment="1">
      <alignment horizontal="center" vertical="center" wrapText="1"/>
    </xf>
    <xf numFmtId="0" fontId="67" fillId="16" borderId="0" xfId="0" applyFont="1" applyFill="1" applyBorder="1" applyAlignment="1">
      <alignment vertical="center"/>
    </xf>
    <xf numFmtId="44" fontId="51" fillId="17" borderId="0" xfId="1" applyFont="1" applyFill="1" applyBorder="1" applyAlignment="1">
      <alignment vertical="center" wrapText="1"/>
    </xf>
    <xf numFmtId="44" fontId="51" fillId="18" borderId="0" xfId="1" applyFont="1" applyFill="1" applyBorder="1" applyAlignment="1">
      <alignment vertical="center" wrapText="1"/>
    </xf>
    <xf numFmtId="0" fontId="59" fillId="18" borderId="4" xfId="0" applyFont="1" applyFill="1" applyBorder="1" applyAlignment="1">
      <alignment horizontal="center" vertical="center" wrapText="1"/>
    </xf>
    <xf numFmtId="164" fontId="59" fillId="18" borderId="4" xfId="1" applyNumberFormat="1" applyFont="1" applyFill="1" applyBorder="1" applyAlignment="1">
      <alignment horizontal="center" vertical="center" wrapText="1"/>
    </xf>
    <xf numFmtId="10" fontId="69" fillId="18" borderId="4" xfId="0" applyNumberFormat="1" applyFont="1" applyFill="1" applyBorder="1" applyAlignment="1">
      <alignment horizontal="center" vertical="center" wrapText="1"/>
    </xf>
    <xf numFmtId="0" fontId="65" fillId="18" borderId="0" xfId="0" applyFont="1" applyFill="1" applyBorder="1" applyAlignment="1">
      <alignment vertical="center"/>
    </xf>
    <xf numFmtId="0" fontId="65" fillId="16" borderId="0" xfId="0" applyFont="1" applyFill="1" applyBorder="1" applyAlignment="1">
      <alignment vertical="center"/>
    </xf>
    <xf numFmtId="165" fontId="65" fillId="16" borderId="0" xfId="0" applyNumberFormat="1" applyFont="1" applyFill="1" applyBorder="1" applyAlignment="1">
      <alignment vertical="top"/>
    </xf>
    <xf numFmtId="165" fontId="70" fillId="16" borderId="4" xfId="1" applyNumberFormat="1" applyFont="1" applyFill="1" applyBorder="1" applyAlignment="1">
      <alignment horizontal="center" vertical="top"/>
    </xf>
    <xf numFmtId="0" fontId="67" fillId="16" borderId="4" xfId="0" applyFont="1" applyFill="1" applyBorder="1" applyAlignment="1">
      <alignment vertical="top" wrapText="1"/>
    </xf>
    <xf numFmtId="0" fontId="65" fillId="16" borderId="4" xfId="0" applyFont="1" applyFill="1" applyBorder="1" applyAlignment="1">
      <alignment horizontal="center" vertical="top" wrapText="1"/>
    </xf>
    <xf numFmtId="0" fontId="65" fillId="16" borderId="4" xfId="0" applyFont="1" applyFill="1" applyBorder="1" applyAlignment="1">
      <alignment vertical="top" wrapText="1"/>
    </xf>
    <xf numFmtId="164" fontId="71" fillId="21" borderId="4" xfId="1" quotePrefix="1" applyNumberFormat="1" applyFont="1" applyFill="1" applyBorder="1" applyAlignment="1">
      <alignment horizontal="right" vertical="top" wrapText="1"/>
    </xf>
    <xf numFmtId="164" fontId="72" fillId="22" borderId="4" xfId="1" applyNumberFormat="1" applyFont="1" applyFill="1" applyBorder="1" applyAlignment="1">
      <alignment horizontal="right" vertical="top" wrapText="1"/>
    </xf>
    <xf numFmtId="0" fontId="67" fillId="16" borderId="0" xfId="0" applyFont="1" applyFill="1" applyBorder="1" applyAlignment="1">
      <alignment vertical="top"/>
    </xf>
    <xf numFmtId="44" fontId="51" fillId="17" borderId="0" xfId="1" applyFont="1" applyFill="1" applyBorder="1" applyAlignment="1">
      <alignment horizontal="right" vertical="top" wrapText="1"/>
    </xf>
    <xf numFmtId="44" fontId="51" fillId="18" borderId="0" xfId="1" applyFont="1" applyFill="1" applyBorder="1" applyAlignment="1">
      <alignment horizontal="right" vertical="top" wrapText="1"/>
    </xf>
    <xf numFmtId="164" fontId="53" fillId="23" borderId="4" xfId="1" applyNumberFormat="1" applyFont="1" applyFill="1" applyBorder="1" applyAlignment="1">
      <alignment horizontal="right" vertical="top" wrapText="1"/>
    </xf>
    <xf numFmtId="164" fontId="53" fillId="23" borderId="4" xfId="1" applyNumberFormat="1" applyFont="1" applyFill="1" applyBorder="1" applyAlignment="1">
      <alignment horizontal="right" vertical="top"/>
    </xf>
    <xf numFmtId="165" fontId="65" fillId="18" borderId="0" xfId="0" applyNumberFormat="1" applyFont="1" applyFill="1" applyBorder="1" applyAlignment="1">
      <alignment horizontal="center" vertical="top"/>
    </xf>
    <xf numFmtId="164" fontId="73" fillId="18" borderId="4" xfId="1" quotePrefix="1" applyNumberFormat="1" applyFont="1" applyFill="1" applyBorder="1" applyAlignment="1">
      <alignment horizontal="right" vertical="top" wrapText="1"/>
    </xf>
    <xf numFmtId="0" fontId="65" fillId="18" borderId="0" xfId="0" applyFont="1" applyFill="1" applyBorder="1" applyAlignment="1">
      <alignment vertical="top"/>
    </xf>
    <xf numFmtId="0" fontId="65" fillId="16" borderId="0" xfId="0" applyFont="1" applyFill="1" applyBorder="1" applyAlignment="1">
      <alignment vertical="top"/>
    </xf>
    <xf numFmtId="0" fontId="65" fillId="0" borderId="0" xfId="0" applyFont="1" applyFill="1" applyBorder="1" applyAlignment="1">
      <alignment vertical="top"/>
    </xf>
    <xf numFmtId="44" fontId="51" fillId="17" borderId="0" xfId="1" applyFont="1" applyFill="1" applyBorder="1" applyAlignment="1">
      <alignment horizontal="right" vertical="center" wrapText="1"/>
    </xf>
    <xf numFmtId="44" fontId="51" fillId="18" borderId="0" xfId="1" applyFont="1" applyFill="1" applyBorder="1" applyAlignment="1">
      <alignment horizontal="right" vertical="center" wrapText="1"/>
    </xf>
    <xf numFmtId="0" fontId="61" fillId="17" borderId="0" xfId="0" applyFont="1" applyFill="1" applyBorder="1" applyAlignment="1">
      <alignment vertical="center"/>
    </xf>
    <xf numFmtId="0" fontId="61" fillId="18" borderId="0" xfId="0" applyFont="1" applyFill="1" applyBorder="1" applyAlignment="1">
      <alignment vertical="center"/>
    </xf>
    <xf numFmtId="0" fontId="67" fillId="0" borderId="4" xfId="0" applyFont="1" applyFill="1" applyBorder="1" applyAlignment="1">
      <alignment vertical="top" wrapText="1"/>
    </xf>
    <xf numFmtId="168" fontId="73" fillId="18" borderId="4" xfId="1" quotePrefix="1" applyNumberFormat="1" applyFont="1" applyFill="1" applyBorder="1" applyAlignment="1">
      <alignment horizontal="right" vertical="top" wrapText="1"/>
    </xf>
    <xf numFmtId="0" fontId="51" fillId="17" borderId="0" xfId="0" applyFont="1" applyFill="1" applyBorder="1" applyAlignment="1">
      <alignment vertical="top"/>
    </xf>
    <xf numFmtId="0" fontId="51" fillId="18" borderId="0" xfId="0" applyFont="1" applyFill="1" applyBorder="1" applyAlignment="1">
      <alignment vertical="top"/>
    </xf>
    <xf numFmtId="0" fontId="65" fillId="0" borderId="4" xfId="0" applyFont="1" applyFill="1" applyBorder="1" applyAlignment="1">
      <alignment horizontal="center" vertical="top" wrapText="1"/>
    </xf>
    <xf numFmtId="0" fontId="65" fillId="0" borderId="4" xfId="0" applyFont="1" applyFill="1" applyBorder="1" applyAlignment="1">
      <alignment vertical="top" wrapText="1"/>
    </xf>
    <xf numFmtId="0" fontId="74" fillId="16" borderId="0" xfId="0" applyFont="1" applyFill="1" applyBorder="1" applyAlignment="1">
      <alignment vertical="top"/>
    </xf>
    <xf numFmtId="0" fontId="75" fillId="16" borderId="0" xfId="0" applyFont="1" applyFill="1" applyBorder="1" applyAlignment="1">
      <alignment vertical="top"/>
    </xf>
    <xf numFmtId="0" fontId="65" fillId="16" borderId="0" xfId="0" applyFont="1" applyFill="1" applyBorder="1"/>
    <xf numFmtId="0" fontId="65" fillId="0" borderId="0" xfId="0" applyFont="1" applyFill="1" applyBorder="1"/>
    <xf numFmtId="165" fontId="76" fillId="16" borderId="0" xfId="1" applyNumberFormat="1" applyFont="1" applyFill="1" applyBorder="1" applyAlignment="1">
      <alignment horizontal="center" vertical="center"/>
    </xf>
    <xf numFmtId="0" fontId="63" fillId="16" borderId="0" xfId="0" applyFont="1" applyFill="1" applyBorder="1" applyAlignment="1">
      <alignment vertical="center" wrapText="1"/>
    </xf>
    <xf numFmtId="0" fontId="63" fillId="16" borderId="0" xfId="0" applyFont="1" applyFill="1" applyBorder="1" applyAlignment="1">
      <alignment horizontal="center" vertical="center" wrapText="1"/>
    </xf>
    <xf numFmtId="44" fontId="57" fillId="16" borderId="0" xfId="1" applyFont="1" applyFill="1" applyBorder="1" applyAlignment="1">
      <alignment vertical="center" wrapText="1"/>
    </xf>
    <xf numFmtId="44" fontId="77" fillId="16" borderId="0" xfId="1" quotePrefix="1" applyFont="1" applyFill="1" applyBorder="1" applyAlignment="1">
      <alignment horizontal="right" vertical="center" wrapText="1"/>
    </xf>
    <xf numFmtId="44" fontId="78" fillId="18" borderId="0" xfId="1" applyFont="1" applyFill="1" applyBorder="1" applyAlignment="1">
      <alignment vertical="center" wrapText="1"/>
    </xf>
    <xf numFmtId="0" fontId="65" fillId="18" borderId="0" xfId="0" applyFont="1" applyFill="1" applyBorder="1"/>
    <xf numFmtId="0" fontId="57" fillId="16" borderId="0" xfId="0" applyFont="1" applyFill="1" applyBorder="1"/>
    <xf numFmtId="44" fontId="61" fillId="21" borderId="2" xfId="1" applyFont="1" applyFill="1" applyBorder="1" applyAlignment="1">
      <alignment horizontal="left" vertical="center" wrapText="1"/>
    </xf>
    <xf numFmtId="44" fontId="79" fillId="18" borderId="2" xfId="1" applyFont="1" applyFill="1" applyBorder="1" applyAlignment="1">
      <alignment horizontal="left" vertical="center" wrapText="1"/>
    </xf>
    <xf numFmtId="10" fontId="68" fillId="16" borderId="4" xfId="2" applyNumberFormat="1" applyFont="1" applyFill="1" applyBorder="1" applyAlignment="1">
      <alignment horizontal="center" vertical="center" wrapText="1"/>
    </xf>
    <xf numFmtId="10" fontId="71" fillId="21" borderId="4" xfId="1" quotePrefix="1" applyNumberFormat="1" applyFont="1" applyFill="1" applyBorder="1" applyAlignment="1">
      <alignment horizontal="center" vertical="top" wrapText="1"/>
    </xf>
    <xf numFmtId="10" fontId="72" fillId="22" borderId="4" xfId="0" quotePrefix="1" applyNumberFormat="1" applyFont="1" applyFill="1" applyBorder="1" applyAlignment="1">
      <alignment horizontal="center" vertical="top" wrapText="1"/>
    </xf>
    <xf numFmtId="10" fontId="53" fillId="24" borderId="4" xfId="2" applyNumberFormat="1" applyFont="1" applyFill="1" applyBorder="1" applyAlignment="1">
      <alignment horizontal="left" vertical="top"/>
    </xf>
    <xf numFmtId="4" fontId="53" fillId="24" borderId="4" xfId="1" applyNumberFormat="1" applyFont="1" applyFill="1" applyBorder="1" applyAlignment="1">
      <alignment horizontal="left" vertical="top"/>
    </xf>
    <xf numFmtId="44" fontId="65" fillId="18" borderId="0" xfId="1" applyFont="1" applyFill="1" applyBorder="1" applyAlignment="1">
      <alignment vertical="top"/>
    </xf>
    <xf numFmtId="10" fontId="73" fillId="18" borderId="4" xfId="1" quotePrefix="1" applyNumberFormat="1" applyFont="1" applyFill="1" applyBorder="1" applyAlignment="1">
      <alignment horizontal="center" vertical="top" wrapText="1"/>
    </xf>
    <xf numFmtId="0" fontId="74" fillId="18" borderId="0" xfId="0" applyFont="1" applyFill="1" applyBorder="1" applyAlignment="1">
      <alignment vertical="center"/>
    </xf>
    <xf numFmtId="44" fontId="51" fillId="18" borderId="0" xfId="1" applyFont="1" applyFill="1" applyBorder="1" applyAlignment="1">
      <alignment horizontal="right" vertical="top"/>
    </xf>
    <xf numFmtId="0" fontId="59" fillId="16" borderId="4" xfId="0" applyFont="1" applyFill="1" applyBorder="1" applyAlignment="1">
      <alignment vertical="top" wrapText="1"/>
    </xf>
    <xf numFmtId="44" fontId="51" fillId="18" borderId="0" xfId="1" applyFont="1" applyFill="1" applyBorder="1" applyAlignment="1">
      <alignment vertical="top"/>
    </xf>
    <xf numFmtId="0" fontId="74" fillId="18" borderId="0" xfId="0" applyFont="1" applyFill="1" applyBorder="1" applyAlignment="1">
      <alignment vertical="top"/>
    </xf>
    <xf numFmtId="44" fontId="51" fillId="18" borderId="0" xfId="1" applyFont="1" applyFill="1" applyBorder="1" applyAlignment="1">
      <alignment vertical="center"/>
    </xf>
    <xf numFmtId="172" fontId="73" fillId="18" borderId="4" xfId="1" quotePrefix="1" applyNumberFormat="1" applyFont="1" applyFill="1" applyBorder="1" applyAlignment="1">
      <alignment horizontal="center" vertical="top" wrapText="1"/>
    </xf>
    <xf numFmtId="0" fontId="80" fillId="16" borderId="0" xfId="0" applyFont="1" applyFill="1" applyBorder="1" applyAlignment="1">
      <alignment vertical="top"/>
    </xf>
    <xf numFmtId="0" fontId="67" fillId="16" borderId="4" xfId="0" applyFont="1" applyFill="1" applyBorder="1" applyAlignment="1">
      <alignment vertical="top"/>
    </xf>
    <xf numFmtId="165" fontId="70" fillId="16" borderId="0" xfId="1" applyNumberFormat="1" applyFont="1" applyFill="1" applyBorder="1" applyAlignment="1">
      <alignment horizontal="center" vertical="center"/>
    </xf>
    <xf numFmtId="0" fontId="67" fillId="16" borderId="0" xfId="0" applyFont="1" applyFill="1" applyBorder="1" applyAlignment="1">
      <alignment vertical="center" wrapText="1"/>
    </xf>
    <xf numFmtId="0" fontId="67" fillId="16" borderId="0" xfId="0" applyFont="1" applyFill="1" applyBorder="1" applyAlignment="1">
      <alignment horizontal="center" vertical="center" wrapText="1"/>
    </xf>
    <xf numFmtId="0" fontId="65" fillId="16" borderId="0" xfId="0" applyFont="1" applyFill="1" applyBorder="1" applyAlignment="1">
      <alignment vertical="center" wrapText="1"/>
    </xf>
    <xf numFmtId="44" fontId="53" fillId="16" borderId="0" xfId="1" applyFont="1" applyFill="1" applyBorder="1" applyAlignment="1">
      <alignment vertical="center" wrapText="1"/>
    </xf>
    <xf numFmtId="44" fontId="81" fillId="18" borderId="0" xfId="1" applyFont="1" applyFill="1" applyBorder="1" applyAlignment="1">
      <alignment vertical="center" wrapText="1"/>
    </xf>
    <xf numFmtId="44" fontId="82" fillId="21" borderId="2" xfId="1" applyFont="1" applyFill="1" applyBorder="1" applyAlignment="1">
      <alignment horizontal="left" vertical="center" wrapText="1"/>
    </xf>
    <xf numFmtId="44" fontId="57" fillId="18" borderId="0" xfId="1" applyFont="1" applyFill="1" applyBorder="1" applyAlignment="1">
      <alignment vertical="center"/>
    </xf>
    <xf numFmtId="0" fontId="79" fillId="18" borderId="2" xfId="0" applyFont="1" applyFill="1" applyBorder="1" applyAlignment="1">
      <alignment horizontal="center" vertical="center" wrapText="1"/>
    </xf>
    <xf numFmtId="44" fontId="72" fillId="18" borderId="0" xfId="1" applyFont="1" applyFill="1" applyBorder="1" applyAlignment="1">
      <alignment horizontal="right" vertical="center"/>
    </xf>
    <xf numFmtId="0" fontId="59" fillId="16" borderId="4" xfId="0" applyFont="1" applyFill="1" applyBorder="1" applyAlignment="1">
      <alignment horizontal="left" vertical="top" wrapText="1"/>
    </xf>
    <xf numFmtId="0" fontId="53" fillId="16" borderId="4" xfId="0" quotePrefix="1" applyFont="1" applyFill="1" applyBorder="1" applyAlignment="1">
      <alignment horizontal="center" vertical="top" wrapText="1"/>
    </xf>
    <xf numFmtId="165" fontId="65" fillId="16" borderId="0" xfId="1" applyNumberFormat="1" applyFont="1" applyFill="1" applyBorder="1" applyAlignment="1">
      <alignment vertical="center"/>
    </xf>
    <xf numFmtId="164" fontId="66" fillId="16" borderId="0" xfId="1" applyNumberFormat="1" applyFont="1" applyFill="1" applyBorder="1" applyAlignment="1">
      <alignment vertical="center" wrapText="1"/>
    </xf>
    <xf numFmtId="10" fontId="53" fillId="18" borderId="2" xfId="2" applyNumberFormat="1" applyFont="1" applyFill="1" applyBorder="1" applyAlignment="1">
      <alignment horizontal="left" vertical="top"/>
    </xf>
    <xf numFmtId="4" fontId="53" fillId="18" borderId="2" xfId="1" applyNumberFormat="1" applyFont="1" applyFill="1" applyBorder="1" applyAlignment="1">
      <alignment horizontal="left" vertical="top"/>
    </xf>
    <xf numFmtId="164" fontId="72" fillId="18" borderId="0" xfId="1" applyNumberFormat="1" applyFont="1" applyFill="1" applyBorder="1" applyAlignment="1">
      <alignment horizontal="center" vertical="center" wrapText="1"/>
    </xf>
    <xf numFmtId="0" fontId="84" fillId="18" borderId="0" xfId="0" applyFont="1" applyFill="1" applyBorder="1" applyAlignment="1">
      <alignment horizontal="center" vertical="center" wrapText="1"/>
    </xf>
    <xf numFmtId="0" fontId="74" fillId="16" borderId="0" xfId="0" applyFont="1" applyFill="1" applyBorder="1" applyAlignment="1">
      <alignment vertical="center"/>
    </xf>
    <xf numFmtId="0" fontId="51" fillId="21" borderId="2" xfId="0" applyFont="1" applyFill="1" applyBorder="1" applyAlignment="1">
      <alignment horizontal="center" vertical="center" wrapText="1"/>
    </xf>
    <xf numFmtId="0" fontId="57" fillId="18" borderId="3" xfId="0" applyFont="1" applyFill="1" applyBorder="1" applyAlignment="1">
      <alignment vertical="center" wrapText="1"/>
    </xf>
    <xf numFmtId="0" fontId="57" fillId="18" borderId="4" xfId="0" applyFont="1" applyFill="1" applyBorder="1" applyAlignment="1">
      <alignment vertical="center" wrapText="1"/>
    </xf>
    <xf numFmtId="0" fontId="57" fillId="18" borderId="0" xfId="0" applyFont="1" applyFill="1" applyBorder="1" applyAlignment="1">
      <alignment vertical="top"/>
    </xf>
    <xf numFmtId="0" fontId="79" fillId="18" borderId="2" xfId="0" applyFont="1" applyFill="1" applyBorder="1" applyAlignment="1">
      <alignment horizontal="left" vertical="center" wrapText="1"/>
    </xf>
    <xf numFmtId="0" fontId="50" fillId="16" borderId="0" xfId="0" applyFont="1" applyFill="1" applyBorder="1" applyAlignment="1">
      <alignment vertical="top"/>
    </xf>
    <xf numFmtId="0" fontId="65" fillId="16" borderId="4" xfId="0" quotePrefix="1" applyFont="1" applyFill="1" applyBorder="1" applyAlignment="1">
      <alignment horizontal="center" vertical="center" wrapText="1"/>
    </xf>
    <xf numFmtId="0" fontId="65" fillId="16" borderId="4" xfId="0" quotePrefix="1" applyFont="1" applyFill="1" applyBorder="1" applyAlignment="1">
      <alignment horizontal="center" vertical="top" wrapText="1"/>
    </xf>
    <xf numFmtId="10" fontId="53" fillId="18" borderId="4" xfId="0" applyNumberFormat="1" applyFont="1" applyFill="1" applyBorder="1" applyAlignment="1">
      <alignment horizontal="left" vertical="top"/>
    </xf>
    <xf numFmtId="4" fontId="53" fillId="18" borderId="4" xfId="1" applyNumberFormat="1" applyFont="1" applyFill="1" applyBorder="1" applyAlignment="1">
      <alignment horizontal="left" vertical="top"/>
    </xf>
    <xf numFmtId="10" fontId="75" fillId="18" borderId="0" xfId="2" applyNumberFormat="1" applyFont="1" applyFill="1" applyBorder="1" applyAlignment="1">
      <alignment horizontal="center" vertical="center"/>
    </xf>
    <xf numFmtId="44" fontId="74" fillId="18" borderId="0" xfId="1" applyFont="1" applyFill="1" applyBorder="1" applyAlignment="1">
      <alignment vertical="center"/>
    </xf>
    <xf numFmtId="0" fontId="84" fillId="18" borderId="0" xfId="0" applyFont="1" applyFill="1" applyBorder="1" applyAlignment="1">
      <alignment vertical="center" wrapText="1"/>
    </xf>
    <xf numFmtId="0" fontId="51" fillId="21" borderId="3" xfId="0" applyFont="1" applyFill="1" applyBorder="1" applyAlignment="1">
      <alignment horizontal="center" vertical="center" wrapText="1"/>
    </xf>
    <xf numFmtId="0" fontId="51" fillId="18" borderId="3" xfId="0" applyFont="1" applyFill="1" applyBorder="1" applyAlignment="1">
      <alignment horizontal="center" vertical="center" wrapText="1"/>
    </xf>
    <xf numFmtId="0" fontId="51" fillId="18" borderId="4" xfId="0" applyFont="1" applyFill="1" applyBorder="1" applyAlignment="1">
      <alignment horizontal="center" vertical="center" wrapText="1"/>
    </xf>
    <xf numFmtId="0" fontId="85" fillId="18" borderId="2" xfId="0" applyFont="1" applyFill="1" applyBorder="1" applyAlignment="1">
      <alignment horizontal="center" vertical="center" wrapText="1"/>
    </xf>
    <xf numFmtId="167" fontId="73" fillId="18" borderId="4" xfId="1" quotePrefix="1" applyNumberFormat="1" applyFont="1" applyFill="1" applyBorder="1" applyAlignment="1">
      <alignment horizontal="right" vertical="top" wrapText="1"/>
    </xf>
    <xf numFmtId="165" fontId="86" fillId="16" borderId="0" xfId="1" applyNumberFormat="1" applyFont="1" applyFill="1" applyBorder="1" applyAlignment="1">
      <alignment horizontal="center" vertical="center"/>
    </xf>
    <xf numFmtId="0" fontId="74" fillId="16" borderId="0" xfId="0" applyFont="1" applyFill="1" applyBorder="1" applyAlignment="1">
      <alignment vertical="center" wrapText="1"/>
    </xf>
    <xf numFmtId="0" fontId="74" fillId="16" borderId="0" xfId="0" applyFont="1" applyFill="1" applyBorder="1" applyAlignment="1">
      <alignment horizontal="center" vertical="center" wrapText="1"/>
    </xf>
    <xf numFmtId="10" fontId="86" fillId="16" borderId="0" xfId="0" applyNumberFormat="1" applyFont="1" applyFill="1" applyBorder="1" applyAlignment="1">
      <alignment horizontal="center" vertical="center" wrapText="1"/>
    </xf>
    <xf numFmtId="10" fontId="87" fillId="16" borderId="0" xfId="0" applyNumberFormat="1" applyFont="1" applyFill="1" applyBorder="1" applyAlignment="1">
      <alignment horizontal="center" vertical="center"/>
    </xf>
    <xf numFmtId="10" fontId="88" fillId="16" borderId="0" xfId="2" applyNumberFormat="1" applyFont="1" applyFill="1" applyBorder="1" applyAlignment="1">
      <alignment horizontal="center" vertical="center"/>
    </xf>
    <xf numFmtId="44" fontId="53" fillId="18" borderId="0" xfId="1" applyFont="1" applyFill="1" applyBorder="1" applyAlignment="1">
      <alignment vertical="center"/>
    </xf>
    <xf numFmtId="164" fontId="53" fillId="18" borderId="0" xfId="0" applyNumberFormat="1" applyFont="1" applyFill="1" applyBorder="1"/>
    <xf numFmtId="164" fontId="89" fillId="18" borderId="0" xfId="1" applyNumberFormat="1" applyFont="1" applyFill="1" applyBorder="1" applyAlignment="1">
      <alignment horizontal="center" vertical="center" wrapText="1"/>
    </xf>
    <xf numFmtId="0" fontId="57" fillId="16" borderId="0" xfId="0" applyFont="1" applyFill="1" applyBorder="1" applyAlignment="1">
      <alignment vertical="top"/>
    </xf>
    <xf numFmtId="165" fontId="57" fillId="16" borderId="0" xfId="1" applyNumberFormat="1" applyFont="1" applyFill="1" applyBorder="1" applyAlignment="1">
      <alignment vertical="top"/>
    </xf>
    <xf numFmtId="165" fontId="63" fillId="25" borderId="1" xfId="0" applyNumberFormat="1" applyFont="1" applyFill="1" applyBorder="1" applyAlignment="1">
      <alignment vertical="top"/>
    </xf>
    <xf numFmtId="165" fontId="63" fillId="25" borderId="5" xfId="0" applyNumberFormat="1" applyFont="1" applyFill="1" applyBorder="1" applyAlignment="1">
      <alignment horizontal="center" vertical="top"/>
    </xf>
    <xf numFmtId="0" fontId="57" fillId="25" borderId="5" xfId="0" applyFont="1" applyFill="1" applyBorder="1" applyAlignment="1">
      <alignment horizontal="center" vertical="top" wrapText="1"/>
    </xf>
    <xf numFmtId="164" fontId="57" fillId="25" borderId="2" xfId="0" applyNumberFormat="1" applyFont="1" applyFill="1" applyBorder="1" applyAlignment="1">
      <alignment horizontal="right" vertical="top" wrapText="1"/>
    </xf>
    <xf numFmtId="10" fontId="63" fillId="25" borderId="3" xfId="0" applyNumberFormat="1" applyFont="1" applyFill="1" applyBorder="1" applyAlignment="1">
      <alignment vertical="top" wrapText="1"/>
    </xf>
    <xf numFmtId="164" fontId="55" fillId="18" borderId="3" xfId="0" applyNumberFormat="1" applyFont="1" applyFill="1" applyBorder="1" applyAlignment="1">
      <alignment horizontal="right" vertical="top" wrapText="1"/>
    </xf>
    <xf numFmtId="10" fontId="56" fillId="18" borderId="3" xfId="0" applyNumberFormat="1" applyFont="1" applyFill="1" applyBorder="1" applyAlignment="1">
      <alignment vertical="top" wrapText="1"/>
    </xf>
    <xf numFmtId="164" fontId="78" fillId="18" borderId="2" xfId="0" applyNumberFormat="1" applyFont="1" applyFill="1" applyBorder="1" applyAlignment="1">
      <alignment horizontal="right" vertical="top" wrapText="1"/>
    </xf>
    <xf numFmtId="165" fontId="66" fillId="16" borderId="1" xfId="1" applyNumberFormat="1" applyFont="1" applyFill="1" applyBorder="1" applyAlignment="1">
      <alignment horizontal="center" vertical="center" wrapText="1"/>
    </xf>
    <xf numFmtId="0" fontId="67" fillId="16" borderId="1" xfId="0" applyFont="1" applyFill="1" applyBorder="1" applyAlignment="1">
      <alignment vertical="center" wrapText="1"/>
    </xf>
    <xf numFmtId="0" fontId="67" fillId="16" borderId="2" xfId="0" applyFont="1" applyFill="1" applyBorder="1" applyAlignment="1">
      <alignment horizontal="center" vertical="center" wrapText="1"/>
    </xf>
    <xf numFmtId="0" fontId="67" fillId="16" borderId="2" xfId="0" applyFont="1" applyFill="1" applyBorder="1" applyAlignment="1">
      <alignment vertical="center" wrapText="1"/>
    </xf>
    <xf numFmtId="10" fontId="68" fillId="16" borderId="4" xfId="0" applyNumberFormat="1" applyFont="1" applyFill="1" applyBorder="1" applyAlignment="1">
      <alignment horizontal="center" vertical="center" wrapText="1"/>
    </xf>
    <xf numFmtId="0" fontId="67" fillId="16" borderId="1" xfId="0" applyFont="1" applyFill="1" applyBorder="1" applyAlignment="1">
      <alignment vertical="top"/>
    </xf>
    <xf numFmtId="0" fontId="67" fillId="16" borderId="2" xfId="0" applyFont="1" applyFill="1" applyBorder="1" applyAlignment="1">
      <alignment vertical="top"/>
    </xf>
    <xf numFmtId="10" fontId="71" fillId="21" borderId="4" xfId="2" applyNumberFormat="1" applyFont="1" applyFill="1" applyBorder="1" applyAlignment="1">
      <alignment horizontal="center" vertical="top"/>
    </xf>
    <xf numFmtId="10" fontId="72" fillId="22" borderId="4" xfId="2" applyNumberFormat="1" applyFont="1" applyFill="1" applyBorder="1" applyAlignment="1">
      <alignment horizontal="center" vertical="top"/>
    </xf>
    <xf numFmtId="10" fontId="73" fillId="18" borderId="4" xfId="2" applyNumberFormat="1" applyFont="1" applyFill="1" applyBorder="1" applyAlignment="1">
      <alignment horizontal="center" vertical="top"/>
    </xf>
    <xf numFmtId="0" fontId="88" fillId="16" borderId="0" xfId="0" applyFont="1" applyFill="1" applyBorder="1" applyAlignment="1">
      <alignment horizontal="center" vertical="center" wrapText="1"/>
    </xf>
    <xf numFmtId="10" fontId="56" fillId="16" borderId="0" xfId="2" applyNumberFormat="1" applyFont="1" applyFill="1" applyBorder="1" applyAlignment="1">
      <alignment horizontal="center" vertical="center"/>
    </xf>
    <xf numFmtId="164" fontId="88" fillId="16" borderId="0" xfId="1" applyNumberFormat="1" applyFont="1" applyFill="1" applyBorder="1" applyAlignment="1">
      <alignment horizontal="right" vertical="center"/>
    </xf>
    <xf numFmtId="10" fontId="90" fillId="18" borderId="0" xfId="2" applyNumberFormat="1" applyFont="1" applyFill="1" applyBorder="1" applyAlignment="1">
      <alignment horizontal="center" vertical="center"/>
    </xf>
    <xf numFmtId="165" fontId="63" fillId="25" borderId="2" xfId="0" applyNumberFormat="1" applyFont="1" applyFill="1" applyBorder="1" applyAlignment="1">
      <alignment horizontal="center" vertical="top"/>
    </xf>
    <xf numFmtId="0" fontId="57" fillId="25" borderId="2" xfId="0" applyFont="1" applyFill="1" applyBorder="1" applyAlignment="1">
      <alignment horizontal="center" vertical="top" wrapText="1"/>
    </xf>
    <xf numFmtId="0" fontId="57" fillId="25" borderId="5" xfId="0" applyFont="1" applyFill="1" applyBorder="1" applyAlignment="1">
      <alignment horizontal="center" vertical="top"/>
    </xf>
    <xf numFmtId="164" fontId="55" fillId="26" borderId="3" xfId="0" applyNumberFormat="1" applyFont="1" applyFill="1" applyBorder="1" applyAlignment="1">
      <alignment horizontal="right" vertical="top" wrapText="1"/>
    </xf>
    <xf numFmtId="10" fontId="56" fillId="26" borderId="3" xfId="0" applyNumberFormat="1" applyFont="1" applyFill="1" applyBorder="1" applyAlignment="1">
      <alignment vertical="top" wrapText="1"/>
    </xf>
    <xf numFmtId="0" fontId="78" fillId="18" borderId="5" xfId="0" applyFont="1" applyFill="1" applyBorder="1" applyAlignment="1">
      <alignment horizontal="center" vertical="top"/>
    </xf>
    <xf numFmtId="165" fontId="71" fillId="16" borderId="0" xfId="1" applyNumberFormat="1" applyFont="1" applyFill="1" applyBorder="1" applyAlignment="1">
      <alignment horizontal="center" vertical="center"/>
    </xf>
    <xf numFmtId="0" fontId="65" fillId="16" borderId="0" xfId="0" applyFont="1" applyFill="1" applyBorder="1" applyAlignment="1">
      <alignment horizontal="left" vertical="center" wrapText="1"/>
    </xf>
    <xf numFmtId="0" fontId="65" fillId="16" borderId="0" xfId="0" applyFont="1" applyFill="1" applyBorder="1" applyAlignment="1">
      <alignment horizontal="center" vertical="center" wrapText="1"/>
    </xf>
    <xf numFmtId="0" fontId="53" fillId="16" borderId="0" xfId="0" applyFont="1" applyFill="1" applyBorder="1" applyAlignment="1">
      <alignment horizontal="center" vertical="center" wrapText="1"/>
    </xf>
    <xf numFmtId="10" fontId="68" fillId="16" borderId="0" xfId="1" applyNumberFormat="1" applyFont="1" applyFill="1" applyBorder="1" applyAlignment="1">
      <alignment horizontal="center" vertical="center"/>
    </xf>
    <xf numFmtId="10" fontId="68" fillId="16" borderId="0" xfId="1" quotePrefix="1" applyNumberFormat="1" applyFont="1" applyFill="1" applyBorder="1" applyAlignment="1">
      <alignment horizontal="right" vertical="center"/>
    </xf>
    <xf numFmtId="10" fontId="91" fillId="18" borderId="0" xfId="1" applyNumberFormat="1" applyFont="1" applyFill="1" applyBorder="1" applyAlignment="1">
      <alignment horizontal="center" vertical="center"/>
    </xf>
    <xf numFmtId="0" fontId="67" fillId="18" borderId="0" xfId="0" applyFont="1" applyFill="1" applyBorder="1" applyAlignment="1">
      <alignment vertical="top" wrapText="1"/>
    </xf>
    <xf numFmtId="0" fontId="92" fillId="18" borderId="0" xfId="0" applyFont="1" applyFill="1" applyBorder="1"/>
    <xf numFmtId="0" fontId="67" fillId="18" borderId="0" xfId="0" applyFont="1" applyFill="1" applyBorder="1" applyAlignment="1">
      <alignment horizontal="left" vertical="top" wrapText="1"/>
    </xf>
    <xf numFmtId="44" fontId="85" fillId="18" borderId="0" xfId="1" applyFont="1" applyFill="1" applyBorder="1" applyAlignment="1">
      <alignment horizontal="right" vertical="top"/>
    </xf>
    <xf numFmtId="44" fontId="93" fillId="18" borderId="0" xfId="1" applyFont="1" applyFill="1" applyBorder="1" applyAlignment="1">
      <alignment horizontal="right" vertical="top"/>
    </xf>
    <xf numFmtId="164" fontId="81" fillId="18" borderId="0" xfId="1" applyNumberFormat="1" applyFont="1" applyFill="1" applyBorder="1" applyAlignment="1">
      <alignment horizontal="right" vertical="top"/>
    </xf>
    <xf numFmtId="44" fontId="94" fillId="18" borderId="0" xfId="1" applyFont="1" applyFill="1" applyBorder="1" applyAlignment="1">
      <alignment horizontal="right" vertical="top"/>
    </xf>
    <xf numFmtId="0" fontId="65" fillId="18" borderId="0" xfId="0" applyFont="1" applyFill="1" applyBorder="1" applyAlignment="1">
      <alignment vertical="top" wrapText="1"/>
    </xf>
    <xf numFmtId="0" fontId="92" fillId="18" borderId="0" xfId="0" applyFont="1" applyFill="1" applyBorder="1" applyAlignment="1">
      <alignment vertical="top" wrapText="1"/>
    </xf>
    <xf numFmtId="165" fontId="67" fillId="16" borderId="0" xfId="1" applyNumberFormat="1" applyFont="1" applyFill="1" applyBorder="1" applyAlignment="1">
      <alignment horizontal="left" vertical="top"/>
    </xf>
    <xf numFmtId="0" fontId="67" fillId="16" borderId="0" xfId="0" applyFont="1" applyFill="1" applyBorder="1" applyAlignment="1">
      <alignment horizontal="left" vertical="top" wrapText="1"/>
    </xf>
    <xf numFmtId="0" fontId="67" fillId="16" borderId="0" xfId="0" applyFont="1" applyFill="1" applyBorder="1" applyAlignment="1">
      <alignment horizontal="center" vertical="top" wrapText="1"/>
    </xf>
    <xf numFmtId="164" fontId="66" fillId="16" borderId="0" xfId="0" applyNumberFormat="1" applyFont="1" applyFill="1" applyBorder="1" applyAlignment="1">
      <alignment horizontal="right" vertical="top" wrapText="1"/>
    </xf>
    <xf numFmtId="164" fontId="72" fillId="18" borderId="0" xfId="1" applyNumberFormat="1" applyFont="1" applyFill="1" applyBorder="1" applyAlignment="1">
      <alignment horizontal="right" vertical="top"/>
    </xf>
    <xf numFmtId="0" fontId="84" fillId="18" borderId="0" xfId="0" applyFont="1" applyFill="1" applyBorder="1" applyAlignment="1">
      <alignment horizontal="center" vertical="top" wrapText="1"/>
    </xf>
    <xf numFmtId="165" fontId="95" fillId="16" borderId="0" xfId="1" applyNumberFormat="1" applyFont="1" applyFill="1" applyBorder="1" applyAlignment="1">
      <alignment vertical="top"/>
    </xf>
    <xf numFmtId="0" fontId="74" fillId="16" borderId="0" xfId="0" applyFont="1" applyFill="1" applyBorder="1" applyAlignment="1">
      <alignment horizontal="center" vertical="top"/>
    </xf>
    <xf numFmtId="0" fontId="96" fillId="18" borderId="0" xfId="0" applyFont="1" applyFill="1" applyBorder="1" applyAlignment="1">
      <alignment vertical="top"/>
    </xf>
    <xf numFmtId="0" fontId="67" fillId="18" borderId="0" xfId="0" quotePrefix="1" applyFont="1" applyFill="1" applyBorder="1" applyAlignment="1">
      <alignment vertical="top"/>
    </xf>
    <xf numFmtId="44" fontId="67" fillId="16" borderId="0" xfId="1" applyFont="1" applyFill="1" applyBorder="1" applyAlignment="1">
      <alignment vertical="center"/>
    </xf>
    <xf numFmtId="44" fontId="51" fillId="17" borderId="0" xfId="1" applyFont="1" applyFill="1" applyBorder="1" applyAlignment="1">
      <alignment vertical="center"/>
    </xf>
    <xf numFmtId="0" fontId="97" fillId="18" borderId="0" xfId="0" applyFont="1" applyFill="1" applyBorder="1"/>
    <xf numFmtId="0" fontId="97" fillId="16" borderId="0" xfId="0" applyFont="1" applyFill="1" applyBorder="1"/>
    <xf numFmtId="0" fontId="50" fillId="0" borderId="0" xfId="0" applyFont="1" applyFill="1" applyBorder="1"/>
    <xf numFmtId="0" fontId="50" fillId="0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vertical="top"/>
    </xf>
    <xf numFmtId="44" fontId="20" fillId="2" borderId="0" xfId="1" quotePrefix="1" applyNumberFormat="1" applyFont="1" applyFill="1" applyBorder="1" applyAlignment="1">
      <alignment horizontal="right" vertical="top"/>
    </xf>
    <xf numFmtId="0" fontId="2" fillId="13" borderId="0" xfId="0" applyFont="1" applyFill="1" applyAlignment="1">
      <alignment vertical="top"/>
    </xf>
    <xf numFmtId="165" fontId="17" fillId="9" borderId="0" xfId="0" applyNumberFormat="1" applyFont="1" applyFill="1" applyBorder="1" applyAlignment="1">
      <alignment horizontal="center" vertical="top"/>
    </xf>
    <xf numFmtId="0" fontId="17" fillId="9" borderId="0" xfId="0" applyFont="1" applyFill="1" applyBorder="1" applyAlignment="1">
      <alignment vertical="top"/>
    </xf>
    <xf numFmtId="0" fontId="15" fillId="9" borderId="0" xfId="0" applyFont="1" applyFill="1" applyBorder="1" applyAlignment="1">
      <alignment vertical="center"/>
    </xf>
    <xf numFmtId="44" fontId="19" fillId="2" borderId="0" xfId="1" quotePrefix="1" applyNumberFormat="1" applyFont="1" applyFill="1" applyBorder="1" applyAlignment="1">
      <alignment horizontal="right" vertical="top"/>
    </xf>
    <xf numFmtId="0" fontId="15" fillId="2" borderId="0" xfId="0" applyFont="1" applyFill="1" applyBorder="1" applyAlignment="1">
      <alignment vertical="center"/>
    </xf>
    <xf numFmtId="165" fontId="33" fillId="2" borderId="0" xfId="0" applyNumberFormat="1" applyFont="1" applyFill="1" applyBorder="1" applyAlignment="1">
      <alignment horizontal="center" vertical="center"/>
    </xf>
    <xf numFmtId="10" fontId="34" fillId="2" borderId="14" xfId="0" applyNumberFormat="1" applyFont="1" applyFill="1" applyBorder="1" applyAlignment="1">
      <alignment horizontal="center" vertical="center" wrapText="1"/>
    </xf>
    <xf numFmtId="10" fontId="34" fillId="2" borderId="13" xfId="0" applyNumberFormat="1" applyFont="1" applyFill="1" applyBorder="1" applyAlignment="1">
      <alignment horizontal="center" vertical="center" wrapText="1"/>
    </xf>
    <xf numFmtId="44" fontId="2" fillId="13" borderId="0" xfId="1" applyFont="1" applyFill="1" applyAlignment="1">
      <alignment vertical="top"/>
    </xf>
    <xf numFmtId="0" fontId="6" fillId="2" borderId="0" xfId="0" applyFont="1" applyFill="1" applyBorder="1" applyAlignment="1">
      <alignment horizontal="left" vertical="top"/>
    </xf>
    <xf numFmtId="10" fontId="34" fillId="2" borderId="0" xfId="0" applyNumberFormat="1" applyFont="1" applyFill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right" vertical="center" wrapText="1"/>
    </xf>
    <xf numFmtId="165" fontId="19" fillId="2" borderId="0" xfId="0" quotePrefix="1" applyNumberFormat="1" applyFont="1" applyFill="1" applyAlignment="1">
      <alignment horizontal="left" vertical="top"/>
    </xf>
    <xf numFmtId="165" fontId="19" fillId="2" borderId="0" xfId="0" quotePrefix="1" applyNumberFormat="1" applyFont="1" applyFill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165" fontId="19" fillId="2" borderId="0" xfId="0" quotePrefix="1" applyNumberFormat="1" applyFont="1" applyFill="1" applyAlignment="1">
      <alignment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67" fillId="16" borderId="0" xfId="0" quotePrefix="1" applyFont="1" applyFill="1" applyBorder="1" applyAlignment="1">
      <alignment vertical="top" wrapText="1"/>
    </xf>
    <xf numFmtId="0" fontId="67" fillId="16" borderId="0" xfId="0" applyFont="1" applyFill="1" applyBorder="1" applyAlignment="1">
      <alignment vertical="top" wrapText="1"/>
    </xf>
    <xf numFmtId="0" fontId="67" fillId="16" borderId="0" xfId="0" applyFont="1" applyFill="1" applyBorder="1" applyAlignment="1">
      <alignment horizontal="left" vertical="top" wrapText="1"/>
    </xf>
    <xf numFmtId="0" fontId="59" fillId="16" borderId="0" xfId="0" applyFont="1" applyFill="1" applyBorder="1" applyAlignment="1">
      <alignment vertical="top" wrapText="1"/>
    </xf>
    <xf numFmtId="0" fontId="65" fillId="16" borderId="0" xfId="0" applyFont="1" applyFill="1" applyBorder="1" applyAlignment="1">
      <alignment vertical="top" wrapText="1"/>
    </xf>
    <xf numFmtId="0" fontId="65" fillId="16" borderId="0" xfId="0" applyFont="1" applyFill="1" applyBorder="1" applyAlignment="1">
      <alignment vertical="top"/>
    </xf>
    <xf numFmtId="0" fontId="67" fillId="16" borderId="0" xfId="0" quotePrefix="1" applyFont="1" applyFill="1" applyBorder="1" applyAlignment="1">
      <alignment vertical="top"/>
    </xf>
  </cellXfs>
  <cellStyles count="4">
    <cellStyle name="Moneda" xfId="1" builtinId="4"/>
    <cellStyle name="Moneda 2" xfId="3" xr:uid="{00000000-0005-0000-0000-000001000000}"/>
    <cellStyle name="Normal" xfId="0" builtinId="0"/>
    <cellStyle name="Percentatge" xfId="2" builtinId="5"/>
  </cellStyles>
  <dxfs count="2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000FF"/>
      <color rgb="FFCCFF66"/>
      <color rgb="FFFFDA65"/>
      <color rgb="FFCB35C7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D10"/>
  <sheetViews>
    <sheetView zoomScaleNormal="100" workbookViewId="0">
      <selection activeCell="D10" sqref="D10"/>
    </sheetView>
  </sheetViews>
  <sheetFormatPr defaultColWidth="8.85546875" defaultRowHeight="15" x14ac:dyDescent="0.25"/>
  <cols>
    <col min="1" max="16384" width="8.85546875" style="155"/>
  </cols>
  <sheetData>
    <row r="5" spans="3:4" x14ac:dyDescent="0.25">
      <c r="C5" s="283" t="s">
        <v>131</v>
      </c>
    </row>
    <row r="6" spans="3:4" x14ac:dyDescent="0.25">
      <c r="C6" s="284" t="s">
        <v>144</v>
      </c>
      <c r="D6" s="285">
        <f>imprès!E4</f>
        <v>27.210000000000004</v>
      </c>
    </row>
    <row r="7" spans="3:4" x14ac:dyDescent="0.25">
      <c r="C7" s="284" t="s">
        <v>2</v>
      </c>
      <c r="D7" s="285">
        <f>ràdio!E4</f>
        <v>23.560000000000006</v>
      </c>
    </row>
    <row r="8" spans="3:4" x14ac:dyDescent="0.25">
      <c r="C8" s="284" t="s">
        <v>3</v>
      </c>
      <c r="D8" s="285">
        <f>exterior!E4</f>
        <v>24.13000000000002</v>
      </c>
    </row>
    <row r="9" spans="3:4" x14ac:dyDescent="0.25">
      <c r="C9" s="284" t="s">
        <v>168</v>
      </c>
      <c r="D9" s="285">
        <f>digitals!F4</f>
        <v>25.099999999999998</v>
      </c>
    </row>
    <row r="10" spans="3:4" x14ac:dyDescent="0.25">
      <c r="C10" s="283" t="s">
        <v>150</v>
      </c>
      <c r="D10" s="286">
        <f>SUM(D6:D9)</f>
        <v>100.00000000000003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34"/>
  <sheetViews>
    <sheetView zoomScale="110" zoomScaleNormal="110" workbookViewId="0">
      <selection activeCell="B13" sqref="B13"/>
    </sheetView>
  </sheetViews>
  <sheetFormatPr defaultColWidth="8.85546875" defaultRowHeight="15" x14ac:dyDescent="0.25"/>
  <cols>
    <col min="1" max="1" width="2.5703125" customWidth="1"/>
    <col min="2" max="2" width="6.140625" style="260" customWidth="1"/>
    <col min="3" max="3" width="18.5703125" customWidth="1"/>
    <col min="4" max="4" width="26.140625" customWidth="1"/>
    <col min="5" max="6" width="9.85546875" customWidth="1"/>
    <col min="7" max="7" width="2.5703125" customWidth="1"/>
    <col min="8" max="9" width="10.85546875" style="308" customWidth="1"/>
    <col min="10" max="12" width="8.85546875" customWidth="1"/>
    <col min="13" max="13" width="3.5703125" customWidth="1"/>
    <col min="14" max="15" width="8.5703125" style="166" customWidth="1"/>
    <col min="16" max="16" width="10.140625" style="166" customWidth="1"/>
    <col min="17" max="17" width="8.5703125" style="166" customWidth="1"/>
    <col min="18" max="18" width="8.85546875" customWidth="1"/>
  </cols>
  <sheetData>
    <row r="1" spans="1:40" s="155" customFormat="1" x14ac:dyDescent="0.25">
      <c r="B1" s="260"/>
      <c r="H1" s="297"/>
      <c r="I1" s="298"/>
      <c r="J1" s="167"/>
      <c r="K1" s="167"/>
      <c r="L1" s="167"/>
      <c r="M1" s="167"/>
      <c r="N1" s="168"/>
      <c r="O1" s="168"/>
      <c r="P1" s="168"/>
      <c r="Q1" s="168"/>
      <c r="R1" s="167"/>
    </row>
    <row r="2" spans="1:40" s="34" customFormat="1" ht="15" customHeight="1" x14ac:dyDescent="0.25">
      <c r="A2" s="1"/>
      <c r="B2" s="258"/>
      <c r="C2" s="2" t="s">
        <v>152</v>
      </c>
      <c r="D2" s="82"/>
      <c r="E2" s="82"/>
      <c r="F2" s="11"/>
      <c r="G2" s="3"/>
      <c r="H2" s="297"/>
      <c r="I2" s="299"/>
      <c r="J2" s="169"/>
      <c r="K2" s="170"/>
      <c r="L2" s="171"/>
      <c r="M2" s="195"/>
      <c r="N2" s="215"/>
      <c r="O2" s="215"/>
      <c r="P2" s="215"/>
      <c r="Q2" s="215"/>
      <c r="R2" s="172"/>
    </row>
    <row r="3" spans="1:40" s="34" customFormat="1" ht="15" customHeight="1" x14ac:dyDescent="0.25">
      <c r="A3" s="1"/>
      <c r="B3" s="258"/>
      <c r="C3" s="4" t="s">
        <v>153</v>
      </c>
      <c r="D3" s="5"/>
      <c r="E3" s="5"/>
      <c r="F3" s="6"/>
      <c r="G3" s="7"/>
      <c r="H3" s="297"/>
      <c r="I3" s="299"/>
      <c r="J3" s="174"/>
      <c r="K3" s="175"/>
      <c r="L3" s="176"/>
      <c r="M3" s="216"/>
      <c r="N3" s="217"/>
      <c r="O3" s="217"/>
      <c r="P3" s="217"/>
      <c r="Q3" s="217"/>
      <c r="R3" s="172"/>
    </row>
    <row r="4" spans="1:40" s="34" customFormat="1" ht="15" customHeight="1" x14ac:dyDescent="0.25">
      <c r="A4" s="1"/>
      <c r="B4" s="258"/>
      <c r="C4" s="8" t="s">
        <v>1</v>
      </c>
      <c r="D4" s="9"/>
      <c r="E4" s="10">
        <f>SUM(B8:B63)</f>
        <v>27.210000000000004</v>
      </c>
      <c r="F4" s="11" t="s">
        <v>0</v>
      </c>
      <c r="G4" s="12"/>
      <c r="H4" s="297"/>
      <c r="I4" s="299"/>
      <c r="J4" s="177"/>
      <c r="K4" s="178"/>
      <c r="L4" s="179"/>
      <c r="M4" s="216"/>
      <c r="N4" s="217"/>
      <c r="O4" s="217"/>
      <c r="P4" s="217"/>
      <c r="Q4" s="217"/>
      <c r="R4" s="172"/>
    </row>
    <row r="5" spans="1:40" s="34" customFormat="1" ht="15" customHeight="1" x14ac:dyDescent="0.25">
      <c r="A5" s="12"/>
      <c r="B5" s="258"/>
      <c r="C5" s="13"/>
      <c r="D5" s="15"/>
      <c r="E5" s="16"/>
      <c r="F5" s="17"/>
      <c r="G5" s="12"/>
      <c r="H5" s="297"/>
      <c r="I5" s="299"/>
      <c r="J5" s="177"/>
      <c r="K5" s="178"/>
      <c r="L5" s="179"/>
      <c r="M5" s="195"/>
      <c r="N5" s="215"/>
      <c r="O5" s="215"/>
      <c r="P5" s="215"/>
      <c r="Q5" s="215"/>
      <c r="R5" s="172"/>
    </row>
    <row r="6" spans="1:40" s="54" customFormat="1" ht="15" customHeight="1" x14ac:dyDescent="0.25">
      <c r="A6" s="19"/>
      <c r="B6" s="259"/>
      <c r="C6" s="18" t="s">
        <v>123</v>
      </c>
      <c r="D6" s="83"/>
      <c r="E6" s="84"/>
      <c r="F6" s="85"/>
      <c r="G6" s="19"/>
      <c r="H6" s="297"/>
      <c r="I6" s="299"/>
      <c r="J6" s="173"/>
      <c r="K6" s="173"/>
      <c r="L6" s="173"/>
      <c r="M6" s="201"/>
      <c r="N6" s="165" t="s">
        <v>127</v>
      </c>
      <c r="O6" s="274" t="s">
        <v>128</v>
      </c>
      <c r="P6" s="274" t="s">
        <v>129</v>
      </c>
      <c r="Q6" s="274" t="s">
        <v>130</v>
      </c>
      <c r="R6" s="172"/>
    </row>
    <row r="7" spans="1:40" s="20" customFormat="1" ht="33.75" x14ac:dyDescent="0.25">
      <c r="A7" s="26"/>
      <c r="B7" s="21" t="s">
        <v>21</v>
      </c>
      <c r="C7" s="86" t="s">
        <v>5</v>
      </c>
      <c r="D7" s="23" t="s">
        <v>6</v>
      </c>
      <c r="E7" s="24" t="s">
        <v>7</v>
      </c>
      <c r="F7" s="25" t="s">
        <v>8</v>
      </c>
      <c r="G7" s="26"/>
      <c r="H7" s="297"/>
      <c r="I7" s="300"/>
      <c r="J7" s="182" t="s">
        <v>9</v>
      </c>
      <c r="K7" s="183" t="s">
        <v>10</v>
      </c>
      <c r="L7" s="181"/>
      <c r="M7" s="184"/>
      <c r="N7" s="185" t="s">
        <v>7</v>
      </c>
      <c r="O7" s="185" t="s">
        <v>7</v>
      </c>
      <c r="P7" s="185" t="s">
        <v>7</v>
      </c>
      <c r="Q7" s="185" t="s">
        <v>7</v>
      </c>
      <c r="R7" s="184"/>
    </row>
    <row r="8" spans="1:40" s="89" customFormat="1" ht="11.25" x14ac:dyDescent="0.25">
      <c r="A8" s="31"/>
      <c r="B8" s="43">
        <v>1.5</v>
      </c>
      <c r="C8" s="46" t="s">
        <v>22</v>
      </c>
      <c r="D8" s="88" t="s">
        <v>158</v>
      </c>
      <c r="E8" s="29" t="s">
        <v>151</v>
      </c>
      <c r="F8" s="30" t="s">
        <v>155</v>
      </c>
      <c r="G8" s="31"/>
      <c r="H8" s="297"/>
      <c r="I8" s="301"/>
      <c r="J8" s="187" t="str">
        <f t="shared" ref="J8:J27" si="0">F8</f>
        <v>...€</v>
      </c>
      <c r="K8" s="188" t="str">
        <f>J8</f>
        <v>...€</v>
      </c>
      <c r="L8" s="189" t="e">
        <f>F8-E8</f>
        <v>#VALUE!</v>
      </c>
      <c r="M8" s="190"/>
      <c r="N8" s="252">
        <v>18400</v>
      </c>
      <c r="O8" s="252">
        <v>19779</v>
      </c>
      <c r="P8" s="252">
        <v>17550</v>
      </c>
      <c r="Q8" s="252">
        <v>16934</v>
      </c>
      <c r="R8" s="19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</row>
    <row r="9" spans="1:40" s="90" customFormat="1" ht="11.25" x14ac:dyDescent="0.25">
      <c r="A9" s="31"/>
      <c r="B9" s="43">
        <v>1.5</v>
      </c>
      <c r="C9" s="46" t="s">
        <v>23</v>
      </c>
      <c r="D9" s="88" t="s">
        <v>159</v>
      </c>
      <c r="E9" s="29" t="s">
        <v>151</v>
      </c>
      <c r="F9" s="30" t="s">
        <v>155</v>
      </c>
      <c r="G9" s="31"/>
      <c r="H9" s="297"/>
      <c r="I9" s="301"/>
      <c r="J9" s="187" t="str">
        <f t="shared" si="0"/>
        <v>...€</v>
      </c>
      <c r="K9" s="188" t="str">
        <f t="shared" ref="K9:K27" si="1">J9</f>
        <v>...€</v>
      </c>
      <c r="L9" s="189" t="e">
        <f t="shared" ref="L9:L27" si="2">F9-E9</f>
        <v>#VALUE!</v>
      </c>
      <c r="M9" s="190"/>
      <c r="N9" s="252">
        <v>15463.749999999998</v>
      </c>
      <c r="O9" s="252">
        <v>16897.98</v>
      </c>
      <c r="P9" s="271">
        <v>14687.15625</v>
      </c>
      <c r="Q9" s="252">
        <v>14762.48</v>
      </c>
      <c r="R9" s="190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</row>
    <row r="10" spans="1:40" s="89" customFormat="1" ht="11.25" x14ac:dyDescent="0.25">
      <c r="A10" s="31"/>
      <c r="B10" s="43">
        <v>1.5</v>
      </c>
      <c r="C10" s="46" t="s">
        <v>24</v>
      </c>
      <c r="D10" s="88" t="s">
        <v>158</v>
      </c>
      <c r="E10" s="29" t="s">
        <v>151</v>
      </c>
      <c r="F10" s="30" t="s">
        <v>155</v>
      </c>
      <c r="G10" s="31"/>
      <c r="H10" s="297"/>
      <c r="I10" s="301"/>
      <c r="J10" s="187" t="str">
        <f t="shared" si="0"/>
        <v>...€</v>
      </c>
      <c r="K10" s="188" t="str">
        <f t="shared" si="1"/>
        <v>...€</v>
      </c>
      <c r="L10" s="189" t="e">
        <f t="shared" si="2"/>
        <v>#VALUE!</v>
      </c>
      <c r="M10" s="190"/>
      <c r="N10" s="252">
        <v>6657.45</v>
      </c>
      <c r="O10" s="252">
        <v>2073.66</v>
      </c>
      <c r="P10" s="252">
        <v>6457.4500000000007</v>
      </c>
      <c r="Q10" s="252">
        <v>6457.65</v>
      </c>
      <c r="R10" s="19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spans="1:40" s="89" customFormat="1" ht="11.25" x14ac:dyDescent="0.25">
      <c r="A11" s="31"/>
      <c r="B11" s="43">
        <v>1.5</v>
      </c>
      <c r="C11" s="46" t="s">
        <v>25</v>
      </c>
      <c r="D11" s="88" t="s">
        <v>158</v>
      </c>
      <c r="E11" s="29" t="s">
        <v>151</v>
      </c>
      <c r="F11" s="30" t="s">
        <v>155</v>
      </c>
      <c r="G11" s="31"/>
      <c r="H11" s="297"/>
      <c r="I11" s="301"/>
      <c r="J11" s="187" t="str">
        <f t="shared" si="0"/>
        <v>...€</v>
      </c>
      <c r="K11" s="188" t="str">
        <f t="shared" si="1"/>
        <v>...€</v>
      </c>
      <c r="L11" s="189" t="e">
        <f t="shared" si="2"/>
        <v>#VALUE!</v>
      </c>
      <c r="M11" s="190"/>
      <c r="N11" s="252">
        <v>11982</v>
      </c>
      <c r="O11" s="252">
        <v>3293</v>
      </c>
      <c r="P11" s="270">
        <v>11273.724</v>
      </c>
      <c r="Q11" s="252">
        <v>11048.25</v>
      </c>
      <c r="R11" s="190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</row>
    <row r="12" spans="1:40" s="89" customFormat="1" ht="22.5" x14ac:dyDescent="0.25">
      <c r="A12" s="31"/>
      <c r="B12" s="43">
        <v>1</v>
      </c>
      <c r="C12" s="46" t="s">
        <v>26</v>
      </c>
      <c r="D12" s="88" t="s">
        <v>160</v>
      </c>
      <c r="E12" s="29" t="s">
        <v>151</v>
      </c>
      <c r="F12" s="30" t="s">
        <v>155</v>
      </c>
      <c r="G12" s="31"/>
      <c r="H12" s="297"/>
      <c r="I12" s="301"/>
      <c r="J12" s="187" t="str">
        <f t="shared" si="0"/>
        <v>...€</v>
      </c>
      <c r="K12" s="188" t="str">
        <f t="shared" si="1"/>
        <v>...€</v>
      </c>
      <c r="L12" s="189" t="e">
        <f t="shared" si="2"/>
        <v>#VALUE!</v>
      </c>
      <c r="M12" s="190"/>
      <c r="N12" s="252">
        <v>5904.9999999999991</v>
      </c>
      <c r="O12" s="252">
        <v>6312.5</v>
      </c>
      <c r="P12" s="272">
        <v>5491.2579119999991</v>
      </c>
      <c r="Q12" s="252">
        <v>5000</v>
      </c>
      <c r="R12" s="19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s="90" customFormat="1" ht="22.5" x14ac:dyDescent="0.25">
      <c r="A13" s="31"/>
      <c r="B13" s="43">
        <v>1</v>
      </c>
      <c r="C13" s="46" t="s">
        <v>27</v>
      </c>
      <c r="D13" s="88" t="s">
        <v>160</v>
      </c>
      <c r="E13" s="29" t="s">
        <v>151</v>
      </c>
      <c r="F13" s="30" t="s">
        <v>155</v>
      </c>
      <c r="G13" s="31"/>
      <c r="H13" s="297"/>
      <c r="I13" s="301"/>
      <c r="J13" s="187" t="str">
        <f t="shared" si="0"/>
        <v>...€</v>
      </c>
      <c r="K13" s="188" t="str">
        <f t="shared" si="1"/>
        <v>...€</v>
      </c>
      <c r="L13" s="189" t="e">
        <f t="shared" si="2"/>
        <v>#VALUE!</v>
      </c>
      <c r="M13" s="190"/>
      <c r="N13" s="252">
        <v>1400</v>
      </c>
      <c r="O13" s="252">
        <v>2465.08</v>
      </c>
      <c r="P13" s="252">
        <v>2994.85</v>
      </c>
      <c r="Q13" s="252">
        <v>2500</v>
      </c>
      <c r="R13" s="19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</row>
    <row r="14" spans="1:40" s="90" customFormat="1" ht="22.5" x14ac:dyDescent="0.25">
      <c r="A14" s="31"/>
      <c r="B14" s="43">
        <v>1</v>
      </c>
      <c r="C14" s="46" t="s">
        <v>28</v>
      </c>
      <c r="D14" s="88" t="s">
        <v>160</v>
      </c>
      <c r="E14" s="29" t="s">
        <v>151</v>
      </c>
      <c r="F14" s="30" t="s">
        <v>155</v>
      </c>
      <c r="G14" s="31"/>
      <c r="H14" s="297"/>
      <c r="I14" s="301"/>
      <c r="J14" s="187" t="str">
        <f t="shared" si="0"/>
        <v>...€</v>
      </c>
      <c r="K14" s="188" t="str">
        <f t="shared" si="1"/>
        <v>...€</v>
      </c>
      <c r="L14" s="189" t="e">
        <f t="shared" si="2"/>
        <v>#VALUE!</v>
      </c>
      <c r="M14" s="190"/>
      <c r="N14" s="252">
        <v>700</v>
      </c>
      <c r="O14" s="252">
        <v>438.29999999999973</v>
      </c>
      <c r="P14" s="252">
        <v>1794.93</v>
      </c>
      <c r="Q14" s="252">
        <v>1000</v>
      </c>
      <c r="R14" s="19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s="89" customFormat="1" ht="22.5" x14ac:dyDescent="0.25">
      <c r="A15" s="31"/>
      <c r="B15" s="43">
        <v>1</v>
      </c>
      <c r="C15" s="46" t="s">
        <v>29</v>
      </c>
      <c r="D15" s="88" t="s">
        <v>161</v>
      </c>
      <c r="E15" s="29" t="s">
        <v>151</v>
      </c>
      <c r="F15" s="30" t="s">
        <v>155</v>
      </c>
      <c r="G15" s="31"/>
      <c r="H15" s="297"/>
      <c r="I15" s="301"/>
      <c r="J15" s="187" t="str">
        <f t="shared" si="0"/>
        <v>...€</v>
      </c>
      <c r="K15" s="188" t="str">
        <f t="shared" si="1"/>
        <v>...€</v>
      </c>
      <c r="L15" s="189" t="e">
        <f t="shared" si="2"/>
        <v>#VALUE!</v>
      </c>
      <c r="M15" s="190"/>
      <c r="N15" s="252">
        <v>1200</v>
      </c>
      <c r="O15" s="252">
        <v>896.51999999999953</v>
      </c>
      <c r="P15" s="252">
        <v>3137.8199999999997</v>
      </c>
      <c r="Q15" s="252">
        <v>2500</v>
      </c>
      <c r="R15" s="190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</row>
    <row r="16" spans="1:40" s="90" customFormat="1" ht="11.25" x14ac:dyDescent="0.25">
      <c r="A16" s="31"/>
      <c r="B16" s="43">
        <v>0.3</v>
      </c>
      <c r="C16" s="46" t="s">
        <v>30</v>
      </c>
      <c r="D16" s="88" t="s">
        <v>158</v>
      </c>
      <c r="E16" s="29" t="s">
        <v>151</v>
      </c>
      <c r="F16" s="30" t="s">
        <v>155</v>
      </c>
      <c r="G16" s="31"/>
      <c r="H16" s="297"/>
      <c r="I16" s="303"/>
      <c r="J16" s="187" t="str">
        <f t="shared" si="0"/>
        <v>...€</v>
      </c>
      <c r="K16" s="188" t="str">
        <f t="shared" si="1"/>
        <v>...€</v>
      </c>
      <c r="L16" s="189" t="e">
        <f t="shared" si="2"/>
        <v>#VALUE!</v>
      </c>
      <c r="M16" s="190"/>
      <c r="N16" s="252">
        <v>3904.2</v>
      </c>
      <c r="O16" s="252">
        <v>4238</v>
      </c>
      <c r="P16" s="270">
        <v>3119.634</v>
      </c>
      <c r="Q16" s="252">
        <v>3087.51</v>
      </c>
      <c r="R16" s="19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s="90" customFormat="1" ht="11.25" x14ac:dyDescent="0.25">
      <c r="A17" s="31"/>
      <c r="B17" s="43">
        <v>0.3</v>
      </c>
      <c r="C17" s="46" t="s">
        <v>31</v>
      </c>
      <c r="D17" s="88" t="s">
        <v>159</v>
      </c>
      <c r="E17" s="29" t="s">
        <v>151</v>
      </c>
      <c r="F17" s="30" t="s">
        <v>155</v>
      </c>
      <c r="G17" s="31"/>
      <c r="H17" s="297"/>
      <c r="I17" s="299"/>
      <c r="J17" s="187" t="str">
        <f t="shared" si="0"/>
        <v>...€</v>
      </c>
      <c r="K17" s="188" t="str">
        <f t="shared" si="1"/>
        <v>...€</v>
      </c>
      <c r="L17" s="189" t="e">
        <f t="shared" si="2"/>
        <v>#VALUE!</v>
      </c>
      <c r="M17" s="190"/>
      <c r="N17" s="252">
        <v>2403.8000000000002</v>
      </c>
      <c r="O17" s="252">
        <v>2445.1999999999998</v>
      </c>
      <c r="P17" s="270">
        <v>2379.7620000000002</v>
      </c>
      <c r="Q17" s="270">
        <v>2331.6860000000001</v>
      </c>
      <c r="R17" s="19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</row>
    <row r="18" spans="1:40" s="89" customFormat="1" ht="11.25" x14ac:dyDescent="0.2">
      <c r="A18" s="31"/>
      <c r="B18" s="43">
        <v>0.3</v>
      </c>
      <c r="C18" s="46" t="s">
        <v>32</v>
      </c>
      <c r="D18" s="88" t="s">
        <v>162</v>
      </c>
      <c r="E18" s="29" t="s">
        <v>151</v>
      </c>
      <c r="F18" s="30" t="s">
        <v>155</v>
      </c>
      <c r="G18" s="31"/>
      <c r="H18" s="297"/>
      <c r="I18" s="300"/>
      <c r="J18" s="187" t="str">
        <f t="shared" si="0"/>
        <v>...€</v>
      </c>
      <c r="K18" s="188" t="str">
        <f t="shared" si="1"/>
        <v>...€</v>
      </c>
      <c r="L18" s="189" t="e">
        <f t="shared" si="2"/>
        <v>#VALUE!</v>
      </c>
      <c r="M18" s="190"/>
      <c r="N18" s="252">
        <v>3857.6000000000004</v>
      </c>
      <c r="O18" s="252">
        <v>3825</v>
      </c>
      <c r="P18" s="270">
        <v>3584.4480000000003</v>
      </c>
      <c r="Q18" s="273">
        <v>2609.1642000000002</v>
      </c>
      <c r="R18" s="194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s="90" customFormat="1" ht="12.75" x14ac:dyDescent="0.25">
      <c r="A19" s="31"/>
      <c r="B19" s="43">
        <v>0.3</v>
      </c>
      <c r="C19" s="46" t="s">
        <v>33</v>
      </c>
      <c r="D19" s="88" t="s">
        <v>163</v>
      </c>
      <c r="E19" s="29" t="s">
        <v>151</v>
      </c>
      <c r="F19" s="30" t="s">
        <v>155</v>
      </c>
      <c r="G19" s="31"/>
      <c r="H19" s="297"/>
      <c r="I19" s="301"/>
      <c r="J19" s="187" t="str">
        <f t="shared" si="0"/>
        <v>...€</v>
      </c>
      <c r="K19" s="188" t="str">
        <f t="shared" si="1"/>
        <v>...€</v>
      </c>
      <c r="L19" s="189" t="e">
        <f t="shared" si="2"/>
        <v>#VALUE!</v>
      </c>
      <c r="M19" s="190"/>
      <c r="N19" s="252">
        <v>3280</v>
      </c>
      <c r="O19" s="252">
        <v>3094</v>
      </c>
      <c r="P19" s="252">
        <v>2380</v>
      </c>
      <c r="Q19" s="252">
        <v>2308.6</v>
      </c>
      <c r="R19" s="195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s="27" customFormat="1" ht="11.25" x14ac:dyDescent="0.25">
      <c r="A20" s="31"/>
      <c r="B20" s="43">
        <v>0.3</v>
      </c>
      <c r="C20" s="46" t="s">
        <v>34</v>
      </c>
      <c r="D20" s="88" t="s">
        <v>159</v>
      </c>
      <c r="E20" s="29" t="s">
        <v>151</v>
      </c>
      <c r="F20" s="30" t="s">
        <v>155</v>
      </c>
      <c r="G20" s="31"/>
      <c r="H20" s="297"/>
      <c r="I20" s="301"/>
      <c r="J20" s="187" t="str">
        <f t="shared" si="0"/>
        <v>...€</v>
      </c>
      <c r="K20" s="188" t="str">
        <f t="shared" si="1"/>
        <v>...€</v>
      </c>
      <c r="L20" s="189" t="e">
        <f t="shared" si="2"/>
        <v>#VALUE!</v>
      </c>
      <c r="M20" s="190"/>
      <c r="N20" s="252">
        <v>1790.1</v>
      </c>
      <c r="O20" s="252">
        <v>1895.4</v>
      </c>
      <c r="P20" s="270">
        <v>1772.1989999999998</v>
      </c>
      <c r="Q20" s="252">
        <v>1736.3</v>
      </c>
      <c r="R20" s="184"/>
    </row>
    <row r="21" spans="1:40" s="89" customFormat="1" ht="11.25" x14ac:dyDescent="0.25">
      <c r="A21" s="31"/>
      <c r="B21" s="43">
        <v>0.3</v>
      </c>
      <c r="C21" s="46" t="s">
        <v>35</v>
      </c>
      <c r="D21" s="88" t="s">
        <v>164</v>
      </c>
      <c r="E21" s="29" t="s">
        <v>151</v>
      </c>
      <c r="F21" s="30" t="s">
        <v>155</v>
      </c>
      <c r="G21" s="31"/>
      <c r="H21" s="297"/>
      <c r="I21" s="301"/>
      <c r="J21" s="187" t="str">
        <f t="shared" si="0"/>
        <v>...€</v>
      </c>
      <c r="K21" s="188" t="str">
        <f t="shared" si="1"/>
        <v>...€</v>
      </c>
      <c r="L21" s="189" t="e">
        <f t="shared" si="2"/>
        <v>#VALUE!</v>
      </c>
      <c r="M21" s="190"/>
      <c r="N21" s="252">
        <v>2373.92</v>
      </c>
      <c r="O21" s="252">
        <v>3283.2</v>
      </c>
      <c r="P21" s="252">
        <v>1795.2</v>
      </c>
      <c r="Q21" s="252">
        <v>2273.9</v>
      </c>
      <c r="R21" s="190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s="27" customFormat="1" ht="11.25" x14ac:dyDescent="0.25">
      <c r="A22" s="105"/>
      <c r="B22" s="43">
        <v>0.15</v>
      </c>
      <c r="C22" s="46" t="s">
        <v>36</v>
      </c>
      <c r="D22" s="88" t="s">
        <v>165</v>
      </c>
      <c r="E22" s="29" t="s">
        <v>151</v>
      </c>
      <c r="F22" s="30" t="s">
        <v>155</v>
      </c>
      <c r="G22" s="31"/>
      <c r="H22" s="297"/>
      <c r="I22" s="302"/>
      <c r="J22" s="187" t="str">
        <f t="shared" si="0"/>
        <v>...€</v>
      </c>
      <c r="K22" s="188" t="str">
        <f t="shared" si="1"/>
        <v>...€</v>
      </c>
      <c r="L22" s="189" t="e">
        <f t="shared" si="2"/>
        <v>#VALUE!</v>
      </c>
      <c r="M22" s="190"/>
      <c r="N22" s="252">
        <v>1061.5999999999999</v>
      </c>
      <c r="O22" s="270">
        <v>1273.4449999999999</v>
      </c>
      <c r="P22" s="252">
        <v>1061.5999999999999</v>
      </c>
      <c r="Q22" s="252">
        <v>1061.5999999999999</v>
      </c>
      <c r="R22" s="190"/>
    </row>
    <row r="23" spans="1:40" s="27" customFormat="1" ht="11.25" x14ac:dyDescent="0.25">
      <c r="A23" s="105"/>
      <c r="B23" s="43">
        <v>0.15</v>
      </c>
      <c r="C23" s="46" t="s">
        <v>37</v>
      </c>
      <c r="D23" s="88" t="s">
        <v>162</v>
      </c>
      <c r="E23" s="29" t="s">
        <v>151</v>
      </c>
      <c r="F23" s="30" t="s">
        <v>155</v>
      </c>
      <c r="G23" s="31"/>
      <c r="H23" s="297"/>
      <c r="I23" s="303"/>
      <c r="J23" s="187" t="str">
        <f t="shared" si="0"/>
        <v>...€</v>
      </c>
      <c r="K23" s="188" t="str">
        <f t="shared" si="1"/>
        <v>...€</v>
      </c>
      <c r="L23" s="189" t="e">
        <f t="shared" si="2"/>
        <v>#VALUE!</v>
      </c>
      <c r="M23" s="190"/>
      <c r="N23" s="252">
        <v>1061.5999999999999</v>
      </c>
      <c r="O23" s="270">
        <v>1273.4449999999999</v>
      </c>
      <c r="P23" s="252">
        <v>1061.5999999999999</v>
      </c>
      <c r="Q23" s="252">
        <v>1061.5999999999999</v>
      </c>
      <c r="R23" s="190"/>
    </row>
    <row r="24" spans="1:40" s="89" customFormat="1" ht="11.25" x14ac:dyDescent="0.25">
      <c r="A24" s="105"/>
      <c r="B24" s="43">
        <v>0.8</v>
      </c>
      <c r="C24" s="46" t="s">
        <v>38</v>
      </c>
      <c r="D24" s="88" t="s">
        <v>159</v>
      </c>
      <c r="E24" s="29" t="s">
        <v>151</v>
      </c>
      <c r="F24" s="30" t="s">
        <v>155</v>
      </c>
      <c r="G24" s="31"/>
      <c r="H24" s="297"/>
      <c r="I24" s="299"/>
      <c r="J24" s="187" t="str">
        <f t="shared" si="0"/>
        <v>...€</v>
      </c>
      <c r="K24" s="188" t="str">
        <f t="shared" si="1"/>
        <v>...€</v>
      </c>
      <c r="L24" s="189" t="e">
        <f t="shared" si="2"/>
        <v>#VALUE!</v>
      </c>
      <c r="M24" s="190"/>
      <c r="N24" s="252">
        <v>5647.7200000000012</v>
      </c>
      <c r="O24" s="252">
        <v>4980</v>
      </c>
      <c r="P24" s="273">
        <v>5501.8375999999989</v>
      </c>
      <c r="Q24" s="252">
        <v>5000</v>
      </c>
      <c r="R24" s="19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s="27" customFormat="1" ht="11.25" x14ac:dyDescent="0.25">
      <c r="A25" s="105"/>
      <c r="B25" s="43">
        <v>0.45</v>
      </c>
      <c r="C25" s="46" t="s">
        <v>39</v>
      </c>
      <c r="D25" s="88" t="s">
        <v>159</v>
      </c>
      <c r="E25" s="29" t="s">
        <v>151</v>
      </c>
      <c r="F25" s="30" t="s">
        <v>155</v>
      </c>
      <c r="G25" s="31"/>
      <c r="H25" s="297"/>
      <c r="I25" s="300"/>
      <c r="J25" s="187" t="str">
        <f t="shared" si="0"/>
        <v>...€</v>
      </c>
      <c r="K25" s="188" t="str">
        <f t="shared" si="1"/>
        <v>...€</v>
      </c>
      <c r="L25" s="189" t="e">
        <f t="shared" si="2"/>
        <v>#VALUE!</v>
      </c>
      <c r="M25" s="190"/>
      <c r="N25" s="252">
        <v>2925</v>
      </c>
      <c r="O25" s="252">
        <v>3761</v>
      </c>
      <c r="P25" s="252">
        <v>2925</v>
      </c>
      <c r="Q25" s="252">
        <v>2925</v>
      </c>
      <c r="R25" s="190"/>
    </row>
    <row r="26" spans="1:40" s="293" customFormat="1" ht="22.5" x14ac:dyDescent="0.25">
      <c r="A26" s="105"/>
      <c r="B26" s="43">
        <v>2</v>
      </c>
      <c r="C26" s="46" t="s">
        <v>138</v>
      </c>
      <c r="D26" s="88" t="s">
        <v>160</v>
      </c>
      <c r="E26" s="29" t="s">
        <v>151</v>
      </c>
      <c r="F26" s="30" t="s">
        <v>155</v>
      </c>
      <c r="G26" s="31"/>
      <c r="H26" s="297"/>
      <c r="I26" s="300"/>
      <c r="J26" s="187" t="str">
        <f t="shared" si="0"/>
        <v>...€</v>
      </c>
      <c r="K26" s="188" t="str">
        <f t="shared" si="1"/>
        <v>...€</v>
      </c>
      <c r="L26" s="189" t="e">
        <f t="shared" si="2"/>
        <v>#VALUE!</v>
      </c>
      <c r="M26" s="190"/>
      <c r="N26" s="252">
        <v>1100</v>
      </c>
      <c r="O26" s="252">
        <v>1872</v>
      </c>
      <c r="P26" s="252">
        <v>2509.8000000000002</v>
      </c>
      <c r="Q26" s="252">
        <v>1800</v>
      </c>
      <c r="R26" s="190"/>
    </row>
    <row r="27" spans="1:40" s="293" customFormat="1" ht="22.5" x14ac:dyDescent="0.25">
      <c r="A27" s="53"/>
      <c r="B27" s="43">
        <v>2</v>
      </c>
      <c r="C27" s="46" t="s">
        <v>139</v>
      </c>
      <c r="D27" s="88" t="s">
        <v>160</v>
      </c>
      <c r="E27" s="29" t="s">
        <v>151</v>
      </c>
      <c r="F27" s="30" t="s">
        <v>155</v>
      </c>
      <c r="G27" s="31"/>
      <c r="H27" s="297"/>
      <c r="I27" s="300"/>
      <c r="J27" s="187" t="str">
        <f t="shared" si="0"/>
        <v>...€</v>
      </c>
      <c r="K27" s="188" t="str">
        <f t="shared" si="1"/>
        <v>...€</v>
      </c>
      <c r="L27" s="189" t="e">
        <f t="shared" si="2"/>
        <v>#VALUE!</v>
      </c>
      <c r="M27" s="190"/>
      <c r="N27" s="252">
        <v>500</v>
      </c>
      <c r="O27" s="252">
        <v>1597.4999999999998</v>
      </c>
      <c r="P27" s="252">
        <v>1256.43</v>
      </c>
      <c r="Q27" s="252">
        <v>1000</v>
      </c>
      <c r="R27" s="190"/>
    </row>
    <row r="28" spans="1:40" s="1" customFormat="1" ht="15" customHeight="1" x14ac:dyDescent="0.25">
      <c r="A28" s="54"/>
      <c r="B28" s="91"/>
      <c r="C28" s="92"/>
      <c r="D28" s="93"/>
      <c r="E28" s="94"/>
      <c r="F28" s="87"/>
      <c r="G28" s="42"/>
      <c r="H28" s="297"/>
      <c r="I28" s="302"/>
      <c r="J28" s="172"/>
      <c r="K28" s="172"/>
      <c r="L28" s="172"/>
      <c r="M28" s="172"/>
      <c r="N28" s="180"/>
      <c r="O28" s="180"/>
      <c r="P28" s="180"/>
      <c r="Q28" s="180"/>
      <c r="R28" s="190"/>
    </row>
    <row r="29" spans="1:40" s="20" customFormat="1" ht="15" customHeight="1" x14ac:dyDescent="0.25">
      <c r="B29" s="66"/>
      <c r="C29" s="18" t="s">
        <v>11</v>
      </c>
      <c r="D29" s="95"/>
      <c r="E29" s="96"/>
      <c r="F29" s="295"/>
      <c r="G29" s="44"/>
      <c r="H29" s="297"/>
      <c r="I29" s="299"/>
      <c r="J29" s="173"/>
      <c r="K29" s="173"/>
      <c r="L29" s="173"/>
      <c r="M29" s="184"/>
      <c r="N29" s="165" t="s">
        <v>127</v>
      </c>
      <c r="O29" s="274" t="s">
        <v>128</v>
      </c>
      <c r="P29" s="274" t="s">
        <v>129</v>
      </c>
      <c r="Q29" s="274" t="s">
        <v>130</v>
      </c>
      <c r="R29" s="190"/>
    </row>
    <row r="30" spans="1:40" s="20" customFormat="1" ht="33.75" x14ac:dyDescent="0.25">
      <c r="A30" s="293"/>
      <c r="B30" s="21" t="s">
        <v>21</v>
      </c>
      <c r="C30" s="86" t="s">
        <v>5</v>
      </c>
      <c r="D30" s="23" t="s">
        <v>6</v>
      </c>
      <c r="E30" s="24" t="s">
        <v>12</v>
      </c>
      <c r="F30" s="37" t="s">
        <v>13</v>
      </c>
      <c r="G30" s="44"/>
      <c r="H30" s="297"/>
      <c r="I30" s="302"/>
      <c r="J30" s="182" t="s">
        <v>9</v>
      </c>
      <c r="K30" s="183" t="s">
        <v>10</v>
      </c>
      <c r="L30" s="196"/>
      <c r="M30" s="184"/>
      <c r="N30" s="185" t="s">
        <v>12</v>
      </c>
      <c r="O30" s="185" t="s">
        <v>12</v>
      </c>
      <c r="P30" s="185" t="s">
        <v>12</v>
      </c>
      <c r="Q30" s="185" t="s">
        <v>12</v>
      </c>
      <c r="R30" s="190"/>
    </row>
    <row r="31" spans="1:40" s="89" customFormat="1" ht="22.5" x14ac:dyDescent="0.25">
      <c r="A31" s="47"/>
      <c r="B31" s="43">
        <v>1</v>
      </c>
      <c r="C31" s="46" t="s">
        <v>22</v>
      </c>
      <c r="D31" s="28" t="s">
        <v>149</v>
      </c>
      <c r="E31" s="39" t="s">
        <v>154</v>
      </c>
      <c r="F31" s="40" t="s">
        <v>154</v>
      </c>
      <c r="G31" s="44"/>
      <c r="H31" s="297"/>
      <c r="I31" s="302"/>
      <c r="J31" s="197" t="str">
        <f t="shared" ref="J31:J48" si="3">F31</f>
        <v>...%</v>
      </c>
      <c r="K31" s="198" t="e">
        <f t="shared" ref="K31:K48" si="4">1-(1*F31)</f>
        <v>#VALUE!</v>
      </c>
      <c r="L31" s="189" t="e">
        <f t="shared" ref="L31:L50" si="5">F31-E31</f>
        <v>#VALUE!</v>
      </c>
      <c r="M31" s="190"/>
      <c r="N31" s="249">
        <v>0.4</v>
      </c>
      <c r="O31" s="249">
        <v>0.43</v>
      </c>
      <c r="P31" s="249">
        <v>0.5</v>
      </c>
      <c r="Q31" s="249">
        <v>0.55549999999999999</v>
      </c>
      <c r="R31" s="19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s="27" customFormat="1" ht="22.5" x14ac:dyDescent="0.25">
      <c r="A32" s="54"/>
      <c r="B32" s="43">
        <v>1</v>
      </c>
      <c r="C32" s="46" t="s">
        <v>23</v>
      </c>
      <c r="D32" s="28" t="s">
        <v>149</v>
      </c>
      <c r="E32" s="39" t="s">
        <v>154</v>
      </c>
      <c r="F32" s="40" t="s">
        <v>154</v>
      </c>
      <c r="G32" s="44"/>
      <c r="H32" s="297"/>
      <c r="I32" s="302"/>
      <c r="J32" s="197" t="str">
        <f t="shared" si="3"/>
        <v>...%</v>
      </c>
      <c r="K32" s="198" t="e">
        <f t="shared" si="4"/>
        <v>#VALUE!</v>
      </c>
      <c r="L32" s="189" t="e">
        <f t="shared" si="5"/>
        <v>#VALUE!</v>
      </c>
      <c r="M32" s="190"/>
      <c r="N32" s="249">
        <v>0.35</v>
      </c>
      <c r="O32" s="249">
        <v>0.34</v>
      </c>
      <c r="P32" s="249">
        <v>0.41</v>
      </c>
      <c r="Q32" s="249">
        <v>0.41199999999999998</v>
      </c>
      <c r="R32" s="190"/>
    </row>
    <row r="33" spans="1:40" s="27" customFormat="1" ht="22.5" x14ac:dyDescent="0.25">
      <c r="A33" s="20"/>
      <c r="B33" s="43">
        <v>1</v>
      </c>
      <c r="C33" s="46" t="s">
        <v>24</v>
      </c>
      <c r="D33" s="28" t="s">
        <v>149</v>
      </c>
      <c r="E33" s="39" t="s">
        <v>154</v>
      </c>
      <c r="F33" s="40" t="s">
        <v>154</v>
      </c>
      <c r="G33" s="44"/>
      <c r="H33" s="297"/>
      <c r="I33" s="302"/>
      <c r="J33" s="197" t="str">
        <f t="shared" si="3"/>
        <v>...%</v>
      </c>
      <c r="K33" s="198" t="e">
        <f t="shared" si="4"/>
        <v>#VALUE!</v>
      </c>
      <c r="L33" s="189" t="e">
        <f t="shared" si="5"/>
        <v>#VALUE!</v>
      </c>
      <c r="M33" s="190"/>
      <c r="N33" s="249">
        <v>0.25</v>
      </c>
      <c r="O33" s="249">
        <v>0.81</v>
      </c>
      <c r="P33" s="249">
        <v>0.4</v>
      </c>
      <c r="Q33" s="249">
        <v>0.4</v>
      </c>
      <c r="R33" s="195"/>
    </row>
    <row r="34" spans="1:40" s="89" customFormat="1" ht="22.5" x14ac:dyDescent="0.25">
      <c r="A34" s="293"/>
      <c r="B34" s="43">
        <v>0.95</v>
      </c>
      <c r="C34" s="46" t="s">
        <v>25</v>
      </c>
      <c r="D34" s="28" t="s">
        <v>149</v>
      </c>
      <c r="E34" s="39" t="s">
        <v>154</v>
      </c>
      <c r="F34" s="40" t="s">
        <v>154</v>
      </c>
      <c r="G34" s="45"/>
      <c r="H34" s="297"/>
      <c r="I34" s="302"/>
      <c r="J34" s="197" t="str">
        <f t="shared" si="3"/>
        <v>...%</v>
      </c>
      <c r="K34" s="198" t="e">
        <f t="shared" si="4"/>
        <v>#VALUE!</v>
      </c>
      <c r="L34" s="189" t="e">
        <f t="shared" si="5"/>
        <v>#VALUE!</v>
      </c>
      <c r="M34" s="190"/>
      <c r="N34" s="249">
        <v>0.45</v>
      </c>
      <c r="O34" s="249">
        <v>0.63</v>
      </c>
      <c r="P34" s="249">
        <v>0.5</v>
      </c>
      <c r="Q34" s="249">
        <v>0.50019999999999998</v>
      </c>
      <c r="R34" s="190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s="27" customFormat="1" ht="22.5" x14ac:dyDescent="0.25">
      <c r="A35" s="68"/>
      <c r="B35" s="43">
        <v>0.85</v>
      </c>
      <c r="C35" s="46" t="s">
        <v>26</v>
      </c>
      <c r="D35" s="28" t="s">
        <v>149</v>
      </c>
      <c r="E35" s="39" t="s">
        <v>154</v>
      </c>
      <c r="F35" s="40" t="s">
        <v>154</v>
      </c>
      <c r="G35" s="31"/>
      <c r="H35" s="297"/>
      <c r="I35" s="303"/>
      <c r="J35" s="197" t="str">
        <f t="shared" si="3"/>
        <v>...%</v>
      </c>
      <c r="K35" s="198" t="e">
        <f t="shared" si="4"/>
        <v>#VALUE!</v>
      </c>
      <c r="L35" s="189" t="e">
        <f t="shared" si="5"/>
        <v>#VALUE!</v>
      </c>
      <c r="M35" s="190"/>
      <c r="N35" s="249">
        <v>0.4</v>
      </c>
      <c r="O35" s="249">
        <v>0.55000000000000004</v>
      </c>
      <c r="P35" s="249">
        <v>0.6</v>
      </c>
      <c r="Q35" s="249">
        <v>0.57999999999999996</v>
      </c>
      <c r="R35" s="190"/>
    </row>
    <row r="36" spans="1:40" s="27" customFormat="1" ht="22.5" x14ac:dyDescent="0.25">
      <c r="A36" s="20"/>
      <c r="B36" s="43">
        <v>0.3</v>
      </c>
      <c r="C36" s="46" t="s">
        <v>27</v>
      </c>
      <c r="D36" s="28" t="s">
        <v>149</v>
      </c>
      <c r="E36" s="39" t="s">
        <v>154</v>
      </c>
      <c r="F36" s="40" t="s">
        <v>154</v>
      </c>
      <c r="G36" s="38"/>
      <c r="H36" s="297"/>
      <c r="I36" s="300"/>
      <c r="J36" s="197" t="str">
        <f t="shared" si="3"/>
        <v>...%</v>
      </c>
      <c r="K36" s="198" t="e">
        <f t="shared" si="4"/>
        <v>#VALUE!</v>
      </c>
      <c r="L36" s="189" t="e">
        <f t="shared" si="5"/>
        <v>#VALUE!</v>
      </c>
      <c r="M36" s="190"/>
      <c r="N36" s="249">
        <v>0.1</v>
      </c>
      <c r="O36" s="249">
        <v>0.64</v>
      </c>
      <c r="P36" s="249">
        <v>0.54</v>
      </c>
      <c r="Q36" s="249">
        <v>0.6</v>
      </c>
      <c r="R36" s="201"/>
    </row>
    <row r="37" spans="1:40" s="89" customFormat="1" ht="22.5" x14ac:dyDescent="0.25">
      <c r="A37" s="75"/>
      <c r="B37" s="43">
        <v>0.15</v>
      </c>
      <c r="C37" s="46" t="s">
        <v>28</v>
      </c>
      <c r="D37" s="28" t="s">
        <v>149</v>
      </c>
      <c r="E37" s="39" t="s">
        <v>154</v>
      </c>
      <c r="F37" s="40" t="s">
        <v>154</v>
      </c>
      <c r="G37" s="44"/>
      <c r="H37" s="297"/>
      <c r="I37" s="302"/>
      <c r="J37" s="197" t="str">
        <f t="shared" si="3"/>
        <v>...%</v>
      </c>
      <c r="K37" s="198" t="e">
        <f t="shared" si="4"/>
        <v>#VALUE!</v>
      </c>
      <c r="L37" s="189" t="e">
        <f t="shared" si="5"/>
        <v>#VALUE!</v>
      </c>
      <c r="M37" s="190"/>
      <c r="N37" s="249">
        <v>0.3</v>
      </c>
      <c r="O37" s="249">
        <v>0.9</v>
      </c>
      <c r="P37" s="249">
        <v>0.55000000000000004</v>
      </c>
      <c r="Q37" s="249">
        <v>0.65</v>
      </c>
      <c r="R37" s="190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s="27" customFormat="1" ht="22.5" x14ac:dyDescent="0.25">
      <c r="A38" s="291"/>
      <c r="B38" s="43">
        <v>0.2</v>
      </c>
      <c r="C38" s="46" t="s">
        <v>29</v>
      </c>
      <c r="D38" s="28" t="s">
        <v>149</v>
      </c>
      <c r="E38" s="39" t="s">
        <v>154</v>
      </c>
      <c r="F38" s="40" t="s">
        <v>154</v>
      </c>
      <c r="G38" s="44"/>
      <c r="H38" s="297"/>
      <c r="I38" s="302"/>
      <c r="J38" s="197" t="str">
        <f t="shared" si="3"/>
        <v>...%</v>
      </c>
      <c r="K38" s="198" t="e">
        <f t="shared" si="4"/>
        <v>#VALUE!</v>
      </c>
      <c r="L38" s="189" t="e">
        <f t="shared" si="5"/>
        <v>#VALUE!</v>
      </c>
      <c r="M38" s="190"/>
      <c r="N38" s="249">
        <v>0.25</v>
      </c>
      <c r="O38" s="249">
        <v>0.9</v>
      </c>
      <c r="P38" s="249">
        <v>0.45</v>
      </c>
      <c r="Q38" s="249">
        <v>0.5</v>
      </c>
      <c r="R38" s="201"/>
    </row>
    <row r="39" spans="1:40" s="27" customFormat="1" ht="22.5" x14ac:dyDescent="0.25">
      <c r="A39" s="291"/>
      <c r="B39" s="43">
        <v>0.5</v>
      </c>
      <c r="C39" s="46" t="s">
        <v>30</v>
      </c>
      <c r="D39" s="28" t="s">
        <v>149</v>
      </c>
      <c r="E39" s="39" t="s">
        <v>154</v>
      </c>
      <c r="F39" s="40" t="s">
        <v>154</v>
      </c>
      <c r="G39" s="42"/>
      <c r="H39" s="297"/>
      <c r="I39" s="302"/>
      <c r="J39" s="197" t="str">
        <f t="shared" si="3"/>
        <v>...%</v>
      </c>
      <c r="K39" s="198" t="e">
        <f t="shared" si="4"/>
        <v>#VALUE!</v>
      </c>
      <c r="L39" s="189" t="e">
        <f t="shared" si="5"/>
        <v>#VALUE!</v>
      </c>
      <c r="M39" s="190"/>
      <c r="N39" s="249">
        <v>0.1</v>
      </c>
      <c r="O39" s="249">
        <v>0.1</v>
      </c>
      <c r="P39" s="249">
        <v>0.35</v>
      </c>
      <c r="Q39" s="249">
        <v>0.35</v>
      </c>
      <c r="R39" s="190"/>
    </row>
    <row r="40" spans="1:40" s="89" customFormat="1" ht="22.5" x14ac:dyDescent="0.25">
      <c r="A40" s="291"/>
      <c r="B40" s="43">
        <v>0.35</v>
      </c>
      <c r="C40" s="46" t="s">
        <v>31</v>
      </c>
      <c r="D40" s="28" t="s">
        <v>149</v>
      </c>
      <c r="E40" s="39" t="s">
        <v>154</v>
      </c>
      <c r="F40" s="40" t="s">
        <v>154</v>
      </c>
      <c r="G40" s="53"/>
      <c r="H40" s="297"/>
      <c r="I40" s="304"/>
      <c r="J40" s="197" t="str">
        <f t="shared" si="3"/>
        <v>...%</v>
      </c>
      <c r="K40" s="198" t="e">
        <f t="shared" si="4"/>
        <v>#VALUE!</v>
      </c>
      <c r="L40" s="189" t="e">
        <f t="shared" si="5"/>
        <v>#VALUE!</v>
      </c>
      <c r="M40" s="190"/>
      <c r="N40" s="249">
        <v>0.1</v>
      </c>
      <c r="O40" s="249">
        <v>0.1</v>
      </c>
      <c r="P40" s="249">
        <v>0.15</v>
      </c>
      <c r="Q40" s="249">
        <v>0.15</v>
      </c>
      <c r="R40" s="184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0" s="27" customFormat="1" ht="22.5" x14ac:dyDescent="0.25">
      <c r="A41" s="290"/>
      <c r="B41" s="43">
        <v>0.5</v>
      </c>
      <c r="C41" s="46" t="s">
        <v>32</v>
      </c>
      <c r="D41" s="28" t="s">
        <v>149</v>
      </c>
      <c r="E41" s="39" t="s">
        <v>154</v>
      </c>
      <c r="F41" s="40" t="s">
        <v>154</v>
      </c>
      <c r="G41" s="53"/>
      <c r="H41" s="297"/>
      <c r="I41" s="299"/>
      <c r="J41" s="197" t="str">
        <f t="shared" si="3"/>
        <v>...%</v>
      </c>
      <c r="K41" s="198" t="e">
        <f t="shared" si="4"/>
        <v>#VALUE!</v>
      </c>
      <c r="L41" s="189" t="e">
        <f t="shared" si="5"/>
        <v>#VALUE!</v>
      </c>
      <c r="M41" s="190"/>
      <c r="N41" s="249">
        <v>0.1</v>
      </c>
      <c r="O41" s="249">
        <v>0.1</v>
      </c>
      <c r="P41" s="249">
        <v>0.23</v>
      </c>
      <c r="Q41" s="249">
        <v>0.23799999999999999</v>
      </c>
      <c r="R41" s="209"/>
    </row>
    <row r="42" spans="1:40" s="27" customFormat="1" ht="22.5" x14ac:dyDescent="0.25">
      <c r="A42" s="290"/>
      <c r="B42" s="43">
        <v>0.4</v>
      </c>
      <c r="C42" s="46" t="s">
        <v>33</v>
      </c>
      <c r="D42" s="28" t="s">
        <v>149</v>
      </c>
      <c r="E42" s="39" t="s">
        <v>154</v>
      </c>
      <c r="F42" s="40" t="s">
        <v>154</v>
      </c>
      <c r="G42" s="53"/>
      <c r="H42" s="297"/>
      <c r="I42" s="305"/>
      <c r="J42" s="197" t="str">
        <f t="shared" si="3"/>
        <v>...%</v>
      </c>
      <c r="K42" s="198" t="e">
        <f t="shared" si="4"/>
        <v>#VALUE!</v>
      </c>
      <c r="L42" s="189" t="e">
        <f t="shared" si="5"/>
        <v>#VALUE!</v>
      </c>
      <c r="M42" s="190"/>
      <c r="N42" s="249">
        <v>0.15</v>
      </c>
      <c r="O42" s="249">
        <v>0.1</v>
      </c>
      <c r="P42" s="249">
        <v>0.32</v>
      </c>
      <c r="Q42" s="249">
        <v>0.15</v>
      </c>
      <c r="R42" s="209"/>
    </row>
    <row r="43" spans="1:40" s="89" customFormat="1" ht="22.5" x14ac:dyDescent="0.25">
      <c r="A43" s="291"/>
      <c r="B43" s="43">
        <v>0.25</v>
      </c>
      <c r="C43" s="46" t="s">
        <v>34</v>
      </c>
      <c r="D43" s="28" t="s">
        <v>149</v>
      </c>
      <c r="E43" s="39" t="s">
        <v>154</v>
      </c>
      <c r="F43" s="40" t="s">
        <v>154</v>
      </c>
      <c r="G43" s="53"/>
      <c r="H43" s="297"/>
      <c r="I43" s="299"/>
      <c r="J43" s="197" t="str">
        <f t="shared" si="3"/>
        <v>...%</v>
      </c>
      <c r="K43" s="198" t="e">
        <f t="shared" si="4"/>
        <v>#VALUE!</v>
      </c>
      <c r="L43" s="189" t="e">
        <f t="shared" si="5"/>
        <v>#VALUE!</v>
      </c>
      <c r="M43" s="190"/>
      <c r="N43" s="249">
        <v>0.1</v>
      </c>
      <c r="O43" s="249">
        <v>0.1</v>
      </c>
      <c r="P43" s="249">
        <v>0.15</v>
      </c>
      <c r="Q43" s="249">
        <v>0.15</v>
      </c>
      <c r="R43" s="209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s="27" customFormat="1" ht="22.5" x14ac:dyDescent="0.25">
      <c r="A44" s="289"/>
      <c r="B44" s="43">
        <v>0.35</v>
      </c>
      <c r="C44" s="46" t="s">
        <v>35</v>
      </c>
      <c r="D44" s="28" t="s">
        <v>149</v>
      </c>
      <c r="E44" s="39" t="s">
        <v>154</v>
      </c>
      <c r="F44" s="40" t="s">
        <v>154</v>
      </c>
      <c r="G44" s="68"/>
      <c r="H44" s="297"/>
      <c r="I44" s="303"/>
      <c r="J44" s="197" t="str">
        <f t="shared" si="3"/>
        <v>...%</v>
      </c>
      <c r="K44" s="198" t="e">
        <f t="shared" si="4"/>
        <v>#VALUE!</v>
      </c>
      <c r="L44" s="189" t="e">
        <f t="shared" si="5"/>
        <v>#VALUE!</v>
      </c>
      <c r="M44" s="190"/>
      <c r="N44" s="249">
        <v>0.32</v>
      </c>
      <c r="O44" s="249">
        <v>0.1</v>
      </c>
      <c r="P44" s="249">
        <v>0.37</v>
      </c>
      <c r="Q44" s="249">
        <v>0.252</v>
      </c>
      <c r="R44" s="209"/>
    </row>
    <row r="45" spans="1:40" s="27" customFormat="1" ht="22.5" x14ac:dyDescent="0.25">
      <c r="A45" s="294"/>
      <c r="B45" s="43">
        <v>0.15</v>
      </c>
      <c r="C45" s="46" t="s">
        <v>36</v>
      </c>
      <c r="D45" s="28" t="s">
        <v>149</v>
      </c>
      <c r="E45" s="39" t="s">
        <v>154</v>
      </c>
      <c r="F45" s="40" t="s">
        <v>154</v>
      </c>
      <c r="G45" s="75"/>
      <c r="H45" s="297"/>
      <c r="I45" s="299"/>
      <c r="J45" s="197" t="str">
        <f t="shared" si="3"/>
        <v>...%</v>
      </c>
      <c r="K45" s="198" t="e">
        <f t="shared" si="4"/>
        <v>#VALUE!</v>
      </c>
      <c r="L45" s="189" t="e">
        <f t="shared" si="5"/>
        <v>#VALUE!</v>
      </c>
      <c r="M45" s="190"/>
      <c r="N45" s="249">
        <v>0.15</v>
      </c>
      <c r="O45" s="249">
        <v>0.1</v>
      </c>
      <c r="P45" s="249">
        <v>0.3</v>
      </c>
      <c r="Q45" s="249">
        <v>0.3</v>
      </c>
      <c r="R45" s="190"/>
    </row>
    <row r="46" spans="1:40" s="89" customFormat="1" ht="22.5" x14ac:dyDescent="0.25">
      <c r="A46" s="294"/>
      <c r="B46" s="43">
        <v>0.15</v>
      </c>
      <c r="C46" s="46" t="s">
        <v>37</v>
      </c>
      <c r="D46" s="28" t="s">
        <v>149</v>
      </c>
      <c r="E46" s="39" t="s">
        <v>154</v>
      </c>
      <c r="F46" s="40" t="s">
        <v>154</v>
      </c>
      <c r="G46" s="77"/>
      <c r="H46" s="297"/>
      <c r="I46" s="306"/>
      <c r="J46" s="197" t="str">
        <f t="shared" si="3"/>
        <v>...%</v>
      </c>
      <c r="K46" s="198" t="e">
        <f t="shared" si="4"/>
        <v>#VALUE!</v>
      </c>
      <c r="L46" s="189" t="e">
        <f t="shared" si="5"/>
        <v>#VALUE!</v>
      </c>
      <c r="M46" s="190"/>
      <c r="N46" s="249">
        <v>0.15</v>
      </c>
      <c r="O46" s="249">
        <v>0.1</v>
      </c>
      <c r="P46" s="249">
        <v>0.3</v>
      </c>
      <c r="Q46" s="249">
        <v>0.3</v>
      </c>
      <c r="R46" s="190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s="27" customFormat="1" ht="22.5" x14ac:dyDescent="0.25">
      <c r="A47" s="294"/>
      <c r="B47" s="43">
        <v>0.8</v>
      </c>
      <c r="C47" s="46" t="s">
        <v>38</v>
      </c>
      <c r="D47" s="28" t="s">
        <v>149</v>
      </c>
      <c r="E47" s="39" t="s">
        <v>154</v>
      </c>
      <c r="F47" s="40" t="s">
        <v>154</v>
      </c>
      <c r="G47" s="79"/>
      <c r="H47" s="297"/>
      <c r="I47" s="306"/>
      <c r="J47" s="197" t="str">
        <f t="shared" si="3"/>
        <v>...%</v>
      </c>
      <c r="K47" s="198" t="e">
        <f t="shared" si="4"/>
        <v>#VALUE!</v>
      </c>
      <c r="L47" s="189" t="e">
        <f t="shared" si="5"/>
        <v>#VALUE!</v>
      </c>
      <c r="M47" s="190"/>
      <c r="N47" s="249">
        <v>0.5</v>
      </c>
      <c r="O47" s="249">
        <v>0.7</v>
      </c>
      <c r="P47" s="249">
        <v>0.66</v>
      </c>
      <c r="Q47" s="249">
        <v>0.69</v>
      </c>
      <c r="R47" s="190"/>
    </row>
    <row r="48" spans="1:40" s="27" customFormat="1" ht="22.5" x14ac:dyDescent="0.25">
      <c r="A48" s="294"/>
      <c r="B48" s="43">
        <v>0.45</v>
      </c>
      <c r="C48" s="46" t="s">
        <v>39</v>
      </c>
      <c r="D48" s="28" t="s">
        <v>149</v>
      </c>
      <c r="E48" s="39" t="s">
        <v>154</v>
      </c>
      <c r="F48" s="40" t="s">
        <v>154</v>
      </c>
      <c r="G48" s="77"/>
      <c r="H48" s="297"/>
      <c r="I48" s="306"/>
      <c r="J48" s="197" t="str">
        <f t="shared" si="3"/>
        <v>...%</v>
      </c>
      <c r="K48" s="198" t="e">
        <f t="shared" si="4"/>
        <v>#VALUE!</v>
      </c>
      <c r="L48" s="189" t="e">
        <f t="shared" si="5"/>
        <v>#VALUE!</v>
      </c>
      <c r="M48" s="190"/>
      <c r="N48" s="249">
        <v>0.2</v>
      </c>
      <c r="O48" s="249">
        <v>0.1</v>
      </c>
      <c r="P48" s="249">
        <v>0.31</v>
      </c>
      <c r="Q48" s="249">
        <v>0.31819999999999998</v>
      </c>
      <c r="R48" s="190"/>
    </row>
    <row r="49" spans="1:18" s="27" customFormat="1" ht="22.5" x14ac:dyDescent="0.25">
      <c r="A49" s="294"/>
      <c r="B49" s="43">
        <v>0.25</v>
      </c>
      <c r="C49" s="46" t="s">
        <v>138</v>
      </c>
      <c r="D49" s="28" t="s">
        <v>149</v>
      </c>
      <c r="E49" s="39" t="s">
        <v>154</v>
      </c>
      <c r="F49" s="40" t="s">
        <v>154</v>
      </c>
      <c r="G49" s="100"/>
      <c r="H49" s="297"/>
      <c r="I49" s="309"/>
      <c r="J49" s="197" t="str">
        <f t="shared" ref="J49:J50" si="6">F49</f>
        <v>...%</v>
      </c>
      <c r="K49" s="198" t="e">
        <f t="shared" ref="K49:K50" si="7">1-(1*F49)</f>
        <v>#VALUE!</v>
      </c>
      <c r="L49" s="189" t="e">
        <f t="shared" si="5"/>
        <v>#VALUE!</v>
      </c>
      <c r="M49" s="190"/>
      <c r="N49" s="249">
        <v>0.1</v>
      </c>
      <c r="O49" s="249">
        <v>0.64</v>
      </c>
      <c r="P49" s="249">
        <v>0.48</v>
      </c>
      <c r="Q49" s="249">
        <v>0.63</v>
      </c>
      <c r="R49" s="190"/>
    </row>
    <row r="50" spans="1:18" s="27" customFormat="1" ht="22.5" x14ac:dyDescent="0.25">
      <c r="A50" s="294"/>
      <c r="B50" s="43">
        <v>0.15</v>
      </c>
      <c r="C50" s="46" t="s">
        <v>139</v>
      </c>
      <c r="D50" s="28" t="s">
        <v>149</v>
      </c>
      <c r="E50" s="39" t="s">
        <v>154</v>
      </c>
      <c r="F50" s="40" t="s">
        <v>154</v>
      </c>
      <c r="G50" s="100"/>
      <c r="H50" s="297"/>
      <c r="I50" s="309"/>
      <c r="J50" s="197" t="str">
        <f t="shared" si="6"/>
        <v>...%</v>
      </c>
      <c r="K50" s="198" t="e">
        <f t="shared" si="7"/>
        <v>#VALUE!</v>
      </c>
      <c r="L50" s="189" t="e">
        <f t="shared" si="5"/>
        <v>#VALUE!</v>
      </c>
      <c r="M50" s="190"/>
      <c r="N50" s="249">
        <v>0.1</v>
      </c>
      <c r="O50" s="249">
        <v>0.55000000000000004</v>
      </c>
      <c r="P50" s="249">
        <v>0.65</v>
      </c>
      <c r="Q50" s="249">
        <v>0.6</v>
      </c>
      <c r="R50" s="190"/>
    </row>
    <row r="51" spans="1:18" s="27" customFormat="1" ht="15" customHeight="1" x14ac:dyDescent="0.25">
      <c r="A51" s="294"/>
      <c r="B51" s="153"/>
      <c r="C51" s="80"/>
      <c r="D51" s="101"/>
      <c r="E51" s="102"/>
      <c r="F51" s="103"/>
      <c r="G51" s="100"/>
      <c r="H51" s="297"/>
      <c r="I51" s="309"/>
      <c r="J51" s="218"/>
      <c r="K51" s="218"/>
      <c r="L51" s="218"/>
      <c r="M51" s="218"/>
      <c r="N51" s="219"/>
      <c r="O51" s="219"/>
      <c r="P51" s="219"/>
      <c r="Q51" s="219"/>
      <c r="R51" s="190"/>
    </row>
    <row r="52" spans="1:18" s="20" customFormat="1" ht="15" customHeight="1" x14ac:dyDescent="0.25">
      <c r="A52" s="294"/>
      <c r="B52" s="153"/>
      <c r="C52" s="18" t="s">
        <v>126</v>
      </c>
      <c r="D52" s="95"/>
      <c r="E52" s="97"/>
      <c r="F52" s="275"/>
      <c r="G52" s="100"/>
      <c r="H52" s="297"/>
      <c r="I52" s="299"/>
      <c r="J52" s="173"/>
      <c r="K52" s="173"/>
      <c r="L52" s="173"/>
      <c r="M52" s="218"/>
      <c r="N52" s="165" t="s">
        <v>127</v>
      </c>
      <c r="O52" s="274" t="s">
        <v>128</v>
      </c>
      <c r="P52" s="274" t="s">
        <v>129</v>
      </c>
      <c r="Q52" s="274" t="s">
        <v>130</v>
      </c>
      <c r="R52" s="184"/>
    </row>
    <row r="53" spans="1:18" s="20" customFormat="1" ht="33.75" x14ac:dyDescent="0.25">
      <c r="A53" s="294"/>
      <c r="B53" s="104" t="s">
        <v>21</v>
      </c>
      <c r="C53" s="86" t="s">
        <v>5</v>
      </c>
      <c r="D53" s="23" t="s">
        <v>6</v>
      </c>
      <c r="E53" s="24" t="s">
        <v>12</v>
      </c>
      <c r="F53" s="37" t="s">
        <v>13</v>
      </c>
      <c r="G53" s="100"/>
      <c r="H53" s="297"/>
      <c r="I53" s="309"/>
      <c r="J53" s="182" t="s">
        <v>9</v>
      </c>
      <c r="K53" s="183" t="s">
        <v>10</v>
      </c>
      <c r="L53" s="218"/>
      <c r="M53" s="218"/>
      <c r="N53" s="185" t="s">
        <v>12</v>
      </c>
      <c r="O53" s="185" t="s">
        <v>12</v>
      </c>
      <c r="P53" s="185" t="s">
        <v>12</v>
      </c>
      <c r="Q53" s="185" t="s">
        <v>12</v>
      </c>
      <c r="R53" s="184"/>
    </row>
    <row r="54" spans="1:18" s="27" customFormat="1" ht="33.75" x14ac:dyDescent="0.25">
      <c r="A54" s="294"/>
      <c r="B54" s="43">
        <v>0.01</v>
      </c>
      <c r="C54" s="46" t="s">
        <v>135</v>
      </c>
      <c r="D54" s="28" t="s">
        <v>148</v>
      </c>
      <c r="E54" s="39" t="s">
        <v>154</v>
      </c>
      <c r="F54" s="40" t="s">
        <v>154</v>
      </c>
      <c r="G54" s="100"/>
      <c r="H54" s="297"/>
      <c r="I54" s="309"/>
      <c r="J54" s="197" t="str">
        <f t="shared" ref="J54" si="8">F54</f>
        <v>...%</v>
      </c>
      <c r="K54" s="198" t="e">
        <f t="shared" ref="K54" si="9">1-(1*F54)</f>
        <v>#VALUE!</v>
      </c>
      <c r="L54" s="189" t="e">
        <f t="shared" ref="L54" si="10">F54-E54</f>
        <v>#VALUE!</v>
      </c>
      <c r="M54" s="190"/>
      <c r="N54" s="249">
        <v>0.02</v>
      </c>
      <c r="O54" s="249">
        <v>0.02</v>
      </c>
      <c r="P54" s="249">
        <v>0.02</v>
      </c>
      <c r="Q54" s="249">
        <v>0.02</v>
      </c>
      <c r="R54" s="190"/>
    </row>
    <row r="55" spans="1:18" s="47" customFormat="1" ht="15" customHeight="1" x14ac:dyDescent="0.25">
      <c r="A55" s="294"/>
      <c r="B55" s="48"/>
      <c r="C55" s="49"/>
      <c r="D55" s="50"/>
      <c r="E55" s="51"/>
      <c r="F55" s="52"/>
      <c r="G55" s="100"/>
      <c r="H55" s="297"/>
      <c r="I55" s="309"/>
      <c r="J55" s="218"/>
      <c r="K55" s="218"/>
      <c r="L55" s="218"/>
      <c r="M55" s="218"/>
      <c r="N55" s="200"/>
      <c r="O55" s="200"/>
      <c r="P55" s="200"/>
      <c r="Q55" s="200"/>
      <c r="R55" s="190"/>
    </row>
    <row r="56" spans="1:18" s="54" customFormat="1" ht="15" customHeight="1" x14ac:dyDescent="0.25">
      <c r="A56" s="294"/>
      <c r="B56" s="259"/>
      <c r="C56" s="157" t="s">
        <v>14</v>
      </c>
      <c r="D56" s="55"/>
      <c r="E56" s="55"/>
      <c r="F56" s="57"/>
      <c r="G56" s="100"/>
      <c r="H56" s="297"/>
      <c r="I56" s="299"/>
      <c r="J56" s="173"/>
      <c r="K56" s="173"/>
      <c r="L56" s="173"/>
      <c r="M56" s="190"/>
      <c r="N56" s="165" t="s">
        <v>127</v>
      </c>
      <c r="O56" s="274" t="s">
        <v>128</v>
      </c>
      <c r="P56" s="274" t="s">
        <v>129</v>
      </c>
      <c r="Q56" s="274" t="s">
        <v>130</v>
      </c>
      <c r="R56" s="190"/>
    </row>
    <row r="57" spans="1:18" s="20" customFormat="1" ht="33.75" x14ac:dyDescent="0.25">
      <c r="A57" s="294"/>
      <c r="B57" s="59" t="s">
        <v>4</v>
      </c>
      <c r="C57" s="60"/>
      <c r="D57" s="61" t="s">
        <v>15</v>
      </c>
      <c r="E57" s="24" t="s">
        <v>16</v>
      </c>
      <c r="F57" s="62" t="s">
        <v>17</v>
      </c>
      <c r="G57" s="100"/>
      <c r="H57" s="297"/>
      <c r="I57" s="309"/>
      <c r="J57" s="182" t="s">
        <v>9</v>
      </c>
      <c r="K57" s="183" t="s">
        <v>10</v>
      </c>
      <c r="L57" s="184"/>
      <c r="M57" s="190"/>
      <c r="N57" s="185" t="s">
        <v>16</v>
      </c>
      <c r="O57" s="185" t="s">
        <v>16</v>
      </c>
      <c r="P57" s="185" t="s">
        <v>16</v>
      </c>
      <c r="Q57" s="185" t="s">
        <v>16</v>
      </c>
      <c r="R57" s="190"/>
    </row>
    <row r="58" spans="1:18" s="27" customFormat="1" ht="15" customHeight="1" x14ac:dyDescent="0.25">
      <c r="A58" s="294"/>
      <c r="B58" s="43">
        <v>0.05</v>
      </c>
      <c r="C58" s="156" t="s">
        <v>40</v>
      </c>
      <c r="D58" s="158"/>
      <c r="E58" s="39" t="s">
        <v>154</v>
      </c>
      <c r="F58" s="40" t="s">
        <v>154</v>
      </c>
      <c r="G58" s="100"/>
      <c r="H58" s="297"/>
      <c r="I58" s="309"/>
      <c r="J58" s="250" t="str">
        <f>F58</f>
        <v>...%</v>
      </c>
      <c r="K58" s="251" t="e">
        <f>1+(1*J58)</f>
        <v>#VALUE!</v>
      </c>
      <c r="L58" s="189" t="e">
        <f>F58-E58</f>
        <v>#VALUE!</v>
      </c>
      <c r="M58" s="190"/>
      <c r="N58" s="249">
        <v>0</v>
      </c>
      <c r="O58" s="249">
        <v>5.0000000000000001E-3</v>
      </c>
      <c r="P58" s="249">
        <v>0</v>
      </c>
      <c r="Q58" s="249">
        <v>0</v>
      </c>
      <c r="R58" s="190"/>
    </row>
    <row r="59" spans="1:18" s="47" customFormat="1" ht="15" customHeight="1" x14ac:dyDescent="0.25">
      <c r="A59" s="294"/>
      <c r="B59" s="48"/>
      <c r="C59" s="49"/>
      <c r="D59" s="63"/>
      <c r="E59" s="106"/>
      <c r="F59" s="107"/>
      <c r="G59" s="100"/>
      <c r="H59" s="297"/>
      <c r="I59" s="309"/>
      <c r="J59" s="202"/>
      <c r="K59" s="199"/>
      <c r="L59" s="203"/>
      <c r="M59" s="190"/>
      <c r="N59" s="220"/>
      <c r="O59" s="220"/>
      <c r="P59" s="220"/>
      <c r="Q59" s="220"/>
      <c r="R59" s="190"/>
    </row>
    <row r="60" spans="1:18" s="54" customFormat="1" ht="15" customHeight="1" x14ac:dyDescent="0.25">
      <c r="A60" s="294"/>
      <c r="B60" s="48"/>
      <c r="C60" s="157" t="s">
        <v>18</v>
      </c>
      <c r="D60" s="55"/>
      <c r="E60" s="55"/>
      <c r="F60" s="57"/>
      <c r="G60" s="100"/>
      <c r="H60" s="297"/>
      <c r="I60" s="299"/>
      <c r="J60" s="173"/>
      <c r="K60" s="173"/>
      <c r="L60" s="173"/>
      <c r="M60" s="190"/>
      <c r="N60" s="165" t="s">
        <v>127</v>
      </c>
      <c r="O60" s="274" t="s">
        <v>128</v>
      </c>
      <c r="P60" s="274" t="s">
        <v>129</v>
      </c>
      <c r="Q60" s="274" t="s">
        <v>130</v>
      </c>
      <c r="R60" s="190"/>
    </row>
    <row r="61" spans="1:18" s="20" customFormat="1" ht="33.75" x14ac:dyDescent="0.25">
      <c r="A61" s="294"/>
      <c r="B61" s="59" t="s">
        <v>4</v>
      </c>
      <c r="C61" s="60"/>
      <c r="D61" s="159" t="s">
        <v>15</v>
      </c>
      <c r="E61" s="24" t="s">
        <v>16</v>
      </c>
      <c r="F61" s="62" t="s">
        <v>17</v>
      </c>
      <c r="G61" s="100"/>
      <c r="H61" s="297"/>
      <c r="I61" s="309"/>
      <c r="J61" s="182" t="s">
        <v>9</v>
      </c>
      <c r="K61" s="183" t="s">
        <v>10</v>
      </c>
      <c r="L61" s="184"/>
      <c r="M61" s="190"/>
      <c r="N61" s="185" t="s">
        <v>16</v>
      </c>
      <c r="O61" s="185" t="s">
        <v>16</v>
      </c>
      <c r="P61" s="185" t="s">
        <v>16</v>
      </c>
      <c r="Q61" s="185" t="s">
        <v>16</v>
      </c>
      <c r="R61" s="190"/>
    </row>
    <row r="62" spans="1:18" s="27" customFormat="1" ht="15" customHeight="1" x14ac:dyDescent="0.25">
      <c r="A62" s="294"/>
      <c r="B62" s="43">
        <v>0.05</v>
      </c>
      <c r="C62" s="156" t="s">
        <v>41</v>
      </c>
      <c r="D62" s="158"/>
      <c r="E62" s="39" t="s">
        <v>154</v>
      </c>
      <c r="F62" s="40" t="s">
        <v>154</v>
      </c>
      <c r="G62" s="100"/>
      <c r="H62" s="297"/>
      <c r="I62" s="309"/>
      <c r="J62" s="250" t="str">
        <f>F62</f>
        <v>...%</v>
      </c>
      <c r="K62" s="251" t="e">
        <f>1+(1*J62)</f>
        <v>#VALUE!</v>
      </c>
      <c r="L62" s="189" t="e">
        <f>F62-E62</f>
        <v>#VALUE!</v>
      </c>
      <c r="M62" s="190"/>
      <c r="N62" s="249">
        <v>0</v>
      </c>
      <c r="O62" s="249">
        <v>5.0000000000000001E-4</v>
      </c>
      <c r="P62" s="249">
        <v>0</v>
      </c>
      <c r="Q62" s="249">
        <v>0</v>
      </c>
      <c r="R62" s="190"/>
    </row>
    <row r="63" spans="1:18" s="20" customFormat="1" ht="15" customHeight="1" x14ac:dyDescent="0.2">
      <c r="A63" s="294"/>
      <c r="B63" s="70"/>
      <c r="C63" s="71"/>
      <c r="D63" s="72"/>
      <c r="E63" s="73"/>
      <c r="F63" s="74"/>
      <c r="G63" s="100"/>
      <c r="H63" s="297"/>
      <c r="I63" s="309"/>
      <c r="J63" s="221"/>
      <c r="K63" s="193"/>
      <c r="L63" s="194"/>
      <c r="M63" s="190"/>
      <c r="N63" s="205"/>
      <c r="O63" s="205"/>
      <c r="P63" s="205"/>
      <c r="Q63" s="205"/>
      <c r="R63" s="190"/>
    </row>
    <row r="64" spans="1:18" s="76" customFormat="1" ht="21.95" customHeight="1" x14ac:dyDescent="0.2">
      <c r="A64" s="294"/>
      <c r="B64" s="564" t="s">
        <v>121</v>
      </c>
      <c r="C64" s="564"/>
      <c r="D64" s="564"/>
      <c r="E64" s="564"/>
      <c r="F64" s="564"/>
      <c r="G64" s="100"/>
      <c r="H64" s="297"/>
      <c r="I64" s="309"/>
      <c r="J64" s="221"/>
      <c r="K64" s="193"/>
      <c r="L64" s="194"/>
      <c r="M64" s="190"/>
      <c r="N64" s="210"/>
      <c r="O64" s="210"/>
      <c r="P64" s="210"/>
      <c r="Q64" s="210"/>
      <c r="R64" s="190"/>
    </row>
    <row r="65" spans="1:18" s="76" customFormat="1" ht="33" customHeight="1" x14ac:dyDescent="0.2">
      <c r="A65" s="294"/>
      <c r="B65" s="564" t="s">
        <v>42</v>
      </c>
      <c r="C65" s="564"/>
      <c r="D65" s="564"/>
      <c r="E65" s="564"/>
      <c r="F65" s="564"/>
      <c r="G65" s="100"/>
      <c r="H65" s="297"/>
      <c r="I65" s="309"/>
      <c r="J65" s="221"/>
      <c r="K65" s="193"/>
      <c r="L65" s="194"/>
      <c r="M65" s="190"/>
      <c r="N65" s="210"/>
      <c r="O65" s="210"/>
      <c r="P65" s="210"/>
      <c r="Q65" s="210"/>
      <c r="R65" s="190"/>
    </row>
    <row r="66" spans="1:18" s="76" customFormat="1" ht="21.95" customHeight="1" x14ac:dyDescent="0.2">
      <c r="A66" s="294"/>
      <c r="B66" s="564" t="s">
        <v>132</v>
      </c>
      <c r="C66" s="564"/>
      <c r="D66" s="564"/>
      <c r="E66" s="564"/>
      <c r="F66" s="564"/>
      <c r="G66" s="100"/>
      <c r="H66" s="297"/>
      <c r="I66" s="309"/>
      <c r="J66" s="221"/>
      <c r="K66" s="193"/>
      <c r="L66" s="194"/>
      <c r="M66" s="222"/>
      <c r="N66" s="223"/>
      <c r="O66" s="223"/>
      <c r="P66" s="214"/>
      <c r="Q66" s="224"/>
      <c r="R66" s="190"/>
    </row>
    <row r="67" spans="1:18" s="78" customFormat="1" ht="11.1" customHeight="1" x14ac:dyDescent="0.2">
      <c r="A67" s="294"/>
      <c r="B67" s="565" t="s">
        <v>133</v>
      </c>
      <c r="C67" s="565"/>
      <c r="D67" s="565"/>
      <c r="E67" s="565"/>
      <c r="F67" s="565"/>
      <c r="G67" s="100"/>
      <c r="H67" s="297"/>
      <c r="I67" s="309"/>
      <c r="J67" s="221"/>
      <c r="K67" s="193"/>
      <c r="L67" s="194"/>
      <c r="M67" s="207"/>
      <c r="N67" s="223"/>
      <c r="O67" s="223"/>
      <c r="P67" s="225"/>
      <c r="Q67" s="223"/>
      <c r="R67" s="190"/>
    </row>
    <row r="68" spans="1:18" s="27" customFormat="1" ht="12" customHeight="1" x14ac:dyDescent="0.2">
      <c r="A68" s="294"/>
      <c r="B68" s="562" t="s">
        <v>119</v>
      </c>
      <c r="C68" s="562"/>
      <c r="D68" s="562"/>
      <c r="E68" s="562"/>
      <c r="F68" s="562"/>
      <c r="G68" s="100"/>
      <c r="H68" s="297"/>
      <c r="I68" s="309"/>
      <c r="J68" s="221"/>
      <c r="K68" s="193"/>
      <c r="L68" s="194"/>
      <c r="M68" s="226"/>
      <c r="N68" s="214"/>
      <c r="O68" s="227"/>
      <c r="P68" s="210"/>
      <c r="Q68" s="210"/>
      <c r="R68" s="190"/>
    </row>
    <row r="69" spans="1:18" s="27" customFormat="1" ht="21.95" customHeight="1" x14ac:dyDescent="0.2">
      <c r="A69" s="294"/>
      <c r="B69" s="563" t="s">
        <v>20</v>
      </c>
      <c r="C69" s="563"/>
      <c r="D69" s="563"/>
      <c r="E69" s="563"/>
      <c r="F69" s="563"/>
      <c r="G69" s="100"/>
      <c r="H69" s="297"/>
      <c r="I69" s="309"/>
      <c r="J69" s="221"/>
      <c r="K69" s="193"/>
      <c r="L69" s="194"/>
      <c r="M69" s="226"/>
      <c r="N69" s="227"/>
      <c r="O69" s="227"/>
      <c r="P69" s="210"/>
      <c r="Q69" s="210"/>
      <c r="R69" s="190"/>
    </row>
    <row r="70" spans="1:18" s="155" customFormat="1" x14ac:dyDescent="0.25">
      <c r="A70" s="218"/>
      <c r="B70" s="218"/>
      <c r="C70" s="218"/>
      <c r="D70" s="218"/>
      <c r="E70" s="218"/>
      <c r="F70" s="218"/>
      <c r="G70" s="218"/>
      <c r="H70" s="309"/>
      <c r="I70" s="309"/>
      <c r="J70" s="218"/>
      <c r="K70" s="218"/>
      <c r="L70" s="218"/>
      <c r="M70" s="218"/>
      <c r="N70" s="218"/>
      <c r="O70" s="218"/>
      <c r="P70" s="218"/>
      <c r="Q70" s="218"/>
      <c r="R70" s="218"/>
    </row>
    <row r="71" spans="1:18" s="155" customFormat="1" x14ac:dyDescent="0.25">
      <c r="B71" s="260"/>
      <c r="H71" s="307"/>
      <c r="I71" s="307"/>
      <c r="N71" s="166"/>
      <c r="O71" s="166"/>
      <c r="P71" s="166"/>
      <c r="Q71" s="166"/>
    </row>
    <row r="72" spans="1:18" s="155" customFormat="1" x14ac:dyDescent="0.25">
      <c r="B72" s="260"/>
      <c r="H72" s="307"/>
      <c r="I72" s="307"/>
      <c r="N72" s="166"/>
      <c r="O72" s="166"/>
      <c r="P72" s="166"/>
      <c r="Q72" s="166"/>
    </row>
    <row r="73" spans="1:18" s="155" customFormat="1" x14ac:dyDescent="0.25">
      <c r="B73" s="260"/>
      <c r="H73" s="307"/>
      <c r="I73" s="307"/>
      <c r="N73" s="166"/>
      <c r="O73" s="166"/>
      <c r="P73" s="166"/>
      <c r="Q73" s="166"/>
    </row>
    <row r="74" spans="1:18" s="155" customFormat="1" x14ac:dyDescent="0.25">
      <c r="B74" s="260"/>
      <c r="H74" s="307"/>
      <c r="I74" s="307"/>
      <c r="N74" s="166"/>
      <c r="O74" s="166"/>
      <c r="P74" s="166"/>
      <c r="Q74" s="166"/>
    </row>
    <row r="75" spans="1:18" s="155" customFormat="1" x14ac:dyDescent="0.25">
      <c r="B75" s="260"/>
      <c r="H75" s="307"/>
      <c r="I75" s="307"/>
      <c r="N75" s="166"/>
      <c r="O75" s="166"/>
      <c r="P75" s="166"/>
      <c r="Q75" s="166"/>
    </row>
    <row r="76" spans="1:18" s="155" customFormat="1" x14ac:dyDescent="0.25">
      <c r="B76" s="260"/>
      <c r="H76" s="307"/>
      <c r="I76" s="307"/>
      <c r="N76" s="166"/>
      <c r="O76" s="166"/>
      <c r="P76" s="166"/>
      <c r="Q76" s="166"/>
    </row>
    <row r="77" spans="1:18" s="155" customFormat="1" x14ac:dyDescent="0.25">
      <c r="A77"/>
      <c r="B77" s="260"/>
      <c r="H77" s="307"/>
      <c r="I77" s="307"/>
      <c r="N77" s="166"/>
      <c r="O77" s="166"/>
      <c r="P77" s="166"/>
      <c r="Q77" s="166"/>
    </row>
    <row r="78" spans="1:18" s="155" customFormat="1" x14ac:dyDescent="0.25">
      <c r="A78"/>
      <c r="B78" s="260"/>
      <c r="H78" s="307"/>
      <c r="I78" s="307"/>
      <c r="N78" s="166"/>
      <c r="O78" s="166"/>
      <c r="P78" s="166"/>
      <c r="Q78" s="166"/>
    </row>
    <row r="79" spans="1:18" s="155" customFormat="1" x14ac:dyDescent="0.25">
      <c r="A79"/>
      <c r="B79" s="260"/>
      <c r="H79" s="307"/>
      <c r="I79" s="307"/>
      <c r="N79" s="166"/>
      <c r="O79" s="166"/>
      <c r="P79" s="166"/>
      <c r="Q79" s="166"/>
    </row>
    <row r="80" spans="1:18" s="155" customFormat="1" x14ac:dyDescent="0.25">
      <c r="A80"/>
      <c r="B80" s="260"/>
      <c r="H80" s="307"/>
      <c r="I80" s="307"/>
      <c r="N80" s="166"/>
      <c r="O80" s="166"/>
      <c r="P80" s="166"/>
      <c r="Q80" s="166"/>
    </row>
    <row r="81" spans="1:17" s="155" customFormat="1" x14ac:dyDescent="0.25">
      <c r="A81"/>
      <c r="B81" s="260"/>
      <c r="H81" s="307"/>
      <c r="I81" s="307"/>
      <c r="N81" s="166"/>
      <c r="O81" s="166"/>
      <c r="P81" s="166"/>
      <c r="Q81" s="166"/>
    </row>
    <row r="82" spans="1:17" s="155" customFormat="1" x14ac:dyDescent="0.25">
      <c r="A82"/>
      <c r="B82" s="260"/>
      <c r="H82" s="307"/>
      <c r="I82" s="307"/>
      <c r="N82" s="166"/>
      <c r="O82" s="166"/>
      <c r="P82" s="166"/>
      <c r="Q82" s="166"/>
    </row>
    <row r="83" spans="1:17" s="155" customFormat="1" x14ac:dyDescent="0.25">
      <c r="A83"/>
      <c r="B83" s="260"/>
      <c r="H83" s="307"/>
      <c r="I83" s="307"/>
      <c r="N83" s="166"/>
      <c r="O83" s="166"/>
      <c r="P83" s="166"/>
      <c r="Q83" s="166"/>
    </row>
    <row r="84" spans="1:17" s="155" customFormat="1" x14ac:dyDescent="0.25">
      <c r="A84"/>
      <c r="B84" s="260"/>
      <c r="H84" s="307"/>
      <c r="I84" s="307"/>
      <c r="N84" s="166"/>
      <c r="O84" s="166"/>
      <c r="P84" s="166"/>
      <c r="Q84" s="166"/>
    </row>
    <row r="85" spans="1:17" s="155" customFormat="1" x14ac:dyDescent="0.25">
      <c r="A85"/>
      <c r="B85" s="260"/>
      <c r="H85" s="307"/>
      <c r="I85" s="307"/>
      <c r="N85" s="166"/>
      <c r="O85" s="166"/>
      <c r="P85" s="166"/>
      <c r="Q85" s="166"/>
    </row>
    <row r="86" spans="1:17" s="155" customFormat="1" x14ac:dyDescent="0.25">
      <c r="A86"/>
      <c r="B86" s="260"/>
      <c r="H86" s="307"/>
      <c r="I86" s="307"/>
      <c r="N86" s="166"/>
      <c r="O86" s="166"/>
      <c r="P86" s="166"/>
      <c r="Q86" s="166"/>
    </row>
    <row r="87" spans="1:17" s="155" customFormat="1" x14ac:dyDescent="0.25">
      <c r="A87"/>
      <c r="B87" s="260"/>
      <c r="H87" s="307"/>
      <c r="I87" s="307"/>
      <c r="N87" s="166"/>
      <c r="O87" s="166"/>
      <c r="P87" s="166"/>
      <c r="Q87" s="166"/>
    </row>
    <row r="88" spans="1:17" s="155" customFormat="1" x14ac:dyDescent="0.25">
      <c r="A88"/>
      <c r="B88" s="260"/>
      <c r="H88" s="307"/>
      <c r="I88" s="307"/>
      <c r="N88" s="166"/>
      <c r="O88" s="166"/>
      <c r="P88" s="166"/>
      <c r="Q88" s="166"/>
    </row>
    <row r="89" spans="1:17" s="155" customFormat="1" x14ac:dyDescent="0.25">
      <c r="A89"/>
      <c r="B89" s="260"/>
      <c r="H89" s="307"/>
      <c r="I89" s="307"/>
      <c r="N89" s="166"/>
      <c r="O89" s="166"/>
      <c r="P89" s="166"/>
      <c r="Q89" s="166"/>
    </row>
    <row r="90" spans="1:17" s="155" customFormat="1" x14ac:dyDescent="0.25">
      <c r="A90"/>
      <c r="B90" s="260"/>
      <c r="H90" s="307"/>
      <c r="I90" s="307"/>
      <c r="N90" s="166"/>
      <c r="O90" s="166"/>
      <c r="P90" s="166"/>
      <c r="Q90" s="166"/>
    </row>
    <row r="91" spans="1:17" s="155" customFormat="1" x14ac:dyDescent="0.25">
      <c r="A91"/>
      <c r="B91" s="260"/>
      <c r="H91" s="307"/>
      <c r="I91" s="307"/>
      <c r="N91" s="166"/>
      <c r="O91" s="166"/>
      <c r="P91" s="166"/>
      <c r="Q91" s="166"/>
    </row>
    <row r="92" spans="1:17" s="155" customFormat="1" x14ac:dyDescent="0.25">
      <c r="A92"/>
      <c r="B92" s="260"/>
      <c r="H92" s="307"/>
      <c r="I92" s="307"/>
      <c r="N92" s="166"/>
      <c r="O92" s="166"/>
      <c r="P92" s="166"/>
      <c r="Q92" s="166"/>
    </row>
    <row r="93" spans="1:17" s="155" customFormat="1" x14ac:dyDescent="0.25">
      <c r="A93"/>
      <c r="B93" s="260"/>
      <c r="H93" s="307"/>
      <c r="I93" s="307"/>
      <c r="N93" s="166"/>
      <c r="O93" s="166"/>
      <c r="P93" s="166"/>
      <c r="Q93" s="166"/>
    </row>
    <row r="94" spans="1:17" s="155" customFormat="1" x14ac:dyDescent="0.25">
      <c r="A94"/>
      <c r="B94" s="260"/>
      <c r="H94" s="307"/>
      <c r="I94" s="307"/>
      <c r="N94" s="166"/>
      <c r="O94" s="166"/>
      <c r="P94" s="166"/>
      <c r="Q94" s="166"/>
    </row>
    <row r="95" spans="1:17" s="155" customFormat="1" x14ac:dyDescent="0.25">
      <c r="A95"/>
      <c r="B95" s="260"/>
      <c r="H95" s="307"/>
      <c r="I95" s="307"/>
      <c r="N95" s="166"/>
      <c r="O95" s="166"/>
      <c r="P95" s="166"/>
      <c r="Q95" s="166"/>
    </row>
    <row r="96" spans="1:17" s="155" customFormat="1" x14ac:dyDescent="0.25">
      <c r="A96"/>
      <c r="B96" s="260"/>
      <c r="H96" s="307"/>
      <c r="I96" s="307"/>
      <c r="N96" s="166"/>
      <c r="O96" s="166"/>
      <c r="P96" s="166"/>
      <c r="Q96" s="166"/>
    </row>
    <row r="97" spans="1:17" s="155" customFormat="1" x14ac:dyDescent="0.25">
      <c r="A97"/>
      <c r="B97" s="260"/>
      <c r="H97" s="307"/>
      <c r="I97" s="307"/>
      <c r="N97" s="166"/>
      <c r="O97" s="166"/>
      <c r="P97" s="166"/>
      <c r="Q97" s="166"/>
    </row>
    <row r="98" spans="1:17" s="155" customFormat="1" x14ac:dyDescent="0.25">
      <c r="A98"/>
      <c r="B98" s="260"/>
      <c r="H98" s="307"/>
      <c r="I98" s="307"/>
      <c r="N98" s="166"/>
      <c r="O98" s="166"/>
      <c r="P98" s="166"/>
      <c r="Q98" s="166"/>
    </row>
    <row r="99" spans="1:17" s="155" customFormat="1" x14ac:dyDescent="0.25">
      <c r="A99"/>
      <c r="B99" s="260"/>
      <c r="H99" s="307"/>
      <c r="I99" s="307"/>
      <c r="N99" s="166"/>
      <c r="O99" s="166"/>
      <c r="P99" s="166"/>
      <c r="Q99" s="166"/>
    </row>
    <row r="100" spans="1:17" s="155" customFormat="1" x14ac:dyDescent="0.25">
      <c r="A100"/>
      <c r="B100" s="260"/>
      <c r="H100" s="307"/>
      <c r="I100" s="307"/>
      <c r="N100" s="166"/>
      <c r="O100" s="166"/>
      <c r="P100" s="166"/>
      <c r="Q100" s="166"/>
    </row>
    <row r="101" spans="1:17" s="155" customFormat="1" x14ac:dyDescent="0.25">
      <c r="A101"/>
      <c r="B101" s="260"/>
      <c r="H101" s="307"/>
      <c r="I101" s="307"/>
      <c r="N101" s="166"/>
      <c r="O101" s="166"/>
      <c r="P101" s="166"/>
      <c r="Q101" s="166"/>
    </row>
    <row r="102" spans="1:17" s="155" customFormat="1" x14ac:dyDescent="0.25">
      <c r="A102"/>
      <c r="B102" s="260"/>
      <c r="H102" s="307"/>
      <c r="I102" s="307"/>
      <c r="N102" s="166"/>
      <c r="O102" s="166"/>
      <c r="P102" s="166"/>
      <c r="Q102" s="166"/>
    </row>
    <row r="103" spans="1:17" s="155" customFormat="1" x14ac:dyDescent="0.25">
      <c r="A103"/>
      <c r="B103" s="260"/>
      <c r="H103" s="307"/>
      <c r="I103" s="307"/>
      <c r="N103" s="166"/>
      <c r="O103" s="166"/>
      <c r="P103" s="166"/>
      <c r="Q103" s="166"/>
    </row>
    <row r="104" spans="1:17" s="155" customFormat="1" x14ac:dyDescent="0.25">
      <c r="A104"/>
      <c r="B104" s="260"/>
      <c r="H104" s="307"/>
      <c r="I104" s="307"/>
      <c r="N104" s="166"/>
      <c r="O104" s="166"/>
      <c r="P104" s="166"/>
      <c r="Q104" s="166"/>
    </row>
    <row r="105" spans="1:17" s="155" customFormat="1" x14ac:dyDescent="0.25">
      <c r="A105"/>
      <c r="B105" s="260"/>
      <c r="H105" s="307"/>
      <c r="I105" s="307"/>
      <c r="N105" s="166"/>
      <c r="O105" s="166"/>
      <c r="P105" s="166"/>
      <c r="Q105" s="166"/>
    </row>
    <row r="106" spans="1:17" s="155" customFormat="1" x14ac:dyDescent="0.25">
      <c r="A106"/>
      <c r="B106" s="260"/>
      <c r="H106" s="307"/>
      <c r="I106" s="307"/>
      <c r="N106" s="166"/>
      <c r="O106" s="166"/>
      <c r="P106" s="166"/>
      <c r="Q106" s="166"/>
    </row>
    <row r="107" spans="1:17" s="155" customFormat="1" x14ac:dyDescent="0.25">
      <c r="A107"/>
      <c r="B107" s="260"/>
      <c r="H107" s="307"/>
      <c r="I107" s="307"/>
      <c r="N107" s="166"/>
      <c r="O107" s="166"/>
      <c r="P107" s="166"/>
      <c r="Q107" s="166"/>
    </row>
    <row r="108" spans="1:17" s="155" customFormat="1" x14ac:dyDescent="0.25">
      <c r="A108"/>
      <c r="B108" s="260"/>
      <c r="H108" s="307"/>
      <c r="I108" s="307"/>
      <c r="N108" s="166"/>
      <c r="O108" s="166"/>
      <c r="P108" s="166"/>
      <c r="Q108" s="166"/>
    </row>
    <row r="109" spans="1:17" s="155" customFormat="1" x14ac:dyDescent="0.25">
      <c r="A109"/>
      <c r="B109" s="260"/>
      <c r="H109" s="307"/>
      <c r="I109" s="307"/>
      <c r="N109" s="166"/>
      <c r="O109" s="166"/>
      <c r="P109" s="166"/>
      <c r="Q109" s="166"/>
    </row>
    <row r="110" spans="1:17" s="155" customFormat="1" x14ac:dyDescent="0.25">
      <c r="A110"/>
      <c r="B110" s="260"/>
      <c r="H110" s="307"/>
      <c r="I110" s="307"/>
      <c r="N110" s="166"/>
      <c r="O110" s="166"/>
      <c r="P110" s="166"/>
      <c r="Q110" s="166"/>
    </row>
    <row r="111" spans="1:17" s="155" customFormat="1" x14ac:dyDescent="0.25">
      <c r="A111"/>
      <c r="B111" s="260"/>
      <c r="H111" s="307"/>
      <c r="I111" s="307"/>
      <c r="N111" s="166"/>
      <c r="O111" s="166"/>
      <c r="P111" s="166"/>
      <c r="Q111" s="166"/>
    </row>
    <row r="112" spans="1:17" s="155" customFormat="1" x14ac:dyDescent="0.25">
      <c r="A112"/>
      <c r="B112" s="260"/>
      <c r="H112" s="307"/>
      <c r="I112" s="307"/>
      <c r="N112" s="166"/>
      <c r="O112" s="166"/>
      <c r="P112" s="166"/>
      <c r="Q112" s="166"/>
    </row>
    <row r="113" spans="1:17" s="155" customFormat="1" x14ac:dyDescent="0.25">
      <c r="A113"/>
      <c r="B113" s="260"/>
      <c r="H113" s="307"/>
      <c r="I113" s="307"/>
      <c r="N113" s="166"/>
      <c r="O113" s="166"/>
      <c r="P113" s="166"/>
      <c r="Q113" s="166"/>
    </row>
    <row r="114" spans="1:17" s="155" customFormat="1" x14ac:dyDescent="0.25">
      <c r="A114"/>
      <c r="B114" s="260"/>
      <c r="H114" s="307"/>
      <c r="I114" s="307"/>
      <c r="N114" s="166"/>
      <c r="O114" s="166"/>
      <c r="P114" s="166"/>
      <c r="Q114" s="166"/>
    </row>
    <row r="115" spans="1:17" s="155" customFormat="1" x14ac:dyDescent="0.25">
      <c r="A115"/>
      <c r="B115" s="260"/>
      <c r="H115" s="307"/>
      <c r="I115" s="307"/>
      <c r="N115" s="166"/>
      <c r="O115" s="166"/>
      <c r="P115" s="166"/>
      <c r="Q115" s="166"/>
    </row>
    <row r="116" spans="1:17" s="155" customFormat="1" x14ac:dyDescent="0.25">
      <c r="A116"/>
      <c r="B116" s="260"/>
      <c r="H116" s="307"/>
      <c r="I116" s="307"/>
      <c r="N116" s="166"/>
      <c r="O116" s="166"/>
      <c r="P116" s="166"/>
      <c r="Q116" s="166"/>
    </row>
    <row r="117" spans="1:17" s="155" customFormat="1" x14ac:dyDescent="0.25">
      <c r="A117"/>
      <c r="B117" s="260"/>
      <c r="H117" s="307"/>
      <c r="I117" s="307"/>
      <c r="N117" s="166"/>
      <c r="O117" s="166"/>
      <c r="P117" s="166"/>
      <c r="Q117" s="166"/>
    </row>
    <row r="118" spans="1:17" s="155" customFormat="1" x14ac:dyDescent="0.25">
      <c r="A118"/>
      <c r="B118" s="260"/>
      <c r="H118" s="307"/>
      <c r="I118" s="307"/>
      <c r="N118" s="166"/>
      <c r="O118" s="166"/>
      <c r="P118" s="166"/>
      <c r="Q118" s="166"/>
    </row>
    <row r="119" spans="1:17" s="155" customFormat="1" x14ac:dyDescent="0.25">
      <c r="A119"/>
      <c r="B119" s="260"/>
      <c r="H119" s="307"/>
      <c r="I119" s="307"/>
      <c r="N119" s="166"/>
      <c r="O119" s="166"/>
      <c r="P119" s="166"/>
      <c r="Q119" s="166"/>
    </row>
    <row r="120" spans="1:17" s="155" customFormat="1" x14ac:dyDescent="0.25">
      <c r="A120"/>
      <c r="B120" s="260"/>
      <c r="H120" s="307"/>
      <c r="I120" s="307"/>
      <c r="N120" s="166"/>
      <c r="O120" s="166"/>
      <c r="P120" s="166"/>
      <c r="Q120" s="166"/>
    </row>
    <row r="121" spans="1:17" s="155" customFormat="1" x14ac:dyDescent="0.25">
      <c r="A121"/>
      <c r="B121" s="260"/>
      <c r="H121" s="307"/>
      <c r="I121" s="307"/>
      <c r="N121" s="166"/>
      <c r="O121" s="166"/>
      <c r="P121" s="166"/>
      <c r="Q121" s="166"/>
    </row>
    <row r="122" spans="1:17" s="155" customFormat="1" x14ac:dyDescent="0.25">
      <c r="A122"/>
      <c r="B122" s="260"/>
      <c r="H122" s="307"/>
      <c r="I122" s="307"/>
      <c r="N122" s="166"/>
      <c r="O122" s="166"/>
      <c r="P122" s="166"/>
      <c r="Q122" s="166"/>
    </row>
    <row r="123" spans="1:17" s="155" customFormat="1" x14ac:dyDescent="0.25">
      <c r="A123"/>
      <c r="B123" s="260"/>
      <c r="H123" s="307"/>
      <c r="I123" s="307"/>
      <c r="N123" s="166"/>
      <c r="O123" s="166"/>
      <c r="P123" s="166"/>
      <c r="Q123" s="166"/>
    </row>
    <row r="124" spans="1:17" s="155" customFormat="1" x14ac:dyDescent="0.25">
      <c r="A124"/>
      <c r="B124" s="260"/>
      <c r="H124" s="307"/>
      <c r="I124" s="307"/>
      <c r="N124" s="166"/>
      <c r="O124" s="166"/>
      <c r="P124" s="166"/>
      <c r="Q124" s="166"/>
    </row>
    <row r="125" spans="1:17" s="155" customFormat="1" x14ac:dyDescent="0.25">
      <c r="A125"/>
      <c r="B125" s="260"/>
      <c r="H125" s="307"/>
      <c r="I125" s="307"/>
      <c r="N125" s="166"/>
      <c r="O125" s="166"/>
      <c r="P125" s="166"/>
      <c r="Q125" s="166"/>
    </row>
    <row r="126" spans="1:17" s="155" customFormat="1" x14ac:dyDescent="0.25">
      <c r="A126"/>
      <c r="B126" s="260"/>
      <c r="H126" s="307"/>
      <c r="I126" s="307"/>
      <c r="N126" s="166"/>
      <c r="O126" s="166"/>
      <c r="P126" s="166"/>
      <c r="Q126" s="166"/>
    </row>
    <row r="127" spans="1:17" s="155" customFormat="1" x14ac:dyDescent="0.25">
      <c r="A127"/>
      <c r="B127" s="260"/>
      <c r="H127" s="307"/>
      <c r="I127" s="307"/>
      <c r="N127" s="166"/>
      <c r="O127" s="166"/>
      <c r="P127" s="166"/>
      <c r="Q127" s="166"/>
    </row>
    <row r="128" spans="1:17" s="155" customFormat="1" x14ac:dyDescent="0.25">
      <c r="A128"/>
      <c r="B128" s="260"/>
      <c r="H128" s="307"/>
      <c r="I128" s="307"/>
      <c r="N128" s="166"/>
      <c r="O128" s="166"/>
      <c r="P128" s="166"/>
      <c r="Q128" s="166"/>
    </row>
    <row r="129" spans="1:17" s="155" customFormat="1" x14ac:dyDescent="0.25">
      <c r="A129"/>
      <c r="B129" s="260"/>
      <c r="H129" s="307"/>
      <c r="I129" s="307"/>
      <c r="N129" s="166"/>
      <c r="O129" s="166"/>
      <c r="P129" s="166"/>
      <c r="Q129" s="166"/>
    </row>
    <row r="130" spans="1:17" s="155" customFormat="1" x14ac:dyDescent="0.25">
      <c r="A130"/>
      <c r="B130" s="260"/>
      <c r="H130" s="307"/>
      <c r="I130" s="307"/>
      <c r="N130" s="166"/>
      <c r="O130" s="166"/>
      <c r="P130" s="166"/>
      <c r="Q130" s="166"/>
    </row>
    <row r="131" spans="1:17" s="155" customFormat="1" x14ac:dyDescent="0.25">
      <c r="A131"/>
      <c r="B131" s="260"/>
      <c r="H131" s="307"/>
      <c r="I131" s="307"/>
      <c r="N131" s="166"/>
      <c r="O131" s="166"/>
      <c r="P131" s="166"/>
      <c r="Q131" s="166"/>
    </row>
    <row r="132" spans="1:17" s="155" customFormat="1" x14ac:dyDescent="0.25">
      <c r="A132"/>
      <c r="B132" s="260"/>
      <c r="H132" s="307"/>
      <c r="I132" s="307"/>
      <c r="N132" s="166"/>
      <c r="O132" s="166"/>
      <c r="P132" s="166"/>
      <c r="Q132" s="166"/>
    </row>
    <row r="133" spans="1:17" s="155" customFormat="1" x14ac:dyDescent="0.25">
      <c r="A133"/>
      <c r="B133" s="260"/>
      <c r="H133" s="307"/>
      <c r="I133" s="307"/>
      <c r="N133" s="166"/>
      <c r="O133" s="166"/>
      <c r="P133" s="166"/>
      <c r="Q133" s="166"/>
    </row>
    <row r="134" spans="1:17" s="155" customFormat="1" x14ac:dyDescent="0.25">
      <c r="A134"/>
      <c r="B134" s="260"/>
      <c r="H134" s="307"/>
      <c r="I134" s="307"/>
      <c r="N134" s="166"/>
      <c r="O134" s="166"/>
      <c r="P134" s="166"/>
      <c r="Q134" s="166"/>
    </row>
  </sheetData>
  <protectedRanges>
    <protectedRange sqref="I19:I21 J58:J59 J62 G28:G31 G37 I35:I39 G40 G46 I44:I48" name="Interval3_1_2"/>
    <protectedRange sqref="I23 I16 I8:J8 I9:I13 J9:J25" name="Interval3_1_1_1"/>
    <protectedRange sqref="G43 G34" name="Interval3_1_2_1"/>
    <protectedRange sqref="I14:I15" name="Interval3_1_1_1_1"/>
    <protectedRange sqref="G41 G32" name="Interval3_1_3"/>
    <protectedRange sqref="F8:F25" name="Interval3_1_1_2"/>
    <protectedRange sqref="J26:J27" name="Interval3_1_1_1_2"/>
    <protectedRange sqref="F26:F27" name="Interval3_1_1_2_1"/>
    <protectedRange sqref="A35" name="Interval3_1"/>
  </protectedRanges>
  <sortState xmlns:xlrd2="http://schemas.microsoft.com/office/spreadsheetml/2017/richdata2" ref="A34:AV69">
    <sortCondition descending="1" ref="D34:D69"/>
  </sortState>
  <mergeCells count="6">
    <mergeCell ref="B68:F68"/>
    <mergeCell ref="B69:F69"/>
    <mergeCell ref="B64:F64"/>
    <mergeCell ref="B65:F65"/>
    <mergeCell ref="B66:F66"/>
    <mergeCell ref="B67:F67"/>
  </mergeCells>
  <conditionalFormatting sqref="L8">
    <cfRule type="cellIs" dxfId="260" priority="68" operator="greaterThan">
      <formula>0</formula>
    </cfRule>
  </conditionalFormatting>
  <conditionalFormatting sqref="L31:L50">
    <cfRule type="cellIs" dxfId="259" priority="66" operator="lessThan">
      <formula>0</formula>
    </cfRule>
  </conditionalFormatting>
  <conditionalFormatting sqref="L54">
    <cfRule type="cellIs" dxfId="258" priority="58" operator="lessThan">
      <formula>0</formula>
    </cfRule>
  </conditionalFormatting>
  <conditionalFormatting sqref="L9:L25">
    <cfRule type="cellIs" dxfId="257" priority="28" operator="greaterThan">
      <formula>0</formula>
    </cfRule>
  </conditionalFormatting>
  <conditionalFormatting sqref="L58">
    <cfRule type="cellIs" dxfId="256" priority="6" operator="greaterThan">
      <formula>0</formula>
    </cfRule>
  </conditionalFormatting>
  <conditionalFormatting sqref="L62">
    <cfRule type="cellIs" dxfId="255" priority="5" operator="greaterThan">
      <formula>0</formula>
    </cfRule>
  </conditionalFormatting>
  <conditionalFormatting sqref="L26:L27">
    <cfRule type="cellIs" dxfId="254" priority="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4" orientation="portrait" r:id="rId1"/>
  <headerFooter>
    <oddHeader>&amp;R&amp;F; &amp;A; &amp;P de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A1:AO88"/>
  <sheetViews>
    <sheetView topLeftCell="A19" zoomScaleNormal="100" workbookViewId="0">
      <selection activeCell="C11" sqref="C11"/>
    </sheetView>
  </sheetViews>
  <sheetFormatPr defaultColWidth="8.85546875" defaultRowHeight="15" x14ac:dyDescent="0.25"/>
  <cols>
    <col min="1" max="1" width="2.5703125" customWidth="1"/>
    <col min="2" max="2" width="4.5703125" style="260" customWidth="1"/>
    <col min="3" max="3" width="14.5703125" customWidth="1"/>
    <col min="4" max="4" width="27.5703125" customWidth="1"/>
    <col min="5" max="6" width="8.5703125" customWidth="1"/>
    <col min="7" max="7" width="2.5703125" style="155" customWidth="1"/>
    <col min="8" max="9" width="10.85546875" customWidth="1"/>
    <col min="10" max="12" width="8.85546875" customWidth="1"/>
    <col min="13" max="13" width="3.5703125" customWidth="1"/>
    <col min="14" max="17" width="8.5703125" style="166" customWidth="1"/>
    <col min="18" max="18" width="8.5703125" customWidth="1"/>
    <col min="19" max="41" width="8.85546875" style="155"/>
  </cols>
  <sheetData>
    <row r="1" spans="1:41" s="155" customFormat="1" x14ac:dyDescent="0.25">
      <c r="B1" s="260"/>
      <c r="H1" s="297"/>
      <c r="I1" s="298"/>
      <c r="J1" s="169"/>
      <c r="K1" s="170"/>
      <c r="L1" s="171"/>
      <c r="M1" s="195"/>
      <c r="N1" s="276"/>
      <c r="O1" s="276"/>
      <c r="P1" s="276"/>
      <c r="Q1" s="276"/>
      <c r="R1" s="167"/>
    </row>
    <row r="2" spans="1:41" s="34" customFormat="1" x14ac:dyDescent="0.2">
      <c r="A2" s="1"/>
      <c r="B2" s="258"/>
      <c r="C2" s="2" t="s">
        <v>152</v>
      </c>
      <c r="D2" s="108"/>
      <c r="E2" s="82"/>
      <c r="F2" s="11"/>
      <c r="G2" s="3"/>
      <c r="H2" s="297"/>
      <c r="I2" s="298"/>
      <c r="J2" s="169"/>
      <c r="K2" s="170"/>
      <c r="L2" s="171"/>
      <c r="M2" s="195"/>
      <c r="N2" s="276"/>
      <c r="O2" s="276"/>
      <c r="P2" s="276"/>
      <c r="Q2" s="276"/>
      <c r="R2" s="172"/>
    </row>
    <row r="3" spans="1:41" s="34" customFormat="1" x14ac:dyDescent="0.2">
      <c r="A3" s="1"/>
      <c r="B3" s="258"/>
      <c r="C3" s="4" t="s">
        <v>153</v>
      </c>
      <c r="D3" s="109"/>
      <c r="E3" s="5"/>
      <c r="F3" s="6"/>
      <c r="G3" s="7"/>
      <c r="H3" s="297"/>
      <c r="I3" s="298"/>
      <c r="J3" s="174"/>
      <c r="K3" s="175"/>
      <c r="L3" s="176"/>
      <c r="M3" s="228"/>
      <c r="N3" s="277"/>
      <c r="O3" s="277"/>
      <c r="P3" s="277"/>
      <c r="Q3" s="277"/>
      <c r="R3" s="172"/>
    </row>
    <row r="4" spans="1:41" s="34" customFormat="1" x14ac:dyDescent="0.2">
      <c r="A4" s="1"/>
      <c r="B4" s="258"/>
      <c r="C4" s="8" t="s">
        <v>2</v>
      </c>
      <c r="D4" s="9"/>
      <c r="E4" s="10">
        <f>SUM(B8:B40)</f>
        <v>23.560000000000006</v>
      </c>
      <c r="F4" s="11" t="s">
        <v>0</v>
      </c>
      <c r="G4" s="12"/>
      <c r="H4" s="297"/>
      <c r="I4" s="298"/>
      <c r="J4" s="177"/>
      <c r="K4" s="178"/>
      <c r="L4" s="179"/>
      <c r="M4" s="216"/>
      <c r="N4" s="278"/>
      <c r="O4" s="278"/>
      <c r="P4" s="278"/>
      <c r="Q4" s="278"/>
      <c r="R4" s="172"/>
    </row>
    <row r="5" spans="1:41" s="34" customFormat="1" x14ac:dyDescent="0.2">
      <c r="A5" s="12"/>
      <c r="B5" s="258"/>
      <c r="D5" s="110"/>
      <c r="E5" s="111"/>
      <c r="F5" s="112"/>
      <c r="G5" s="12"/>
      <c r="H5" s="297"/>
      <c r="I5" s="298"/>
      <c r="J5" s="177"/>
      <c r="K5" s="178"/>
      <c r="L5" s="179"/>
      <c r="M5" s="229"/>
      <c r="N5" s="279"/>
      <c r="O5" s="279"/>
      <c r="P5" s="279"/>
      <c r="Q5" s="279"/>
      <c r="R5" s="172"/>
    </row>
    <row r="6" spans="1:41" s="34" customFormat="1" ht="16.5" x14ac:dyDescent="0.2">
      <c r="A6" s="19"/>
      <c r="B6" s="258"/>
      <c r="C6" s="18" t="s">
        <v>11</v>
      </c>
      <c r="D6" s="114"/>
      <c r="E6" s="115"/>
      <c r="F6" s="136"/>
      <c r="G6" s="19"/>
      <c r="H6" s="297"/>
      <c r="I6" s="298"/>
      <c r="J6" s="173"/>
      <c r="K6" s="173"/>
      <c r="L6" s="173"/>
      <c r="M6" s="195"/>
      <c r="N6" s="165" t="s">
        <v>127</v>
      </c>
      <c r="O6" s="165" t="s">
        <v>128</v>
      </c>
      <c r="P6" s="165" t="s">
        <v>129</v>
      </c>
      <c r="Q6" s="165" t="s">
        <v>130</v>
      </c>
      <c r="R6" s="172"/>
    </row>
    <row r="7" spans="1:41" s="20" customFormat="1" ht="33.75" x14ac:dyDescent="0.2">
      <c r="A7" s="26"/>
      <c r="B7" s="21" t="s">
        <v>4</v>
      </c>
      <c r="C7" s="22" t="s">
        <v>5</v>
      </c>
      <c r="D7" s="23" t="s">
        <v>6</v>
      </c>
      <c r="E7" s="24" t="s">
        <v>12</v>
      </c>
      <c r="F7" s="37" t="s">
        <v>13</v>
      </c>
      <c r="G7" s="26"/>
      <c r="H7" s="297"/>
      <c r="I7" s="298"/>
      <c r="J7" s="182" t="s">
        <v>9</v>
      </c>
      <c r="K7" s="183" t="s">
        <v>10</v>
      </c>
      <c r="L7" s="181"/>
      <c r="M7" s="184"/>
      <c r="N7" s="185" t="s">
        <v>12</v>
      </c>
      <c r="O7" s="185" t="s">
        <v>12</v>
      </c>
      <c r="P7" s="185" t="s">
        <v>12</v>
      </c>
      <c r="Q7" s="185" t="s">
        <v>12</v>
      </c>
      <c r="R7" s="184"/>
    </row>
    <row r="8" spans="1:41" s="118" customFormat="1" ht="22.5" x14ac:dyDescent="0.2">
      <c r="A8" s="31"/>
      <c r="B8" s="43">
        <v>4</v>
      </c>
      <c r="C8" s="116" t="s">
        <v>43</v>
      </c>
      <c r="D8" s="119" t="s">
        <v>156</v>
      </c>
      <c r="E8" s="39" t="s">
        <v>154</v>
      </c>
      <c r="F8" s="40" t="s">
        <v>154</v>
      </c>
      <c r="G8" s="31"/>
      <c r="H8" s="297"/>
      <c r="I8" s="298"/>
      <c r="J8" s="197" t="str">
        <f t="shared" ref="J8:J26" si="0">F8</f>
        <v>...%</v>
      </c>
      <c r="K8" s="198" t="e">
        <f t="shared" ref="K8:K26" si="1">1-(1*J8)</f>
        <v>#VALUE!</v>
      </c>
      <c r="L8" s="189" t="e">
        <f t="shared" ref="L8:L26" si="2">F8-E8</f>
        <v>#VALUE!</v>
      </c>
      <c r="M8" s="230"/>
      <c r="N8" s="280">
        <v>0.45</v>
      </c>
      <c r="O8" s="280">
        <v>0.48</v>
      </c>
      <c r="P8" s="280">
        <v>0.5</v>
      </c>
      <c r="Q8" s="280">
        <v>0.59150000000000003</v>
      </c>
      <c r="R8" s="190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</row>
    <row r="9" spans="1:41" s="118" customFormat="1" ht="22.5" x14ac:dyDescent="0.2">
      <c r="A9" s="31"/>
      <c r="B9" s="43">
        <v>0.1</v>
      </c>
      <c r="C9" s="46" t="s">
        <v>157</v>
      </c>
      <c r="D9" s="119" t="s">
        <v>156</v>
      </c>
      <c r="E9" s="39" t="s">
        <v>154</v>
      </c>
      <c r="F9" s="40" t="s">
        <v>154</v>
      </c>
      <c r="G9" s="31"/>
      <c r="H9" s="297"/>
      <c r="I9" s="298"/>
      <c r="J9" s="197" t="str">
        <f t="shared" si="0"/>
        <v>...%</v>
      </c>
      <c r="K9" s="198" t="e">
        <f t="shared" si="1"/>
        <v>#VALUE!</v>
      </c>
      <c r="L9" s="189" t="e">
        <f t="shared" si="2"/>
        <v>#VALUE!</v>
      </c>
      <c r="M9" s="230"/>
      <c r="N9" s="280">
        <v>0.95</v>
      </c>
      <c r="O9" s="280">
        <v>0.85</v>
      </c>
      <c r="P9" s="280">
        <v>0.8</v>
      </c>
      <c r="Q9" s="280">
        <v>0.81</v>
      </c>
      <c r="R9" s="190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 spans="1:41" s="118" customFormat="1" ht="22.5" x14ac:dyDescent="0.2">
      <c r="A10" s="31"/>
      <c r="B10" s="43">
        <v>4</v>
      </c>
      <c r="C10" s="116" t="s">
        <v>50</v>
      </c>
      <c r="D10" s="119" t="s">
        <v>156</v>
      </c>
      <c r="E10" s="39" t="s">
        <v>154</v>
      </c>
      <c r="F10" s="40" t="s">
        <v>154</v>
      </c>
      <c r="G10" s="31"/>
      <c r="H10" s="297"/>
      <c r="I10" s="298"/>
      <c r="J10" s="197" t="str">
        <f t="shared" si="0"/>
        <v>...%</v>
      </c>
      <c r="K10" s="198" t="e">
        <f t="shared" si="1"/>
        <v>#VALUE!</v>
      </c>
      <c r="L10" s="189" t="e">
        <f t="shared" si="2"/>
        <v>#VALUE!</v>
      </c>
      <c r="M10" s="230"/>
      <c r="N10" s="280">
        <v>0.45</v>
      </c>
      <c r="O10" s="280">
        <v>0.52700000000000002</v>
      </c>
      <c r="P10" s="280">
        <v>0.6</v>
      </c>
      <c r="Q10" s="280">
        <v>0.62370000000000003</v>
      </c>
      <c r="R10" s="195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</row>
    <row r="11" spans="1:41" s="118" customFormat="1" ht="22.5" x14ac:dyDescent="0.2">
      <c r="A11" s="31"/>
      <c r="B11" s="43">
        <v>1</v>
      </c>
      <c r="C11" s="116" t="s">
        <v>53</v>
      </c>
      <c r="D11" s="119" t="s">
        <v>156</v>
      </c>
      <c r="E11" s="39" t="s">
        <v>154</v>
      </c>
      <c r="F11" s="40" t="s">
        <v>154</v>
      </c>
      <c r="G11" s="31"/>
      <c r="H11" s="297"/>
      <c r="I11" s="298"/>
      <c r="J11" s="197" t="str">
        <f t="shared" si="0"/>
        <v>...%</v>
      </c>
      <c r="K11" s="198" t="e">
        <f t="shared" si="1"/>
        <v>#VALUE!</v>
      </c>
      <c r="L11" s="189" t="e">
        <f t="shared" si="2"/>
        <v>#VALUE!</v>
      </c>
      <c r="M11" s="230"/>
      <c r="N11" s="280">
        <v>0.8</v>
      </c>
      <c r="O11" s="280">
        <v>0.53</v>
      </c>
      <c r="P11" s="280">
        <v>0.6</v>
      </c>
      <c r="Q11" s="280">
        <v>0.62370000000000003</v>
      </c>
      <c r="R11" s="19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</row>
    <row r="12" spans="1:41" s="118" customFormat="1" ht="22.5" x14ac:dyDescent="0.2">
      <c r="A12" s="31"/>
      <c r="B12" s="43">
        <v>1</v>
      </c>
      <c r="C12" s="116" t="s">
        <v>56</v>
      </c>
      <c r="D12" s="119" t="s">
        <v>156</v>
      </c>
      <c r="E12" s="39" t="s">
        <v>154</v>
      </c>
      <c r="F12" s="40" t="s">
        <v>154</v>
      </c>
      <c r="G12" s="31"/>
      <c r="H12" s="297"/>
      <c r="I12" s="298"/>
      <c r="J12" s="197" t="str">
        <f t="shared" si="0"/>
        <v>...%</v>
      </c>
      <c r="K12" s="198" t="e">
        <f t="shared" si="1"/>
        <v>#VALUE!</v>
      </c>
      <c r="L12" s="189" t="e">
        <f t="shared" si="2"/>
        <v>#VALUE!</v>
      </c>
      <c r="M12" s="230"/>
      <c r="N12" s="280">
        <v>0.67</v>
      </c>
      <c r="O12" s="280">
        <v>0.65</v>
      </c>
      <c r="P12" s="280">
        <v>0.65</v>
      </c>
      <c r="Q12" s="280">
        <v>0.66049999999999998</v>
      </c>
      <c r="R12" s="19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</row>
    <row r="13" spans="1:41" s="118" customFormat="1" ht="22.5" x14ac:dyDescent="0.2">
      <c r="A13" s="31"/>
      <c r="B13" s="43">
        <v>1</v>
      </c>
      <c r="C13" s="116" t="s">
        <v>58</v>
      </c>
      <c r="D13" s="119" t="s">
        <v>156</v>
      </c>
      <c r="E13" s="39" t="s">
        <v>154</v>
      </c>
      <c r="F13" s="40" t="s">
        <v>154</v>
      </c>
      <c r="G13" s="31"/>
      <c r="H13" s="297"/>
      <c r="I13" s="298"/>
      <c r="J13" s="197" t="str">
        <f t="shared" si="0"/>
        <v>...%</v>
      </c>
      <c r="K13" s="198" t="e">
        <f t="shared" si="1"/>
        <v>#VALUE!</v>
      </c>
      <c r="L13" s="189" t="e">
        <f t="shared" si="2"/>
        <v>#VALUE!</v>
      </c>
      <c r="M13" s="230"/>
      <c r="N13" s="280">
        <v>0.67</v>
      </c>
      <c r="O13" s="280">
        <v>0.65</v>
      </c>
      <c r="P13" s="280">
        <v>0.65</v>
      </c>
      <c r="Q13" s="280">
        <v>0.66049999999999998</v>
      </c>
      <c r="R13" s="19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</row>
    <row r="14" spans="1:41" s="118" customFormat="1" ht="22.5" x14ac:dyDescent="0.2">
      <c r="A14" s="31"/>
      <c r="B14" s="43">
        <v>2.2000000000000002</v>
      </c>
      <c r="C14" s="116" t="s">
        <v>60</v>
      </c>
      <c r="D14" s="119" t="s">
        <v>156</v>
      </c>
      <c r="E14" s="39" t="s">
        <v>154</v>
      </c>
      <c r="F14" s="40" t="s">
        <v>154</v>
      </c>
      <c r="G14" s="31"/>
      <c r="H14" s="297"/>
      <c r="I14" s="298"/>
      <c r="J14" s="197" t="str">
        <f t="shared" si="0"/>
        <v>...%</v>
      </c>
      <c r="K14" s="198" t="e">
        <f t="shared" si="1"/>
        <v>#VALUE!</v>
      </c>
      <c r="L14" s="189" t="e">
        <f t="shared" si="2"/>
        <v>#VALUE!</v>
      </c>
      <c r="M14" s="230"/>
      <c r="N14" s="280">
        <v>0.6</v>
      </c>
      <c r="O14" s="280">
        <v>0.65</v>
      </c>
      <c r="P14" s="280">
        <v>0.7</v>
      </c>
      <c r="Q14" s="280">
        <v>0.71499999999999997</v>
      </c>
      <c r="R14" s="19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</row>
    <row r="15" spans="1:41" s="118" customFormat="1" ht="22.5" x14ac:dyDescent="0.2">
      <c r="A15" s="31"/>
      <c r="B15" s="43">
        <v>1.4</v>
      </c>
      <c r="C15" s="116" t="s">
        <v>63</v>
      </c>
      <c r="D15" s="119" t="s">
        <v>156</v>
      </c>
      <c r="E15" s="39" t="s">
        <v>154</v>
      </c>
      <c r="F15" s="40" t="s">
        <v>154</v>
      </c>
      <c r="G15" s="31"/>
      <c r="H15" s="297"/>
      <c r="I15" s="298"/>
      <c r="J15" s="197" t="str">
        <f t="shared" si="0"/>
        <v>...%</v>
      </c>
      <c r="K15" s="198" t="e">
        <f t="shared" si="1"/>
        <v>#VALUE!</v>
      </c>
      <c r="L15" s="189" t="e">
        <f t="shared" si="2"/>
        <v>#VALUE!</v>
      </c>
      <c r="M15" s="230"/>
      <c r="N15" s="280">
        <v>0.78</v>
      </c>
      <c r="O15" s="280">
        <v>0.65</v>
      </c>
      <c r="P15" s="280">
        <v>0.8</v>
      </c>
      <c r="Q15" s="280">
        <v>0.71499999999999997</v>
      </c>
      <c r="R15" s="190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 spans="1:41" s="118" customFormat="1" ht="22.5" x14ac:dyDescent="0.2">
      <c r="A16" s="31"/>
      <c r="B16" s="43">
        <v>0.5</v>
      </c>
      <c r="C16" s="116" t="s">
        <v>67</v>
      </c>
      <c r="D16" s="119" t="s">
        <v>156</v>
      </c>
      <c r="E16" s="39" t="s">
        <v>154</v>
      </c>
      <c r="F16" s="40" t="s">
        <v>154</v>
      </c>
      <c r="G16" s="31"/>
      <c r="H16" s="297"/>
      <c r="I16" s="298"/>
      <c r="J16" s="197" t="str">
        <f t="shared" si="0"/>
        <v>...%</v>
      </c>
      <c r="K16" s="198" t="e">
        <f t="shared" si="1"/>
        <v>#VALUE!</v>
      </c>
      <c r="L16" s="189" t="e">
        <f t="shared" si="2"/>
        <v>#VALUE!</v>
      </c>
      <c r="M16" s="230"/>
      <c r="N16" s="280">
        <v>0.6</v>
      </c>
      <c r="O16" s="280">
        <v>0.65</v>
      </c>
      <c r="P16" s="280">
        <v>0.7</v>
      </c>
      <c r="Q16" s="280">
        <v>0.71499999999999997</v>
      </c>
      <c r="R16" s="190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</row>
    <row r="17" spans="1:41" s="118" customFormat="1" ht="22.5" x14ac:dyDescent="0.2">
      <c r="A17" s="31"/>
      <c r="B17" s="43">
        <v>1.3</v>
      </c>
      <c r="C17" s="116" t="s">
        <v>70</v>
      </c>
      <c r="D17" s="119" t="s">
        <v>156</v>
      </c>
      <c r="E17" s="39" t="s">
        <v>154</v>
      </c>
      <c r="F17" s="40" t="s">
        <v>154</v>
      </c>
      <c r="G17" s="31"/>
      <c r="H17" s="297"/>
      <c r="I17" s="298"/>
      <c r="J17" s="197" t="str">
        <f t="shared" si="0"/>
        <v>...%</v>
      </c>
      <c r="K17" s="198" t="e">
        <f t="shared" si="1"/>
        <v>#VALUE!</v>
      </c>
      <c r="L17" s="189" t="e">
        <f t="shared" si="2"/>
        <v>#VALUE!</v>
      </c>
      <c r="M17" s="230"/>
      <c r="N17" s="280">
        <v>0.85</v>
      </c>
      <c r="O17" s="280">
        <v>0.65</v>
      </c>
      <c r="P17" s="280">
        <v>0.7</v>
      </c>
      <c r="Q17" s="280">
        <v>0.72929999999999995</v>
      </c>
      <c r="R17" s="184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</row>
    <row r="18" spans="1:41" s="118" customFormat="1" ht="22.5" x14ac:dyDescent="0.2">
      <c r="A18" s="31"/>
      <c r="B18" s="43">
        <v>0.3</v>
      </c>
      <c r="C18" s="116" t="s">
        <v>72</v>
      </c>
      <c r="D18" s="119" t="s">
        <v>156</v>
      </c>
      <c r="E18" s="39" t="s">
        <v>154</v>
      </c>
      <c r="F18" s="40" t="s">
        <v>154</v>
      </c>
      <c r="G18" s="31"/>
      <c r="H18" s="297"/>
      <c r="I18" s="298"/>
      <c r="J18" s="197" t="str">
        <f t="shared" si="0"/>
        <v>...%</v>
      </c>
      <c r="K18" s="198" t="e">
        <f t="shared" si="1"/>
        <v>#VALUE!</v>
      </c>
      <c r="L18" s="189" t="e">
        <f t="shared" si="2"/>
        <v>#VALUE!</v>
      </c>
      <c r="M18" s="230"/>
      <c r="N18" s="280">
        <v>0.95</v>
      </c>
      <c r="O18" s="280">
        <v>0.7</v>
      </c>
      <c r="P18" s="280">
        <v>0.76</v>
      </c>
      <c r="Q18" s="280">
        <v>0.78149999999999997</v>
      </c>
      <c r="R18" s="190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</row>
    <row r="19" spans="1:41" s="118" customFormat="1" ht="22.5" x14ac:dyDescent="0.2">
      <c r="A19" s="31"/>
      <c r="B19" s="43">
        <v>0.6</v>
      </c>
      <c r="C19" s="116" t="s">
        <v>75</v>
      </c>
      <c r="D19" s="119" t="s">
        <v>156</v>
      </c>
      <c r="E19" s="39" t="s">
        <v>154</v>
      </c>
      <c r="F19" s="40" t="s">
        <v>154</v>
      </c>
      <c r="G19" s="31"/>
      <c r="H19" s="297"/>
      <c r="I19" s="298"/>
      <c r="J19" s="197" t="str">
        <f t="shared" si="0"/>
        <v>...%</v>
      </c>
      <c r="K19" s="198" t="e">
        <f t="shared" si="1"/>
        <v>#VALUE!</v>
      </c>
      <c r="L19" s="189" t="e">
        <f t="shared" si="2"/>
        <v>#VALUE!</v>
      </c>
      <c r="M19" s="230"/>
      <c r="N19" s="280">
        <v>0.78</v>
      </c>
      <c r="O19" s="280">
        <v>0.7</v>
      </c>
      <c r="P19" s="280">
        <v>0.74</v>
      </c>
      <c r="Q19" s="280">
        <v>0.71499999999999997</v>
      </c>
      <c r="R19" s="184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</row>
    <row r="20" spans="1:41" s="118" customFormat="1" ht="22.5" x14ac:dyDescent="0.2">
      <c r="A20" s="105"/>
      <c r="B20" s="43">
        <v>1.6</v>
      </c>
      <c r="C20" s="116" t="s">
        <v>78</v>
      </c>
      <c r="D20" s="119" t="s">
        <v>156</v>
      </c>
      <c r="E20" s="39" t="s">
        <v>154</v>
      </c>
      <c r="F20" s="40" t="s">
        <v>154</v>
      </c>
      <c r="G20" s="31"/>
      <c r="H20" s="297"/>
      <c r="I20" s="298"/>
      <c r="J20" s="197" t="str">
        <f t="shared" si="0"/>
        <v>...%</v>
      </c>
      <c r="K20" s="198" t="e">
        <f t="shared" si="1"/>
        <v>#VALUE!</v>
      </c>
      <c r="L20" s="189" t="e">
        <f t="shared" si="2"/>
        <v>#VALUE!</v>
      </c>
      <c r="M20" s="230"/>
      <c r="N20" s="280">
        <v>0.65</v>
      </c>
      <c r="O20" s="280">
        <v>0.75</v>
      </c>
      <c r="P20" s="280">
        <v>0.74</v>
      </c>
      <c r="Q20" s="280">
        <v>0.71499999999999997</v>
      </c>
      <c r="R20" s="20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</row>
    <row r="21" spans="1:41" s="118" customFormat="1" ht="22.5" x14ac:dyDescent="0.2">
      <c r="A21" s="105"/>
      <c r="B21" s="43">
        <v>0.1</v>
      </c>
      <c r="C21" s="116" t="s">
        <v>81</v>
      </c>
      <c r="D21" s="119" t="s">
        <v>156</v>
      </c>
      <c r="E21" s="39" t="s">
        <v>154</v>
      </c>
      <c r="F21" s="40" t="s">
        <v>154</v>
      </c>
      <c r="G21" s="31"/>
      <c r="H21" s="297"/>
      <c r="I21" s="298"/>
      <c r="J21" s="197" t="str">
        <f t="shared" si="0"/>
        <v>...%</v>
      </c>
      <c r="K21" s="198" t="e">
        <f t="shared" si="1"/>
        <v>#VALUE!</v>
      </c>
      <c r="L21" s="189" t="e">
        <f t="shared" si="2"/>
        <v>#VALUE!</v>
      </c>
      <c r="M21" s="230"/>
      <c r="N21" s="280">
        <v>0.95</v>
      </c>
      <c r="O21" s="280">
        <v>0.6</v>
      </c>
      <c r="P21" s="280">
        <v>0.85</v>
      </c>
      <c r="Q21" s="280">
        <v>0.753</v>
      </c>
      <c r="R21" s="194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</row>
    <row r="22" spans="1:41" s="118" customFormat="1" ht="22.5" x14ac:dyDescent="0.2">
      <c r="A22" s="105"/>
      <c r="B22" s="43">
        <v>0.4</v>
      </c>
      <c r="C22" s="116" t="s">
        <v>84</v>
      </c>
      <c r="D22" s="119" t="s">
        <v>156</v>
      </c>
      <c r="E22" s="39" t="s">
        <v>154</v>
      </c>
      <c r="F22" s="40" t="s">
        <v>154</v>
      </c>
      <c r="G22" s="31"/>
      <c r="H22" s="297"/>
      <c r="I22" s="298"/>
      <c r="J22" s="197" t="str">
        <f t="shared" si="0"/>
        <v>...%</v>
      </c>
      <c r="K22" s="198" t="e">
        <f t="shared" si="1"/>
        <v>#VALUE!</v>
      </c>
      <c r="L22" s="189" t="e">
        <f t="shared" si="2"/>
        <v>#VALUE!</v>
      </c>
      <c r="M22" s="230"/>
      <c r="N22" s="280">
        <v>0.93</v>
      </c>
      <c r="O22" s="280">
        <v>0.83</v>
      </c>
      <c r="P22" s="280">
        <v>0.85</v>
      </c>
      <c r="Q22" s="280">
        <v>0.85599999999999998</v>
      </c>
      <c r="R22" s="20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</row>
    <row r="23" spans="1:41" s="118" customFormat="1" ht="22.5" x14ac:dyDescent="0.2">
      <c r="A23" s="105"/>
      <c r="B23" s="43">
        <v>1.7</v>
      </c>
      <c r="C23" s="116" t="s">
        <v>87</v>
      </c>
      <c r="D23" s="119" t="s">
        <v>156</v>
      </c>
      <c r="E23" s="39" t="s">
        <v>154</v>
      </c>
      <c r="F23" s="40" t="s">
        <v>154</v>
      </c>
      <c r="G23" s="31"/>
      <c r="H23" s="297"/>
      <c r="I23" s="298"/>
      <c r="J23" s="197" t="str">
        <f t="shared" si="0"/>
        <v>...%</v>
      </c>
      <c r="K23" s="198" t="e">
        <f t="shared" si="1"/>
        <v>#VALUE!</v>
      </c>
      <c r="L23" s="189" t="e">
        <f t="shared" si="2"/>
        <v>#VALUE!</v>
      </c>
      <c r="M23" s="230"/>
      <c r="N23" s="280">
        <v>0.75</v>
      </c>
      <c r="O23" s="280">
        <v>0.83</v>
      </c>
      <c r="P23" s="280">
        <v>0.85</v>
      </c>
      <c r="Q23" s="280">
        <v>0.85599999999999998</v>
      </c>
      <c r="R23" s="20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</row>
    <row r="24" spans="1:41" s="118" customFormat="1" ht="22.5" x14ac:dyDescent="0.2">
      <c r="A24" s="105"/>
      <c r="B24" s="43">
        <v>0.3</v>
      </c>
      <c r="C24" s="116" t="s">
        <v>90</v>
      </c>
      <c r="D24" s="119" t="s">
        <v>156</v>
      </c>
      <c r="E24" s="39" t="s">
        <v>154</v>
      </c>
      <c r="F24" s="40" t="s">
        <v>154</v>
      </c>
      <c r="G24" s="31"/>
      <c r="H24" s="297"/>
      <c r="I24" s="298"/>
      <c r="J24" s="197" t="str">
        <f t="shared" si="0"/>
        <v>...%</v>
      </c>
      <c r="K24" s="198" t="e">
        <f t="shared" si="1"/>
        <v>#VALUE!</v>
      </c>
      <c r="L24" s="189" t="e">
        <f t="shared" si="2"/>
        <v>#VALUE!</v>
      </c>
      <c r="M24" s="230"/>
      <c r="N24" s="280">
        <v>0.95</v>
      </c>
      <c r="O24" s="280">
        <v>0.83</v>
      </c>
      <c r="P24" s="280">
        <v>0.8</v>
      </c>
      <c r="Q24" s="280">
        <v>0.85599999999999998</v>
      </c>
      <c r="R24" s="20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</row>
    <row r="25" spans="1:41" s="118" customFormat="1" ht="22.5" x14ac:dyDescent="0.2">
      <c r="A25" s="105"/>
      <c r="B25" s="43">
        <v>1.6</v>
      </c>
      <c r="C25" s="116" t="s">
        <v>91</v>
      </c>
      <c r="D25" s="119" t="s">
        <v>156</v>
      </c>
      <c r="E25" s="39" t="s">
        <v>154</v>
      </c>
      <c r="F25" s="40" t="s">
        <v>154</v>
      </c>
      <c r="G25" s="31"/>
      <c r="H25" s="297"/>
      <c r="I25" s="298"/>
      <c r="J25" s="197" t="str">
        <f t="shared" si="0"/>
        <v>...%</v>
      </c>
      <c r="K25" s="198" t="e">
        <f t="shared" si="1"/>
        <v>#VALUE!</v>
      </c>
      <c r="L25" s="189" t="e">
        <f t="shared" si="2"/>
        <v>#VALUE!</v>
      </c>
      <c r="M25" s="230"/>
      <c r="N25" s="280">
        <v>0.5</v>
      </c>
      <c r="O25" s="280">
        <v>0.6</v>
      </c>
      <c r="P25" s="280">
        <v>0.65</v>
      </c>
      <c r="Q25" s="280">
        <v>0.629</v>
      </c>
      <c r="R25" s="190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</row>
    <row r="26" spans="1:41" s="118" customFormat="1" ht="22.5" x14ac:dyDescent="0.2">
      <c r="A26" s="246"/>
      <c r="B26" s="43">
        <v>0.15</v>
      </c>
      <c r="C26" s="116" t="s">
        <v>94</v>
      </c>
      <c r="D26" s="119" t="s">
        <v>156</v>
      </c>
      <c r="E26" s="39" t="s">
        <v>154</v>
      </c>
      <c r="F26" s="40" t="s">
        <v>154</v>
      </c>
      <c r="G26" s="31"/>
      <c r="H26" s="297"/>
      <c r="I26" s="298"/>
      <c r="J26" s="197" t="str">
        <f t="shared" si="0"/>
        <v>...%</v>
      </c>
      <c r="K26" s="198" t="e">
        <f t="shared" si="1"/>
        <v>#VALUE!</v>
      </c>
      <c r="L26" s="189" t="e">
        <f t="shared" si="2"/>
        <v>#VALUE!</v>
      </c>
      <c r="M26" s="230"/>
      <c r="N26" s="280">
        <v>0.98</v>
      </c>
      <c r="O26" s="280">
        <v>0.55000000000000004</v>
      </c>
      <c r="P26" s="280">
        <v>0.85</v>
      </c>
      <c r="Q26" s="280">
        <v>0.90300000000000002</v>
      </c>
      <c r="R26" s="190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</row>
    <row r="27" spans="1:41" s="54" customFormat="1" ht="12.75" x14ac:dyDescent="0.2">
      <c r="A27" s="105"/>
      <c r="B27" s="259"/>
      <c r="C27" s="122"/>
      <c r="D27" s="123"/>
      <c r="E27" s="124"/>
      <c r="F27" s="125"/>
      <c r="G27" s="76"/>
      <c r="H27" s="297"/>
      <c r="I27" s="298"/>
      <c r="J27" s="212"/>
      <c r="K27" s="208"/>
      <c r="L27" s="213"/>
      <c r="M27" s="231"/>
      <c r="N27" s="219"/>
      <c r="O27" s="219"/>
      <c r="P27" s="219"/>
      <c r="Q27" s="219"/>
      <c r="R27" s="190"/>
    </row>
    <row r="28" spans="1:41" s="34" customFormat="1" ht="16.5" x14ac:dyDescent="0.2">
      <c r="A28" s="53"/>
      <c r="B28" s="258"/>
      <c r="C28" s="18" t="s">
        <v>126</v>
      </c>
      <c r="D28" s="114"/>
      <c r="E28" s="115"/>
      <c r="F28" s="136"/>
      <c r="G28" s="98"/>
      <c r="H28" s="297"/>
      <c r="I28" s="298"/>
      <c r="J28" s="173"/>
      <c r="K28" s="173"/>
      <c r="L28" s="173"/>
      <c r="M28" s="195"/>
      <c r="N28" s="165" t="s">
        <v>127</v>
      </c>
      <c r="O28" s="165" t="s">
        <v>128</v>
      </c>
      <c r="P28" s="165" t="s">
        <v>129</v>
      </c>
      <c r="Q28" s="165" t="s">
        <v>130</v>
      </c>
      <c r="R28" s="190"/>
    </row>
    <row r="29" spans="1:41" s="20" customFormat="1" ht="33.75" x14ac:dyDescent="0.2">
      <c r="A29" s="54"/>
      <c r="B29" s="21" t="s">
        <v>4</v>
      </c>
      <c r="C29" s="22" t="s">
        <v>5</v>
      </c>
      <c r="D29" s="23" t="s">
        <v>6</v>
      </c>
      <c r="E29" s="24" t="s">
        <v>12</v>
      </c>
      <c r="F29" s="37" t="s">
        <v>13</v>
      </c>
      <c r="G29" s="99"/>
      <c r="H29" s="297"/>
      <c r="I29" s="298"/>
      <c r="J29" s="182" t="s">
        <v>9</v>
      </c>
      <c r="K29" s="183" t="s">
        <v>10</v>
      </c>
      <c r="L29" s="196"/>
      <c r="M29" s="184"/>
      <c r="N29" s="185" t="s">
        <v>12</v>
      </c>
      <c r="O29" s="185" t="s">
        <v>12</v>
      </c>
      <c r="P29" s="185" t="s">
        <v>12</v>
      </c>
      <c r="Q29" s="185" t="s">
        <v>12</v>
      </c>
      <c r="R29" s="190"/>
    </row>
    <row r="30" spans="1:41" s="118" customFormat="1" ht="22.5" x14ac:dyDescent="0.2">
      <c r="A30" s="20"/>
      <c r="B30" s="43">
        <v>0.2</v>
      </c>
      <c r="C30" s="116" t="s">
        <v>100</v>
      </c>
      <c r="D30" s="119" t="s">
        <v>156</v>
      </c>
      <c r="E30" s="39" t="s">
        <v>154</v>
      </c>
      <c r="F30" s="40" t="s">
        <v>154</v>
      </c>
      <c r="G30" s="100"/>
      <c r="H30" s="297"/>
      <c r="I30" s="298"/>
      <c r="J30" s="197" t="str">
        <f>F30</f>
        <v>...%</v>
      </c>
      <c r="K30" s="198" t="e">
        <f>1-(1*J30)</f>
        <v>#VALUE!</v>
      </c>
      <c r="L30" s="189" t="e">
        <f t="shared" ref="L30:L31" si="3">F30-E30</f>
        <v>#VALUE!</v>
      </c>
      <c r="M30" s="230"/>
      <c r="N30" s="280">
        <v>0.02</v>
      </c>
      <c r="O30" s="280">
        <v>0.01</v>
      </c>
      <c r="P30" s="280">
        <v>0.02</v>
      </c>
      <c r="Q30" s="280">
        <v>0.02</v>
      </c>
      <c r="R30" s="190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</row>
    <row r="31" spans="1:41" s="121" customFormat="1" ht="45" x14ac:dyDescent="0.2">
      <c r="A31" s="293"/>
      <c r="B31" s="43">
        <v>0.01</v>
      </c>
      <c r="C31" s="46" t="s">
        <v>101</v>
      </c>
      <c r="D31" s="28" t="s">
        <v>148</v>
      </c>
      <c r="E31" s="39" t="s">
        <v>154</v>
      </c>
      <c r="F31" s="40" t="s">
        <v>154</v>
      </c>
      <c r="G31" s="100"/>
      <c r="H31" s="297"/>
      <c r="I31" s="298"/>
      <c r="J31" s="197" t="str">
        <f>F31</f>
        <v>...%</v>
      </c>
      <c r="K31" s="198" t="e">
        <f>1-(1*J31)</f>
        <v>#VALUE!</v>
      </c>
      <c r="L31" s="189" t="e">
        <f t="shared" si="3"/>
        <v>#VALUE!</v>
      </c>
      <c r="M31" s="190"/>
      <c r="N31" s="280">
        <v>0.02</v>
      </c>
      <c r="O31" s="280">
        <v>0.01</v>
      </c>
      <c r="P31" s="280">
        <v>0.02</v>
      </c>
      <c r="Q31" s="280">
        <v>0.02</v>
      </c>
      <c r="R31" s="190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</row>
    <row r="32" spans="1:41" s="34" customFormat="1" x14ac:dyDescent="0.2">
      <c r="A32" s="47"/>
      <c r="B32" s="126"/>
      <c r="C32" s="14"/>
      <c r="D32" s="127"/>
      <c r="E32" s="128"/>
      <c r="F32" s="129"/>
      <c r="G32" s="100"/>
      <c r="H32" s="297"/>
      <c r="I32" s="298"/>
      <c r="J32" s="218"/>
      <c r="K32" s="218"/>
      <c r="L32" s="218"/>
      <c r="M32" s="232"/>
      <c r="N32" s="200"/>
      <c r="O32" s="200"/>
      <c r="P32" s="200"/>
      <c r="Q32" s="200"/>
      <c r="R32" s="190"/>
    </row>
    <row r="33" spans="1:41" s="54" customFormat="1" ht="16.5" x14ac:dyDescent="0.2">
      <c r="B33" s="259"/>
      <c r="C33" s="157" t="s">
        <v>14</v>
      </c>
      <c r="D33" s="55"/>
      <c r="E33" s="55"/>
      <c r="F33" s="57"/>
      <c r="G33" s="100"/>
      <c r="H33" s="297"/>
      <c r="I33" s="298"/>
      <c r="J33" s="173"/>
      <c r="K33" s="173"/>
      <c r="L33" s="173"/>
      <c r="M33" s="232"/>
      <c r="N33" s="165" t="s">
        <v>127</v>
      </c>
      <c r="O33" s="165" t="s">
        <v>128</v>
      </c>
      <c r="P33" s="165" t="s">
        <v>129</v>
      </c>
      <c r="Q33" s="165" t="s">
        <v>130</v>
      </c>
      <c r="R33" s="190"/>
    </row>
    <row r="34" spans="1:41" s="20" customFormat="1" ht="33.75" x14ac:dyDescent="0.2">
      <c r="B34" s="59" t="s">
        <v>4</v>
      </c>
      <c r="C34" s="60"/>
      <c r="D34" s="61" t="s">
        <v>15</v>
      </c>
      <c r="E34" s="24" t="s">
        <v>16</v>
      </c>
      <c r="F34" s="62" t="s">
        <v>17</v>
      </c>
      <c r="G34" s="100"/>
      <c r="H34" s="297"/>
      <c r="I34" s="298"/>
      <c r="J34" s="182" t="s">
        <v>9</v>
      </c>
      <c r="K34" s="183" t="s">
        <v>10</v>
      </c>
      <c r="L34" s="184"/>
      <c r="M34" s="233"/>
      <c r="N34" s="185" t="s">
        <v>16</v>
      </c>
      <c r="O34" s="185" t="s">
        <v>16</v>
      </c>
      <c r="P34" s="185" t="s">
        <v>16</v>
      </c>
      <c r="Q34" s="185" t="s">
        <v>16</v>
      </c>
      <c r="R34" s="190"/>
    </row>
    <row r="35" spans="1:41" s="27" customFormat="1" ht="12" x14ac:dyDescent="0.2">
      <c r="A35" s="293"/>
      <c r="B35" s="43">
        <v>0.05</v>
      </c>
      <c r="C35" s="156" t="s">
        <v>102</v>
      </c>
      <c r="D35" s="158"/>
      <c r="E35" s="39" t="s">
        <v>154</v>
      </c>
      <c r="F35" s="40" t="s">
        <v>154</v>
      </c>
      <c r="G35" s="100"/>
      <c r="H35" s="297"/>
      <c r="I35" s="298"/>
      <c r="J35" s="250" t="str">
        <f>F35</f>
        <v>...%</v>
      </c>
      <c r="K35" s="251" t="e">
        <f>1+(1*J35)</f>
        <v>#VALUE!</v>
      </c>
      <c r="L35" s="189" t="e">
        <f>F35-E35</f>
        <v>#VALUE!</v>
      </c>
      <c r="M35" s="233"/>
      <c r="N35" s="249">
        <v>0</v>
      </c>
      <c r="O35" s="249">
        <v>5.0000000000000001E-3</v>
      </c>
      <c r="P35" s="249">
        <v>0</v>
      </c>
      <c r="Q35" s="249">
        <v>0</v>
      </c>
      <c r="R35" s="190"/>
    </row>
    <row r="36" spans="1:41" s="34" customFormat="1" ht="12.75" x14ac:dyDescent="0.2">
      <c r="A36" s="68"/>
      <c r="B36" s="126"/>
      <c r="C36" s="49"/>
      <c r="D36" s="63"/>
      <c r="E36" s="129"/>
      <c r="F36" s="58"/>
      <c r="G36" s="100"/>
      <c r="H36" s="297"/>
      <c r="I36" s="298"/>
      <c r="J36" s="202"/>
      <c r="K36" s="199"/>
      <c r="L36" s="203"/>
      <c r="M36" s="232"/>
      <c r="N36" s="204"/>
      <c r="O36" s="204"/>
      <c r="P36" s="204"/>
      <c r="Q36" s="204"/>
      <c r="R36" s="190"/>
    </row>
    <row r="37" spans="1:41" s="54" customFormat="1" ht="16.5" x14ac:dyDescent="0.2">
      <c r="A37" s="20"/>
      <c r="B37" s="126"/>
      <c r="C37" s="157" t="s">
        <v>18</v>
      </c>
      <c r="D37" s="55"/>
      <c r="E37" s="64"/>
      <c r="F37" s="57"/>
      <c r="G37" s="100"/>
      <c r="H37" s="297"/>
      <c r="I37" s="298"/>
      <c r="J37" s="173"/>
      <c r="K37" s="173"/>
      <c r="L37" s="173"/>
      <c r="M37" s="232"/>
      <c r="N37" s="165" t="s">
        <v>127</v>
      </c>
      <c r="O37" s="165" t="s">
        <v>128</v>
      </c>
      <c r="P37" s="165" t="s">
        <v>129</v>
      </c>
      <c r="Q37" s="165" t="s">
        <v>130</v>
      </c>
      <c r="R37" s="190"/>
    </row>
    <row r="38" spans="1:41" s="20" customFormat="1" ht="33.75" x14ac:dyDescent="0.2">
      <c r="A38" s="75"/>
      <c r="B38" s="59" t="s">
        <v>4</v>
      </c>
      <c r="C38" s="65"/>
      <c r="D38" s="61" t="s">
        <v>15</v>
      </c>
      <c r="E38" s="24" t="s">
        <v>16</v>
      </c>
      <c r="F38" s="62" t="s">
        <v>17</v>
      </c>
      <c r="G38" s="100"/>
      <c r="H38" s="297"/>
      <c r="I38" s="298"/>
      <c r="J38" s="182" t="s">
        <v>9</v>
      </c>
      <c r="K38" s="183" t="s">
        <v>10</v>
      </c>
      <c r="L38" s="184"/>
      <c r="M38" s="233"/>
      <c r="N38" s="185" t="s">
        <v>16</v>
      </c>
      <c r="O38" s="185" t="s">
        <v>16</v>
      </c>
      <c r="P38" s="185" t="s">
        <v>16</v>
      </c>
      <c r="Q38" s="185" t="s">
        <v>16</v>
      </c>
      <c r="R38" s="190"/>
    </row>
    <row r="39" spans="1:41" s="27" customFormat="1" ht="12" x14ac:dyDescent="0.2">
      <c r="A39" s="291"/>
      <c r="B39" s="43">
        <v>0.05</v>
      </c>
      <c r="C39" s="156" t="s">
        <v>103</v>
      </c>
      <c r="D39" s="160"/>
      <c r="E39" s="39" t="s">
        <v>154</v>
      </c>
      <c r="F39" s="40" t="s">
        <v>154</v>
      </c>
      <c r="G39" s="100"/>
      <c r="H39" s="297"/>
      <c r="I39" s="298"/>
      <c r="J39" s="250" t="str">
        <f>F39</f>
        <v>...%</v>
      </c>
      <c r="K39" s="251" t="e">
        <f>1+(1*J39)</f>
        <v>#VALUE!</v>
      </c>
      <c r="L39" s="189" t="e">
        <f>F39-E39</f>
        <v>#VALUE!</v>
      </c>
      <c r="M39" s="233"/>
      <c r="N39" s="249">
        <v>0</v>
      </c>
      <c r="O39" s="249">
        <v>5.0000000000000001E-4</v>
      </c>
      <c r="P39" s="249">
        <v>0</v>
      </c>
      <c r="Q39" s="249">
        <v>0</v>
      </c>
      <c r="R39" s="190"/>
    </row>
    <row r="40" spans="1:41" s="20" customFormat="1" ht="11.25" x14ac:dyDescent="0.2">
      <c r="A40" s="291"/>
      <c r="B40" s="70"/>
      <c r="C40" s="71"/>
      <c r="D40" s="72"/>
      <c r="E40" s="73"/>
      <c r="F40" s="74"/>
      <c r="G40" s="100"/>
      <c r="H40" s="297"/>
      <c r="I40" s="298"/>
      <c r="J40" s="234"/>
      <c r="K40" s="235"/>
      <c r="L40" s="236"/>
      <c r="M40" s="237"/>
      <c r="N40" s="205"/>
      <c r="O40" s="205"/>
      <c r="P40" s="205"/>
      <c r="Q40" s="205"/>
      <c r="R40" s="190"/>
    </row>
    <row r="41" spans="1:41" s="76" customFormat="1" ht="21.95" customHeight="1" x14ac:dyDescent="0.2">
      <c r="A41" s="291"/>
      <c r="B41" s="567" t="s">
        <v>120</v>
      </c>
      <c r="C41" s="567"/>
      <c r="D41" s="567"/>
      <c r="E41" s="567"/>
      <c r="F41" s="567"/>
      <c r="G41" s="100"/>
      <c r="H41" s="297"/>
      <c r="I41" s="298"/>
      <c r="J41" s="209"/>
      <c r="K41" s="209"/>
      <c r="L41" s="209"/>
      <c r="M41" s="222"/>
      <c r="N41" s="281"/>
      <c r="O41" s="282"/>
      <c r="P41" s="210"/>
      <c r="Q41" s="210"/>
      <c r="R41" s="190"/>
    </row>
    <row r="42" spans="1:41" s="76" customFormat="1" ht="33" customHeight="1" x14ac:dyDescent="0.2">
      <c r="A42" s="290"/>
      <c r="B42" s="567" t="s">
        <v>42</v>
      </c>
      <c r="C42" s="567"/>
      <c r="D42" s="567"/>
      <c r="E42" s="567"/>
      <c r="F42" s="567"/>
      <c r="G42" s="100"/>
      <c r="H42" s="297"/>
      <c r="I42" s="298"/>
      <c r="J42" s="234"/>
      <c r="K42" s="235"/>
      <c r="L42" s="236"/>
      <c r="M42" s="222"/>
      <c r="N42" s="281"/>
      <c r="O42" s="282"/>
      <c r="P42" s="210"/>
      <c r="Q42" s="210"/>
      <c r="R42" s="190"/>
    </row>
    <row r="43" spans="1:41" s="78" customFormat="1" ht="12" x14ac:dyDescent="0.2">
      <c r="A43" s="290"/>
      <c r="B43" s="565" t="s">
        <v>133</v>
      </c>
      <c r="C43" s="565"/>
      <c r="D43" s="565"/>
      <c r="E43" s="565"/>
      <c r="F43" s="565"/>
      <c r="G43" s="100"/>
      <c r="H43" s="297"/>
      <c r="I43" s="298"/>
      <c r="J43" s="234"/>
      <c r="K43" s="235"/>
      <c r="L43" s="236"/>
      <c r="M43" s="238"/>
      <c r="N43" s="281"/>
      <c r="O43" s="282"/>
      <c r="P43" s="210"/>
      <c r="Q43" s="210"/>
      <c r="R43" s="190"/>
    </row>
    <row r="44" spans="1:41" s="32" customFormat="1" ht="21.95" customHeight="1" x14ac:dyDescent="0.2">
      <c r="A44" s="294"/>
      <c r="B44" s="566" t="s">
        <v>119</v>
      </c>
      <c r="C44" s="566"/>
      <c r="D44" s="566"/>
      <c r="E44" s="566"/>
      <c r="F44" s="566"/>
      <c r="G44" s="100"/>
      <c r="H44" s="297"/>
      <c r="I44" s="298"/>
      <c r="J44" s="234"/>
      <c r="K44" s="235"/>
      <c r="L44" s="236"/>
      <c r="M44" s="239"/>
      <c r="N44" s="281"/>
      <c r="O44" s="282"/>
      <c r="P44" s="210"/>
      <c r="Q44" s="210"/>
      <c r="R44" s="190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s="32" customFormat="1" ht="21.95" customHeight="1" x14ac:dyDescent="0.2">
      <c r="A45" s="294"/>
      <c r="B45" s="566" t="s">
        <v>20</v>
      </c>
      <c r="C45" s="566"/>
      <c r="D45" s="566"/>
      <c r="E45" s="566"/>
      <c r="F45" s="566"/>
      <c r="G45" s="100"/>
      <c r="H45" s="297"/>
      <c r="I45" s="298"/>
      <c r="J45" s="234"/>
      <c r="K45" s="235"/>
      <c r="L45" s="236"/>
      <c r="M45" s="239"/>
      <c r="N45" s="281"/>
      <c r="O45" s="282"/>
      <c r="P45" s="210"/>
      <c r="Q45" s="210"/>
      <c r="R45" s="190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s="155" customFormat="1" x14ac:dyDescent="0.25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</row>
    <row r="47" spans="1:41" s="155" customFormat="1" x14ac:dyDescent="0.25">
      <c r="A47" s="260"/>
      <c r="B47" s="260"/>
      <c r="N47" s="245"/>
      <c r="O47" s="245"/>
      <c r="P47" s="245"/>
      <c r="Q47" s="245"/>
    </row>
    <row r="48" spans="1:41" s="155" customFormat="1" x14ac:dyDescent="0.25">
      <c r="A48" s="260"/>
      <c r="B48" s="260"/>
      <c r="N48" s="245"/>
      <c r="O48" s="245"/>
      <c r="P48" s="245"/>
      <c r="Q48" s="245"/>
    </row>
    <row r="49" spans="1:18" s="155" customFormat="1" x14ac:dyDescent="0.25">
      <c r="N49" s="245"/>
      <c r="O49" s="245"/>
      <c r="P49" s="245"/>
      <c r="Q49" s="245"/>
    </row>
    <row r="50" spans="1:18" s="155" customFormat="1" x14ac:dyDescent="0.25">
      <c r="A50" s="260"/>
      <c r="B50" s="260"/>
      <c r="N50" s="245"/>
      <c r="O50" s="245"/>
      <c r="P50" s="245"/>
      <c r="Q50" s="245"/>
    </row>
    <row r="51" spans="1:18" s="155" customFormat="1" x14ac:dyDescent="0.25">
      <c r="A51" s="260"/>
      <c r="B51" s="260"/>
      <c r="N51" s="245"/>
      <c r="O51" s="245"/>
      <c r="P51" s="245"/>
      <c r="Q51" s="245"/>
    </row>
    <row r="52" spans="1:18" s="155" customFormat="1" x14ac:dyDescent="0.25">
      <c r="A52" s="260"/>
      <c r="B52" s="260"/>
      <c r="N52" s="245"/>
      <c r="O52" s="245"/>
      <c r="P52" s="245"/>
      <c r="Q52" s="245"/>
    </row>
    <row r="53" spans="1:18" s="155" customFormat="1" x14ac:dyDescent="0.25">
      <c r="A53" s="260"/>
      <c r="B53" s="260"/>
      <c r="N53" s="245"/>
      <c r="O53" s="245"/>
      <c r="P53" s="245"/>
      <c r="Q53" s="245"/>
    </row>
    <row r="54" spans="1:18" s="155" customFormat="1" x14ac:dyDescent="0.25">
      <c r="A54" s="260"/>
      <c r="B54" s="260"/>
      <c r="N54" s="245"/>
      <c r="O54" s="245"/>
      <c r="P54" s="245"/>
      <c r="Q54" s="245"/>
    </row>
    <row r="55" spans="1:18" s="155" customFormat="1" x14ac:dyDescent="0.25">
      <c r="A55" s="260"/>
      <c r="B55" s="260"/>
      <c r="N55" s="245"/>
      <c r="O55" s="245"/>
      <c r="P55" s="245"/>
      <c r="Q55" s="245"/>
    </row>
    <row r="56" spans="1:18" s="155" customFormat="1" x14ac:dyDescent="0.25">
      <c r="A56" s="260"/>
      <c r="B56" s="260"/>
      <c r="N56" s="245"/>
      <c r="O56" s="245"/>
      <c r="P56" s="245"/>
      <c r="Q56" s="245"/>
    </row>
    <row r="57" spans="1:18" s="155" customFormat="1" x14ac:dyDescent="0.25">
      <c r="A57" s="260"/>
      <c r="B57" s="260"/>
      <c r="N57" s="245"/>
      <c r="O57" s="245"/>
      <c r="P57" s="245"/>
      <c r="Q57" s="245"/>
    </row>
    <row r="58" spans="1:18" s="155" customFormat="1" x14ac:dyDescent="0.25">
      <c r="A58" s="260"/>
      <c r="B58" s="260"/>
      <c r="N58" s="245"/>
      <c r="O58" s="245"/>
      <c r="P58" s="245"/>
      <c r="Q58" s="245"/>
    </row>
    <row r="59" spans="1:18" s="155" customFormat="1" x14ac:dyDescent="0.25">
      <c r="A59" s="260"/>
      <c r="B59" s="260"/>
      <c r="I59"/>
      <c r="N59" s="166"/>
      <c r="O59" s="166"/>
      <c r="P59" s="166"/>
      <c r="Q59" s="166"/>
      <c r="R59"/>
    </row>
    <row r="60" spans="1:18" s="155" customFormat="1" x14ac:dyDescent="0.25">
      <c r="A60" s="260"/>
      <c r="B60" s="260"/>
      <c r="I60"/>
      <c r="N60" s="166"/>
      <c r="O60" s="166"/>
      <c r="P60" s="166"/>
      <c r="Q60" s="166"/>
      <c r="R60"/>
    </row>
    <row r="61" spans="1:18" s="155" customFormat="1" x14ac:dyDescent="0.25">
      <c r="A61" s="260"/>
      <c r="B61" s="260"/>
      <c r="I61"/>
      <c r="N61" s="166"/>
      <c r="O61" s="166"/>
      <c r="P61" s="166"/>
      <c r="Q61" s="166"/>
      <c r="R61"/>
    </row>
    <row r="62" spans="1:18" s="155" customFormat="1" x14ac:dyDescent="0.25">
      <c r="A62" s="260"/>
      <c r="B62" s="260"/>
      <c r="I62"/>
      <c r="N62" s="166"/>
      <c r="O62" s="166"/>
      <c r="P62" s="166"/>
      <c r="Q62" s="166"/>
      <c r="R62"/>
    </row>
    <row r="63" spans="1:18" s="155" customFormat="1" x14ac:dyDescent="0.25">
      <c r="A63" s="260"/>
      <c r="B63" s="260"/>
      <c r="I63"/>
      <c r="N63" s="166"/>
      <c r="O63" s="166"/>
      <c r="P63" s="166"/>
      <c r="Q63" s="166"/>
      <c r="R63"/>
    </row>
    <row r="64" spans="1:18" s="155" customFormat="1" x14ac:dyDescent="0.25">
      <c r="A64" s="260"/>
      <c r="B64" s="260"/>
      <c r="I64"/>
      <c r="N64" s="166"/>
      <c r="O64" s="166"/>
      <c r="P64" s="166"/>
      <c r="Q64" s="166"/>
      <c r="R64"/>
    </row>
    <row r="65" spans="1:18" s="155" customFormat="1" x14ac:dyDescent="0.25">
      <c r="A65" s="260"/>
      <c r="B65" s="260"/>
      <c r="I65"/>
      <c r="N65" s="166"/>
      <c r="O65" s="166"/>
      <c r="P65" s="166"/>
      <c r="Q65" s="166"/>
      <c r="R65"/>
    </row>
    <row r="66" spans="1:18" x14ac:dyDescent="0.25">
      <c r="A66" s="260"/>
    </row>
    <row r="67" spans="1:18" x14ac:dyDescent="0.25">
      <c r="A67" s="260"/>
    </row>
    <row r="68" spans="1:18" x14ac:dyDescent="0.25">
      <c r="A68" s="260"/>
    </row>
    <row r="69" spans="1:18" x14ac:dyDescent="0.25">
      <c r="A69" s="260"/>
    </row>
    <row r="70" spans="1:18" x14ac:dyDescent="0.25">
      <c r="A70" s="260"/>
    </row>
    <row r="71" spans="1:18" x14ac:dyDescent="0.25">
      <c r="A71" s="260"/>
    </row>
    <row r="72" spans="1:18" x14ac:dyDescent="0.25">
      <c r="A72" s="260"/>
    </row>
    <row r="73" spans="1:18" x14ac:dyDescent="0.25">
      <c r="A73" s="260"/>
    </row>
    <row r="74" spans="1:18" x14ac:dyDescent="0.25">
      <c r="A74" s="260"/>
    </row>
    <row r="75" spans="1:18" x14ac:dyDescent="0.25">
      <c r="A75" s="260"/>
    </row>
    <row r="76" spans="1:18" x14ac:dyDescent="0.25">
      <c r="A76" s="260"/>
    </row>
    <row r="77" spans="1:18" x14ac:dyDescent="0.25">
      <c r="A77" s="260"/>
    </row>
    <row r="78" spans="1:18" x14ac:dyDescent="0.25">
      <c r="A78" s="260"/>
    </row>
    <row r="79" spans="1:18" x14ac:dyDescent="0.25">
      <c r="A79" s="260"/>
    </row>
    <row r="80" spans="1:18" x14ac:dyDescent="0.25">
      <c r="A80" s="260"/>
    </row>
    <row r="81" spans="1:1" x14ac:dyDescent="0.25">
      <c r="A81" s="260"/>
    </row>
    <row r="82" spans="1:1" x14ac:dyDescent="0.25">
      <c r="A82" s="260"/>
    </row>
    <row r="83" spans="1:1" x14ac:dyDescent="0.25">
      <c r="A83" s="155"/>
    </row>
    <row r="84" spans="1:1" x14ac:dyDescent="0.25">
      <c r="A84" s="155"/>
    </row>
    <row r="85" spans="1:1" x14ac:dyDescent="0.25">
      <c r="A85" s="155"/>
    </row>
    <row r="86" spans="1:1" x14ac:dyDescent="0.25">
      <c r="A86" s="155"/>
    </row>
    <row r="87" spans="1:1" x14ac:dyDescent="0.25">
      <c r="A87" s="155"/>
    </row>
    <row r="88" spans="1:1" x14ac:dyDescent="0.25">
      <c r="A88" s="155"/>
    </row>
  </sheetData>
  <protectedRanges>
    <protectedRange sqref="J35:J36 J27 J39 H10 H22:H27" name="Interval3_1_3"/>
    <protectedRange sqref="H8:H9" name="Interval3_1_1_1"/>
    <protectedRange sqref="A46:R46" name="Interval3_1_2"/>
    <protectedRange sqref="A36" name="Interval3_1_1"/>
  </protectedRanges>
  <mergeCells count="5">
    <mergeCell ref="B44:F44"/>
    <mergeCell ref="B45:F45"/>
    <mergeCell ref="B41:F41"/>
    <mergeCell ref="B42:F42"/>
    <mergeCell ref="B43:F43"/>
  </mergeCells>
  <conditionalFormatting sqref="L8 L30:L31">
    <cfRule type="cellIs" dxfId="253" priority="134" operator="lessThan">
      <formula>0</formula>
    </cfRule>
  </conditionalFormatting>
  <conditionalFormatting sqref="L9">
    <cfRule type="cellIs" dxfId="252" priority="132" operator="lessThan">
      <formula>0</formula>
    </cfRule>
  </conditionalFormatting>
  <conditionalFormatting sqref="L10">
    <cfRule type="cellIs" dxfId="251" priority="26" operator="lessThan">
      <formula>0</formula>
    </cfRule>
  </conditionalFormatting>
  <conditionalFormatting sqref="L11">
    <cfRule type="cellIs" dxfId="250" priority="25" operator="lessThan">
      <formula>0</formula>
    </cfRule>
  </conditionalFormatting>
  <conditionalFormatting sqref="L12">
    <cfRule type="cellIs" dxfId="249" priority="24" operator="lessThan">
      <formula>0</formula>
    </cfRule>
  </conditionalFormatting>
  <conditionalFormatting sqref="L13">
    <cfRule type="cellIs" dxfId="248" priority="23" operator="lessThan">
      <formula>0</formula>
    </cfRule>
  </conditionalFormatting>
  <conditionalFormatting sqref="L14">
    <cfRule type="cellIs" dxfId="247" priority="22" operator="lessThan">
      <formula>0</formula>
    </cfRule>
  </conditionalFormatting>
  <conditionalFormatting sqref="L15">
    <cfRule type="cellIs" dxfId="246" priority="21" operator="lessThan">
      <formula>0</formula>
    </cfRule>
  </conditionalFormatting>
  <conditionalFormatting sqref="L16">
    <cfRule type="cellIs" dxfId="245" priority="20" operator="lessThan">
      <formula>0</formula>
    </cfRule>
  </conditionalFormatting>
  <conditionalFormatting sqref="L17">
    <cfRule type="cellIs" dxfId="244" priority="19" operator="lessThan">
      <formula>0</formula>
    </cfRule>
  </conditionalFormatting>
  <conditionalFormatting sqref="L18">
    <cfRule type="cellIs" dxfId="243" priority="18" operator="lessThan">
      <formula>0</formula>
    </cfRule>
  </conditionalFormatting>
  <conditionalFormatting sqref="L19">
    <cfRule type="cellIs" dxfId="242" priority="17" operator="lessThan">
      <formula>0</formula>
    </cfRule>
  </conditionalFormatting>
  <conditionalFormatting sqref="L20">
    <cfRule type="cellIs" dxfId="241" priority="16" operator="lessThan">
      <formula>0</formula>
    </cfRule>
  </conditionalFormatting>
  <conditionalFormatting sqref="L21">
    <cfRule type="cellIs" dxfId="240" priority="15" operator="lessThan">
      <formula>0</formula>
    </cfRule>
  </conditionalFormatting>
  <conditionalFormatting sqref="L22">
    <cfRule type="cellIs" dxfId="239" priority="14" operator="lessThan">
      <formula>0</formula>
    </cfRule>
  </conditionalFormatting>
  <conditionalFormatting sqref="L23">
    <cfRule type="cellIs" dxfId="238" priority="13" operator="lessThan">
      <formula>0</formula>
    </cfRule>
  </conditionalFormatting>
  <conditionalFormatting sqref="L24">
    <cfRule type="cellIs" dxfId="237" priority="12" operator="lessThan">
      <formula>0</formula>
    </cfRule>
  </conditionalFormatting>
  <conditionalFormatting sqref="L25">
    <cfRule type="cellIs" dxfId="236" priority="11" operator="lessThan">
      <formula>0</formula>
    </cfRule>
  </conditionalFormatting>
  <conditionalFormatting sqref="L26">
    <cfRule type="cellIs" dxfId="235" priority="10" operator="lessThan">
      <formula>0</formula>
    </cfRule>
  </conditionalFormatting>
  <conditionalFormatting sqref="L35">
    <cfRule type="cellIs" dxfId="234" priority="3" operator="greaterThan">
      <formula>0</formula>
    </cfRule>
  </conditionalFormatting>
  <conditionalFormatting sqref="L39">
    <cfRule type="cellIs" dxfId="233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&amp;R&amp;F; &amp;A; &amp;P de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F69"/>
  <sheetViews>
    <sheetView topLeftCell="A61" workbookViewId="0">
      <selection activeCell="C3" sqref="C3:F69"/>
    </sheetView>
  </sheetViews>
  <sheetFormatPr defaultColWidth="8.85546875" defaultRowHeight="15" x14ac:dyDescent="0.25"/>
  <cols>
    <col min="3" max="4" width="23.5703125" customWidth="1"/>
    <col min="5" max="6" width="10.85546875" customWidth="1"/>
  </cols>
  <sheetData>
    <row r="3" spans="3:6" ht="22.5" x14ac:dyDescent="0.25">
      <c r="C3" s="22" t="s">
        <v>5</v>
      </c>
      <c r="D3" s="23" t="s">
        <v>6</v>
      </c>
      <c r="E3" s="36" t="s">
        <v>124</v>
      </c>
      <c r="F3" s="36" t="s">
        <v>137</v>
      </c>
    </row>
    <row r="4" spans="3:6" ht="22.5" x14ac:dyDescent="0.25">
      <c r="C4" s="116" t="s">
        <v>43</v>
      </c>
      <c r="D4" s="88" t="s">
        <v>44</v>
      </c>
      <c r="E4" s="117">
        <v>884</v>
      </c>
      <c r="F4" s="247" t="s">
        <v>125</v>
      </c>
    </row>
    <row r="5" spans="3:6" ht="22.5" x14ac:dyDescent="0.25">
      <c r="C5" s="116" t="s">
        <v>43</v>
      </c>
      <c r="D5" s="88" t="s">
        <v>45</v>
      </c>
      <c r="E5" s="117">
        <v>420</v>
      </c>
      <c r="F5" s="247" t="s">
        <v>125</v>
      </c>
    </row>
    <row r="6" spans="3:6" x14ac:dyDescent="0.25">
      <c r="C6" s="116"/>
      <c r="D6" s="119"/>
      <c r="E6" s="120"/>
      <c r="F6" s="120"/>
    </row>
    <row r="7" spans="3:6" ht="22.5" x14ac:dyDescent="0.25">
      <c r="C7" s="116" t="s">
        <v>46</v>
      </c>
      <c r="D7" s="88" t="s">
        <v>47</v>
      </c>
      <c r="E7" s="117">
        <v>276</v>
      </c>
      <c r="F7" s="247" t="s">
        <v>125</v>
      </c>
    </row>
    <row r="8" spans="3:6" x14ac:dyDescent="0.25">
      <c r="C8" s="116"/>
      <c r="D8" s="119"/>
      <c r="E8" s="120"/>
      <c r="F8" s="120"/>
    </row>
    <row r="9" spans="3:6" ht="22.5" x14ac:dyDescent="0.25">
      <c r="C9" s="116" t="s">
        <v>48</v>
      </c>
      <c r="D9" s="88" t="s">
        <v>47</v>
      </c>
      <c r="E9" s="117">
        <v>104</v>
      </c>
      <c r="F9" s="247" t="s">
        <v>125</v>
      </c>
    </row>
    <row r="10" spans="3:6" x14ac:dyDescent="0.25">
      <c r="C10" s="116"/>
      <c r="D10" s="119"/>
      <c r="E10" s="120"/>
      <c r="F10" s="120"/>
    </row>
    <row r="11" spans="3:6" ht="22.5" x14ac:dyDescent="0.25">
      <c r="C11" s="116" t="s">
        <v>49</v>
      </c>
      <c r="D11" s="88" t="s">
        <v>47</v>
      </c>
      <c r="E11" s="117">
        <v>120</v>
      </c>
      <c r="F11" s="247" t="s">
        <v>125</v>
      </c>
    </row>
    <row r="12" spans="3:6" x14ac:dyDescent="0.25">
      <c r="C12" s="116"/>
      <c r="D12" s="119"/>
      <c r="E12" s="120"/>
      <c r="F12" s="120"/>
    </row>
    <row r="13" spans="3:6" ht="45" x14ac:dyDescent="0.25">
      <c r="C13" s="116" t="s">
        <v>50</v>
      </c>
      <c r="D13" s="88" t="s">
        <v>51</v>
      </c>
      <c r="E13" s="117">
        <v>2200</v>
      </c>
      <c r="F13" s="247" t="s">
        <v>125</v>
      </c>
    </row>
    <row r="14" spans="3:6" ht="45" x14ac:dyDescent="0.25">
      <c r="C14" s="116" t="s">
        <v>50</v>
      </c>
      <c r="D14" s="88" t="s">
        <v>52</v>
      </c>
      <c r="E14" s="117">
        <v>1475</v>
      </c>
      <c r="F14" s="247" t="s">
        <v>125</v>
      </c>
    </row>
    <row r="15" spans="3:6" x14ac:dyDescent="0.25">
      <c r="C15" s="116"/>
      <c r="D15" s="119"/>
      <c r="E15" s="120"/>
      <c r="F15" s="120"/>
    </row>
    <row r="16" spans="3:6" ht="22.5" x14ac:dyDescent="0.25">
      <c r="C16" s="116" t="s">
        <v>53</v>
      </c>
      <c r="D16" s="88" t="s">
        <v>54</v>
      </c>
      <c r="E16" s="117">
        <v>485</v>
      </c>
      <c r="F16" s="247" t="s">
        <v>125</v>
      </c>
    </row>
    <row r="17" spans="3:6" ht="33.75" x14ac:dyDescent="0.25">
      <c r="C17" s="116" t="s">
        <v>53</v>
      </c>
      <c r="D17" s="88" t="s">
        <v>55</v>
      </c>
      <c r="E17" s="117">
        <v>270</v>
      </c>
      <c r="F17" s="247" t="s">
        <v>125</v>
      </c>
    </row>
    <row r="18" spans="3:6" x14ac:dyDescent="0.25">
      <c r="C18" s="116"/>
      <c r="D18" s="119"/>
      <c r="E18" s="120"/>
      <c r="F18" s="120"/>
    </row>
    <row r="19" spans="3:6" ht="33.75" x14ac:dyDescent="0.25">
      <c r="C19" s="116" t="s">
        <v>56</v>
      </c>
      <c r="D19" s="88" t="s">
        <v>57</v>
      </c>
      <c r="E19" s="117">
        <v>570</v>
      </c>
      <c r="F19" s="247" t="s">
        <v>125</v>
      </c>
    </row>
    <row r="20" spans="3:6" ht="33.75" x14ac:dyDescent="0.25">
      <c r="C20" s="116" t="s">
        <v>56</v>
      </c>
      <c r="D20" s="88" t="s">
        <v>55</v>
      </c>
      <c r="E20" s="117">
        <v>325</v>
      </c>
      <c r="F20" s="247" t="s">
        <v>125</v>
      </c>
    </row>
    <row r="21" spans="3:6" x14ac:dyDescent="0.25">
      <c r="C21" s="116"/>
      <c r="D21" s="119"/>
      <c r="E21" s="120"/>
      <c r="F21" s="120"/>
    </row>
    <row r="22" spans="3:6" ht="22.5" x14ac:dyDescent="0.25">
      <c r="C22" s="116" t="s">
        <v>58</v>
      </c>
      <c r="D22" s="88" t="s">
        <v>59</v>
      </c>
      <c r="E22" s="117">
        <f>444</f>
        <v>444</v>
      </c>
      <c r="F22" s="247" t="s">
        <v>125</v>
      </c>
    </row>
    <row r="23" spans="3:6" ht="33.75" x14ac:dyDescent="0.25">
      <c r="C23" s="116" t="s">
        <v>58</v>
      </c>
      <c r="D23" s="88" t="s">
        <v>55</v>
      </c>
      <c r="E23" s="117">
        <v>287</v>
      </c>
      <c r="F23" s="247" t="s">
        <v>125</v>
      </c>
    </row>
    <row r="24" spans="3:6" x14ac:dyDescent="0.25">
      <c r="C24" s="116"/>
      <c r="D24" s="119"/>
      <c r="E24" s="120"/>
      <c r="F24" s="120"/>
    </row>
    <row r="25" spans="3:6" ht="22.5" x14ac:dyDescent="0.25">
      <c r="C25" s="116" t="s">
        <v>60</v>
      </c>
      <c r="D25" s="88" t="s">
        <v>61</v>
      </c>
      <c r="E25" s="117">
        <v>1320</v>
      </c>
      <c r="F25" s="247" t="s">
        <v>125</v>
      </c>
    </row>
    <row r="26" spans="3:6" ht="22.5" x14ac:dyDescent="0.25">
      <c r="C26" s="116" t="s">
        <v>60</v>
      </c>
      <c r="D26" s="88" t="s">
        <v>62</v>
      </c>
      <c r="E26" s="117">
        <v>440</v>
      </c>
      <c r="F26" s="247" t="s">
        <v>125</v>
      </c>
    </row>
    <row r="27" spans="3:6" x14ac:dyDescent="0.25">
      <c r="C27" s="116"/>
      <c r="D27" s="119"/>
      <c r="E27" s="120"/>
      <c r="F27" s="120"/>
    </row>
    <row r="28" spans="3:6" ht="22.5" x14ac:dyDescent="0.25">
      <c r="C28" s="116" t="s">
        <v>63</v>
      </c>
      <c r="D28" s="88" t="s">
        <v>64</v>
      </c>
      <c r="E28" s="117">
        <v>349</v>
      </c>
      <c r="F28" s="247" t="s">
        <v>125</v>
      </c>
    </row>
    <row r="29" spans="3:6" ht="33.75" x14ac:dyDescent="0.25">
      <c r="C29" s="116" t="s">
        <v>63</v>
      </c>
      <c r="D29" s="88" t="s">
        <v>55</v>
      </c>
      <c r="E29" s="117">
        <v>229</v>
      </c>
      <c r="F29" s="247" t="s">
        <v>125</v>
      </c>
    </row>
    <row r="30" spans="3:6" x14ac:dyDescent="0.25">
      <c r="C30" s="116"/>
      <c r="D30" s="119"/>
      <c r="E30" s="120"/>
      <c r="F30" s="120"/>
    </row>
    <row r="31" spans="3:6" ht="22.5" x14ac:dyDescent="0.25">
      <c r="C31" s="116" t="s">
        <v>65</v>
      </c>
      <c r="D31" s="88" t="s">
        <v>59</v>
      </c>
      <c r="E31" s="117">
        <v>743</v>
      </c>
      <c r="F31" s="247" t="s">
        <v>125</v>
      </c>
    </row>
    <row r="32" spans="3:6" ht="22.5" x14ac:dyDescent="0.25">
      <c r="C32" s="116" t="s">
        <v>65</v>
      </c>
      <c r="D32" s="88" t="s">
        <v>66</v>
      </c>
      <c r="E32" s="117">
        <v>572</v>
      </c>
      <c r="F32" s="247" t="s">
        <v>125</v>
      </c>
    </row>
    <row r="33" spans="3:6" x14ac:dyDescent="0.25">
      <c r="C33" s="116"/>
      <c r="D33" s="119"/>
      <c r="E33" s="120"/>
      <c r="F33" s="120"/>
    </row>
    <row r="34" spans="3:6" ht="22.5" x14ac:dyDescent="0.25">
      <c r="C34" s="116" t="s">
        <v>68</v>
      </c>
      <c r="D34" s="88" t="s">
        <v>59</v>
      </c>
      <c r="E34" s="117">
        <v>273</v>
      </c>
      <c r="F34" s="247" t="s">
        <v>125</v>
      </c>
    </row>
    <row r="35" spans="3:6" ht="22.5" x14ac:dyDescent="0.25">
      <c r="C35" s="116" t="s">
        <v>68</v>
      </c>
      <c r="D35" s="88" t="s">
        <v>69</v>
      </c>
      <c r="E35" s="117">
        <v>273</v>
      </c>
      <c r="F35" s="247" t="s">
        <v>125</v>
      </c>
    </row>
    <row r="36" spans="3:6" x14ac:dyDescent="0.25">
      <c r="C36" s="116"/>
      <c r="D36" s="119"/>
      <c r="E36" s="120"/>
      <c r="F36" s="120"/>
    </row>
    <row r="37" spans="3:6" ht="22.5" x14ac:dyDescent="0.25">
      <c r="C37" s="116" t="s">
        <v>71</v>
      </c>
      <c r="D37" s="88" t="s">
        <v>54</v>
      </c>
      <c r="E37" s="117">
        <f>228+33+26+29+40</f>
        <v>356</v>
      </c>
      <c r="F37" s="247" t="s">
        <v>125</v>
      </c>
    </row>
    <row r="38" spans="3:6" ht="22.5" x14ac:dyDescent="0.25">
      <c r="C38" s="116" t="s">
        <v>71</v>
      </c>
      <c r="D38" s="88" t="s">
        <v>66</v>
      </c>
      <c r="E38" s="117">
        <f>163+30+24+23+36</f>
        <v>276</v>
      </c>
      <c r="F38" s="247" t="s">
        <v>125</v>
      </c>
    </row>
    <row r="39" spans="3:6" x14ac:dyDescent="0.25">
      <c r="C39" s="116"/>
      <c r="D39" s="119"/>
      <c r="E39" s="120"/>
      <c r="F39" s="120"/>
    </row>
    <row r="40" spans="3:6" ht="22.5" x14ac:dyDescent="0.25">
      <c r="C40" s="116" t="s">
        <v>73</v>
      </c>
      <c r="D40" s="88" t="s">
        <v>54</v>
      </c>
      <c r="E40" s="117">
        <v>632</v>
      </c>
      <c r="F40" s="247" t="s">
        <v>125</v>
      </c>
    </row>
    <row r="41" spans="3:6" ht="22.5" x14ac:dyDescent="0.25">
      <c r="C41" s="116" t="s">
        <v>73</v>
      </c>
      <c r="D41" s="88" t="s">
        <v>74</v>
      </c>
      <c r="E41" s="117">
        <v>454</v>
      </c>
      <c r="F41" s="247" t="s">
        <v>125</v>
      </c>
    </row>
    <row r="42" spans="3:6" x14ac:dyDescent="0.25">
      <c r="C42" s="116"/>
      <c r="D42" s="119"/>
      <c r="E42" s="120"/>
      <c r="F42" s="120"/>
    </row>
    <row r="43" spans="3:6" ht="22.5" x14ac:dyDescent="0.25">
      <c r="C43" s="116" t="s">
        <v>76</v>
      </c>
      <c r="D43" s="88" t="s">
        <v>54</v>
      </c>
      <c r="E43" s="117">
        <v>1000</v>
      </c>
      <c r="F43" s="247" t="s">
        <v>125</v>
      </c>
    </row>
    <row r="44" spans="3:6" ht="22.5" x14ac:dyDescent="0.25">
      <c r="C44" s="116" t="s">
        <v>76</v>
      </c>
      <c r="D44" s="88" t="s">
        <v>77</v>
      </c>
      <c r="E44" s="117">
        <v>719</v>
      </c>
      <c r="F44" s="247" t="s">
        <v>125</v>
      </c>
    </row>
    <row r="45" spans="3:6" x14ac:dyDescent="0.25">
      <c r="C45" s="116"/>
      <c r="D45" s="119"/>
      <c r="E45" s="120"/>
      <c r="F45" s="120"/>
    </row>
    <row r="46" spans="3:6" ht="22.5" x14ac:dyDescent="0.25">
      <c r="C46" s="116" t="s">
        <v>79</v>
      </c>
      <c r="D46" s="88" t="s">
        <v>44</v>
      </c>
      <c r="E46" s="117">
        <f>70+13+13</f>
        <v>96</v>
      </c>
      <c r="F46" s="247" t="s">
        <v>125</v>
      </c>
    </row>
    <row r="47" spans="3:6" ht="22.5" x14ac:dyDescent="0.25">
      <c r="C47" s="116" t="s">
        <v>79</v>
      </c>
      <c r="D47" s="88" t="s">
        <v>80</v>
      </c>
      <c r="E47" s="117">
        <f>64+12+12</f>
        <v>88</v>
      </c>
      <c r="F47" s="247" t="s">
        <v>125</v>
      </c>
    </row>
    <row r="48" spans="3:6" x14ac:dyDescent="0.25">
      <c r="C48" s="116"/>
      <c r="D48" s="119"/>
      <c r="E48" s="120"/>
      <c r="F48" s="120"/>
    </row>
    <row r="49" spans="3:6" ht="22.5" x14ac:dyDescent="0.25">
      <c r="C49" s="116" t="s">
        <v>82</v>
      </c>
      <c r="D49" s="88" t="s">
        <v>59</v>
      </c>
      <c r="E49" s="117">
        <f>436+70+88+54</f>
        <v>648</v>
      </c>
      <c r="F49" s="247" t="s">
        <v>125</v>
      </c>
    </row>
    <row r="50" spans="3:6" ht="22.5" x14ac:dyDescent="0.25">
      <c r="C50" s="116" t="s">
        <v>82</v>
      </c>
      <c r="D50" s="88" t="s">
        <v>83</v>
      </c>
      <c r="E50" s="117">
        <f>324+42+52+36</f>
        <v>454</v>
      </c>
      <c r="F50" s="247" t="s">
        <v>125</v>
      </c>
    </row>
    <row r="51" spans="3:6" x14ac:dyDescent="0.25">
      <c r="C51" s="116"/>
      <c r="D51" s="119"/>
      <c r="E51" s="120"/>
      <c r="F51" s="120"/>
    </row>
    <row r="52" spans="3:6" ht="33.75" x14ac:dyDescent="0.25">
      <c r="C52" s="116" t="s">
        <v>85</v>
      </c>
      <c r="D52" s="88" t="s">
        <v>86</v>
      </c>
      <c r="E52" s="117">
        <v>2446</v>
      </c>
      <c r="F52" s="247" t="s">
        <v>125</v>
      </c>
    </row>
    <row r="53" spans="3:6" x14ac:dyDescent="0.25">
      <c r="C53" s="116"/>
      <c r="D53" s="119"/>
      <c r="E53" s="120"/>
      <c r="F53" s="120"/>
    </row>
    <row r="54" spans="3:6" ht="22.5" x14ac:dyDescent="0.25">
      <c r="C54" s="116" t="s">
        <v>88</v>
      </c>
      <c r="D54" s="88" t="s">
        <v>89</v>
      </c>
      <c r="E54" s="117">
        <f>200+44+66+32</f>
        <v>342</v>
      </c>
      <c r="F54" s="247" t="s">
        <v>125</v>
      </c>
    </row>
    <row r="55" spans="3:6" ht="33.75" x14ac:dyDescent="0.25">
      <c r="C55" s="116" t="s">
        <v>88</v>
      </c>
      <c r="D55" s="88" t="s">
        <v>55</v>
      </c>
      <c r="E55" s="117">
        <f>148+36+48+26</f>
        <v>258</v>
      </c>
      <c r="F55" s="247" t="s">
        <v>125</v>
      </c>
    </row>
    <row r="56" spans="3:6" x14ac:dyDescent="0.25">
      <c r="C56" s="116"/>
      <c r="D56" s="119"/>
      <c r="E56" s="120"/>
      <c r="F56" s="120"/>
    </row>
    <row r="57" spans="3:6" ht="22.5" x14ac:dyDescent="0.25">
      <c r="C57" s="116" t="s">
        <v>91</v>
      </c>
      <c r="D57" s="88" t="s">
        <v>47</v>
      </c>
      <c r="E57" s="117">
        <v>275</v>
      </c>
      <c r="F57" s="247" t="s">
        <v>125</v>
      </c>
    </row>
    <row r="58" spans="3:6" x14ac:dyDescent="0.25">
      <c r="C58" s="116"/>
      <c r="D58" s="119"/>
      <c r="E58" s="120"/>
      <c r="F58" s="120"/>
    </row>
    <row r="59" spans="3:6" ht="22.5" x14ac:dyDescent="0.25">
      <c r="C59" s="116" t="s">
        <v>92</v>
      </c>
      <c r="D59" s="88" t="s">
        <v>59</v>
      </c>
      <c r="E59" s="117">
        <v>225</v>
      </c>
      <c r="F59" s="247" t="s">
        <v>125</v>
      </c>
    </row>
    <row r="60" spans="3:6" ht="22.5" x14ac:dyDescent="0.25">
      <c r="C60" s="116" t="s">
        <v>92</v>
      </c>
      <c r="D60" s="88" t="s">
        <v>93</v>
      </c>
      <c r="E60" s="117">
        <v>185</v>
      </c>
      <c r="F60" s="247" t="s">
        <v>125</v>
      </c>
    </row>
    <row r="61" spans="3:6" x14ac:dyDescent="0.25">
      <c r="C61" s="116"/>
      <c r="D61" s="119"/>
      <c r="E61" s="120"/>
      <c r="F61" s="120"/>
    </row>
    <row r="62" spans="3:6" ht="22.5" x14ac:dyDescent="0.25">
      <c r="C62" s="116" t="s">
        <v>95</v>
      </c>
      <c r="D62" s="88" t="s">
        <v>96</v>
      </c>
      <c r="E62" s="117">
        <v>95.78</v>
      </c>
      <c r="F62" s="247" t="s">
        <v>125</v>
      </c>
    </row>
    <row r="63" spans="3:6" x14ac:dyDescent="0.25">
      <c r="C63" s="116"/>
      <c r="D63" s="119"/>
      <c r="E63" s="120"/>
      <c r="F63" s="120"/>
    </row>
    <row r="64" spans="3:6" ht="22.5" x14ac:dyDescent="0.25">
      <c r="C64" s="116" t="s">
        <v>97</v>
      </c>
      <c r="D64" s="88" t="s">
        <v>44</v>
      </c>
      <c r="E64" s="117">
        <v>185</v>
      </c>
      <c r="F64" s="247" t="s">
        <v>125</v>
      </c>
    </row>
    <row r="65" spans="3:6" ht="22.5" x14ac:dyDescent="0.25">
      <c r="C65" s="116" t="s">
        <v>97</v>
      </c>
      <c r="D65" s="88" t="s">
        <v>98</v>
      </c>
      <c r="E65" s="117">
        <v>216</v>
      </c>
      <c r="F65" s="247" t="s">
        <v>125</v>
      </c>
    </row>
    <row r="66" spans="3:6" x14ac:dyDescent="0.25">
      <c r="C66" s="116"/>
      <c r="D66" s="119"/>
      <c r="E66" s="120"/>
      <c r="F66" s="120"/>
    </row>
    <row r="67" spans="3:6" x14ac:dyDescent="0.25">
      <c r="C67" s="116"/>
      <c r="D67" s="119"/>
      <c r="E67" s="120"/>
      <c r="F67" s="120"/>
    </row>
    <row r="68" spans="3:6" ht="22.5" x14ac:dyDescent="0.25">
      <c r="C68" s="116" t="s">
        <v>99</v>
      </c>
      <c r="D68" s="88" t="s">
        <v>47</v>
      </c>
      <c r="E68" s="117">
        <v>91</v>
      </c>
      <c r="F68" s="247" t="s">
        <v>125</v>
      </c>
    </row>
    <row r="69" spans="3:6" x14ac:dyDescent="0.25">
      <c r="C69" s="116"/>
      <c r="D69" s="119"/>
      <c r="E69" s="120"/>
      <c r="F69" s="1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J107"/>
  <sheetViews>
    <sheetView tabSelected="1" topLeftCell="A7" zoomScaleNormal="100" workbookViewId="0">
      <selection activeCell="O25" sqref="O25"/>
    </sheetView>
  </sheetViews>
  <sheetFormatPr defaultColWidth="8.85546875" defaultRowHeight="15" x14ac:dyDescent="0.25"/>
  <cols>
    <col min="1" max="1" width="2.5703125" customWidth="1"/>
    <col min="2" max="2" width="4.5703125" style="260" customWidth="1"/>
    <col min="3" max="3" width="19.85546875" customWidth="1"/>
    <col min="4" max="4" width="28.42578125" customWidth="1"/>
    <col min="5" max="6" width="8.5703125" customWidth="1"/>
    <col min="7" max="7" width="2.5703125" customWidth="1"/>
    <col min="8" max="9" width="10.85546875" customWidth="1"/>
    <col min="10" max="12" width="8.85546875" customWidth="1"/>
    <col min="13" max="13" width="3.5703125" customWidth="1"/>
    <col min="14" max="17" width="8.5703125" style="166" customWidth="1"/>
    <col min="18" max="18" width="8.85546875" customWidth="1"/>
    <col min="19" max="270" width="8.85546875" style="155"/>
  </cols>
  <sheetData>
    <row r="1" spans="1:270" s="155" customFormat="1" x14ac:dyDescent="0.25">
      <c r="B1" s="260"/>
      <c r="H1" s="297"/>
      <c r="I1" s="298"/>
      <c r="J1" s="167"/>
      <c r="K1" s="167"/>
      <c r="L1" s="167"/>
      <c r="M1" s="167"/>
      <c r="N1" s="168"/>
      <c r="O1" s="168"/>
      <c r="P1" s="168"/>
      <c r="Q1" s="168"/>
      <c r="R1" s="167"/>
    </row>
    <row r="2" spans="1:270" s="34" customFormat="1" ht="15" customHeight="1" x14ac:dyDescent="0.2">
      <c r="A2" s="3"/>
      <c r="B2" s="261"/>
      <c r="C2" s="2" t="s">
        <v>152</v>
      </c>
      <c r="D2" s="82"/>
      <c r="E2" s="82"/>
      <c r="F2" s="11"/>
      <c r="G2" s="3"/>
      <c r="H2" s="297"/>
      <c r="I2" s="298"/>
      <c r="J2" s="169" t="s">
        <v>19</v>
      </c>
      <c r="K2" s="170"/>
      <c r="L2" s="171"/>
      <c r="M2" s="195"/>
      <c r="N2" s="195"/>
      <c r="O2" s="195"/>
      <c r="P2" s="195"/>
      <c r="Q2" s="195"/>
      <c r="R2" s="172"/>
    </row>
    <row r="3" spans="1:270" s="34" customFormat="1" ht="15" customHeight="1" x14ac:dyDescent="0.2">
      <c r="A3" s="7"/>
      <c r="B3" s="261"/>
      <c r="C3" s="4" t="s">
        <v>153</v>
      </c>
      <c r="D3" s="130"/>
      <c r="E3" s="5"/>
      <c r="F3" s="6"/>
      <c r="G3" s="7"/>
      <c r="H3" s="297"/>
      <c r="I3" s="298"/>
      <c r="J3" s="174"/>
      <c r="K3" s="175"/>
      <c r="L3" s="176"/>
      <c r="M3" s="240"/>
      <c r="N3" s="240"/>
      <c r="O3" s="240"/>
      <c r="P3" s="240"/>
      <c r="Q3" s="240"/>
      <c r="R3" s="172"/>
    </row>
    <row r="4" spans="1:270" s="34" customFormat="1" ht="15" customHeight="1" x14ac:dyDescent="0.2">
      <c r="A4" s="12"/>
      <c r="B4" s="261"/>
      <c r="C4" s="8" t="s">
        <v>3</v>
      </c>
      <c r="D4" s="131"/>
      <c r="E4" s="10">
        <f>SUM(B8:B55)</f>
        <v>24.13000000000002</v>
      </c>
      <c r="F4" s="11" t="s">
        <v>0</v>
      </c>
      <c r="G4" s="12"/>
      <c r="H4" s="297"/>
      <c r="I4" s="298"/>
      <c r="J4" s="177"/>
      <c r="K4" s="178"/>
      <c r="L4" s="179"/>
      <c r="M4" s="240"/>
      <c r="N4" s="240"/>
      <c r="O4" s="240"/>
      <c r="P4" s="240"/>
      <c r="Q4" s="240"/>
      <c r="R4" s="172"/>
    </row>
    <row r="5" spans="1:270" s="34" customFormat="1" ht="15" customHeight="1" x14ac:dyDescent="0.2">
      <c r="A5" s="12"/>
      <c r="B5" s="262"/>
      <c r="C5" s="14"/>
      <c r="D5" s="132"/>
      <c r="E5" s="132"/>
      <c r="F5" s="133"/>
      <c r="G5" s="12"/>
      <c r="H5" s="297"/>
      <c r="I5" s="298"/>
      <c r="J5" s="177"/>
      <c r="K5" s="178"/>
      <c r="L5" s="179"/>
      <c r="M5" s="240"/>
      <c r="N5" s="240"/>
      <c r="O5" s="240"/>
      <c r="P5" s="240"/>
      <c r="Q5" s="240"/>
      <c r="R5" s="172"/>
    </row>
    <row r="6" spans="1:270" s="34" customFormat="1" ht="15" customHeight="1" x14ac:dyDescent="0.2">
      <c r="A6" s="19"/>
      <c r="B6" s="261"/>
      <c r="C6" s="18" t="s">
        <v>123</v>
      </c>
      <c r="D6" s="134"/>
      <c r="E6" s="134"/>
      <c r="F6" s="135"/>
      <c r="G6" s="19"/>
      <c r="H6" s="297"/>
      <c r="I6" s="298"/>
      <c r="J6" s="173"/>
      <c r="K6" s="173"/>
      <c r="L6" s="173"/>
      <c r="M6" s="241"/>
      <c r="N6" s="165" t="s">
        <v>127</v>
      </c>
      <c r="O6" s="165" t="s">
        <v>128</v>
      </c>
      <c r="P6" s="165" t="s">
        <v>129</v>
      </c>
      <c r="Q6" s="165" t="s">
        <v>130</v>
      </c>
      <c r="R6" s="172"/>
    </row>
    <row r="7" spans="1:270" s="20" customFormat="1" ht="48" customHeight="1" x14ac:dyDescent="0.2">
      <c r="A7" s="26"/>
      <c r="B7" s="21" t="s">
        <v>4</v>
      </c>
      <c r="C7" s="22" t="s">
        <v>104</v>
      </c>
      <c r="D7" s="23" t="s">
        <v>6</v>
      </c>
      <c r="E7" s="24" t="s">
        <v>7</v>
      </c>
      <c r="F7" s="25" t="s">
        <v>8</v>
      </c>
      <c r="G7" s="26"/>
      <c r="H7" s="297"/>
      <c r="I7" s="298"/>
      <c r="J7" s="182" t="s">
        <v>9</v>
      </c>
      <c r="K7" s="183" t="s">
        <v>10</v>
      </c>
      <c r="L7" s="181"/>
      <c r="M7" s="184"/>
      <c r="N7" s="185" t="s">
        <v>7</v>
      </c>
      <c r="O7" s="185" t="s">
        <v>7</v>
      </c>
      <c r="P7" s="185" t="s">
        <v>7</v>
      </c>
      <c r="Q7" s="185" t="s">
        <v>7</v>
      </c>
      <c r="R7" s="184"/>
    </row>
    <row r="8" spans="1:270" s="27" customFormat="1" ht="15" customHeight="1" x14ac:dyDescent="0.2">
      <c r="A8" s="31"/>
      <c r="B8" s="43">
        <v>0.3</v>
      </c>
      <c r="C8" s="46" t="s">
        <v>105</v>
      </c>
      <c r="D8" s="28" t="s">
        <v>106</v>
      </c>
      <c r="E8" s="29" t="s">
        <v>151</v>
      </c>
      <c r="F8" s="30" t="s">
        <v>155</v>
      </c>
      <c r="G8" s="31"/>
      <c r="H8" s="297"/>
      <c r="I8" s="298"/>
      <c r="J8" s="187" t="str">
        <f>F8</f>
        <v>...€</v>
      </c>
      <c r="K8" s="188" t="str">
        <f>J8</f>
        <v>...€</v>
      </c>
      <c r="L8" s="189" t="e">
        <f>F8-E8</f>
        <v>#VALUE!</v>
      </c>
      <c r="M8" s="190"/>
      <c r="N8" s="248">
        <v>34</v>
      </c>
      <c r="O8" s="248">
        <v>125</v>
      </c>
      <c r="P8" s="248">
        <v>28</v>
      </c>
      <c r="Q8" s="248">
        <v>26.1</v>
      </c>
      <c r="R8" s="190"/>
    </row>
    <row r="9" spans="1:270" s="27" customFormat="1" ht="15" customHeight="1" x14ac:dyDescent="0.2">
      <c r="A9" s="31"/>
      <c r="B9" s="43">
        <v>0.3</v>
      </c>
      <c r="C9" s="46" t="s">
        <v>107</v>
      </c>
      <c r="D9" s="28" t="s">
        <v>106</v>
      </c>
      <c r="E9" s="29" t="s">
        <v>151</v>
      </c>
      <c r="F9" s="30" t="s">
        <v>155</v>
      </c>
      <c r="G9" s="31"/>
      <c r="H9" s="297"/>
      <c r="I9" s="298"/>
      <c r="J9" s="187" t="str">
        <f>F9</f>
        <v>...€</v>
      </c>
      <c r="K9" s="188" t="str">
        <f>J9</f>
        <v>...€</v>
      </c>
      <c r="L9" s="189" t="e">
        <f>F9-E9</f>
        <v>#VALUE!</v>
      </c>
      <c r="M9" s="190"/>
      <c r="N9" s="248">
        <v>34.5</v>
      </c>
      <c r="O9" s="248">
        <v>140</v>
      </c>
      <c r="P9" s="248">
        <v>30</v>
      </c>
      <c r="Q9" s="248">
        <v>31</v>
      </c>
      <c r="R9" s="190"/>
    </row>
    <row r="10" spans="1:270" s="34" customFormat="1" ht="15" customHeight="1" x14ac:dyDescent="0.2">
      <c r="A10" s="31"/>
      <c r="B10" s="261"/>
      <c r="D10" s="110"/>
      <c r="E10" s="111"/>
      <c r="F10" s="112"/>
      <c r="G10" s="31"/>
      <c r="H10" s="297"/>
      <c r="I10" s="298"/>
      <c r="J10" s="186"/>
      <c r="K10" s="186"/>
      <c r="L10" s="186"/>
      <c r="M10" s="195"/>
      <c r="N10" s="242"/>
      <c r="O10" s="242"/>
      <c r="P10" s="242"/>
      <c r="Q10" s="242"/>
      <c r="R10" s="190"/>
    </row>
    <row r="11" spans="1:270" s="34" customFormat="1" ht="15" customHeight="1" x14ac:dyDescent="0.2">
      <c r="A11" s="31"/>
      <c r="B11" s="261"/>
      <c r="C11" s="113" t="s">
        <v>11</v>
      </c>
      <c r="D11" s="114"/>
      <c r="E11" s="115"/>
      <c r="F11" s="136"/>
      <c r="G11" s="31"/>
      <c r="H11" s="297"/>
      <c r="I11" s="298"/>
      <c r="J11" s="186"/>
      <c r="K11" s="186"/>
      <c r="L11" s="186"/>
      <c r="M11" s="195"/>
      <c r="N11" s="165" t="s">
        <v>127</v>
      </c>
      <c r="O11" s="165" t="s">
        <v>128</v>
      </c>
      <c r="P11" s="165" t="s">
        <v>129</v>
      </c>
      <c r="Q11" s="165" t="s">
        <v>130</v>
      </c>
      <c r="R11" s="190"/>
    </row>
    <row r="12" spans="1:270" s="20" customFormat="1" ht="54.6" customHeight="1" x14ac:dyDescent="0.2">
      <c r="A12" s="31"/>
      <c r="B12" s="21" t="s">
        <v>4</v>
      </c>
      <c r="C12" s="22" t="s">
        <v>104</v>
      </c>
      <c r="D12" s="23" t="s">
        <v>6</v>
      </c>
      <c r="E12" s="24" t="s">
        <v>12</v>
      </c>
      <c r="F12" s="37" t="s">
        <v>13</v>
      </c>
      <c r="G12" s="31"/>
      <c r="H12" s="297"/>
      <c r="I12" s="298"/>
      <c r="J12" s="182" t="s">
        <v>9</v>
      </c>
      <c r="K12" s="183" t="s">
        <v>10</v>
      </c>
      <c r="L12" s="186"/>
      <c r="M12" s="184"/>
      <c r="N12" s="185" t="s">
        <v>12</v>
      </c>
      <c r="O12" s="185" t="s">
        <v>12</v>
      </c>
      <c r="P12" s="185" t="s">
        <v>12</v>
      </c>
      <c r="Q12" s="185" t="s">
        <v>12</v>
      </c>
      <c r="R12" s="190"/>
    </row>
    <row r="13" spans="1:270" s="89" customFormat="1" ht="22.5" x14ac:dyDescent="0.2">
      <c r="A13" s="31"/>
      <c r="B13" s="43">
        <v>3</v>
      </c>
      <c r="C13" s="46" t="s">
        <v>108</v>
      </c>
      <c r="D13" s="119" t="s">
        <v>146</v>
      </c>
      <c r="E13" s="39" t="s">
        <v>154</v>
      </c>
      <c r="F13" s="40" t="s">
        <v>154</v>
      </c>
      <c r="G13" s="31"/>
      <c r="H13" s="297"/>
      <c r="I13" s="298"/>
      <c r="J13" s="197" t="str">
        <f t="shared" ref="J13:J21" si="0">F13</f>
        <v>...%</v>
      </c>
      <c r="K13" s="198" t="e">
        <f t="shared" ref="K13:K21" si="1">1-(1*J13)</f>
        <v>#VALUE!</v>
      </c>
      <c r="L13" s="189" t="e">
        <f t="shared" ref="L13:L19" si="2">F13-E13</f>
        <v>#VALUE!</v>
      </c>
      <c r="M13" s="190"/>
      <c r="N13" s="249">
        <v>0.45500000000000002</v>
      </c>
      <c r="O13" s="249">
        <v>0.6</v>
      </c>
      <c r="P13" s="249">
        <v>0.45</v>
      </c>
      <c r="Q13" s="249">
        <v>0.48</v>
      </c>
      <c r="R13" s="19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</row>
    <row r="14" spans="1:270" s="89" customFormat="1" ht="22.5" x14ac:dyDescent="0.2">
      <c r="A14" s="31"/>
      <c r="B14" s="43">
        <v>2</v>
      </c>
      <c r="C14" s="46" t="s">
        <v>109</v>
      </c>
      <c r="D14" s="119" t="s">
        <v>146</v>
      </c>
      <c r="E14" s="39" t="s">
        <v>154</v>
      </c>
      <c r="F14" s="40" t="s">
        <v>154</v>
      </c>
      <c r="G14" s="31"/>
      <c r="H14" s="297"/>
      <c r="I14" s="298"/>
      <c r="J14" s="197" t="str">
        <f t="shared" si="0"/>
        <v>...%</v>
      </c>
      <c r="K14" s="198" t="e">
        <f t="shared" si="1"/>
        <v>#VALUE!</v>
      </c>
      <c r="L14" s="189" t="e">
        <f t="shared" si="2"/>
        <v>#VALUE!</v>
      </c>
      <c r="M14" s="190"/>
      <c r="N14" s="249">
        <v>0.74</v>
      </c>
      <c r="O14" s="249">
        <v>0.8</v>
      </c>
      <c r="P14" s="249">
        <v>0.7</v>
      </c>
      <c r="Q14" s="249">
        <v>0.753</v>
      </c>
      <c r="R14" s="19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</row>
    <row r="15" spans="1:270" s="89" customFormat="1" ht="22.5" x14ac:dyDescent="0.2">
      <c r="A15" s="31"/>
      <c r="B15" s="43">
        <v>3</v>
      </c>
      <c r="C15" s="46" t="s">
        <v>110</v>
      </c>
      <c r="D15" s="119" t="s">
        <v>146</v>
      </c>
      <c r="E15" s="39" t="s">
        <v>154</v>
      </c>
      <c r="F15" s="40" t="s">
        <v>154</v>
      </c>
      <c r="G15" s="31"/>
      <c r="H15" s="297"/>
      <c r="I15" s="298"/>
      <c r="J15" s="197" t="str">
        <f t="shared" si="0"/>
        <v>...%</v>
      </c>
      <c r="K15" s="198" t="e">
        <f t="shared" si="1"/>
        <v>#VALUE!</v>
      </c>
      <c r="L15" s="189" t="e">
        <f t="shared" si="2"/>
        <v>#VALUE!</v>
      </c>
      <c r="M15" s="190"/>
      <c r="N15" s="249">
        <v>0.4</v>
      </c>
      <c r="O15" s="249">
        <v>0.35</v>
      </c>
      <c r="P15" s="249">
        <v>0.45</v>
      </c>
      <c r="Q15" s="249">
        <v>0.41860000000000003</v>
      </c>
      <c r="R15" s="194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</row>
    <row r="16" spans="1:270" s="89" customFormat="1" ht="22.5" x14ac:dyDescent="0.2">
      <c r="A16" s="31"/>
      <c r="B16" s="43">
        <v>3</v>
      </c>
      <c r="C16" s="46" t="s">
        <v>111</v>
      </c>
      <c r="D16" s="119" t="s">
        <v>146</v>
      </c>
      <c r="E16" s="39" t="s">
        <v>154</v>
      </c>
      <c r="F16" s="40" t="s">
        <v>154</v>
      </c>
      <c r="G16" s="31"/>
      <c r="H16" s="297"/>
      <c r="I16" s="298"/>
      <c r="J16" s="197" t="str">
        <f t="shared" si="0"/>
        <v>...%</v>
      </c>
      <c r="K16" s="198" t="e">
        <f t="shared" si="1"/>
        <v>#VALUE!</v>
      </c>
      <c r="L16" s="189" t="e">
        <f t="shared" si="2"/>
        <v>#VALUE!</v>
      </c>
      <c r="M16" s="190"/>
      <c r="N16" s="249">
        <v>0.78</v>
      </c>
      <c r="O16" s="249">
        <v>0.7</v>
      </c>
      <c r="P16" s="249">
        <v>0.73</v>
      </c>
      <c r="Q16" s="249">
        <v>0.7</v>
      </c>
      <c r="R16" s="19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</row>
    <row r="17" spans="1:270" s="89" customFormat="1" ht="22.5" x14ac:dyDescent="0.2">
      <c r="A17" s="31"/>
      <c r="B17" s="43">
        <v>3</v>
      </c>
      <c r="C17" s="46" t="s">
        <v>112</v>
      </c>
      <c r="D17" s="119" t="s">
        <v>146</v>
      </c>
      <c r="E17" s="39" t="s">
        <v>154</v>
      </c>
      <c r="F17" s="40" t="s">
        <v>154</v>
      </c>
      <c r="G17" s="31"/>
      <c r="H17" s="297"/>
      <c r="I17" s="298"/>
      <c r="J17" s="197" t="str">
        <f t="shared" si="0"/>
        <v>...%</v>
      </c>
      <c r="K17" s="198" t="e">
        <f t="shared" si="1"/>
        <v>#VALUE!</v>
      </c>
      <c r="L17" s="189" t="e">
        <f t="shared" si="2"/>
        <v>#VALUE!</v>
      </c>
      <c r="M17" s="190"/>
      <c r="N17" s="249">
        <v>0.45500000000000002</v>
      </c>
      <c r="O17" s="249">
        <v>0.3</v>
      </c>
      <c r="P17" s="249">
        <v>0.45</v>
      </c>
      <c r="Q17" s="249">
        <v>0.48</v>
      </c>
      <c r="R17" s="190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</row>
    <row r="18" spans="1:270" s="121" customFormat="1" ht="22.5" x14ac:dyDescent="0.2">
      <c r="A18" s="35"/>
      <c r="B18" s="43">
        <v>3</v>
      </c>
      <c r="C18" s="46" t="s">
        <v>113</v>
      </c>
      <c r="D18" s="119" t="s">
        <v>146</v>
      </c>
      <c r="E18" s="39" t="s">
        <v>154</v>
      </c>
      <c r="F18" s="40" t="s">
        <v>154</v>
      </c>
      <c r="G18" s="35"/>
      <c r="H18" s="297"/>
      <c r="I18" s="298"/>
      <c r="J18" s="197" t="str">
        <f t="shared" si="0"/>
        <v>...%</v>
      </c>
      <c r="K18" s="198" t="e">
        <f t="shared" si="1"/>
        <v>#VALUE!</v>
      </c>
      <c r="L18" s="189" t="e">
        <f t="shared" si="2"/>
        <v>#VALUE!</v>
      </c>
      <c r="M18" s="190"/>
      <c r="N18" s="249">
        <v>0.65</v>
      </c>
      <c r="O18" s="249">
        <v>0.5</v>
      </c>
      <c r="P18" s="249">
        <v>0.6</v>
      </c>
      <c r="Q18" s="249">
        <v>0.73</v>
      </c>
      <c r="R18" s="19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</row>
    <row r="19" spans="1:270" s="121" customFormat="1" ht="22.5" x14ac:dyDescent="0.2">
      <c r="A19" s="38"/>
      <c r="B19" s="43">
        <v>3</v>
      </c>
      <c r="C19" s="46" t="s">
        <v>114</v>
      </c>
      <c r="D19" s="119" t="s">
        <v>146</v>
      </c>
      <c r="E19" s="39" t="s">
        <v>154</v>
      </c>
      <c r="F19" s="40" t="s">
        <v>154</v>
      </c>
      <c r="G19" s="38"/>
      <c r="H19" s="297"/>
      <c r="I19" s="298"/>
      <c r="J19" s="197" t="str">
        <f t="shared" si="0"/>
        <v>...%</v>
      </c>
      <c r="K19" s="198" t="e">
        <f t="shared" si="1"/>
        <v>#VALUE!</v>
      </c>
      <c r="L19" s="189" t="e">
        <f t="shared" si="2"/>
        <v>#VALUE!</v>
      </c>
      <c r="M19" s="190"/>
      <c r="N19" s="249">
        <v>0.65</v>
      </c>
      <c r="O19" s="249">
        <v>0.5</v>
      </c>
      <c r="P19" s="249">
        <v>0.65</v>
      </c>
      <c r="Q19" s="249">
        <v>0.753</v>
      </c>
      <c r="R19" s="190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</row>
    <row r="20" spans="1:270" s="90" customFormat="1" ht="35.1" customHeight="1" x14ac:dyDescent="0.2">
      <c r="A20" s="44"/>
      <c r="B20" s="43">
        <v>0.01</v>
      </c>
      <c r="C20" s="46" t="s">
        <v>105</v>
      </c>
      <c r="D20" s="28" t="s">
        <v>147</v>
      </c>
      <c r="E20" s="39" t="s">
        <v>154</v>
      </c>
      <c r="F20" s="40" t="s">
        <v>154</v>
      </c>
      <c r="G20" s="44"/>
      <c r="H20" s="297"/>
      <c r="I20" s="298"/>
      <c r="J20" s="197" t="str">
        <f t="shared" si="0"/>
        <v>...%</v>
      </c>
      <c r="K20" s="198" t="e">
        <f t="shared" si="1"/>
        <v>#VALUE!</v>
      </c>
      <c r="L20" s="189" t="e">
        <f t="shared" ref="L20:L21" si="3">F20-E20</f>
        <v>#VALUE!</v>
      </c>
      <c r="M20" s="190"/>
      <c r="N20" s="249">
        <v>0.72</v>
      </c>
      <c r="O20" s="249">
        <v>0.8</v>
      </c>
      <c r="P20" s="249">
        <v>0.75</v>
      </c>
      <c r="Q20" s="249">
        <v>0.7</v>
      </c>
      <c r="R20" s="19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</row>
    <row r="21" spans="1:270" s="90" customFormat="1" ht="33.950000000000003" customHeight="1" x14ac:dyDescent="0.2">
      <c r="A21" s="44"/>
      <c r="B21" s="43">
        <v>0.01</v>
      </c>
      <c r="C21" s="46" t="s">
        <v>107</v>
      </c>
      <c r="D21" s="28" t="s">
        <v>147</v>
      </c>
      <c r="E21" s="39" t="s">
        <v>154</v>
      </c>
      <c r="F21" s="40" t="s">
        <v>154</v>
      </c>
      <c r="G21" s="44"/>
      <c r="H21" s="297"/>
      <c r="I21" s="298"/>
      <c r="J21" s="197" t="str">
        <f t="shared" si="0"/>
        <v>...%</v>
      </c>
      <c r="K21" s="198" t="e">
        <f t="shared" si="1"/>
        <v>#VALUE!</v>
      </c>
      <c r="L21" s="189" t="e">
        <f t="shared" si="3"/>
        <v>#VALUE!</v>
      </c>
      <c r="M21" s="190"/>
      <c r="N21" s="249">
        <v>0.72</v>
      </c>
      <c r="O21" s="249">
        <v>0.75</v>
      </c>
      <c r="P21" s="249">
        <v>0.75</v>
      </c>
      <c r="Q21" s="249">
        <v>0.76700000000000002</v>
      </c>
      <c r="R21" s="194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</row>
    <row r="22" spans="1:270" s="89" customFormat="1" ht="22.5" x14ac:dyDescent="0.25">
      <c r="A22" s="547"/>
      <c r="B22" s="43">
        <v>0.5</v>
      </c>
      <c r="C22" s="46" t="s">
        <v>268</v>
      </c>
      <c r="D22" s="119" t="s">
        <v>197</v>
      </c>
      <c r="E22" s="39" t="s">
        <v>154</v>
      </c>
      <c r="F22" s="40" t="s">
        <v>154</v>
      </c>
      <c r="G22" s="548"/>
      <c r="H22" s="549"/>
      <c r="I22" s="191"/>
      <c r="J22" s="197" t="str">
        <f>F22</f>
        <v>...%</v>
      </c>
      <c r="K22" s="198" t="e">
        <f>1-(1*J22)</f>
        <v>#VALUE!</v>
      </c>
      <c r="L22" s="550" t="e">
        <f>F22-E22</f>
        <v>#VALUE!</v>
      </c>
      <c r="M22" s="551"/>
      <c r="N22" s="249"/>
      <c r="O22" s="249"/>
      <c r="P22" s="249"/>
      <c r="Q22" s="249"/>
      <c r="R22" s="552"/>
      <c r="S22" s="547"/>
      <c r="T22" s="547"/>
      <c r="U22" s="547"/>
      <c r="V22" s="547"/>
      <c r="W22" s="547"/>
      <c r="X22" s="547"/>
      <c r="Y22" s="547"/>
      <c r="Z22" s="547"/>
      <c r="AA22" s="547"/>
      <c r="AB22" s="547"/>
      <c r="AC22" s="547"/>
      <c r="AD22" s="547"/>
      <c r="AE22" s="547"/>
      <c r="AF22" s="547"/>
      <c r="AG22" s="547"/>
      <c r="AH22" s="547"/>
      <c r="AI22" s="547"/>
      <c r="AJ22" s="547"/>
      <c r="AK22" s="547"/>
      <c r="AL22" s="547"/>
      <c r="AM22" s="547"/>
      <c r="AN22" s="547"/>
      <c r="AO22" s="547"/>
      <c r="AP22" s="547"/>
      <c r="AQ22" s="547"/>
      <c r="AR22" s="547"/>
      <c r="AS22" s="547"/>
      <c r="AT22" s="547"/>
      <c r="AU22" s="547"/>
      <c r="AV22" s="547"/>
      <c r="AW22" s="547"/>
      <c r="AX22" s="547"/>
      <c r="AY22" s="547"/>
      <c r="AZ22" s="547"/>
      <c r="BA22" s="547"/>
      <c r="BB22" s="547"/>
      <c r="BC22" s="547"/>
      <c r="BD22" s="547"/>
      <c r="BE22" s="547"/>
      <c r="BF22" s="547"/>
      <c r="BG22" s="547"/>
      <c r="BH22" s="547"/>
      <c r="BI22" s="547"/>
      <c r="BJ22" s="547"/>
      <c r="BK22" s="547"/>
      <c r="BL22" s="547"/>
      <c r="BM22" s="547"/>
      <c r="BN22" s="547"/>
      <c r="BO22" s="547"/>
      <c r="BP22" s="547"/>
      <c r="BQ22" s="547"/>
      <c r="BR22" s="547"/>
      <c r="BS22" s="547"/>
      <c r="BT22" s="547"/>
      <c r="BU22" s="547"/>
      <c r="BV22" s="547"/>
      <c r="BW22" s="547"/>
      <c r="BX22" s="547"/>
      <c r="BY22" s="547"/>
      <c r="BZ22" s="547"/>
      <c r="CA22" s="547"/>
      <c r="CB22" s="547"/>
      <c r="CC22" s="547"/>
      <c r="CD22" s="547"/>
      <c r="CE22" s="547"/>
      <c r="CF22" s="547"/>
      <c r="CG22" s="547"/>
      <c r="CH22" s="547"/>
      <c r="CI22" s="547"/>
      <c r="CJ22" s="547"/>
      <c r="CK22" s="547"/>
      <c r="CL22" s="547"/>
      <c r="CM22" s="547"/>
      <c r="CN22" s="547"/>
      <c r="CO22" s="547"/>
      <c r="CP22" s="547"/>
      <c r="CQ22" s="547"/>
      <c r="CR22" s="547"/>
      <c r="CS22" s="547"/>
      <c r="CT22" s="547"/>
      <c r="CU22" s="547"/>
      <c r="CV22" s="547"/>
      <c r="CW22" s="547"/>
      <c r="CX22" s="547"/>
      <c r="CY22" s="547"/>
      <c r="CZ22" s="547"/>
      <c r="DA22" s="547"/>
      <c r="DB22" s="547"/>
      <c r="DC22" s="547"/>
      <c r="DD22" s="547"/>
      <c r="DE22" s="547"/>
      <c r="DF22" s="547"/>
      <c r="DG22" s="547"/>
      <c r="DH22" s="547"/>
      <c r="DI22" s="547"/>
      <c r="DJ22" s="547"/>
      <c r="DK22" s="547"/>
      <c r="DL22" s="547"/>
      <c r="DM22" s="547"/>
      <c r="DN22" s="547"/>
      <c r="DO22" s="547"/>
      <c r="DP22" s="547"/>
      <c r="DQ22" s="547"/>
      <c r="DR22" s="547"/>
      <c r="DS22" s="547"/>
      <c r="DT22" s="547"/>
      <c r="DU22" s="547"/>
      <c r="DV22" s="547"/>
      <c r="DW22" s="547"/>
      <c r="DX22" s="547"/>
      <c r="DY22" s="547"/>
      <c r="DZ22" s="547"/>
      <c r="EA22" s="547"/>
      <c r="EB22" s="547"/>
      <c r="EC22" s="547"/>
      <c r="ED22" s="547"/>
      <c r="EE22" s="547"/>
      <c r="EF22" s="547"/>
      <c r="EG22" s="547"/>
      <c r="EH22" s="547"/>
      <c r="EI22" s="547"/>
      <c r="EJ22" s="547"/>
      <c r="EK22" s="547"/>
      <c r="EL22" s="547"/>
      <c r="EM22" s="547"/>
      <c r="EN22" s="547"/>
      <c r="EO22" s="547"/>
      <c r="EP22" s="547"/>
      <c r="EQ22" s="547"/>
      <c r="ER22" s="547"/>
      <c r="ES22" s="547"/>
      <c r="ET22" s="547"/>
      <c r="EU22" s="547"/>
      <c r="EV22" s="547"/>
      <c r="EW22" s="547"/>
      <c r="EX22" s="547"/>
      <c r="EY22" s="547"/>
      <c r="EZ22" s="547"/>
      <c r="FA22" s="547"/>
      <c r="FB22" s="547"/>
      <c r="FC22" s="547"/>
      <c r="FD22" s="547"/>
      <c r="FE22" s="547"/>
      <c r="FF22" s="547"/>
      <c r="FG22" s="547"/>
      <c r="FH22" s="547"/>
      <c r="FI22" s="547"/>
      <c r="FJ22" s="547"/>
      <c r="FK22" s="547"/>
      <c r="FL22" s="547"/>
      <c r="FM22" s="547"/>
      <c r="FN22" s="547"/>
      <c r="FO22" s="547"/>
      <c r="FP22" s="547"/>
      <c r="FQ22" s="547"/>
      <c r="FR22" s="547"/>
      <c r="FS22" s="547"/>
      <c r="FT22" s="547"/>
      <c r="FU22" s="547"/>
      <c r="FV22" s="547"/>
      <c r="FW22" s="547"/>
      <c r="FX22" s="547"/>
      <c r="FY22" s="547"/>
      <c r="FZ22" s="547"/>
      <c r="GA22" s="547"/>
      <c r="GB22" s="547"/>
      <c r="GC22" s="547"/>
      <c r="GD22" s="547"/>
      <c r="GE22" s="547"/>
      <c r="GF22" s="547"/>
      <c r="GG22" s="547"/>
      <c r="GH22" s="547"/>
      <c r="GI22" s="547"/>
      <c r="GJ22" s="547"/>
      <c r="GK22" s="547"/>
      <c r="GL22" s="547"/>
      <c r="GM22" s="547"/>
      <c r="GN22" s="547"/>
      <c r="GO22" s="547"/>
      <c r="GP22" s="547"/>
      <c r="GQ22" s="547"/>
      <c r="GR22" s="547"/>
      <c r="GS22" s="547"/>
      <c r="GT22" s="547"/>
      <c r="GU22" s="547"/>
      <c r="GV22" s="547"/>
      <c r="GW22" s="547"/>
      <c r="GX22" s="547"/>
      <c r="GY22" s="547"/>
      <c r="GZ22" s="547"/>
      <c r="HA22" s="547"/>
      <c r="HB22" s="547"/>
      <c r="HC22" s="547"/>
      <c r="HD22" s="547"/>
      <c r="HE22" s="547"/>
      <c r="HF22" s="547"/>
      <c r="HG22" s="547"/>
      <c r="HH22" s="547"/>
      <c r="HI22" s="547"/>
      <c r="HJ22" s="547"/>
      <c r="HK22" s="547"/>
      <c r="HL22" s="547"/>
      <c r="HM22" s="547"/>
      <c r="HN22" s="547"/>
      <c r="HO22" s="547"/>
      <c r="HP22" s="547"/>
      <c r="HQ22" s="547"/>
      <c r="HR22" s="547"/>
      <c r="HS22" s="547"/>
      <c r="HT22" s="547"/>
      <c r="HU22" s="547"/>
      <c r="HV22" s="547"/>
      <c r="HW22" s="547"/>
      <c r="HX22" s="547"/>
      <c r="HY22" s="547"/>
      <c r="HZ22" s="547"/>
      <c r="IA22" s="547"/>
      <c r="IB22" s="547"/>
      <c r="IC22" s="547"/>
      <c r="ID22" s="547"/>
      <c r="IE22" s="547"/>
      <c r="IF22" s="547"/>
      <c r="IG22" s="547"/>
      <c r="IH22" s="547"/>
      <c r="II22" s="547"/>
      <c r="IJ22" s="547"/>
      <c r="IK22" s="547"/>
      <c r="IL22" s="547"/>
      <c r="IM22" s="547"/>
      <c r="IN22" s="547"/>
      <c r="IO22" s="547"/>
      <c r="IP22" s="547"/>
      <c r="IQ22" s="547"/>
      <c r="IR22" s="547"/>
      <c r="IS22" s="547"/>
      <c r="IT22" s="547"/>
      <c r="IU22" s="547"/>
      <c r="IV22" s="547"/>
      <c r="IW22" s="547"/>
      <c r="IX22" s="547"/>
      <c r="IY22" s="547"/>
      <c r="IZ22" s="547"/>
      <c r="JA22" s="547"/>
      <c r="JB22" s="547"/>
      <c r="JC22" s="547"/>
      <c r="JD22" s="547"/>
      <c r="JE22" s="547"/>
      <c r="JF22" s="547"/>
      <c r="JG22" s="547"/>
      <c r="JH22" s="547"/>
      <c r="JI22" s="547"/>
      <c r="JJ22" s="547"/>
    </row>
    <row r="23" spans="1:270" s="89" customFormat="1" ht="22.5" x14ac:dyDescent="0.25">
      <c r="A23" s="547"/>
      <c r="B23" s="43">
        <v>0.5</v>
      </c>
      <c r="C23" s="46" t="s">
        <v>253</v>
      </c>
      <c r="D23" s="119" t="s">
        <v>197</v>
      </c>
      <c r="E23" s="39" t="s">
        <v>154</v>
      </c>
      <c r="F23" s="40" t="s">
        <v>154</v>
      </c>
      <c r="G23" s="548"/>
      <c r="H23" s="549"/>
      <c r="I23" s="191"/>
      <c r="J23" s="197" t="str">
        <f>F23</f>
        <v>...%</v>
      </c>
      <c r="K23" s="198" t="e">
        <f>1-(1*J23)</f>
        <v>#VALUE!</v>
      </c>
      <c r="L23" s="550" t="e">
        <f>F23-E23</f>
        <v>#VALUE!</v>
      </c>
      <c r="M23" s="551"/>
      <c r="N23" s="249">
        <v>0.53249999999999997</v>
      </c>
      <c r="O23" s="249">
        <v>0.6</v>
      </c>
      <c r="P23" s="249">
        <v>0.5</v>
      </c>
      <c r="Q23" s="249">
        <v>0.55000000000000004</v>
      </c>
      <c r="R23" s="190"/>
      <c r="S23" s="547"/>
      <c r="T23" s="547"/>
      <c r="U23" s="547"/>
      <c r="V23" s="547"/>
      <c r="W23" s="547"/>
      <c r="X23" s="547"/>
      <c r="Y23" s="547"/>
      <c r="Z23" s="547"/>
      <c r="AA23" s="547"/>
      <c r="AB23" s="547"/>
      <c r="AC23" s="547"/>
      <c r="AD23" s="547"/>
      <c r="AE23" s="547"/>
      <c r="AF23" s="547"/>
      <c r="AG23" s="547"/>
      <c r="AH23" s="547"/>
      <c r="AI23" s="547"/>
      <c r="AJ23" s="547"/>
      <c r="AK23" s="547"/>
      <c r="AL23" s="547"/>
      <c r="AM23" s="547"/>
      <c r="AN23" s="547"/>
      <c r="AO23" s="547"/>
      <c r="AP23" s="547"/>
      <c r="AQ23" s="547"/>
      <c r="AR23" s="547"/>
      <c r="AS23" s="547"/>
      <c r="AT23" s="547"/>
      <c r="AU23" s="547"/>
      <c r="AV23" s="547"/>
      <c r="AW23" s="547"/>
      <c r="AX23" s="547"/>
      <c r="AY23" s="547"/>
      <c r="AZ23" s="547"/>
      <c r="BA23" s="547"/>
      <c r="BB23" s="547"/>
      <c r="BC23" s="547"/>
      <c r="BD23" s="547"/>
      <c r="BE23" s="547"/>
      <c r="BF23" s="547"/>
      <c r="BG23" s="547"/>
      <c r="BH23" s="547"/>
      <c r="BI23" s="547"/>
      <c r="BJ23" s="547"/>
      <c r="BK23" s="547"/>
      <c r="BL23" s="547"/>
      <c r="BM23" s="547"/>
      <c r="BN23" s="547"/>
      <c r="BO23" s="547"/>
      <c r="BP23" s="547"/>
      <c r="BQ23" s="547"/>
      <c r="BR23" s="547"/>
      <c r="BS23" s="547"/>
      <c r="BT23" s="547"/>
      <c r="BU23" s="547"/>
      <c r="BV23" s="547"/>
      <c r="BW23" s="547"/>
      <c r="BX23" s="547"/>
      <c r="BY23" s="547"/>
      <c r="BZ23" s="547"/>
      <c r="CA23" s="547"/>
      <c r="CB23" s="547"/>
      <c r="CC23" s="547"/>
      <c r="CD23" s="547"/>
      <c r="CE23" s="547"/>
      <c r="CF23" s="547"/>
      <c r="CG23" s="547"/>
      <c r="CH23" s="547"/>
      <c r="CI23" s="547"/>
      <c r="CJ23" s="547"/>
      <c r="CK23" s="547"/>
      <c r="CL23" s="547"/>
      <c r="CM23" s="547"/>
      <c r="CN23" s="547"/>
      <c r="CO23" s="547"/>
      <c r="CP23" s="547"/>
      <c r="CQ23" s="547"/>
      <c r="CR23" s="547"/>
      <c r="CS23" s="547"/>
      <c r="CT23" s="547"/>
      <c r="CU23" s="547"/>
      <c r="CV23" s="547"/>
      <c r="CW23" s="547"/>
      <c r="CX23" s="547"/>
      <c r="CY23" s="547"/>
      <c r="CZ23" s="547"/>
      <c r="DA23" s="547"/>
      <c r="DB23" s="547"/>
      <c r="DC23" s="547"/>
      <c r="DD23" s="547"/>
      <c r="DE23" s="547"/>
      <c r="DF23" s="547"/>
      <c r="DG23" s="547"/>
      <c r="DH23" s="547"/>
      <c r="DI23" s="547"/>
      <c r="DJ23" s="547"/>
      <c r="DK23" s="547"/>
      <c r="DL23" s="547"/>
      <c r="DM23" s="547"/>
      <c r="DN23" s="547"/>
      <c r="DO23" s="547"/>
      <c r="DP23" s="547"/>
      <c r="DQ23" s="547"/>
      <c r="DR23" s="547"/>
      <c r="DS23" s="547"/>
      <c r="DT23" s="547"/>
      <c r="DU23" s="547"/>
      <c r="DV23" s="547"/>
      <c r="DW23" s="547"/>
      <c r="DX23" s="547"/>
      <c r="DY23" s="547"/>
      <c r="DZ23" s="547"/>
      <c r="EA23" s="547"/>
      <c r="EB23" s="547"/>
      <c r="EC23" s="547"/>
      <c r="ED23" s="547"/>
      <c r="EE23" s="547"/>
      <c r="EF23" s="547"/>
      <c r="EG23" s="547"/>
      <c r="EH23" s="547"/>
      <c r="EI23" s="547"/>
      <c r="EJ23" s="547"/>
      <c r="EK23" s="547"/>
      <c r="EL23" s="547"/>
      <c r="EM23" s="547"/>
      <c r="EN23" s="547"/>
      <c r="EO23" s="547"/>
      <c r="EP23" s="547"/>
      <c r="EQ23" s="547"/>
      <c r="ER23" s="547"/>
      <c r="ES23" s="547"/>
      <c r="ET23" s="547"/>
      <c r="EU23" s="547"/>
      <c r="EV23" s="547"/>
      <c r="EW23" s="547"/>
      <c r="EX23" s="547"/>
      <c r="EY23" s="547"/>
      <c r="EZ23" s="547"/>
      <c r="FA23" s="547"/>
      <c r="FB23" s="547"/>
      <c r="FC23" s="547"/>
      <c r="FD23" s="547"/>
      <c r="FE23" s="547"/>
      <c r="FF23" s="547"/>
      <c r="FG23" s="547"/>
      <c r="FH23" s="547"/>
      <c r="FI23" s="547"/>
      <c r="FJ23" s="547"/>
      <c r="FK23" s="547"/>
      <c r="FL23" s="547"/>
      <c r="FM23" s="547"/>
      <c r="FN23" s="547"/>
      <c r="FO23" s="547"/>
      <c r="FP23" s="547"/>
      <c r="FQ23" s="547"/>
      <c r="FR23" s="547"/>
      <c r="FS23" s="547"/>
      <c r="FT23" s="547"/>
      <c r="FU23" s="547"/>
      <c r="FV23" s="547"/>
      <c r="FW23" s="547"/>
      <c r="FX23" s="547"/>
      <c r="FY23" s="547"/>
      <c r="FZ23" s="547"/>
      <c r="GA23" s="547"/>
      <c r="GB23" s="547"/>
      <c r="GC23" s="547"/>
      <c r="GD23" s="547"/>
      <c r="GE23" s="547"/>
      <c r="GF23" s="547"/>
      <c r="GG23" s="547"/>
      <c r="GH23" s="547"/>
      <c r="GI23" s="547"/>
      <c r="GJ23" s="547"/>
      <c r="GK23" s="547"/>
      <c r="GL23" s="547"/>
      <c r="GM23" s="547"/>
      <c r="GN23" s="547"/>
      <c r="GO23" s="547"/>
      <c r="GP23" s="547"/>
      <c r="GQ23" s="547"/>
      <c r="GR23" s="547"/>
      <c r="GS23" s="547"/>
      <c r="GT23" s="547"/>
      <c r="GU23" s="547"/>
      <c r="GV23" s="547"/>
      <c r="GW23" s="547"/>
      <c r="GX23" s="547"/>
      <c r="GY23" s="547"/>
      <c r="GZ23" s="547"/>
      <c r="HA23" s="547"/>
      <c r="HB23" s="547"/>
      <c r="HC23" s="547"/>
      <c r="HD23" s="547"/>
      <c r="HE23" s="547"/>
      <c r="HF23" s="547"/>
      <c r="HG23" s="547"/>
      <c r="HH23" s="547"/>
      <c r="HI23" s="547"/>
      <c r="HJ23" s="547"/>
      <c r="HK23" s="547"/>
      <c r="HL23" s="547"/>
      <c r="HM23" s="547"/>
      <c r="HN23" s="547"/>
      <c r="HO23" s="547"/>
      <c r="HP23" s="547"/>
      <c r="HQ23" s="547"/>
      <c r="HR23" s="547"/>
      <c r="HS23" s="547"/>
      <c r="HT23" s="547"/>
      <c r="HU23" s="547"/>
      <c r="HV23" s="547"/>
      <c r="HW23" s="547"/>
      <c r="HX23" s="547"/>
      <c r="HY23" s="547"/>
      <c r="HZ23" s="547"/>
      <c r="IA23" s="547"/>
      <c r="IB23" s="547"/>
      <c r="IC23" s="547"/>
      <c r="ID23" s="547"/>
      <c r="IE23" s="547"/>
      <c r="IF23" s="547"/>
      <c r="IG23" s="547"/>
      <c r="IH23" s="547"/>
      <c r="II23" s="547"/>
      <c r="IJ23" s="547"/>
      <c r="IK23" s="547"/>
      <c r="IL23" s="547"/>
      <c r="IM23" s="547"/>
      <c r="IN23" s="547"/>
      <c r="IO23" s="547"/>
      <c r="IP23" s="547"/>
      <c r="IQ23" s="547"/>
      <c r="IR23" s="547"/>
      <c r="IS23" s="547"/>
      <c r="IT23" s="547"/>
      <c r="IU23" s="547"/>
      <c r="IV23" s="547"/>
      <c r="IW23" s="547"/>
      <c r="IX23" s="547"/>
      <c r="IY23" s="547"/>
      <c r="IZ23" s="547"/>
      <c r="JA23" s="547"/>
      <c r="JB23" s="547"/>
      <c r="JC23" s="547"/>
      <c r="JD23" s="547"/>
      <c r="JE23" s="547"/>
      <c r="JF23" s="547"/>
      <c r="JG23" s="547"/>
      <c r="JH23" s="547"/>
      <c r="JI23" s="547"/>
      <c r="JJ23" s="547"/>
    </row>
    <row r="24" spans="1:270" s="89" customFormat="1" ht="22.5" x14ac:dyDescent="0.25">
      <c r="A24" s="547"/>
      <c r="B24" s="43">
        <v>0.5</v>
      </c>
      <c r="C24" s="46" t="s">
        <v>254</v>
      </c>
      <c r="D24" s="119" t="s">
        <v>197</v>
      </c>
      <c r="E24" s="39" t="s">
        <v>154</v>
      </c>
      <c r="F24" s="40" t="s">
        <v>154</v>
      </c>
      <c r="G24" s="553"/>
      <c r="H24" s="549"/>
      <c r="I24" s="191"/>
      <c r="J24" s="197" t="str">
        <f>F24</f>
        <v>...%</v>
      </c>
      <c r="K24" s="198" t="e">
        <f>1-(1*J24)</f>
        <v>#VALUE!</v>
      </c>
      <c r="L24" s="550" t="e">
        <f>F24-E24</f>
        <v>#VALUE!</v>
      </c>
      <c r="M24" s="551"/>
      <c r="N24" s="249">
        <v>0.77</v>
      </c>
      <c r="O24" s="249">
        <v>0.65</v>
      </c>
      <c r="P24" s="249">
        <v>0.7</v>
      </c>
      <c r="Q24" s="249">
        <v>0.70889999999999997</v>
      </c>
      <c r="R24" s="190"/>
      <c r="S24" s="547"/>
      <c r="T24" s="547"/>
      <c r="U24" s="547"/>
      <c r="V24" s="547"/>
      <c r="W24" s="547"/>
      <c r="X24" s="547"/>
      <c r="Y24" s="547"/>
      <c r="Z24" s="547"/>
      <c r="AA24" s="547"/>
      <c r="AB24" s="547"/>
      <c r="AC24" s="547"/>
      <c r="AD24" s="547"/>
      <c r="AE24" s="547"/>
      <c r="AF24" s="547"/>
      <c r="AG24" s="547"/>
      <c r="AH24" s="547"/>
      <c r="AI24" s="547"/>
      <c r="AJ24" s="547"/>
      <c r="AK24" s="547"/>
      <c r="AL24" s="547"/>
      <c r="AM24" s="547"/>
      <c r="AN24" s="547"/>
      <c r="AO24" s="547"/>
      <c r="AP24" s="547"/>
      <c r="AQ24" s="547"/>
      <c r="AR24" s="547"/>
      <c r="AS24" s="547"/>
      <c r="AT24" s="547"/>
      <c r="AU24" s="547"/>
      <c r="AV24" s="547"/>
      <c r="AW24" s="547"/>
      <c r="AX24" s="547"/>
      <c r="AY24" s="547"/>
      <c r="AZ24" s="547"/>
      <c r="BA24" s="547"/>
      <c r="BB24" s="547"/>
      <c r="BC24" s="547"/>
      <c r="BD24" s="547"/>
      <c r="BE24" s="547"/>
      <c r="BF24" s="547"/>
      <c r="BG24" s="547"/>
      <c r="BH24" s="547"/>
      <c r="BI24" s="547"/>
      <c r="BJ24" s="547"/>
      <c r="BK24" s="547"/>
      <c r="BL24" s="547"/>
      <c r="BM24" s="547"/>
      <c r="BN24" s="547"/>
      <c r="BO24" s="547"/>
      <c r="BP24" s="547"/>
      <c r="BQ24" s="547"/>
      <c r="BR24" s="547"/>
      <c r="BS24" s="547"/>
      <c r="BT24" s="547"/>
      <c r="BU24" s="547"/>
      <c r="BV24" s="547"/>
      <c r="BW24" s="547"/>
      <c r="BX24" s="547"/>
      <c r="BY24" s="547"/>
      <c r="BZ24" s="547"/>
      <c r="CA24" s="547"/>
      <c r="CB24" s="547"/>
      <c r="CC24" s="547"/>
      <c r="CD24" s="547"/>
      <c r="CE24" s="547"/>
      <c r="CF24" s="547"/>
      <c r="CG24" s="547"/>
      <c r="CH24" s="547"/>
      <c r="CI24" s="547"/>
      <c r="CJ24" s="547"/>
      <c r="CK24" s="547"/>
      <c r="CL24" s="547"/>
      <c r="CM24" s="547"/>
      <c r="CN24" s="547"/>
      <c r="CO24" s="547"/>
      <c r="CP24" s="547"/>
      <c r="CQ24" s="547"/>
      <c r="CR24" s="547"/>
      <c r="CS24" s="547"/>
      <c r="CT24" s="547"/>
      <c r="CU24" s="547"/>
      <c r="CV24" s="547"/>
      <c r="CW24" s="547"/>
      <c r="CX24" s="547"/>
      <c r="CY24" s="547"/>
      <c r="CZ24" s="547"/>
      <c r="DA24" s="547"/>
      <c r="DB24" s="547"/>
      <c r="DC24" s="547"/>
      <c r="DD24" s="547"/>
      <c r="DE24" s="547"/>
      <c r="DF24" s="547"/>
      <c r="DG24" s="547"/>
      <c r="DH24" s="547"/>
      <c r="DI24" s="547"/>
      <c r="DJ24" s="547"/>
      <c r="DK24" s="547"/>
      <c r="DL24" s="547"/>
      <c r="DM24" s="547"/>
      <c r="DN24" s="547"/>
      <c r="DO24" s="547"/>
      <c r="DP24" s="547"/>
      <c r="DQ24" s="547"/>
      <c r="DR24" s="547"/>
      <c r="DS24" s="547"/>
      <c r="DT24" s="547"/>
      <c r="DU24" s="547"/>
      <c r="DV24" s="547"/>
      <c r="DW24" s="547"/>
      <c r="DX24" s="547"/>
      <c r="DY24" s="547"/>
      <c r="DZ24" s="547"/>
      <c r="EA24" s="547"/>
      <c r="EB24" s="547"/>
      <c r="EC24" s="547"/>
      <c r="ED24" s="547"/>
      <c r="EE24" s="547"/>
      <c r="EF24" s="547"/>
      <c r="EG24" s="547"/>
      <c r="EH24" s="547"/>
      <c r="EI24" s="547"/>
      <c r="EJ24" s="547"/>
      <c r="EK24" s="547"/>
      <c r="EL24" s="547"/>
      <c r="EM24" s="547"/>
      <c r="EN24" s="547"/>
      <c r="EO24" s="547"/>
      <c r="EP24" s="547"/>
      <c r="EQ24" s="547"/>
      <c r="ER24" s="547"/>
      <c r="ES24" s="547"/>
      <c r="ET24" s="547"/>
      <c r="EU24" s="547"/>
      <c r="EV24" s="547"/>
      <c r="EW24" s="547"/>
      <c r="EX24" s="547"/>
      <c r="EY24" s="547"/>
      <c r="EZ24" s="547"/>
      <c r="FA24" s="547"/>
      <c r="FB24" s="547"/>
      <c r="FC24" s="547"/>
      <c r="FD24" s="547"/>
      <c r="FE24" s="547"/>
      <c r="FF24" s="547"/>
      <c r="FG24" s="547"/>
      <c r="FH24" s="547"/>
      <c r="FI24" s="547"/>
      <c r="FJ24" s="547"/>
      <c r="FK24" s="547"/>
      <c r="FL24" s="547"/>
      <c r="FM24" s="547"/>
      <c r="FN24" s="547"/>
      <c r="FO24" s="547"/>
      <c r="FP24" s="547"/>
      <c r="FQ24" s="547"/>
      <c r="FR24" s="547"/>
      <c r="FS24" s="547"/>
      <c r="FT24" s="547"/>
      <c r="FU24" s="547"/>
      <c r="FV24" s="547"/>
      <c r="FW24" s="547"/>
      <c r="FX24" s="547"/>
      <c r="FY24" s="547"/>
      <c r="FZ24" s="547"/>
      <c r="GA24" s="547"/>
      <c r="GB24" s="547"/>
      <c r="GC24" s="547"/>
      <c r="GD24" s="547"/>
      <c r="GE24" s="547"/>
      <c r="GF24" s="547"/>
      <c r="GG24" s="547"/>
      <c r="GH24" s="547"/>
      <c r="GI24" s="547"/>
      <c r="GJ24" s="547"/>
      <c r="GK24" s="547"/>
      <c r="GL24" s="547"/>
      <c r="GM24" s="547"/>
      <c r="GN24" s="547"/>
      <c r="GO24" s="547"/>
      <c r="GP24" s="547"/>
      <c r="GQ24" s="547"/>
      <c r="GR24" s="547"/>
      <c r="GS24" s="547"/>
      <c r="GT24" s="547"/>
      <c r="GU24" s="547"/>
      <c r="GV24" s="547"/>
      <c r="GW24" s="547"/>
      <c r="GX24" s="547"/>
      <c r="GY24" s="547"/>
      <c r="GZ24" s="547"/>
      <c r="HA24" s="547"/>
      <c r="HB24" s="547"/>
      <c r="HC24" s="547"/>
      <c r="HD24" s="547"/>
      <c r="HE24" s="547"/>
      <c r="HF24" s="547"/>
      <c r="HG24" s="547"/>
      <c r="HH24" s="547"/>
      <c r="HI24" s="547"/>
      <c r="HJ24" s="547"/>
      <c r="HK24" s="547"/>
      <c r="HL24" s="547"/>
      <c r="HM24" s="547"/>
      <c r="HN24" s="547"/>
      <c r="HO24" s="547"/>
      <c r="HP24" s="547"/>
      <c r="HQ24" s="547"/>
      <c r="HR24" s="547"/>
      <c r="HS24" s="547"/>
      <c r="HT24" s="547"/>
      <c r="HU24" s="547"/>
      <c r="HV24" s="547"/>
      <c r="HW24" s="547"/>
      <c r="HX24" s="547"/>
      <c r="HY24" s="547"/>
      <c r="HZ24" s="547"/>
      <c r="IA24" s="547"/>
      <c r="IB24" s="547"/>
      <c r="IC24" s="547"/>
      <c r="ID24" s="547"/>
      <c r="IE24" s="547"/>
      <c r="IF24" s="547"/>
      <c r="IG24" s="547"/>
      <c r="IH24" s="547"/>
      <c r="II24" s="547"/>
      <c r="IJ24" s="547"/>
      <c r="IK24" s="547"/>
      <c r="IL24" s="547"/>
      <c r="IM24" s="547"/>
      <c r="IN24" s="547"/>
      <c r="IO24" s="547"/>
      <c r="IP24" s="547"/>
      <c r="IQ24" s="547"/>
      <c r="IR24" s="547"/>
      <c r="IS24" s="547"/>
      <c r="IT24" s="547"/>
      <c r="IU24" s="547"/>
      <c r="IV24" s="547"/>
      <c r="IW24" s="547"/>
      <c r="IX24" s="547"/>
      <c r="IY24" s="547"/>
      <c r="IZ24" s="547"/>
      <c r="JA24" s="547"/>
      <c r="JB24" s="547"/>
      <c r="JC24" s="547"/>
      <c r="JD24" s="547"/>
      <c r="JE24" s="547"/>
      <c r="JF24" s="547"/>
      <c r="JG24" s="547"/>
      <c r="JH24" s="547"/>
      <c r="JI24" s="547"/>
      <c r="JJ24" s="547"/>
    </row>
    <row r="25" spans="1:270" s="27" customFormat="1" ht="45" x14ac:dyDescent="0.2">
      <c r="A25" s="26"/>
      <c r="B25" s="312">
        <v>0.01</v>
      </c>
      <c r="C25" s="137" t="s">
        <v>115</v>
      </c>
      <c r="D25" s="28" t="s">
        <v>148</v>
      </c>
      <c r="E25" s="39" t="s">
        <v>154</v>
      </c>
      <c r="F25" s="40" t="s">
        <v>154</v>
      </c>
      <c r="G25" s="26"/>
      <c r="H25" s="297"/>
      <c r="I25" s="298"/>
      <c r="J25" s="197" t="str">
        <f>F25</f>
        <v>...%</v>
      </c>
      <c r="K25" s="198" t="e">
        <f>1-(1*J25)</f>
        <v>#VALUE!</v>
      </c>
      <c r="L25" s="189" t="e">
        <f>F25-E25</f>
        <v>#VALUE!</v>
      </c>
      <c r="M25" s="190"/>
      <c r="N25" s="249">
        <v>0.02</v>
      </c>
      <c r="O25" s="249">
        <v>0.01</v>
      </c>
      <c r="P25" s="249">
        <v>0.02</v>
      </c>
      <c r="Q25" s="249">
        <v>0.02</v>
      </c>
      <c r="R25" s="209"/>
    </row>
    <row r="26" spans="1:270" s="47" customFormat="1" ht="15" customHeight="1" x14ac:dyDescent="0.2">
      <c r="A26" s="31"/>
      <c r="B26" s="269"/>
      <c r="C26" s="33"/>
      <c r="D26" s="67"/>
      <c r="E26" s="33"/>
      <c r="F26" s="67"/>
      <c r="G26" s="154"/>
      <c r="H26" s="297"/>
      <c r="I26" s="298"/>
      <c r="J26" s="192"/>
      <c r="K26" s="192"/>
      <c r="L26" s="192"/>
      <c r="M26" s="243"/>
      <c r="N26" s="244"/>
      <c r="O26" s="244"/>
      <c r="P26" s="244"/>
      <c r="Q26" s="244"/>
      <c r="R26" s="190"/>
      <c r="S26" s="296"/>
      <c r="T26" s="296"/>
      <c r="U26" s="296"/>
    </row>
    <row r="27" spans="1:270" s="34" customFormat="1" ht="15" customHeight="1" x14ac:dyDescent="0.2">
      <c r="A27" s="31"/>
      <c r="B27" s="266"/>
      <c r="C27" s="253" t="s">
        <v>166</v>
      </c>
      <c r="D27" s="254"/>
      <c r="E27" s="131"/>
      <c r="F27" s="255"/>
      <c r="H27" s="297"/>
      <c r="I27" s="298"/>
      <c r="J27" s="173"/>
      <c r="K27" s="173"/>
      <c r="L27" s="173"/>
      <c r="M27" s="218"/>
      <c r="N27" s="218"/>
      <c r="O27" s="256"/>
      <c r="P27" s="256"/>
      <c r="Q27" s="256"/>
      <c r="R27" s="256"/>
      <c r="S27" s="296"/>
      <c r="T27" s="296"/>
      <c r="U27" s="296"/>
    </row>
    <row r="28" spans="1:270" s="20" customFormat="1" ht="22.5" x14ac:dyDescent="0.2">
      <c r="A28" s="31"/>
      <c r="B28" s="267" t="s">
        <v>4</v>
      </c>
      <c r="C28" s="568" t="s">
        <v>167</v>
      </c>
      <c r="D28" s="569"/>
      <c r="E28" s="570"/>
      <c r="F28" s="25" t="s">
        <v>145</v>
      </c>
      <c r="H28" s="297"/>
      <c r="I28" s="298"/>
      <c r="J28" s="182" t="s">
        <v>9</v>
      </c>
      <c r="K28" s="183" t="s">
        <v>10</v>
      </c>
      <c r="L28" s="218"/>
      <c r="M28" s="196"/>
      <c r="N28" s="257"/>
      <c r="O28" s="257"/>
      <c r="P28" s="257"/>
      <c r="Q28" s="257"/>
      <c r="R28" s="257"/>
      <c r="S28" s="296"/>
      <c r="T28" s="296"/>
      <c r="U28" s="296"/>
    </row>
    <row r="29" spans="1:270" s="27" customFormat="1" ht="15" customHeight="1" x14ac:dyDescent="0.2">
      <c r="A29" s="99"/>
      <c r="B29" s="268">
        <v>0.2</v>
      </c>
      <c r="C29" s="69" t="s">
        <v>140</v>
      </c>
      <c r="D29" s="263"/>
      <c r="E29" s="264"/>
      <c r="F29" s="265" t="s">
        <v>155</v>
      </c>
      <c r="G29" s="99"/>
      <c r="H29" s="297"/>
      <c r="I29" s="298"/>
      <c r="J29" s="187" t="str">
        <f t="shared" ref="J29:J32" si="4">F29</f>
        <v>...€</v>
      </c>
      <c r="K29" s="188" t="str">
        <f t="shared" ref="K29:K32" si="5">J29</f>
        <v>...€</v>
      </c>
      <c r="L29" s="173"/>
      <c r="M29" s="173"/>
      <c r="N29" s="257"/>
      <c r="O29" s="257"/>
      <c r="P29" s="173"/>
      <c r="Q29" s="173"/>
      <c r="R29" s="173"/>
    </row>
    <row r="30" spans="1:270" s="27" customFormat="1" ht="15" customHeight="1" x14ac:dyDescent="0.2">
      <c r="A30" s="99"/>
      <c r="B30" s="268">
        <v>0.2</v>
      </c>
      <c r="C30" s="69" t="s">
        <v>141</v>
      </c>
      <c r="D30" s="263"/>
      <c r="E30" s="264"/>
      <c r="F30" s="265" t="s">
        <v>155</v>
      </c>
      <c r="G30" s="99"/>
      <c r="H30" s="297"/>
      <c r="I30" s="298"/>
      <c r="J30" s="187" t="str">
        <f t="shared" si="4"/>
        <v>...€</v>
      </c>
      <c r="K30" s="188" t="str">
        <f t="shared" si="5"/>
        <v>...€</v>
      </c>
      <c r="L30" s="173"/>
      <c r="M30" s="173"/>
      <c r="N30" s="257"/>
      <c r="O30" s="257"/>
      <c r="P30" s="173"/>
      <c r="Q30" s="173"/>
      <c r="R30" s="173"/>
    </row>
    <row r="31" spans="1:270" s="27" customFormat="1" ht="15" customHeight="1" x14ac:dyDescent="0.2">
      <c r="A31" s="99"/>
      <c r="B31" s="268">
        <v>0.1</v>
      </c>
      <c r="C31" s="143" t="s">
        <v>142</v>
      </c>
      <c r="D31" s="161"/>
      <c r="E31" s="144"/>
      <c r="F31" s="145" t="s">
        <v>155</v>
      </c>
      <c r="G31" s="99"/>
      <c r="H31" s="297"/>
      <c r="I31" s="298"/>
      <c r="J31" s="187" t="str">
        <f t="shared" si="4"/>
        <v>...€</v>
      </c>
      <c r="K31" s="188" t="str">
        <f t="shared" si="5"/>
        <v>...€</v>
      </c>
      <c r="L31" s="173"/>
      <c r="M31" s="173"/>
      <c r="N31" s="257"/>
      <c r="O31" s="257"/>
      <c r="P31" s="173"/>
      <c r="Q31" s="173"/>
      <c r="R31" s="173"/>
    </row>
    <row r="32" spans="1:270" s="27" customFormat="1" ht="15" customHeight="1" x14ac:dyDescent="0.2">
      <c r="A32" s="99"/>
      <c r="B32" s="268">
        <v>0.1</v>
      </c>
      <c r="C32" s="143" t="s">
        <v>143</v>
      </c>
      <c r="D32" s="161"/>
      <c r="E32" s="144"/>
      <c r="F32" s="145" t="s">
        <v>155</v>
      </c>
      <c r="G32" s="99"/>
      <c r="H32" s="297"/>
      <c r="I32" s="298"/>
      <c r="J32" s="187" t="str">
        <f t="shared" si="4"/>
        <v>...€</v>
      </c>
      <c r="K32" s="188" t="str">
        <f t="shared" si="5"/>
        <v>...€</v>
      </c>
      <c r="L32" s="173"/>
      <c r="M32" s="173"/>
      <c r="N32" s="257"/>
      <c r="O32" s="257"/>
      <c r="P32" s="173"/>
      <c r="Q32" s="173"/>
      <c r="R32" s="173"/>
    </row>
    <row r="33" spans="1:270" s="296" customFormat="1" ht="15" customHeight="1" x14ac:dyDescent="0.2">
      <c r="A33" s="99"/>
      <c r="B33" s="268">
        <v>0.15</v>
      </c>
      <c r="C33" s="69" t="s">
        <v>255</v>
      </c>
      <c r="D33" s="263"/>
      <c r="E33" s="264"/>
      <c r="F33" s="265" t="s">
        <v>155</v>
      </c>
      <c r="G33" s="99"/>
      <c r="H33" s="297"/>
      <c r="I33" s="298"/>
      <c r="J33" s="187" t="str">
        <f t="shared" ref="J33:J40" si="6">F33</f>
        <v>...€</v>
      </c>
      <c r="K33" s="188" t="str">
        <f t="shared" ref="K33:K40" si="7">J33</f>
        <v>...€</v>
      </c>
      <c r="L33" s="173"/>
      <c r="M33" s="173"/>
      <c r="N33" s="257"/>
      <c r="O33" s="257"/>
      <c r="P33" s="173"/>
      <c r="Q33" s="173"/>
      <c r="R33" s="173"/>
    </row>
    <row r="34" spans="1:270" s="296" customFormat="1" ht="15" customHeight="1" x14ac:dyDescent="0.2">
      <c r="A34" s="99"/>
      <c r="B34" s="268">
        <v>0.15</v>
      </c>
      <c r="C34" s="69" t="s">
        <v>256</v>
      </c>
      <c r="D34" s="263"/>
      <c r="E34" s="264"/>
      <c r="F34" s="265" t="s">
        <v>155</v>
      </c>
      <c r="G34" s="99"/>
      <c r="H34" s="297"/>
      <c r="I34" s="298"/>
      <c r="J34" s="187" t="str">
        <f t="shared" si="6"/>
        <v>...€</v>
      </c>
      <c r="K34" s="188" t="str">
        <f t="shared" si="7"/>
        <v>...€</v>
      </c>
      <c r="L34" s="173"/>
      <c r="M34" s="173"/>
      <c r="N34" s="257"/>
      <c r="O34" s="257"/>
      <c r="P34" s="173"/>
      <c r="Q34" s="173"/>
      <c r="R34" s="173"/>
    </row>
    <row r="35" spans="1:270" s="296" customFormat="1" ht="15" customHeight="1" x14ac:dyDescent="0.2">
      <c r="A35" s="100"/>
      <c r="B35" s="268">
        <v>0.1</v>
      </c>
      <c r="C35" s="143" t="s">
        <v>257</v>
      </c>
      <c r="D35" s="161"/>
      <c r="E35" s="144"/>
      <c r="F35" s="145" t="s">
        <v>155</v>
      </c>
      <c r="G35" s="100"/>
      <c r="H35" s="297"/>
      <c r="I35" s="298"/>
      <c r="J35" s="187" t="str">
        <f t="shared" si="6"/>
        <v>...€</v>
      </c>
      <c r="K35" s="188" t="str">
        <f t="shared" si="7"/>
        <v>...€</v>
      </c>
      <c r="L35" s="173"/>
      <c r="M35" s="173"/>
      <c r="N35" s="257"/>
      <c r="O35" s="257"/>
      <c r="P35" s="173"/>
      <c r="Q35" s="173"/>
      <c r="R35" s="173"/>
    </row>
    <row r="36" spans="1:270" s="296" customFormat="1" ht="15" customHeight="1" x14ac:dyDescent="0.2">
      <c r="A36" s="100"/>
      <c r="B36" s="268">
        <v>0.1</v>
      </c>
      <c r="C36" s="143" t="s">
        <v>258</v>
      </c>
      <c r="D36" s="161"/>
      <c r="E36" s="144"/>
      <c r="F36" s="145" t="s">
        <v>155</v>
      </c>
      <c r="G36" s="100"/>
      <c r="H36" s="297"/>
      <c r="I36" s="298"/>
      <c r="J36" s="187" t="str">
        <f t="shared" si="6"/>
        <v>...€</v>
      </c>
      <c r="K36" s="188" t="str">
        <f t="shared" si="7"/>
        <v>...€</v>
      </c>
      <c r="L36" s="173"/>
      <c r="M36" s="173"/>
      <c r="N36" s="257"/>
      <c r="O36" s="257"/>
      <c r="P36" s="173"/>
      <c r="Q36" s="173"/>
      <c r="R36" s="173"/>
    </row>
    <row r="37" spans="1:270" s="296" customFormat="1" ht="15" customHeight="1" x14ac:dyDescent="0.2">
      <c r="A37" s="100"/>
      <c r="B37" s="268">
        <v>0.05</v>
      </c>
      <c r="C37" s="143" t="s">
        <v>259</v>
      </c>
      <c r="D37" s="161"/>
      <c r="E37" s="144"/>
      <c r="F37" s="145" t="s">
        <v>155</v>
      </c>
      <c r="G37" s="100"/>
      <c r="H37" s="297"/>
      <c r="I37" s="298"/>
      <c r="J37" s="187" t="str">
        <f t="shared" si="6"/>
        <v>...€</v>
      </c>
      <c r="K37" s="188" t="str">
        <f t="shared" si="7"/>
        <v>...€</v>
      </c>
      <c r="L37" s="173"/>
      <c r="M37" s="173"/>
      <c r="N37" s="257"/>
      <c r="O37" s="257"/>
      <c r="P37" s="173"/>
      <c r="Q37" s="173"/>
      <c r="R37" s="173"/>
    </row>
    <row r="38" spans="1:270" s="296" customFormat="1" ht="15" customHeight="1" x14ac:dyDescent="0.2">
      <c r="A38" s="100"/>
      <c r="B38" s="268">
        <v>0.05</v>
      </c>
      <c r="C38" s="143" t="s">
        <v>260</v>
      </c>
      <c r="D38" s="161"/>
      <c r="E38" s="144"/>
      <c r="F38" s="145" t="s">
        <v>155</v>
      </c>
      <c r="G38" s="100"/>
      <c r="H38" s="297"/>
      <c r="I38" s="298"/>
      <c r="J38" s="187" t="str">
        <f t="shared" si="6"/>
        <v>...€</v>
      </c>
      <c r="K38" s="188" t="str">
        <f t="shared" si="7"/>
        <v>...€</v>
      </c>
      <c r="L38" s="173"/>
      <c r="M38" s="173"/>
      <c r="N38" s="257"/>
      <c r="O38" s="257"/>
      <c r="P38" s="173"/>
      <c r="Q38" s="173"/>
      <c r="R38" s="173"/>
    </row>
    <row r="39" spans="1:270" s="296" customFormat="1" ht="15" customHeight="1" x14ac:dyDescent="0.2">
      <c r="A39" s="100"/>
      <c r="B39" s="268">
        <v>0.1</v>
      </c>
      <c r="C39" s="143" t="s">
        <v>261</v>
      </c>
      <c r="D39" s="161"/>
      <c r="E39" s="144"/>
      <c r="F39" s="145" t="s">
        <v>155</v>
      </c>
      <c r="G39" s="100"/>
      <c r="H39" s="297"/>
      <c r="I39" s="298"/>
      <c r="J39" s="187" t="str">
        <f t="shared" si="6"/>
        <v>...€</v>
      </c>
      <c r="K39" s="188" t="str">
        <f t="shared" si="7"/>
        <v>...€</v>
      </c>
      <c r="L39" s="173"/>
      <c r="M39" s="173"/>
      <c r="N39" s="257"/>
      <c r="O39" s="257"/>
      <c r="P39" s="173"/>
      <c r="Q39" s="173"/>
      <c r="R39" s="173"/>
    </row>
    <row r="40" spans="1:270" s="296" customFormat="1" ht="15" customHeight="1" x14ac:dyDescent="0.2">
      <c r="A40" s="100"/>
      <c r="B40" s="268">
        <v>0.1</v>
      </c>
      <c r="C40" s="143" t="s">
        <v>262</v>
      </c>
      <c r="D40" s="161"/>
      <c r="E40" s="144"/>
      <c r="F40" s="145" t="s">
        <v>155</v>
      </c>
      <c r="G40" s="100"/>
      <c r="H40" s="297"/>
      <c r="I40" s="298"/>
      <c r="J40" s="187" t="str">
        <f t="shared" si="6"/>
        <v>...€</v>
      </c>
      <c r="K40" s="188" t="str">
        <f t="shared" si="7"/>
        <v>...€</v>
      </c>
      <c r="L40" s="173"/>
      <c r="M40" s="173"/>
      <c r="N40" s="257"/>
      <c r="O40" s="257"/>
      <c r="P40" s="173"/>
      <c r="Q40" s="173"/>
      <c r="R40" s="173"/>
    </row>
    <row r="41" spans="1:270" s="34" customFormat="1" ht="15" customHeight="1" x14ac:dyDescent="0.2">
      <c r="A41" s="100"/>
      <c r="B41" s="268">
        <v>0.1</v>
      </c>
      <c r="C41" s="143" t="s">
        <v>263</v>
      </c>
      <c r="D41" s="162"/>
      <c r="E41" s="146"/>
      <c r="F41" s="147" t="s">
        <v>155</v>
      </c>
      <c r="G41" s="100"/>
      <c r="H41" s="297"/>
      <c r="I41" s="298"/>
      <c r="J41" s="187" t="str">
        <f t="shared" ref="J41:J45" si="8">F41</f>
        <v>...€</v>
      </c>
      <c r="K41" s="188" t="str">
        <f t="shared" ref="K41:K45" si="9">J41</f>
        <v>...€</v>
      </c>
      <c r="L41" s="190"/>
      <c r="M41" s="190"/>
      <c r="N41" s="257"/>
      <c r="O41" s="257"/>
      <c r="P41" s="190"/>
      <c r="Q41" s="190"/>
      <c r="R41" s="190"/>
    </row>
    <row r="42" spans="1:270" s="34" customFormat="1" ht="15" customHeight="1" x14ac:dyDescent="0.2">
      <c r="A42" s="100"/>
      <c r="B42" s="268">
        <v>0.1</v>
      </c>
      <c r="C42" s="143" t="s">
        <v>264</v>
      </c>
      <c r="D42" s="162"/>
      <c r="E42" s="146"/>
      <c r="F42" s="147" t="s">
        <v>155</v>
      </c>
      <c r="G42" s="100"/>
      <c r="H42" s="297"/>
      <c r="I42" s="298"/>
      <c r="J42" s="187" t="str">
        <f t="shared" si="8"/>
        <v>...€</v>
      </c>
      <c r="K42" s="188" t="str">
        <f t="shared" si="9"/>
        <v>...€</v>
      </c>
      <c r="L42" s="190"/>
      <c r="M42" s="190"/>
      <c r="N42" s="257"/>
      <c r="O42" s="257"/>
      <c r="P42" s="190"/>
      <c r="Q42" s="190"/>
      <c r="R42" s="190"/>
    </row>
    <row r="43" spans="1:270" s="34" customFormat="1" ht="15" customHeight="1" x14ac:dyDescent="0.2">
      <c r="A43" s="100"/>
      <c r="B43" s="268">
        <v>0.1</v>
      </c>
      <c r="C43" s="143" t="s">
        <v>265</v>
      </c>
      <c r="D43" s="556"/>
      <c r="E43" s="557"/>
      <c r="F43" s="147" t="s">
        <v>155</v>
      </c>
      <c r="G43" s="100"/>
      <c r="H43" s="297"/>
      <c r="I43" s="298"/>
      <c r="J43" s="187" t="str">
        <f t="shared" si="8"/>
        <v>...€</v>
      </c>
      <c r="K43" s="188" t="str">
        <f t="shared" si="9"/>
        <v>...€</v>
      </c>
      <c r="L43" s="190"/>
      <c r="M43" s="190"/>
      <c r="N43" s="257"/>
      <c r="O43" s="257"/>
      <c r="P43" s="190"/>
      <c r="Q43" s="190"/>
      <c r="R43" s="190"/>
    </row>
    <row r="44" spans="1:270" s="34" customFormat="1" ht="15" customHeight="1" x14ac:dyDescent="0.2">
      <c r="A44" s="100"/>
      <c r="B44" s="268">
        <v>0.1</v>
      </c>
      <c r="C44" s="143" t="s">
        <v>266</v>
      </c>
      <c r="D44" s="556"/>
      <c r="E44" s="557"/>
      <c r="F44" s="147" t="s">
        <v>155</v>
      </c>
      <c r="G44" s="100"/>
      <c r="H44" s="297"/>
      <c r="I44" s="298"/>
      <c r="J44" s="187" t="str">
        <f t="shared" si="8"/>
        <v>...€</v>
      </c>
      <c r="K44" s="188" t="str">
        <f t="shared" si="9"/>
        <v>...€</v>
      </c>
      <c r="L44" s="190"/>
      <c r="M44" s="190"/>
      <c r="N44" s="257"/>
      <c r="O44" s="257"/>
      <c r="P44" s="190"/>
      <c r="Q44" s="190"/>
      <c r="R44" s="190"/>
    </row>
    <row r="45" spans="1:270" s="34" customFormat="1" ht="15" customHeight="1" x14ac:dyDescent="0.2">
      <c r="A45" s="100"/>
      <c r="B45" s="268">
        <v>0.1</v>
      </c>
      <c r="C45" s="143" t="s">
        <v>267</v>
      </c>
      <c r="D45" s="556"/>
      <c r="E45" s="557"/>
      <c r="F45" s="147" t="s">
        <v>155</v>
      </c>
      <c r="G45" s="100"/>
      <c r="H45" s="297"/>
      <c r="I45" s="298"/>
      <c r="J45" s="187" t="str">
        <f t="shared" si="8"/>
        <v>...€</v>
      </c>
      <c r="K45" s="188" t="str">
        <f t="shared" si="9"/>
        <v>...€</v>
      </c>
      <c r="L45" s="190"/>
      <c r="M45" s="190"/>
      <c r="N45" s="190"/>
      <c r="O45" s="190"/>
      <c r="P45" s="190"/>
      <c r="Q45" s="190"/>
      <c r="R45" s="190"/>
    </row>
    <row r="46" spans="1:270" s="34" customFormat="1" ht="15" customHeight="1" x14ac:dyDescent="0.25">
      <c r="A46" s="554"/>
      <c r="B46" s="555"/>
      <c r="C46" s="559"/>
      <c r="D46" s="560"/>
      <c r="E46" s="560"/>
      <c r="F46" s="561"/>
      <c r="G46" s="100"/>
      <c r="H46" s="558"/>
      <c r="I46" s="190"/>
      <c r="J46" s="190"/>
      <c r="K46" s="190"/>
      <c r="L46" s="190"/>
      <c r="M46" s="551"/>
      <c r="N46" s="551"/>
      <c r="O46" s="551"/>
      <c r="P46" s="551"/>
      <c r="Q46" s="551"/>
      <c r="R46" s="551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4"/>
      <c r="AK46" s="554"/>
      <c r="AL46" s="554"/>
      <c r="AM46" s="554"/>
      <c r="AN46" s="554"/>
      <c r="AO46" s="554"/>
      <c r="AP46" s="554"/>
      <c r="AQ46" s="554"/>
      <c r="AR46" s="554"/>
      <c r="AS46" s="554"/>
      <c r="AT46" s="554"/>
      <c r="AU46" s="554"/>
      <c r="AV46" s="554"/>
      <c r="AW46" s="554"/>
      <c r="AX46" s="554"/>
      <c r="AY46" s="554"/>
      <c r="AZ46" s="554"/>
      <c r="BA46" s="554"/>
      <c r="BB46" s="554"/>
      <c r="BC46" s="554"/>
      <c r="BD46" s="554"/>
      <c r="BE46" s="554"/>
      <c r="BF46" s="554"/>
      <c r="BG46" s="554"/>
      <c r="BH46" s="554"/>
      <c r="BI46" s="554"/>
      <c r="BJ46" s="554"/>
      <c r="BK46" s="554"/>
      <c r="BL46" s="554"/>
      <c r="BM46" s="554"/>
      <c r="BN46" s="554"/>
      <c r="BO46" s="554"/>
      <c r="BP46" s="554"/>
      <c r="BQ46" s="554"/>
      <c r="BR46" s="554"/>
      <c r="BS46" s="554"/>
      <c r="BT46" s="554"/>
      <c r="BU46" s="554"/>
      <c r="BV46" s="554"/>
      <c r="BW46" s="554"/>
      <c r="BX46" s="554"/>
      <c r="BY46" s="554"/>
      <c r="BZ46" s="554"/>
      <c r="CA46" s="554"/>
      <c r="CB46" s="554"/>
      <c r="CC46" s="554"/>
      <c r="CD46" s="554"/>
      <c r="CE46" s="554"/>
      <c r="CF46" s="554"/>
      <c r="CG46" s="554"/>
      <c r="CH46" s="554"/>
      <c r="CI46" s="554"/>
      <c r="CJ46" s="554"/>
      <c r="CK46" s="554"/>
      <c r="CL46" s="554"/>
      <c r="CM46" s="554"/>
      <c r="CN46" s="554"/>
      <c r="CO46" s="554"/>
      <c r="CP46" s="554"/>
      <c r="CQ46" s="554"/>
      <c r="CR46" s="554"/>
      <c r="CS46" s="554"/>
      <c r="CT46" s="554"/>
      <c r="CU46" s="554"/>
      <c r="CV46" s="554"/>
      <c r="CW46" s="554"/>
      <c r="CX46" s="554"/>
      <c r="CY46" s="554"/>
      <c r="CZ46" s="554"/>
      <c r="DA46" s="554"/>
      <c r="DB46" s="554"/>
      <c r="DC46" s="554"/>
      <c r="DD46" s="554"/>
      <c r="DE46" s="554"/>
      <c r="DF46" s="554"/>
      <c r="DG46" s="554"/>
      <c r="DH46" s="554"/>
      <c r="DI46" s="554"/>
      <c r="DJ46" s="554"/>
      <c r="DK46" s="554"/>
      <c r="DL46" s="554"/>
      <c r="DM46" s="554"/>
      <c r="DN46" s="554"/>
      <c r="DO46" s="554"/>
      <c r="DP46" s="554"/>
      <c r="DQ46" s="554"/>
      <c r="DR46" s="554"/>
      <c r="DS46" s="554"/>
      <c r="DT46" s="554"/>
      <c r="DU46" s="554"/>
      <c r="DV46" s="554"/>
      <c r="DW46" s="554"/>
      <c r="DX46" s="554"/>
      <c r="DY46" s="554"/>
      <c r="DZ46" s="554"/>
      <c r="EA46" s="554"/>
      <c r="EB46" s="554"/>
      <c r="EC46" s="554"/>
      <c r="ED46" s="554"/>
      <c r="EE46" s="554"/>
      <c r="EF46" s="554"/>
      <c r="EG46" s="554"/>
      <c r="EH46" s="554"/>
      <c r="EI46" s="554"/>
      <c r="EJ46" s="554"/>
      <c r="EK46" s="554"/>
      <c r="EL46" s="554"/>
      <c r="EM46" s="554"/>
      <c r="EN46" s="554"/>
      <c r="EO46" s="554"/>
      <c r="EP46" s="554"/>
      <c r="EQ46" s="554"/>
      <c r="ER46" s="554"/>
      <c r="ES46" s="554"/>
      <c r="ET46" s="554"/>
      <c r="EU46" s="554"/>
      <c r="EV46" s="554"/>
      <c r="EW46" s="554"/>
      <c r="EX46" s="554"/>
      <c r="EY46" s="554"/>
      <c r="EZ46" s="554"/>
      <c r="FA46" s="554"/>
      <c r="FB46" s="554"/>
      <c r="FC46" s="554"/>
      <c r="FD46" s="554"/>
      <c r="FE46" s="554"/>
      <c r="FF46" s="554"/>
      <c r="FG46" s="554"/>
      <c r="FH46" s="554"/>
      <c r="FI46" s="554"/>
      <c r="FJ46" s="554"/>
      <c r="FK46" s="554"/>
      <c r="FL46" s="554"/>
      <c r="FM46" s="554"/>
      <c r="FN46" s="554"/>
      <c r="FO46" s="554"/>
      <c r="FP46" s="554"/>
      <c r="FQ46" s="554"/>
      <c r="FR46" s="554"/>
      <c r="FS46" s="554"/>
      <c r="FT46" s="554"/>
      <c r="FU46" s="554"/>
      <c r="FV46" s="554"/>
      <c r="FW46" s="554"/>
      <c r="FX46" s="554"/>
      <c r="FY46" s="554"/>
      <c r="FZ46" s="554"/>
      <c r="GA46" s="554"/>
      <c r="GB46" s="554"/>
      <c r="GC46" s="554"/>
      <c r="GD46" s="554"/>
      <c r="GE46" s="554"/>
      <c r="GF46" s="554"/>
      <c r="GG46" s="554"/>
      <c r="GH46" s="554"/>
      <c r="GI46" s="554"/>
      <c r="GJ46" s="554"/>
      <c r="GK46" s="554"/>
      <c r="GL46" s="554"/>
      <c r="GM46" s="554"/>
      <c r="GN46" s="554"/>
      <c r="GO46" s="554"/>
      <c r="GP46" s="554"/>
      <c r="GQ46" s="554"/>
      <c r="GR46" s="554"/>
      <c r="GS46" s="554"/>
      <c r="GT46" s="554"/>
      <c r="GU46" s="554"/>
      <c r="GV46" s="554"/>
      <c r="GW46" s="554"/>
      <c r="GX46" s="554"/>
      <c r="GY46" s="554"/>
      <c r="GZ46" s="554"/>
      <c r="HA46" s="554"/>
      <c r="HB46" s="554"/>
      <c r="HC46" s="554"/>
      <c r="HD46" s="554"/>
      <c r="HE46" s="554"/>
      <c r="HF46" s="554"/>
      <c r="HG46" s="554"/>
      <c r="HH46" s="554"/>
      <c r="HI46" s="554"/>
      <c r="HJ46" s="554"/>
      <c r="HK46" s="554"/>
      <c r="HL46" s="554"/>
      <c r="HM46" s="554"/>
      <c r="HN46" s="554"/>
      <c r="HO46" s="554"/>
      <c r="HP46" s="554"/>
      <c r="HQ46" s="554"/>
      <c r="HR46" s="554"/>
      <c r="HS46" s="554"/>
      <c r="HT46" s="554"/>
      <c r="HU46" s="554"/>
      <c r="HV46" s="554"/>
      <c r="HW46" s="554"/>
      <c r="HX46" s="554"/>
      <c r="HY46" s="554"/>
      <c r="HZ46" s="554"/>
      <c r="IA46" s="554"/>
      <c r="IB46" s="554"/>
      <c r="IC46" s="554"/>
      <c r="ID46" s="554"/>
      <c r="IE46" s="554"/>
      <c r="IF46" s="554"/>
      <c r="IG46" s="554"/>
      <c r="IH46" s="554"/>
      <c r="II46" s="554"/>
      <c r="IJ46" s="554"/>
      <c r="IK46" s="554"/>
      <c r="IL46" s="554"/>
      <c r="IM46" s="554"/>
      <c r="IN46" s="554"/>
      <c r="IO46" s="554"/>
      <c r="IP46" s="554"/>
      <c r="IQ46" s="554"/>
      <c r="IR46" s="554"/>
      <c r="IS46" s="554"/>
      <c r="IT46" s="554"/>
      <c r="IU46" s="554"/>
      <c r="IV46" s="554"/>
      <c r="IW46" s="554"/>
      <c r="IX46" s="554"/>
      <c r="IY46" s="554"/>
      <c r="IZ46" s="554"/>
      <c r="JA46" s="554"/>
      <c r="JB46" s="554"/>
      <c r="JC46" s="554"/>
      <c r="JD46" s="554"/>
      <c r="JE46" s="554"/>
      <c r="JF46" s="554"/>
      <c r="JG46" s="554"/>
      <c r="JH46" s="554"/>
      <c r="JI46" s="554"/>
      <c r="JJ46" s="554"/>
    </row>
    <row r="47" spans="1:270" s="296" customFormat="1" ht="15" customHeight="1" x14ac:dyDescent="0.2">
      <c r="A47" s="75"/>
      <c r="B47" s="138"/>
      <c r="C47" s="311"/>
      <c r="D47" s="139"/>
      <c r="E47" s="102"/>
      <c r="F47" s="103"/>
      <c r="G47" s="75"/>
      <c r="H47" s="297"/>
      <c r="I47" s="298"/>
      <c r="J47" s="192"/>
      <c r="K47" s="192"/>
      <c r="L47" s="192"/>
      <c r="M47" s="173"/>
      <c r="N47" s="219"/>
      <c r="O47" s="219"/>
      <c r="P47" s="219"/>
      <c r="Q47" s="219"/>
      <c r="R47" s="190"/>
    </row>
    <row r="48" spans="1:270" s="54" customFormat="1" ht="15" customHeight="1" x14ac:dyDescent="0.2">
      <c r="A48" s="311"/>
      <c r="B48" s="259"/>
      <c r="C48" s="157" t="s">
        <v>14</v>
      </c>
      <c r="D48" s="163"/>
      <c r="E48" s="56"/>
      <c r="F48" s="57"/>
      <c r="G48" s="311"/>
      <c r="H48" s="297"/>
      <c r="I48" s="298"/>
      <c r="J48" s="173"/>
      <c r="K48" s="173"/>
      <c r="L48" s="173"/>
      <c r="M48" s="173"/>
      <c r="N48" s="165" t="s">
        <v>127</v>
      </c>
      <c r="O48" s="165" t="s">
        <v>128</v>
      </c>
      <c r="P48" s="165" t="s">
        <v>129</v>
      </c>
      <c r="Q48" s="165" t="s">
        <v>130</v>
      </c>
      <c r="R48" s="190"/>
    </row>
    <row r="49" spans="1:18" s="20" customFormat="1" ht="33.75" x14ac:dyDescent="0.2">
      <c r="A49" s="311"/>
      <c r="B49" s="59" t="s">
        <v>4</v>
      </c>
      <c r="C49" s="60"/>
      <c r="D49" s="159" t="s">
        <v>15</v>
      </c>
      <c r="E49" s="24" t="s">
        <v>16</v>
      </c>
      <c r="F49" s="62" t="s">
        <v>17</v>
      </c>
      <c r="G49" s="311"/>
      <c r="H49" s="297"/>
      <c r="I49" s="298"/>
      <c r="J49" s="182" t="s">
        <v>9</v>
      </c>
      <c r="K49" s="183" t="s">
        <v>10</v>
      </c>
      <c r="L49" s="184"/>
      <c r="M49" s="173"/>
      <c r="N49" s="185" t="s">
        <v>16</v>
      </c>
      <c r="O49" s="185" t="s">
        <v>16</v>
      </c>
      <c r="P49" s="185" t="s">
        <v>16</v>
      </c>
      <c r="Q49" s="185" t="s">
        <v>16</v>
      </c>
      <c r="R49" s="190"/>
    </row>
    <row r="50" spans="1:18" s="296" customFormat="1" ht="15" customHeight="1" x14ac:dyDescent="0.2">
      <c r="A50" s="311"/>
      <c r="B50" s="43">
        <v>0.05</v>
      </c>
      <c r="C50" s="156" t="s">
        <v>116</v>
      </c>
      <c r="D50" s="158"/>
      <c r="E50" s="39" t="s">
        <v>154</v>
      </c>
      <c r="F50" s="40" t="s">
        <v>154</v>
      </c>
      <c r="G50" s="311"/>
      <c r="H50" s="297"/>
      <c r="I50" s="298"/>
      <c r="J50" s="250" t="str">
        <f>F50</f>
        <v>...%</v>
      </c>
      <c r="K50" s="251" t="e">
        <f>1+(1*J50)</f>
        <v>#VALUE!</v>
      </c>
      <c r="L50" s="189" t="e">
        <f>F50-E50</f>
        <v>#VALUE!</v>
      </c>
      <c r="M50" s="173"/>
      <c r="N50" s="249">
        <v>0</v>
      </c>
      <c r="O50" s="249">
        <v>5.0000000000000001E-3</v>
      </c>
      <c r="P50" s="249">
        <v>0</v>
      </c>
      <c r="Q50" s="249">
        <v>0</v>
      </c>
      <c r="R50" s="190"/>
    </row>
    <row r="51" spans="1:18" s="34" customFormat="1" ht="15" customHeight="1" x14ac:dyDescent="0.2">
      <c r="A51" s="310"/>
      <c r="B51" s="126"/>
      <c r="C51" s="47"/>
      <c r="D51" s="164"/>
      <c r="E51" s="129"/>
      <c r="F51" s="58"/>
      <c r="G51" s="310"/>
      <c r="H51" s="297"/>
      <c r="I51" s="298"/>
      <c r="J51" s="202"/>
      <c r="K51" s="199"/>
      <c r="L51" s="203"/>
      <c r="M51" s="173"/>
      <c r="N51" s="204"/>
      <c r="O51" s="204"/>
      <c r="P51" s="204"/>
      <c r="Q51" s="204"/>
      <c r="R51" s="190"/>
    </row>
    <row r="52" spans="1:18" s="34" customFormat="1" ht="15" customHeight="1" x14ac:dyDescent="0.2">
      <c r="A52" s="290"/>
      <c r="B52" s="126"/>
      <c r="C52" s="47"/>
      <c r="D52" s="164"/>
      <c r="E52" s="129"/>
      <c r="F52" s="58"/>
      <c r="G52" s="79"/>
      <c r="H52" s="297"/>
      <c r="I52" s="298"/>
      <c r="J52" s="202"/>
      <c r="K52" s="199"/>
      <c r="L52" s="203"/>
      <c r="M52" s="173"/>
      <c r="N52" s="204"/>
      <c r="O52" s="204"/>
      <c r="P52" s="204"/>
      <c r="Q52" s="204"/>
      <c r="R52" s="190"/>
    </row>
    <row r="53" spans="1:18" s="54" customFormat="1" ht="16.5" x14ac:dyDescent="0.2">
      <c r="A53" s="287"/>
      <c r="B53" s="126"/>
      <c r="C53" s="157" t="s">
        <v>18</v>
      </c>
      <c r="D53" s="163"/>
      <c r="E53" s="163"/>
      <c r="F53" s="57"/>
      <c r="G53" s="80"/>
      <c r="H53" s="297"/>
      <c r="I53" s="298"/>
      <c r="J53" s="173"/>
      <c r="K53" s="173"/>
      <c r="L53" s="173"/>
      <c r="M53" s="173"/>
      <c r="N53" s="165" t="s">
        <v>127</v>
      </c>
      <c r="O53" s="165" t="s">
        <v>128</v>
      </c>
      <c r="P53" s="165" t="s">
        <v>129</v>
      </c>
      <c r="Q53" s="165" t="s">
        <v>130</v>
      </c>
      <c r="R53" s="190"/>
    </row>
    <row r="54" spans="1:18" s="20" customFormat="1" ht="15" customHeight="1" x14ac:dyDescent="0.2">
      <c r="A54" s="288"/>
      <c r="B54" s="59" t="s">
        <v>4</v>
      </c>
      <c r="C54" s="60"/>
      <c r="D54" s="159" t="s">
        <v>15</v>
      </c>
      <c r="E54" s="24" t="s">
        <v>16</v>
      </c>
      <c r="F54" s="62" t="s">
        <v>17</v>
      </c>
      <c r="G54" s="77"/>
      <c r="H54" s="297"/>
      <c r="I54" s="298"/>
      <c r="J54" s="182" t="s">
        <v>9</v>
      </c>
      <c r="K54" s="183" t="s">
        <v>10</v>
      </c>
      <c r="L54" s="184"/>
      <c r="M54" s="173"/>
      <c r="N54" s="185" t="s">
        <v>16</v>
      </c>
      <c r="O54" s="185" t="s">
        <v>16</v>
      </c>
      <c r="P54" s="185" t="s">
        <v>16</v>
      </c>
      <c r="Q54" s="185" t="s">
        <v>16</v>
      </c>
      <c r="R54" s="190"/>
    </row>
    <row r="55" spans="1:18" s="27" customFormat="1" ht="15" customHeight="1" x14ac:dyDescent="0.2">
      <c r="A55" s="81"/>
      <c r="B55" s="43">
        <v>0.05</v>
      </c>
      <c r="C55" s="156" t="s">
        <v>117</v>
      </c>
      <c r="D55" s="158"/>
      <c r="E55" s="39" t="s">
        <v>154</v>
      </c>
      <c r="F55" s="40" t="s">
        <v>154</v>
      </c>
      <c r="G55" s="81"/>
      <c r="H55" s="297"/>
      <c r="I55" s="298"/>
      <c r="J55" s="250" t="str">
        <f>F55</f>
        <v>...%</v>
      </c>
      <c r="K55" s="251" t="e">
        <f>1+(1*J55)</f>
        <v>#VALUE!</v>
      </c>
      <c r="L55" s="189" t="e">
        <f>F55-E55</f>
        <v>#VALUE!</v>
      </c>
      <c r="M55" s="173"/>
      <c r="N55" s="249">
        <v>0</v>
      </c>
      <c r="O55" s="249">
        <v>5.0000000000000001E-4</v>
      </c>
      <c r="P55" s="249">
        <v>0</v>
      </c>
      <c r="Q55" s="249">
        <v>0</v>
      </c>
      <c r="R55" s="190"/>
    </row>
    <row r="56" spans="1:18" s="20" customFormat="1" ht="15" customHeight="1" x14ac:dyDescent="0.2">
      <c r="A56" s="292"/>
      <c r="B56" s="70"/>
      <c r="C56" s="71"/>
      <c r="D56" s="140"/>
      <c r="E56" s="141"/>
      <c r="F56" s="142"/>
      <c r="G56" s="76"/>
      <c r="H56" s="297"/>
      <c r="I56" s="298"/>
      <c r="J56" s="173"/>
      <c r="K56" s="173"/>
      <c r="L56" s="173"/>
      <c r="M56" s="173"/>
      <c r="N56" s="173"/>
      <c r="O56" s="173"/>
      <c r="P56" s="173"/>
      <c r="Q56" s="173"/>
      <c r="R56" s="190"/>
    </row>
    <row r="57" spans="1:18" s="148" customFormat="1" ht="15" customHeight="1" x14ac:dyDescent="0.2">
      <c r="A57" s="100"/>
      <c r="B57" s="149"/>
      <c r="C57" s="151"/>
      <c r="D57" s="152"/>
      <c r="E57" s="128"/>
      <c r="F57" s="150"/>
      <c r="G57" s="100"/>
      <c r="H57" s="297"/>
      <c r="I57" s="298"/>
      <c r="J57" s="190"/>
      <c r="K57" s="190"/>
      <c r="L57" s="190"/>
      <c r="M57" s="190"/>
      <c r="N57" s="200"/>
      <c r="O57" s="200"/>
      <c r="P57" s="200"/>
      <c r="Q57" s="200"/>
      <c r="R57" s="190"/>
    </row>
    <row r="58" spans="1:18" s="76" customFormat="1" ht="21.95" customHeight="1" x14ac:dyDescent="0.2">
      <c r="A58" s="100"/>
      <c r="B58" s="567" t="s">
        <v>122</v>
      </c>
      <c r="C58" s="567"/>
      <c r="D58" s="567"/>
      <c r="E58" s="567"/>
      <c r="F58" s="567"/>
      <c r="G58" s="100"/>
      <c r="H58" s="297"/>
      <c r="I58" s="298"/>
      <c r="J58" s="190"/>
      <c r="K58" s="190"/>
      <c r="L58" s="190"/>
      <c r="M58" s="190"/>
      <c r="N58" s="210"/>
      <c r="O58" s="224"/>
      <c r="P58" s="224"/>
      <c r="Q58" s="210"/>
      <c r="R58" s="190"/>
    </row>
    <row r="59" spans="1:18" s="76" customFormat="1" ht="33" customHeight="1" x14ac:dyDescent="0.2">
      <c r="A59" s="100"/>
      <c r="B59" s="564" t="s">
        <v>118</v>
      </c>
      <c r="C59" s="564"/>
      <c r="D59" s="564"/>
      <c r="E59" s="564"/>
      <c r="F59" s="564"/>
      <c r="G59" s="100"/>
      <c r="H59" s="297"/>
      <c r="I59" s="298"/>
      <c r="J59" s="190"/>
      <c r="K59" s="190"/>
      <c r="L59" s="190"/>
      <c r="M59" s="190"/>
      <c r="N59" s="210"/>
      <c r="O59" s="224"/>
      <c r="P59" s="224"/>
      <c r="Q59" s="210"/>
      <c r="R59" s="190"/>
    </row>
    <row r="60" spans="1:18" s="76" customFormat="1" ht="21.95" customHeight="1" x14ac:dyDescent="0.2">
      <c r="A60" s="100"/>
      <c r="B60" s="567" t="s">
        <v>134</v>
      </c>
      <c r="C60" s="567"/>
      <c r="D60" s="567"/>
      <c r="E60" s="567"/>
      <c r="F60" s="567"/>
      <c r="G60" s="100"/>
      <c r="H60" s="297"/>
      <c r="I60" s="298"/>
      <c r="J60" s="190"/>
      <c r="K60" s="190"/>
      <c r="L60" s="190"/>
      <c r="M60" s="190"/>
      <c r="N60" s="210"/>
      <c r="O60" s="223"/>
      <c r="P60" s="223"/>
      <c r="Q60" s="210"/>
      <c r="R60" s="190"/>
    </row>
    <row r="61" spans="1:18" s="78" customFormat="1" ht="11.1" customHeight="1" x14ac:dyDescent="0.2">
      <c r="A61" s="100"/>
      <c r="B61" s="565" t="s">
        <v>133</v>
      </c>
      <c r="C61" s="565"/>
      <c r="D61" s="565"/>
      <c r="E61" s="565"/>
      <c r="F61" s="565"/>
      <c r="G61" s="100"/>
      <c r="H61" s="297"/>
      <c r="I61" s="298"/>
      <c r="J61" s="190"/>
      <c r="K61" s="190"/>
      <c r="L61" s="190"/>
      <c r="M61" s="190"/>
      <c r="N61" s="210"/>
      <c r="O61" s="223"/>
      <c r="P61" s="223"/>
      <c r="Q61" s="211"/>
      <c r="R61" s="190"/>
    </row>
    <row r="62" spans="1:18" s="76" customFormat="1" ht="21.95" customHeight="1" x14ac:dyDescent="0.2">
      <c r="A62" s="100"/>
      <c r="B62" s="571" t="s">
        <v>136</v>
      </c>
      <c r="C62" s="571"/>
      <c r="D62" s="571"/>
      <c r="E62" s="571"/>
      <c r="F62" s="571"/>
      <c r="G62" s="100"/>
      <c r="H62" s="297"/>
      <c r="I62" s="298"/>
      <c r="J62" s="190"/>
      <c r="K62" s="190"/>
      <c r="L62" s="190"/>
      <c r="M62" s="190"/>
      <c r="N62" s="210"/>
      <c r="O62" s="224"/>
      <c r="P62" s="224"/>
      <c r="Q62" s="210"/>
      <c r="R62" s="190"/>
    </row>
    <row r="63" spans="1:18" s="27" customFormat="1" ht="12" customHeight="1" x14ac:dyDescent="0.2">
      <c r="A63" s="100"/>
      <c r="B63" s="562" t="s">
        <v>119</v>
      </c>
      <c r="C63" s="562"/>
      <c r="D63" s="562"/>
      <c r="E63" s="562"/>
      <c r="F63" s="562"/>
      <c r="G63" s="100"/>
      <c r="H63" s="297"/>
      <c r="I63" s="298"/>
      <c r="J63" s="190"/>
      <c r="K63" s="190"/>
      <c r="L63" s="190"/>
      <c r="M63" s="190"/>
      <c r="N63" s="210"/>
      <c r="O63" s="210"/>
      <c r="P63" s="210"/>
      <c r="Q63" s="210"/>
      <c r="R63" s="190"/>
    </row>
    <row r="64" spans="1:18" s="27" customFormat="1" ht="21.95" customHeight="1" x14ac:dyDescent="0.2">
      <c r="A64" s="100"/>
      <c r="B64" s="563" t="s">
        <v>20</v>
      </c>
      <c r="C64" s="563"/>
      <c r="D64" s="563"/>
      <c r="E64" s="563"/>
      <c r="F64" s="563"/>
      <c r="G64" s="100"/>
      <c r="H64" s="297"/>
      <c r="I64" s="298"/>
      <c r="J64" s="190"/>
      <c r="K64" s="190"/>
      <c r="L64" s="190"/>
      <c r="M64" s="190"/>
      <c r="N64" s="210"/>
      <c r="O64" s="210"/>
      <c r="P64" s="210"/>
      <c r="Q64" s="210"/>
      <c r="R64" s="190"/>
    </row>
    <row r="65" spans="1:18" s="155" customFormat="1" x14ac:dyDescent="0.25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</row>
    <row r="66" spans="1:18" s="155" customFormat="1" x14ac:dyDescent="0.25">
      <c r="B66" s="260"/>
      <c r="N66" s="166"/>
      <c r="O66" s="166"/>
      <c r="P66" s="166"/>
      <c r="Q66" s="166"/>
    </row>
    <row r="67" spans="1:18" s="155" customFormat="1" x14ac:dyDescent="0.25">
      <c r="B67" s="260"/>
      <c r="N67" s="166"/>
      <c r="O67" s="166"/>
      <c r="P67" s="166"/>
      <c r="Q67" s="166"/>
    </row>
    <row r="68" spans="1:18" s="155" customFormat="1" x14ac:dyDescent="0.25">
      <c r="B68" s="260"/>
      <c r="N68" s="166"/>
      <c r="O68" s="166"/>
      <c r="P68" s="166"/>
      <c r="Q68" s="166"/>
    </row>
    <row r="69" spans="1:18" s="155" customFormat="1" x14ac:dyDescent="0.25">
      <c r="B69" s="260"/>
      <c r="N69" s="166"/>
      <c r="O69" s="166"/>
      <c r="P69" s="166"/>
      <c r="Q69" s="166"/>
    </row>
    <row r="70" spans="1:18" s="155" customFormat="1" x14ac:dyDescent="0.25">
      <c r="B70" s="260"/>
      <c r="N70" s="166"/>
      <c r="O70" s="166"/>
      <c r="P70" s="166"/>
      <c r="Q70" s="166"/>
    </row>
    <row r="71" spans="1:18" s="155" customFormat="1" x14ac:dyDescent="0.25">
      <c r="B71" s="260"/>
      <c r="N71" s="166"/>
      <c r="O71" s="166"/>
      <c r="P71" s="166"/>
      <c r="Q71" s="166"/>
    </row>
    <row r="72" spans="1:18" s="155" customFormat="1" x14ac:dyDescent="0.25">
      <c r="B72" s="260"/>
      <c r="N72" s="166"/>
      <c r="O72" s="166"/>
      <c r="P72" s="166"/>
      <c r="Q72" s="166"/>
    </row>
    <row r="73" spans="1:18" s="155" customFormat="1" x14ac:dyDescent="0.25">
      <c r="B73" s="260"/>
      <c r="N73" s="166"/>
      <c r="O73" s="166"/>
      <c r="P73" s="166"/>
      <c r="Q73" s="166"/>
    </row>
    <row r="74" spans="1:18" s="155" customFormat="1" x14ac:dyDescent="0.25">
      <c r="B74" s="260"/>
      <c r="N74" s="166"/>
      <c r="O74" s="166"/>
      <c r="P74" s="166"/>
      <c r="Q74" s="166"/>
    </row>
    <row r="75" spans="1:18" s="155" customFormat="1" x14ac:dyDescent="0.25">
      <c r="B75" s="260"/>
      <c r="N75" s="166"/>
      <c r="O75" s="166"/>
      <c r="P75" s="166"/>
      <c r="Q75" s="166"/>
    </row>
    <row r="76" spans="1:18" s="155" customFormat="1" x14ac:dyDescent="0.25">
      <c r="B76" s="260"/>
      <c r="N76" s="166"/>
      <c r="O76" s="166"/>
      <c r="P76" s="166"/>
      <c r="Q76" s="166"/>
    </row>
    <row r="77" spans="1:18" s="155" customFormat="1" x14ac:dyDescent="0.25">
      <c r="B77" s="260"/>
      <c r="N77" s="166"/>
      <c r="O77" s="166"/>
      <c r="P77" s="166"/>
      <c r="Q77" s="166"/>
    </row>
    <row r="78" spans="1:18" s="155" customFormat="1" x14ac:dyDescent="0.25">
      <c r="B78" s="260"/>
      <c r="N78" s="166"/>
      <c r="O78" s="166"/>
      <c r="P78" s="166"/>
      <c r="Q78" s="166"/>
    </row>
    <row r="79" spans="1:18" s="155" customFormat="1" x14ac:dyDescent="0.25">
      <c r="B79" s="260"/>
      <c r="N79" s="166"/>
      <c r="O79" s="166"/>
      <c r="P79" s="166"/>
      <c r="Q79" s="166"/>
    </row>
    <row r="80" spans="1:18" s="155" customFormat="1" x14ac:dyDescent="0.25">
      <c r="B80" s="260"/>
      <c r="N80" s="166"/>
      <c r="O80" s="166"/>
      <c r="P80" s="166"/>
      <c r="Q80" s="166"/>
    </row>
    <row r="81" spans="2:17" s="155" customFormat="1" x14ac:dyDescent="0.25">
      <c r="B81" s="260"/>
      <c r="N81" s="166"/>
      <c r="O81" s="166"/>
      <c r="P81" s="166"/>
      <c r="Q81" s="166"/>
    </row>
    <row r="82" spans="2:17" s="155" customFormat="1" x14ac:dyDescent="0.25">
      <c r="B82" s="260"/>
      <c r="N82" s="166"/>
      <c r="O82" s="166"/>
      <c r="P82" s="166"/>
      <c r="Q82" s="166"/>
    </row>
    <row r="83" spans="2:17" s="155" customFormat="1" x14ac:dyDescent="0.25">
      <c r="B83" s="260"/>
      <c r="N83" s="166"/>
      <c r="O83" s="166"/>
      <c r="P83" s="166"/>
      <c r="Q83" s="166"/>
    </row>
    <row r="84" spans="2:17" s="155" customFormat="1" x14ac:dyDescent="0.25">
      <c r="B84" s="260"/>
      <c r="N84" s="166"/>
      <c r="O84" s="166"/>
      <c r="P84" s="166"/>
      <c r="Q84" s="166"/>
    </row>
    <row r="85" spans="2:17" s="155" customFormat="1" x14ac:dyDescent="0.25">
      <c r="B85" s="260"/>
      <c r="N85" s="166"/>
      <c r="O85" s="166"/>
      <c r="P85" s="166"/>
      <c r="Q85" s="166"/>
    </row>
    <row r="86" spans="2:17" s="155" customFormat="1" x14ac:dyDescent="0.25">
      <c r="B86" s="260"/>
      <c r="N86" s="166"/>
      <c r="O86" s="166"/>
      <c r="P86" s="166"/>
      <c r="Q86" s="166"/>
    </row>
    <row r="87" spans="2:17" s="155" customFormat="1" x14ac:dyDescent="0.25">
      <c r="B87" s="260"/>
      <c r="N87" s="166"/>
      <c r="O87" s="166"/>
      <c r="P87" s="166"/>
      <c r="Q87" s="166"/>
    </row>
    <row r="88" spans="2:17" s="155" customFormat="1" x14ac:dyDescent="0.25">
      <c r="B88" s="260"/>
      <c r="N88" s="166"/>
      <c r="O88" s="166"/>
      <c r="P88" s="166"/>
      <c r="Q88" s="166"/>
    </row>
    <row r="89" spans="2:17" s="155" customFormat="1" x14ac:dyDescent="0.25">
      <c r="B89" s="260"/>
      <c r="N89" s="166"/>
      <c r="O89" s="166"/>
      <c r="P89" s="166"/>
      <c r="Q89" s="166"/>
    </row>
    <row r="90" spans="2:17" s="155" customFormat="1" x14ac:dyDescent="0.25">
      <c r="B90" s="260"/>
      <c r="N90" s="166"/>
      <c r="O90" s="166"/>
      <c r="P90" s="166"/>
      <c r="Q90" s="166"/>
    </row>
    <row r="91" spans="2:17" s="155" customFormat="1" x14ac:dyDescent="0.25">
      <c r="B91" s="260"/>
      <c r="N91" s="166"/>
      <c r="O91" s="166"/>
      <c r="P91" s="166"/>
      <c r="Q91" s="166"/>
    </row>
    <row r="92" spans="2:17" s="155" customFormat="1" x14ac:dyDescent="0.25">
      <c r="B92" s="260"/>
      <c r="N92" s="166"/>
      <c r="O92" s="166"/>
      <c r="P92" s="166"/>
      <c r="Q92" s="166"/>
    </row>
    <row r="93" spans="2:17" s="155" customFormat="1" x14ac:dyDescent="0.25">
      <c r="B93" s="260"/>
      <c r="N93" s="166"/>
      <c r="O93" s="166"/>
      <c r="P93" s="166"/>
      <c r="Q93" s="166"/>
    </row>
    <row r="94" spans="2:17" s="155" customFormat="1" x14ac:dyDescent="0.25">
      <c r="B94" s="260"/>
      <c r="N94" s="166"/>
      <c r="O94" s="166"/>
      <c r="P94" s="166"/>
      <c r="Q94" s="166"/>
    </row>
    <row r="95" spans="2:17" s="155" customFormat="1" x14ac:dyDescent="0.25">
      <c r="B95" s="260"/>
      <c r="N95" s="166"/>
      <c r="O95" s="166"/>
      <c r="P95" s="166"/>
      <c r="Q95" s="166"/>
    </row>
    <row r="96" spans="2:17" s="155" customFormat="1" x14ac:dyDescent="0.25">
      <c r="B96" s="260"/>
      <c r="N96" s="166"/>
      <c r="O96" s="166"/>
      <c r="P96" s="166"/>
      <c r="Q96" s="166"/>
    </row>
    <row r="97" spans="2:17" s="155" customFormat="1" x14ac:dyDescent="0.25">
      <c r="B97" s="260"/>
      <c r="N97" s="166"/>
      <c r="O97" s="166"/>
      <c r="P97" s="166"/>
      <c r="Q97" s="166"/>
    </row>
    <row r="98" spans="2:17" s="155" customFormat="1" x14ac:dyDescent="0.25">
      <c r="B98" s="260"/>
      <c r="N98" s="166"/>
      <c r="O98" s="166"/>
      <c r="P98" s="166"/>
      <c r="Q98" s="166"/>
    </row>
    <row r="99" spans="2:17" s="155" customFormat="1" x14ac:dyDescent="0.25">
      <c r="B99" s="260"/>
      <c r="N99" s="166"/>
      <c r="O99" s="166"/>
      <c r="P99" s="166"/>
      <c r="Q99" s="166"/>
    </row>
    <row r="100" spans="2:17" s="155" customFormat="1" x14ac:dyDescent="0.25">
      <c r="B100" s="260"/>
      <c r="N100" s="166"/>
      <c r="O100" s="166"/>
      <c r="P100" s="166"/>
      <c r="Q100" s="166"/>
    </row>
    <row r="101" spans="2:17" s="155" customFormat="1" x14ac:dyDescent="0.25">
      <c r="B101" s="260"/>
      <c r="N101" s="166"/>
      <c r="O101" s="166"/>
      <c r="P101" s="166"/>
      <c r="Q101" s="166"/>
    </row>
    <row r="102" spans="2:17" s="155" customFormat="1" x14ac:dyDescent="0.25">
      <c r="B102" s="260"/>
      <c r="N102" s="166"/>
      <c r="O102" s="166"/>
      <c r="P102" s="166"/>
      <c r="Q102" s="166"/>
    </row>
    <row r="103" spans="2:17" s="155" customFormat="1" x14ac:dyDescent="0.25">
      <c r="B103" s="260"/>
      <c r="N103" s="166"/>
      <c r="O103" s="166"/>
      <c r="P103" s="166"/>
      <c r="Q103" s="166"/>
    </row>
    <row r="104" spans="2:17" s="155" customFormat="1" x14ac:dyDescent="0.25">
      <c r="B104" s="260"/>
      <c r="N104" s="166"/>
      <c r="O104" s="166"/>
      <c r="P104" s="166"/>
      <c r="Q104" s="166"/>
    </row>
    <row r="105" spans="2:17" s="155" customFormat="1" x14ac:dyDescent="0.25">
      <c r="B105" s="260"/>
      <c r="N105" s="166"/>
      <c r="O105" s="166"/>
      <c r="P105" s="166"/>
      <c r="Q105" s="166"/>
    </row>
    <row r="106" spans="2:17" s="155" customFormat="1" x14ac:dyDescent="0.25">
      <c r="B106" s="260"/>
      <c r="N106" s="166"/>
      <c r="O106" s="166"/>
      <c r="P106" s="166"/>
      <c r="Q106" s="166"/>
    </row>
    <row r="107" spans="2:17" s="155" customFormat="1" x14ac:dyDescent="0.25">
      <c r="B107" s="260"/>
      <c r="N107" s="166"/>
      <c r="O107" s="166"/>
      <c r="P107" s="166"/>
      <c r="Q107" s="166"/>
    </row>
  </sheetData>
  <protectedRanges>
    <protectedRange sqref="H16:I16 J52 I56:L56 J55 N56:Q56 M52:M56 H52:H56 I26:L26 H25:I25" name="Interval3_1_3_1"/>
    <protectedRange sqref="H17:I17 H14:I14 H8:I12 L12 J10:L11" name="Interval3_1_1_1_1"/>
    <protectedRange sqref="G20:G21 A20:A21" name="Interval3_1_2_1"/>
    <protectedRange sqref="H13:I13" name="Interval3_1_1_1_1_1"/>
    <protectedRange sqref="J8:J9" name="Interval3_1_1_1_2"/>
    <protectedRange sqref="P29:R32 L29:M32 I29:I32" name="Interval3_1_3_1_2"/>
    <protectedRange sqref="F8:F9" name="Interval3_1_1_2"/>
    <protectedRange sqref="M26" name="Interval3_1"/>
    <protectedRange sqref="J29:J32" name="Interval3_1_1_1_1_2"/>
    <protectedRange sqref="G22:G23" name="Interval3_1_3_1_3"/>
    <protectedRange sqref="G24" name="Interval3_1_3_1_1_2"/>
    <protectedRange sqref="J50:J51 M47:M51 H47:H51 I47:L47" name="Interval3_1_3_1_5"/>
    <protectedRange sqref="L33:M40 P33:R40 I33:I40" name="Interval3_1_3_1_1"/>
    <protectedRange sqref="J33:J45" name="Interval3_1_1_1_1_2_1"/>
  </protectedRanges>
  <mergeCells count="8">
    <mergeCell ref="C28:E28"/>
    <mergeCell ref="B64:F64"/>
    <mergeCell ref="B63:F63"/>
    <mergeCell ref="B62:F62"/>
    <mergeCell ref="B58:F58"/>
    <mergeCell ref="B59:F59"/>
    <mergeCell ref="B60:F60"/>
    <mergeCell ref="B61:F61"/>
  </mergeCells>
  <conditionalFormatting sqref="L25">
    <cfRule type="cellIs" dxfId="232" priority="54" operator="lessThan">
      <formula>0</formula>
    </cfRule>
  </conditionalFormatting>
  <conditionalFormatting sqref="L13">
    <cfRule type="cellIs" dxfId="231" priority="55" operator="lessThan">
      <formula>0</formula>
    </cfRule>
  </conditionalFormatting>
  <conditionalFormatting sqref="L8">
    <cfRule type="cellIs" dxfId="230" priority="49" operator="greaterThan">
      <formula>0</formula>
    </cfRule>
  </conditionalFormatting>
  <conditionalFormatting sqref="L9">
    <cfRule type="cellIs" dxfId="229" priority="48" operator="greaterThan">
      <formula>0</formula>
    </cfRule>
  </conditionalFormatting>
  <conditionalFormatting sqref="L14">
    <cfRule type="cellIs" dxfId="228" priority="46" operator="lessThan">
      <formula>0</formula>
    </cfRule>
  </conditionalFormatting>
  <conditionalFormatting sqref="L15">
    <cfRule type="cellIs" dxfId="227" priority="44" operator="lessThan">
      <formula>0</formula>
    </cfRule>
  </conditionalFormatting>
  <conditionalFormatting sqref="L16">
    <cfRule type="cellIs" dxfId="226" priority="42" operator="lessThan">
      <formula>0</formula>
    </cfRule>
  </conditionalFormatting>
  <conditionalFormatting sqref="L17">
    <cfRule type="cellIs" dxfId="225" priority="40" operator="lessThan">
      <formula>0</formula>
    </cfRule>
  </conditionalFormatting>
  <conditionalFormatting sqref="L18">
    <cfRule type="cellIs" dxfId="224" priority="39" operator="lessThan">
      <formula>0</formula>
    </cfRule>
  </conditionalFormatting>
  <conditionalFormatting sqref="L19">
    <cfRule type="cellIs" dxfId="223" priority="38" operator="lessThan">
      <formula>0</formula>
    </cfRule>
  </conditionalFormatting>
  <conditionalFormatting sqref="L20">
    <cfRule type="cellIs" dxfId="222" priority="16" operator="lessThan">
      <formula>0</formula>
    </cfRule>
  </conditionalFormatting>
  <conditionalFormatting sqref="L21">
    <cfRule type="cellIs" dxfId="221" priority="15" operator="lessThan">
      <formula>0</formula>
    </cfRule>
  </conditionalFormatting>
  <conditionalFormatting sqref="L55">
    <cfRule type="cellIs" dxfId="220" priority="7" operator="greaterThan">
      <formula>0</formula>
    </cfRule>
  </conditionalFormatting>
  <conditionalFormatting sqref="L24">
    <cfRule type="cellIs" dxfId="219" priority="2" operator="lessThan">
      <formula>0</formula>
    </cfRule>
  </conditionalFormatting>
  <conditionalFormatting sqref="L22">
    <cfRule type="cellIs" dxfId="218" priority="4" operator="lessThan">
      <formula>0</formula>
    </cfRule>
  </conditionalFormatting>
  <conditionalFormatting sqref="L23">
    <cfRule type="cellIs" dxfId="217" priority="3" operator="lessThan">
      <formula>0</formula>
    </cfRule>
  </conditionalFormatting>
  <conditionalFormatting sqref="L50">
    <cfRule type="cellIs" dxfId="216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57"/>
  <sheetViews>
    <sheetView topLeftCell="A13" zoomScaleNormal="100" workbookViewId="0">
      <selection activeCell="G33" sqref="G33"/>
    </sheetView>
  </sheetViews>
  <sheetFormatPr defaultColWidth="8.7109375" defaultRowHeight="15" x14ac:dyDescent="0.25"/>
  <cols>
    <col min="1" max="1" width="3.140625" style="545" customWidth="1"/>
    <col min="2" max="2" width="4.5703125" style="314" customWidth="1"/>
    <col min="3" max="3" width="21.140625" style="545" customWidth="1"/>
    <col min="4" max="4" width="7.140625" style="546" customWidth="1"/>
    <col min="5" max="5" width="24.42578125" style="545" customWidth="1"/>
    <col min="6" max="8" width="8.5703125" style="545" customWidth="1"/>
    <col min="9" max="9" width="8.5703125" style="313" customWidth="1"/>
    <col min="10" max="10" width="8.5703125" style="545" customWidth="1"/>
    <col min="11" max="13" width="8.85546875" style="545" customWidth="1"/>
    <col min="14" max="14" width="3.5703125" style="545" customWidth="1"/>
    <col min="15" max="18" width="8.5703125" style="544" customWidth="1"/>
    <col min="19" max="19" width="8.85546875" style="545" customWidth="1"/>
    <col min="20" max="45" width="8.7109375" style="313"/>
    <col min="46" max="16384" width="8.7109375" style="545"/>
  </cols>
  <sheetData>
    <row r="1" spans="1:45" s="313" customFormat="1" x14ac:dyDescent="0.25">
      <c r="B1" s="314"/>
      <c r="D1" s="315"/>
      <c r="I1" s="316"/>
      <c r="J1" s="317"/>
      <c r="K1" s="318"/>
      <c r="L1" s="319"/>
      <c r="M1" s="320"/>
      <c r="N1" s="321"/>
      <c r="O1" s="321"/>
      <c r="P1" s="321"/>
      <c r="Q1" s="321"/>
      <c r="R1" s="321"/>
      <c r="S1" s="322"/>
    </row>
    <row r="2" spans="1:45" s="323" customFormat="1" ht="15" customHeight="1" x14ac:dyDescent="0.25">
      <c r="B2" s="324"/>
      <c r="C2" s="325" t="s">
        <v>169</v>
      </c>
      <c r="D2" s="326"/>
      <c r="E2" s="326"/>
      <c r="F2" s="326"/>
      <c r="G2" s="327"/>
      <c r="H2" s="328"/>
      <c r="I2" s="316"/>
      <c r="J2" s="317"/>
      <c r="K2" s="318"/>
      <c r="L2" s="319"/>
      <c r="M2" s="320"/>
      <c r="N2" s="321"/>
      <c r="O2" s="321"/>
      <c r="P2" s="321"/>
      <c r="Q2" s="321"/>
      <c r="R2" s="321"/>
      <c r="S2" s="329"/>
    </row>
    <row r="3" spans="1:45" s="330" customFormat="1" ht="15" customHeight="1" x14ac:dyDescent="0.25">
      <c r="B3" s="331"/>
      <c r="C3" s="332" t="s">
        <v>170</v>
      </c>
      <c r="D3" s="333"/>
      <c r="E3" s="334"/>
      <c r="F3" s="335"/>
      <c r="G3" s="336"/>
      <c r="H3" s="337"/>
      <c r="I3" s="338"/>
      <c r="J3" s="339"/>
      <c r="K3" s="340"/>
      <c r="L3" s="341"/>
      <c r="M3" s="342"/>
      <c r="N3" s="343"/>
      <c r="O3" s="343"/>
      <c r="P3" s="343"/>
      <c r="Q3" s="343"/>
      <c r="R3" s="343"/>
      <c r="S3" s="329"/>
    </row>
    <row r="4" spans="1:45" s="330" customFormat="1" ht="15" customHeight="1" x14ac:dyDescent="0.25">
      <c r="B4" s="331"/>
      <c r="C4" s="344" t="s">
        <v>171</v>
      </c>
      <c r="D4" s="345"/>
      <c r="E4" s="346"/>
      <c r="F4" s="347">
        <f>SUM(B8:B78)</f>
        <v>25.099999999999998</v>
      </c>
      <c r="G4" s="327" t="s">
        <v>0</v>
      </c>
      <c r="H4" s="348"/>
      <c r="I4" s="316"/>
      <c r="J4" s="317"/>
      <c r="K4" s="349"/>
      <c r="L4" s="350"/>
      <c r="M4" s="351"/>
      <c r="N4" s="343"/>
      <c r="O4" s="343"/>
      <c r="P4" s="343"/>
      <c r="Q4" s="343"/>
      <c r="R4" s="343"/>
      <c r="S4" s="329"/>
    </row>
    <row r="5" spans="1:45" s="330" customFormat="1" ht="15" customHeight="1" x14ac:dyDescent="0.25">
      <c r="B5" s="331"/>
      <c r="C5" s="352"/>
      <c r="D5" s="353"/>
      <c r="E5" s="352"/>
      <c r="F5" s="354"/>
      <c r="G5" s="355"/>
      <c r="H5" s="348"/>
      <c r="I5" s="316"/>
      <c r="J5" s="317"/>
      <c r="K5" s="349"/>
      <c r="L5" s="350"/>
      <c r="M5" s="351"/>
      <c r="N5" s="356"/>
      <c r="O5" s="356"/>
      <c r="P5" s="356"/>
      <c r="Q5" s="356"/>
      <c r="R5" s="356"/>
      <c r="S5" s="329"/>
    </row>
    <row r="6" spans="1:45" s="330" customFormat="1" ht="15" customHeight="1" x14ac:dyDescent="0.25">
      <c r="A6" s="357"/>
      <c r="B6" s="331"/>
      <c r="C6" s="358" t="s">
        <v>123</v>
      </c>
      <c r="D6" s="359"/>
      <c r="E6" s="360"/>
      <c r="F6" s="361"/>
      <c r="G6" s="362"/>
      <c r="H6" s="363"/>
      <c r="I6" s="338"/>
      <c r="J6" s="339"/>
      <c r="K6" s="364"/>
      <c r="L6" s="365"/>
      <c r="M6" s="366"/>
      <c r="N6" s="343"/>
      <c r="O6" s="367" t="s">
        <v>127</v>
      </c>
      <c r="P6" s="367" t="s">
        <v>128</v>
      </c>
      <c r="Q6" s="367" t="s">
        <v>129</v>
      </c>
      <c r="R6" s="367" t="s">
        <v>130</v>
      </c>
      <c r="S6" s="329"/>
    </row>
    <row r="7" spans="1:45" s="381" customFormat="1" ht="33.75" x14ac:dyDescent="0.25">
      <c r="A7" s="368"/>
      <c r="B7" s="369" t="s">
        <v>4</v>
      </c>
      <c r="C7" s="370" t="s">
        <v>5</v>
      </c>
      <c r="D7" s="370" t="s">
        <v>172</v>
      </c>
      <c r="E7" s="371" t="s">
        <v>6</v>
      </c>
      <c r="F7" s="372" t="s">
        <v>7</v>
      </c>
      <c r="G7" s="373" t="s">
        <v>8</v>
      </c>
      <c r="H7" s="374"/>
      <c r="I7" s="375"/>
      <c r="J7" s="376"/>
      <c r="K7" s="377" t="s">
        <v>9</v>
      </c>
      <c r="L7" s="378" t="s">
        <v>10</v>
      </c>
      <c r="M7" s="366"/>
      <c r="N7" s="343"/>
      <c r="O7" s="379" t="s">
        <v>7</v>
      </c>
      <c r="P7" s="379" t="s">
        <v>7</v>
      </c>
      <c r="Q7" s="379" t="s">
        <v>7</v>
      </c>
      <c r="R7" s="379" t="s">
        <v>7</v>
      </c>
      <c r="S7" s="380"/>
    </row>
    <row r="8" spans="1:45" s="398" customFormat="1" x14ac:dyDescent="0.25">
      <c r="A8" s="382"/>
      <c r="B8" s="383">
        <v>1.3</v>
      </c>
      <c r="C8" s="384" t="s">
        <v>173</v>
      </c>
      <c r="D8" s="385" t="s">
        <v>174</v>
      </c>
      <c r="E8" s="386" t="s">
        <v>175</v>
      </c>
      <c r="F8" s="387" t="s">
        <v>151</v>
      </c>
      <c r="G8" s="388" t="s">
        <v>151</v>
      </c>
      <c r="H8" s="389"/>
      <c r="I8" s="390"/>
      <c r="J8" s="391"/>
      <c r="K8" s="392" t="str">
        <f t="shared" ref="K8:K25" si="0">G8</f>
        <v>... €</v>
      </c>
      <c r="L8" s="393" t="str">
        <f>K8</f>
        <v>... €</v>
      </c>
      <c r="M8" s="394" t="e">
        <f t="shared" ref="M8:M25" si="1">G8-F8</f>
        <v>#VALUE!</v>
      </c>
      <c r="N8" s="343"/>
      <c r="O8" s="395">
        <v>12.9</v>
      </c>
      <c r="P8" s="395">
        <v>13.5</v>
      </c>
      <c r="Q8" s="395">
        <v>13.5</v>
      </c>
      <c r="R8" s="395">
        <v>12.83</v>
      </c>
      <c r="S8" s="396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L8" s="397"/>
      <c r="AM8" s="397"/>
      <c r="AN8" s="397"/>
      <c r="AO8" s="397"/>
      <c r="AP8" s="397"/>
      <c r="AQ8" s="397"/>
      <c r="AR8" s="397"/>
      <c r="AS8" s="397"/>
    </row>
    <row r="9" spans="1:45" s="398" customFormat="1" x14ac:dyDescent="0.25">
      <c r="A9" s="382"/>
      <c r="B9" s="383">
        <v>0.3</v>
      </c>
      <c r="C9" s="384" t="s">
        <v>176</v>
      </c>
      <c r="D9" s="385" t="s">
        <v>174</v>
      </c>
      <c r="E9" s="386" t="s">
        <v>177</v>
      </c>
      <c r="F9" s="387" t="s">
        <v>151</v>
      </c>
      <c r="G9" s="388" t="s">
        <v>151</v>
      </c>
      <c r="H9" s="389"/>
      <c r="I9" s="399"/>
      <c r="J9" s="400"/>
      <c r="K9" s="392" t="str">
        <f t="shared" si="0"/>
        <v>... €</v>
      </c>
      <c r="L9" s="393" t="str">
        <f t="shared" ref="L9:L25" si="2">K9</f>
        <v>... €</v>
      </c>
      <c r="M9" s="394" t="e">
        <f t="shared" si="1"/>
        <v>#VALUE!</v>
      </c>
      <c r="N9" s="343"/>
      <c r="O9" s="395">
        <v>1.9</v>
      </c>
      <c r="P9" s="395">
        <v>0.65</v>
      </c>
      <c r="Q9" s="395">
        <v>3</v>
      </c>
      <c r="R9" s="395">
        <v>2.5</v>
      </c>
      <c r="S9" s="343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7"/>
      <c r="AE9" s="397"/>
      <c r="AF9" s="397"/>
      <c r="AG9" s="397"/>
      <c r="AH9" s="397"/>
      <c r="AI9" s="397"/>
      <c r="AJ9" s="397"/>
      <c r="AK9" s="397"/>
      <c r="AL9" s="397"/>
      <c r="AM9" s="397"/>
      <c r="AN9" s="397"/>
      <c r="AO9" s="397"/>
      <c r="AP9" s="397"/>
      <c r="AQ9" s="397"/>
      <c r="AR9" s="397"/>
      <c r="AS9" s="397"/>
    </row>
    <row r="10" spans="1:45" s="398" customFormat="1" ht="12.75" x14ac:dyDescent="0.25">
      <c r="A10" s="382"/>
      <c r="B10" s="383">
        <v>0.3</v>
      </c>
      <c r="C10" s="384" t="s">
        <v>176</v>
      </c>
      <c r="D10" s="385" t="s">
        <v>174</v>
      </c>
      <c r="E10" s="386" t="s">
        <v>178</v>
      </c>
      <c r="F10" s="387" t="s">
        <v>151</v>
      </c>
      <c r="G10" s="388" t="s">
        <v>151</v>
      </c>
      <c r="H10" s="389"/>
      <c r="I10" s="401"/>
      <c r="J10" s="402"/>
      <c r="K10" s="392" t="str">
        <f t="shared" si="0"/>
        <v>... €</v>
      </c>
      <c r="L10" s="393" t="str">
        <f t="shared" si="2"/>
        <v>... €</v>
      </c>
      <c r="M10" s="394" t="e">
        <f t="shared" si="1"/>
        <v>#VALUE!</v>
      </c>
      <c r="N10" s="343"/>
      <c r="O10" s="395">
        <v>8</v>
      </c>
      <c r="P10" s="395">
        <v>1.2</v>
      </c>
      <c r="Q10" s="395">
        <v>10.75</v>
      </c>
      <c r="R10" s="395">
        <v>9</v>
      </c>
      <c r="S10" s="380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L10" s="397"/>
      <c r="AM10" s="397"/>
      <c r="AN10" s="397"/>
      <c r="AO10" s="397"/>
      <c r="AP10" s="397"/>
      <c r="AQ10" s="397"/>
      <c r="AR10" s="397"/>
      <c r="AS10" s="397"/>
    </row>
    <row r="11" spans="1:45" s="398" customFormat="1" x14ac:dyDescent="0.25">
      <c r="A11" s="382"/>
      <c r="B11" s="383">
        <v>0.3</v>
      </c>
      <c r="C11" s="403" t="s">
        <v>176</v>
      </c>
      <c r="D11" s="385" t="s">
        <v>174</v>
      </c>
      <c r="E11" s="386" t="s">
        <v>179</v>
      </c>
      <c r="F11" s="387" t="s">
        <v>151</v>
      </c>
      <c r="G11" s="388" t="s">
        <v>151</v>
      </c>
      <c r="H11" s="389"/>
      <c r="I11" s="375"/>
      <c r="J11" s="376"/>
      <c r="K11" s="392" t="str">
        <f t="shared" si="0"/>
        <v>... €</v>
      </c>
      <c r="L11" s="393" t="str">
        <f t="shared" si="2"/>
        <v>... €</v>
      </c>
      <c r="M11" s="394" t="e">
        <f t="shared" si="1"/>
        <v>#VALUE!</v>
      </c>
      <c r="N11" s="343"/>
      <c r="O11" s="395">
        <v>0.01</v>
      </c>
      <c r="P11" s="395">
        <v>0.03</v>
      </c>
      <c r="Q11" s="395">
        <v>0.03</v>
      </c>
      <c r="R11" s="404">
        <v>2.5000000000000001E-2</v>
      </c>
      <c r="S11" s="396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</row>
    <row r="12" spans="1:45" s="397" customFormat="1" ht="22.5" x14ac:dyDescent="0.25">
      <c r="A12" s="382"/>
      <c r="B12" s="383">
        <v>0.01</v>
      </c>
      <c r="C12" s="384" t="s">
        <v>180</v>
      </c>
      <c r="D12" s="385" t="s">
        <v>174</v>
      </c>
      <c r="E12" s="386" t="s">
        <v>181</v>
      </c>
      <c r="F12" s="387" t="s">
        <v>151</v>
      </c>
      <c r="G12" s="388" t="s">
        <v>151</v>
      </c>
      <c r="H12" s="389"/>
      <c r="I12" s="405"/>
      <c r="J12" s="406"/>
      <c r="K12" s="392" t="str">
        <f t="shared" si="0"/>
        <v>... €</v>
      </c>
      <c r="L12" s="393" t="str">
        <f t="shared" si="2"/>
        <v>... €</v>
      </c>
      <c r="M12" s="394" t="e">
        <f t="shared" si="1"/>
        <v>#VALUE!</v>
      </c>
      <c r="N12" s="343"/>
      <c r="O12" s="395">
        <v>2</v>
      </c>
      <c r="P12" s="395">
        <v>0.44999999999999996</v>
      </c>
      <c r="Q12" s="395">
        <v>1.5</v>
      </c>
      <c r="R12" s="395">
        <v>1.2</v>
      </c>
      <c r="S12" s="396"/>
    </row>
    <row r="13" spans="1:45" s="409" customFormat="1" ht="22.5" x14ac:dyDescent="0.25">
      <c r="A13" s="382"/>
      <c r="B13" s="383">
        <v>0.01</v>
      </c>
      <c r="C13" s="403" t="s">
        <v>180</v>
      </c>
      <c r="D13" s="407" t="s">
        <v>174</v>
      </c>
      <c r="E13" s="408" t="s">
        <v>182</v>
      </c>
      <c r="F13" s="387" t="s">
        <v>151</v>
      </c>
      <c r="G13" s="388" t="s">
        <v>151</v>
      </c>
      <c r="H13" s="389"/>
      <c r="I13" s="405"/>
      <c r="J13" s="406"/>
      <c r="K13" s="392" t="str">
        <f t="shared" si="0"/>
        <v>... €</v>
      </c>
      <c r="L13" s="393" t="str">
        <f t="shared" si="2"/>
        <v>... €</v>
      </c>
      <c r="M13" s="394" t="e">
        <f t="shared" si="1"/>
        <v>#VALUE!</v>
      </c>
      <c r="N13" s="343"/>
      <c r="O13" s="395">
        <v>0.02</v>
      </c>
      <c r="P13" s="395">
        <v>0.03</v>
      </c>
      <c r="Q13" s="395">
        <v>0.02</v>
      </c>
      <c r="R13" s="395">
        <v>0.04</v>
      </c>
      <c r="S13" s="396"/>
    </row>
    <row r="14" spans="1:45" s="409" customFormat="1" ht="22.5" x14ac:dyDescent="0.25">
      <c r="A14" s="382"/>
      <c r="B14" s="383">
        <v>0.01</v>
      </c>
      <c r="C14" s="403" t="s">
        <v>180</v>
      </c>
      <c r="D14" s="407" t="s">
        <v>174</v>
      </c>
      <c r="E14" s="408" t="s">
        <v>183</v>
      </c>
      <c r="F14" s="387" t="s">
        <v>151</v>
      </c>
      <c r="G14" s="388" t="s">
        <v>151</v>
      </c>
      <c r="H14" s="389"/>
      <c r="I14" s="405"/>
      <c r="J14" s="406"/>
      <c r="K14" s="392" t="str">
        <f t="shared" si="0"/>
        <v>... €</v>
      </c>
      <c r="L14" s="393" t="str">
        <f t="shared" si="2"/>
        <v>... €</v>
      </c>
      <c r="M14" s="394" t="e">
        <f t="shared" si="1"/>
        <v>#VALUE!</v>
      </c>
      <c r="N14" s="343"/>
      <c r="O14" s="395">
        <v>2</v>
      </c>
      <c r="P14" s="395">
        <v>0.44999999999999996</v>
      </c>
      <c r="Q14" s="395">
        <v>1.5</v>
      </c>
      <c r="R14" s="395">
        <v>1.2</v>
      </c>
      <c r="S14" s="396"/>
    </row>
    <row r="15" spans="1:45" s="409" customFormat="1" ht="22.5" x14ac:dyDescent="0.25">
      <c r="A15" s="382"/>
      <c r="B15" s="383">
        <v>1</v>
      </c>
      <c r="C15" s="403" t="s">
        <v>184</v>
      </c>
      <c r="D15" s="407" t="s">
        <v>174</v>
      </c>
      <c r="E15" s="408" t="s">
        <v>181</v>
      </c>
      <c r="F15" s="387" t="s">
        <v>151</v>
      </c>
      <c r="G15" s="388" t="s">
        <v>151</v>
      </c>
      <c r="H15" s="389"/>
      <c r="I15" s="405"/>
      <c r="J15" s="406"/>
      <c r="K15" s="392" t="str">
        <f t="shared" si="0"/>
        <v>... €</v>
      </c>
      <c r="L15" s="393" t="str">
        <f t="shared" si="2"/>
        <v>... €</v>
      </c>
      <c r="M15" s="394" t="e">
        <f t="shared" si="1"/>
        <v>#VALUE!</v>
      </c>
      <c r="N15" s="343"/>
      <c r="O15" s="395">
        <v>2</v>
      </c>
      <c r="P15" s="395">
        <v>0.44999999999999996</v>
      </c>
      <c r="Q15" s="395">
        <v>1.5</v>
      </c>
      <c r="R15" s="395">
        <v>1.2</v>
      </c>
      <c r="S15" s="396"/>
    </row>
    <row r="16" spans="1:45" s="409" customFormat="1" ht="22.5" x14ac:dyDescent="0.25">
      <c r="A16" s="382"/>
      <c r="B16" s="383">
        <v>1</v>
      </c>
      <c r="C16" s="403" t="s">
        <v>184</v>
      </c>
      <c r="D16" s="407" t="s">
        <v>174</v>
      </c>
      <c r="E16" s="408" t="s">
        <v>182</v>
      </c>
      <c r="F16" s="387" t="s">
        <v>151</v>
      </c>
      <c r="G16" s="388" t="s">
        <v>151</v>
      </c>
      <c r="H16" s="389"/>
      <c r="I16" s="405"/>
      <c r="J16" s="406"/>
      <c r="K16" s="392" t="str">
        <f t="shared" si="0"/>
        <v>... €</v>
      </c>
      <c r="L16" s="393" t="str">
        <f t="shared" si="2"/>
        <v>... €</v>
      </c>
      <c r="M16" s="394" t="e">
        <f t="shared" si="1"/>
        <v>#VALUE!</v>
      </c>
      <c r="N16" s="343"/>
      <c r="O16" s="395">
        <v>0.02</v>
      </c>
      <c r="P16" s="395">
        <v>0.03</v>
      </c>
      <c r="Q16" s="395">
        <v>0.02</v>
      </c>
      <c r="R16" s="395">
        <v>0.04</v>
      </c>
      <c r="S16" s="396"/>
    </row>
    <row r="17" spans="1:45" s="409" customFormat="1" ht="22.5" x14ac:dyDescent="0.25">
      <c r="A17" s="382"/>
      <c r="B17" s="383">
        <v>1</v>
      </c>
      <c r="C17" s="403" t="s">
        <v>184</v>
      </c>
      <c r="D17" s="407" t="s">
        <v>174</v>
      </c>
      <c r="E17" s="408" t="s">
        <v>183</v>
      </c>
      <c r="F17" s="387" t="s">
        <v>151</v>
      </c>
      <c r="G17" s="388" t="s">
        <v>151</v>
      </c>
      <c r="H17" s="389"/>
      <c r="I17" s="405"/>
      <c r="J17" s="406"/>
      <c r="K17" s="392" t="str">
        <f t="shared" si="0"/>
        <v>... €</v>
      </c>
      <c r="L17" s="393" t="str">
        <f t="shared" si="2"/>
        <v>... €</v>
      </c>
      <c r="M17" s="394" t="e">
        <f t="shared" si="1"/>
        <v>#VALUE!</v>
      </c>
      <c r="N17" s="343"/>
      <c r="O17" s="395">
        <v>2</v>
      </c>
      <c r="P17" s="395">
        <v>0.44999999999999996</v>
      </c>
      <c r="Q17" s="395">
        <v>1.5</v>
      </c>
      <c r="R17" s="395">
        <v>1.2</v>
      </c>
      <c r="S17" s="396"/>
    </row>
    <row r="18" spans="1:45" s="410" customFormat="1" ht="22.5" x14ac:dyDescent="0.25">
      <c r="A18" s="382"/>
      <c r="B18" s="383">
        <v>1</v>
      </c>
      <c r="C18" s="403" t="s">
        <v>184</v>
      </c>
      <c r="D18" s="407" t="s">
        <v>174</v>
      </c>
      <c r="E18" s="408" t="s">
        <v>185</v>
      </c>
      <c r="F18" s="387" t="s">
        <v>151</v>
      </c>
      <c r="G18" s="388" t="s">
        <v>151</v>
      </c>
      <c r="H18" s="389"/>
      <c r="I18" s="405"/>
      <c r="J18" s="406"/>
      <c r="K18" s="392" t="str">
        <f t="shared" si="0"/>
        <v>... €</v>
      </c>
      <c r="L18" s="393" t="str">
        <f t="shared" si="2"/>
        <v>... €</v>
      </c>
      <c r="M18" s="394" t="e">
        <f t="shared" si="1"/>
        <v>#VALUE!</v>
      </c>
      <c r="N18" s="343"/>
      <c r="O18" s="395">
        <v>2</v>
      </c>
      <c r="P18" s="395">
        <v>0.44999999999999996</v>
      </c>
      <c r="Q18" s="395">
        <v>0.8</v>
      </c>
      <c r="R18" s="395">
        <v>1</v>
      </c>
      <c r="S18" s="396"/>
    </row>
    <row r="19" spans="1:45" s="409" customFormat="1" ht="22.5" x14ac:dyDescent="0.25">
      <c r="A19" s="382"/>
      <c r="B19" s="383">
        <v>1.5</v>
      </c>
      <c r="C19" s="403" t="s">
        <v>186</v>
      </c>
      <c r="D19" s="407" t="s">
        <v>174</v>
      </c>
      <c r="E19" s="408" t="s">
        <v>187</v>
      </c>
      <c r="F19" s="387" t="s">
        <v>151</v>
      </c>
      <c r="G19" s="388" t="s">
        <v>151</v>
      </c>
      <c r="H19" s="389"/>
      <c r="I19" s="405"/>
      <c r="J19" s="406"/>
      <c r="K19" s="392" t="str">
        <f t="shared" si="0"/>
        <v>... €</v>
      </c>
      <c r="L19" s="393" t="str">
        <f t="shared" si="2"/>
        <v>... €</v>
      </c>
      <c r="M19" s="394" t="e">
        <f t="shared" si="1"/>
        <v>#VALUE!</v>
      </c>
      <c r="N19" s="343"/>
      <c r="O19" s="395">
        <v>1.9</v>
      </c>
      <c r="P19" s="395">
        <v>0.44999999999999996</v>
      </c>
      <c r="Q19" s="395">
        <v>2.2999999999999998</v>
      </c>
      <c r="R19" s="395">
        <v>1.1499999999999999</v>
      </c>
      <c r="S19" s="396"/>
    </row>
    <row r="20" spans="1:45" s="397" customFormat="1" ht="22.5" x14ac:dyDescent="0.25">
      <c r="A20" s="382"/>
      <c r="B20" s="383">
        <v>1.5</v>
      </c>
      <c r="C20" s="403" t="s">
        <v>186</v>
      </c>
      <c r="D20" s="407" t="s">
        <v>174</v>
      </c>
      <c r="E20" s="408" t="s">
        <v>188</v>
      </c>
      <c r="F20" s="387" t="s">
        <v>151</v>
      </c>
      <c r="G20" s="388" t="s">
        <v>151</v>
      </c>
      <c r="H20" s="389"/>
      <c r="I20" s="405"/>
      <c r="J20" s="406"/>
      <c r="K20" s="392" t="str">
        <f t="shared" si="0"/>
        <v>... €</v>
      </c>
      <c r="L20" s="393" t="str">
        <f t="shared" si="2"/>
        <v>... €</v>
      </c>
      <c r="M20" s="394" t="e">
        <f t="shared" si="1"/>
        <v>#VALUE!</v>
      </c>
      <c r="N20" s="343"/>
      <c r="O20" s="395">
        <v>1.9</v>
      </c>
      <c r="P20" s="395">
        <v>0.60000000000000009</v>
      </c>
      <c r="Q20" s="395">
        <v>2.2999999999999998</v>
      </c>
      <c r="R20" s="395">
        <v>1.1499999999999999</v>
      </c>
      <c r="S20" s="396"/>
    </row>
    <row r="21" spans="1:45" s="397" customFormat="1" ht="22.5" x14ac:dyDescent="0.25">
      <c r="A21" s="382"/>
      <c r="B21" s="383">
        <v>1.5</v>
      </c>
      <c r="C21" s="403" t="s">
        <v>186</v>
      </c>
      <c r="D21" s="407" t="s">
        <v>174</v>
      </c>
      <c r="E21" s="408" t="s">
        <v>189</v>
      </c>
      <c r="F21" s="387" t="s">
        <v>151</v>
      </c>
      <c r="G21" s="388" t="s">
        <v>151</v>
      </c>
      <c r="H21" s="389"/>
      <c r="I21" s="405"/>
      <c r="J21" s="406"/>
      <c r="K21" s="392" t="str">
        <f t="shared" si="0"/>
        <v>... €</v>
      </c>
      <c r="L21" s="393" t="str">
        <f t="shared" si="2"/>
        <v>... €</v>
      </c>
      <c r="M21" s="394" t="e">
        <f t="shared" si="1"/>
        <v>#VALUE!</v>
      </c>
      <c r="N21" s="343"/>
      <c r="O21" s="395">
        <v>0.02</v>
      </c>
      <c r="P21" s="395">
        <v>0.03</v>
      </c>
      <c r="Q21" s="395">
        <v>0.03</v>
      </c>
      <c r="R21" s="395">
        <v>0.04</v>
      </c>
      <c r="S21" s="396"/>
    </row>
    <row r="22" spans="1:45" s="397" customFormat="1" ht="22.5" x14ac:dyDescent="0.25">
      <c r="A22" s="382"/>
      <c r="B22" s="383">
        <v>2.15</v>
      </c>
      <c r="C22" s="384" t="s">
        <v>190</v>
      </c>
      <c r="D22" s="385" t="s">
        <v>174</v>
      </c>
      <c r="E22" s="386" t="s">
        <v>191</v>
      </c>
      <c r="F22" s="387" t="s">
        <v>151</v>
      </c>
      <c r="G22" s="388" t="s">
        <v>151</v>
      </c>
      <c r="H22" s="389"/>
      <c r="I22" s="405"/>
      <c r="J22" s="406"/>
      <c r="K22" s="392" t="str">
        <f t="shared" si="0"/>
        <v>... €</v>
      </c>
      <c r="L22" s="393" t="str">
        <f t="shared" si="2"/>
        <v>... €</v>
      </c>
      <c r="M22" s="394" t="e">
        <f t="shared" si="1"/>
        <v>#VALUE!</v>
      </c>
      <c r="N22" s="343"/>
      <c r="O22" s="395">
        <v>4.28</v>
      </c>
      <c r="P22" s="395">
        <v>0.4</v>
      </c>
      <c r="Q22" s="395">
        <v>2.5</v>
      </c>
      <c r="R22" s="395">
        <v>3</v>
      </c>
      <c r="S22" s="396"/>
    </row>
    <row r="23" spans="1:45" s="398" customFormat="1" ht="22.5" x14ac:dyDescent="0.25">
      <c r="A23" s="382"/>
      <c r="B23" s="383">
        <v>0.01</v>
      </c>
      <c r="C23" s="384" t="s">
        <v>192</v>
      </c>
      <c r="D23" s="385" t="s">
        <v>174</v>
      </c>
      <c r="E23" s="386" t="s">
        <v>193</v>
      </c>
      <c r="F23" s="387" t="s">
        <v>151</v>
      </c>
      <c r="G23" s="388" t="s">
        <v>151</v>
      </c>
      <c r="H23" s="389"/>
      <c r="I23" s="399"/>
      <c r="J23" s="400"/>
      <c r="K23" s="392" t="str">
        <f t="shared" si="0"/>
        <v>... €</v>
      </c>
      <c r="L23" s="393" t="str">
        <f t="shared" si="2"/>
        <v>... €</v>
      </c>
      <c r="M23" s="394" t="e">
        <f t="shared" si="1"/>
        <v>#VALUE!</v>
      </c>
      <c r="N23" s="343"/>
      <c r="O23" s="395">
        <v>0.25</v>
      </c>
      <c r="P23" s="395">
        <v>0.5</v>
      </c>
      <c r="Q23" s="395">
        <v>0.15</v>
      </c>
      <c r="R23" s="395">
        <v>0.5</v>
      </c>
      <c r="S23" s="396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</row>
    <row r="24" spans="1:45" s="398" customFormat="1" ht="22.5" x14ac:dyDescent="0.25">
      <c r="A24" s="382"/>
      <c r="B24" s="383">
        <v>0.01</v>
      </c>
      <c r="C24" s="403" t="s">
        <v>192</v>
      </c>
      <c r="D24" s="407" t="s">
        <v>174</v>
      </c>
      <c r="E24" s="408" t="s">
        <v>194</v>
      </c>
      <c r="F24" s="387" t="s">
        <v>151</v>
      </c>
      <c r="G24" s="388" t="s">
        <v>151</v>
      </c>
      <c r="H24" s="389"/>
      <c r="I24" s="401"/>
      <c r="J24" s="402"/>
      <c r="K24" s="392" t="str">
        <f t="shared" si="0"/>
        <v>... €</v>
      </c>
      <c r="L24" s="393" t="str">
        <f t="shared" si="2"/>
        <v>... €</v>
      </c>
      <c r="M24" s="394" t="e">
        <f t="shared" si="1"/>
        <v>#VALUE!</v>
      </c>
      <c r="N24" s="343"/>
      <c r="O24" s="395">
        <v>0.25</v>
      </c>
      <c r="P24" s="395">
        <v>2</v>
      </c>
      <c r="Q24" s="395">
        <v>0.7</v>
      </c>
      <c r="R24" s="395">
        <v>1.5</v>
      </c>
      <c r="S24" s="396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</row>
    <row r="25" spans="1:45" s="412" customFormat="1" ht="22.5" x14ac:dyDescent="0.2">
      <c r="A25" s="382"/>
      <c r="B25" s="383">
        <v>0.5</v>
      </c>
      <c r="C25" s="403" t="s">
        <v>195</v>
      </c>
      <c r="D25" s="407" t="s">
        <v>174</v>
      </c>
      <c r="E25" s="408" t="s">
        <v>196</v>
      </c>
      <c r="F25" s="387" t="s">
        <v>151</v>
      </c>
      <c r="G25" s="388" t="s">
        <v>151</v>
      </c>
      <c r="H25" s="389"/>
      <c r="I25" s="405"/>
      <c r="J25" s="406"/>
      <c r="K25" s="392" t="str">
        <f t="shared" si="0"/>
        <v>... €</v>
      </c>
      <c r="L25" s="393" t="str">
        <f t="shared" si="2"/>
        <v>... €</v>
      </c>
      <c r="M25" s="394" t="e">
        <f t="shared" si="1"/>
        <v>#VALUE!</v>
      </c>
      <c r="N25" s="343"/>
      <c r="O25" s="395">
        <v>6.2</v>
      </c>
      <c r="P25" s="395">
        <v>0.18</v>
      </c>
      <c r="Q25" s="395">
        <v>5</v>
      </c>
      <c r="R25" s="395">
        <v>4</v>
      </c>
      <c r="S25" s="396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1"/>
      <c r="AH25" s="411"/>
      <c r="AI25" s="411"/>
      <c r="AJ25" s="411"/>
      <c r="AK25" s="411"/>
      <c r="AL25" s="411"/>
      <c r="AM25" s="411"/>
      <c r="AN25" s="411"/>
      <c r="AO25" s="411"/>
      <c r="AP25" s="411"/>
      <c r="AQ25" s="411"/>
      <c r="AR25" s="411"/>
      <c r="AS25" s="411"/>
    </row>
    <row r="26" spans="1:45" s="420" customFormat="1" ht="15" customHeight="1" x14ac:dyDescent="0.2">
      <c r="A26" s="382"/>
      <c r="B26" s="413"/>
      <c r="C26" s="414"/>
      <c r="D26" s="415"/>
      <c r="E26" s="352"/>
      <c r="F26" s="416"/>
      <c r="G26" s="417"/>
      <c r="H26" s="389"/>
      <c r="I26" s="405"/>
      <c r="J26" s="406"/>
      <c r="K26" s="406"/>
      <c r="L26" s="406"/>
      <c r="M26" s="406"/>
      <c r="N26" s="406"/>
      <c r="O26" s="418"/>
      <c r="P26" s="418"/>
      <c r="Q26" s="418"/>
      <c r="R26" s="418"/>
      <c r="S26" s="419"/>
    </row>
    <row r="27" spans="1:45" s="330" customFormat="1" ht="15" customHeight="1" x14ac:dyDescent="0.25">
      <c r="A27" s="382"/>
      <c r="B27" s="331"/>
      <c r="C27" s="358" t="s">
        <v>11</v>
      </c>
      <c r="D27" s="359"/>
      <c r="E27" s="360"/>
      <c r="F27" s="421"/>
      <c r="G27" s="360"/>
      <c r="H27" s="374"/>
      <c r="I27" s="405"/>
      <c r="J27" s="406"/>
      <c r="K27" s="364"/>
      <c r="L27" s="365"/>
      <c r="M27" s="406"/>
      <c r="N27" s="406"/>
      <c r="O27" s="422"/>
      <c r="P27" s="422"/>
      <c r="Q27" s="422"/>
      <c r="R27" s="422"/>
      <c r="S27" s="343"/>
    </row>
    <row r="28" spans="1:45" s="381" customFormat="1" ht="33.75" x14ac:dyDescent="0.25">
      <c r="A28" s="382"/>
      <c r="B28" s="369" t="s">
        <v>4</v>
      </c>
      <c r="C28" s="370" t="s">
        <v>5</v>
      </c>
      <c r="D28" s="370" t="s">
        <v>172</v>
      </c>
      <c r="E28" s="371" t="s">
        <v>6</v>
      </c>
      <c r="F28" s="372" t="s">
        <v>12</v>
      </c>
      <c r="G28" s="423" t="s">
        <v>13</v>
      </c>
      <c r="H28" s="389"/>
      <c r="I28" s="405"/>
      <c r="J28" s="406"/>
      <c r="K28" s="377" t="s">
        <v>9</v>
      </c>
      <c r="L28" s="378" t="s">
        <v>10</v>
      </c>
      <c r="M28" s="406"/>
      <c r="N28" s="406"/>
      <c r="O28" s="379" t="s">
        <v>12</v>
      </c>
      <c r="P28" s="379" t="s">
        <v>12</v>
      </c>
      <c r="Q28" s="379" t="s">
        <v>12</v>
      </c>
      <c r="R28" s="379" t="s">
        <v>12</v>
      </c>
      <c r="S28" s="380"/>
    </row>
    <row r="29" spans="1:45" s="398" customFormat="1" ht="22.5" x14ac:dyDescent="0.25">
      <c r="A29" s="382"/>
      <c r="B29" s="383">
        <v>0.5</v>
      </c>
      <c r="C29" s="384" t="s">
        <v>173</v>
      </c>
      <c r="D29" s="385" t="s">
        <v>174</v>
      </c>
      <c r="E29" s="386" t="s">
        <v>197</v>
      </c>
      <c r="F29" s="424" t="s">
        <v>154</v>
      </c>
      <c r="G29" s="425" t="s">
        <v>154</v>
      </c>
      <c r="H29" s="389"/>
      <c r="I29" s="405"/>
      <c r="J29" s="406"/>
      <c r="K29" s="426" t="str">
        <f t="shared" ref="K29:K44" si="3">G29</f>
        <v>...%</v>
      </c>
      <c r="L29" s="427" t="e">
        <f t="shared" ref="L29:L44" si="4">1-(1*G29)</f>
        <v>#VALUE!</v>
      </c>
      <c r="M29" s="394" t="e">
        <f t="shared" ref="M29:M44" si="5">G29-F29</f>
        <v>#VALUE!</v>
      </c>
      <c r="N29" s="428"/>
      <c r="O29" s="429">
        <v>0.88</v>
      </c>
      <c r="P29" s="429">
        <v>0.91</v>
      </c>
      <c r="Q29" s="429">
        <v>0.86499999999999999</v>
      </c>
      <c r="R29" s="429">
        <v>0.88600000000000001</v>
      </c>
      <c r="S29" s="396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</row>
    <row r="30" spans="1:45" s="398" customFormat="1" ht="22.5" x14ac:dyDescent="0.25">
      <c r="A30" s="382"/>
      <c r="B30" s="383">
        <v>0.5</v>
      </c>
      <c r="C30" s="384" t="s">
        <v>198</v>
      </c>
      <c r="D30" s="385" t="s">
        <v>174</v>
      </c>
      <c r="E30" s="386" t="s">
        <v>197</v>
      </c>
      <c r="F30" s="424" t="s">
        <v>154</v>
      </c>
      <c r="G30" s="425" t="s">
        <v>154</v>
      </c>
      <c r="H30" s="389"/>
      <c r="I30" s="405"/>
      <c r="J30" s="339"/>
      <c r="K30" s="426" t="str">
        <f t="shared" si="3"/>
        <v>...%</v>
      </c>
      <c r="L30" s="427" t="e">
        <f t="shared" si="4"/>
        <v>#VALUE!</v>
      </c>
      <c r="M30" s="394" t="e">
        <f t="shared" si="5"/>
        <v>#VALUE!</v>
      </c>
      <c r="N30" s="396"/>
      <c r="O30" s="429">
        <v>0.91220000000000001</v>
      </c>
      <c r="P30" s="429">
        <v>0.9</v>
      </c>
      <c r="Q30" s="429">
        <v>0.90500000000000003</v>
      </c>
      <c r="R30" s="429">
        <v>0.90400000000000003</v>
      </c>
      <c r="S30" s="430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</row>
    <row r="31" spans="1:45" s="398" customFormat="1" ht="22.5" x14ac:dyDescent="0.25">
      <c r="A31" s="382"/>
      <c r="B31" s="383">
        <v>0.5</v>
      </c>
      <c r="C31" s="384" t="s">
        <v>199</v>
      </c>
      <c r="D31" s="385" t="s">
        <v>174</v>
      </c>
      <c r="E31" s="386" t="s">
        <v>197</v>
      </c>
      <c r="F31" s="424" t="s">
        <v>154</v>
      </c>
      <c r="G31" s="425" t="s">
        <v>154</v>
      </c>
      <c r="H31" s="389"/>
      <c r="I31" s="405"/>
      <c r="J31" s="431"/>
      <c r="K31" s="426" t="str">
        <f t="shared" si="3"/>
        <v>...%</v>
      </c>
      <c r="L31" s="427" t="e">
        <f t="shared" si="4"/>
        <v>#VALUE!</v>
      </c>
      <c r="M31" s="394" t="e">
        <f t="shared" si="5"/>
        <v>#VALUE!</v>
      </c>
      <c r="N31" s="396"/>
      <c r="O31" s="429">
        <v>0.68200000000000005</v>
      </c>
      <c r="P31" s="429">
        <v>0.68200000000000005</v>
      </c>
      <c r="Q31" s="429">
        <v>0.51</v>
      </c>
      <c r="R31" s="429">
        <v>0.65700000000000003</v>
      </c>
      <c r="S31" s="380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</row>
    <row r="32" spans="1:45" s="398" customFormat="1" ht="22.5" x14ac:dyDescent="0.25">
      <c r="A32" s="382"/>
      <c r="B32" s="383">
        <v>0.4</v>
      </c>
      <c r="C32" s="432" t="s">
        <v>200</v>
      </c>
      <c r="D32" s="385" t="s">
        <v>174</v>
      </c>
      <c r="E32" s="386" t="s">
        <v>197</v>
      </c>
      <c r="F32" s="424" t="s">
        <v>154</v>
      </c>
      <c r="G32" s="425" t="s">
        <v>154</v>
      </c>
      <c r="H32" s="389"/>
      <c r="I32" s="405"/>
      <c r="J32" s="433"/>
      <c r="K32" s="426" t="str">
        <f t="shared" si="3"/>
        <v>...%</v>
      </c>
      <c r="L32" s="427" t="e">
        <f t="shared" si="4"/>
        <v>#VALUE!</v>
      </c>
      <c r="M32" s="394" t="e">
        <f t="shared" si="5"/>
        <v>#VALUE!</v>
      </c>
      <c r="N32" s="396"/>
      <c r="O32" s="429">
        <v>0.61</v>
      </c>
      <c r="P32" s="429">
        <v>0.4</v>
      </c>
      <c r="Q32" s="429">
        <v>0.4</v>
      </c>
      <c r="R32" s="429">
        <v>0.4</v>
      </c>
      <c r="S32" s="434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</row>
    <row r="33" spans="1:45" s="398" customFormat="1" ht="22.5" x14ac:dyDescent="0.25">
      <c r="A33" s="382"/>
      <c r="B33" s="383">
        <v>0.4</v>
      </c>
      <c r="C33" s="432" t="s">
        <v>201</v>
      </c>
      <c r="D33" s="385" t="s">
        <v>174</v>
      </c>
      <c r="E33" s="386" t="s">
        <v>197</v>
      </c>
      <c r="F33" s="424" t="s">
        <v>154</v>
      </c>
      <c r="G33" s="425" t="s">
        <v>154</v>
      </c>
      <c r="H33" s="389"/>
      <c r="I33" s="405"/>
      <c r="J33" s="433"/>
      <c r="K33" s="426" t="str">
        <f t="shared" si="3"/>
        <v>...%</v>
      </c>
      <c r="L33" s="427" t="e">
        <f t="shared" si="4"/>
        <v>#VALUE!</v>
      </c>
      <c r="M33" s="394" t="e">
        <f t="shared" si="5"/>
        <v>#VALUE!</v>
      </c>
      <c r="N33" s="396"/>
      <c r="O33" s="429">
        <v>0.77</v>
      </c>
      <c r="P33" s="429">
        <v>0.77</v>
      </c>
      <c r="Q33" s="429">
        <v>0.77459999999999996</v>
      </c>
      <c r="R33" s="429">
        <v>0.77459999999999996</v>
      </c>
      <c r="S33" s="396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</row>
    <row r="34" spans="1:45" s="398" customFormat="1" ht="22.5" x14ac:dyDescent="0.25">
      <c r="A34" s="382"/>
      <c r="B34" s="383">
        <v>0.4</v>
      </c>
      <c r="C34" s="384" t="s">
        <v>202</v>
      </c>
      <c r="D34" s="385" t="s">
        <v>174</v>
      </c>
      <c r="E34" s="386" t="s">
        <v>197</v>
      </c>
      <c r="F34" s="424" t="s">
        <v>154</v>
      </c>
      <c r="G34" s="425" t="s">
        <v>154</v>
      </c>
      <c r="H34" s="389"/>
      <c r="I34" s="405"/>
      <c r="J34" s="435"/>
      <c r="K34" s="426" t="str">
        <f t="shared" si="3"/>
        <v>...%</v>
      </c>
      <c r="L34" s="427" t="e">
        <f t="shared" si="4"/>
        <v>#VALUE!</v>
      </c>
      <c r="M34" s="394" t="e">
        <f t="shared" si="5"/>
        <v>#VALUE!</v>
      </c>
      <c r="N34" s="396"/>
      <c r="O34" s="429">
        <v>0.9</v>
      </c>
      <c r="P34" s="429">
        <v>0.88</v>
      </c>
      <c r="Q34" s="429">
        <v>0.88959999999999995</v>
      </c>
      <c r="R34" s="429">
        <v>0.92</v>
      </c>
      <c r="S34" s="396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</row>
    <row r="35" spans="1:45" s="398" customFormat="1" ht="22.5" x14ac:dyDescent="0.25">
      <c r="A35" s="382"/>
      <c r="B35" s="383">
        <v>0.11</v>
      </c>
      <c r="C35" s="432" t="s">
        <v>203</v>
      </c>
      <c r="D35" s="385" t="s">
        <v>174</v>
      </c>
      <c r="E35" s="386" t="s">
        <v>197</v>
      </c>
      <c r="F35" s="424" t="s">
        <v>154</v>
      </c>
      <c r="G35" s="425" t="s">
        <v>154</v>
      </c>
      <c r="H35" s="389"/>
      <c r="I35" s="405"/>
      <c r="J35" s="435"/>
      <c r="K35" s="426" t="str">
        <f t="shared" si="3"/>
        <v>...%</v>
      </c>
      <c r="L35" s="427" t="e">
        <f t="shared" si="4"/>
        <v>#VALUE!</v>
      </c>
      <c r="M35" s="394" t="e">
        <f t="shared" si="5"/>
        <v>#VALUE!</v>
      </c>
      <c r="N35" s="396"/>
      <c r="O35" s="429">
        <v>0.94</v>
      </c>
      <c r="P35" s="429">
        <v>0.95</v>
      </c>
      <c r="Q35" s="436">
        <v>0.94475000000000009</v>
      </c>
      <c r="R35" s="429">
        <v>0.95</v>
      </c>
      <c r="S35" s="396"/>
      <c r="T35" s="43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</row>
    <row r="36" spans="1:45" s="398" customFormat="1" ht="22.5" x14ac:dyDescent="0.25">
      <c r="A36" s="382"/>
      <c r="B36" s="383">
        <v>0.2</v>
      </c>
      <c r="C36" s="438" t="s">
        <v>204</v>
      </c>
      <c r="D36" s="385" t="s">
        <v>174</v>
      </c>
      <c r="E36" s="386" t="s">
        <v>197</v>
      </c>
      <c r="F36" s="424" t="s">
        <v>154</v>
      </c>
      <c r="G36" s="425" t="s">
        <v>154</v>
      </c>
      <c r="H36" s="389"/>
      <c r="I36" s="405"/>
      <c r="J36" s="435"/>
      <c r="K36" s="426" t="str">
        <f t="shared" si="3"/>
        <v>...%</v>
      </c>
      <c r="L36" s="427" t="e">
        <f t="shared" si="4"/>
        <v>#VALUE!</v>
      </c>
      <c r="M36" s="394" t="e">
        <f t="shared" si="5"/>
        <v>#VALUE!</v>
      </c>
      <c r="N36" s="396"/>
      <c r="O36" s="429">
        <v>0.90500000000000003</v>
      </c>
      <c r="P36" s="429">
        <v>0.9</v>
      </c>
      <c r="Q36" s="429">
        <v>0.91</v>
      </c>
      <c r="R36" s="429">
        <v>0.92</v>
      </c>
      <c r="S36" s="396"/>
      <c r="T36" s="43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</row>
    <row r="37" spans="1:45" s="398" customFormat="1" ht="22.5" x14ac:dyDescent="0.25">
      <c r="A37" s="382"/>
      <c r="B37" s="383">
        <v>0.2</v>
      </c>
      <c r="C37" s="384" t="s">
        <v>205</v>
      </c>
      <c r="D37" s="385" t="s">
        <v>174</v>
      </c>
      <c r="E37" s="386" t="s">
        <v>197</v>
      </c>
      <c r="F37" s="424" t="s">
        <v>154</v>
      </c>
      <c r="G37" s="425" t="s">
        <v>154</v>
      </c>
      <c r="H37" s="389"/>
      <c r="I37" s="405"/>
      <c r="J37" s="435"/>
      <c r="K37" s="426" t="str">
        <f t="shared" si="3"/>
        <v>...%</v>
      </c>
      <c r="L37" s="427" t="e">
        <f t="shared" si="4"/>
        <v>#VALUE!</v>
      </c>
      <c r="M37" s="394" t="e">
        <f t="shared" si="5"/>
        <v>#VALUE!</v>
      </c>
      <c r="N37" s="396"/>
      <c r="O37" s="429">
        <v>0.9</v>
      </c>
      <c r="P37" s="429">
        <v>0.8</v>
      </c>
      <c r="Q37" s="429">
        <v>0.93440000000000001</v>
      </c>
      <c r="R37" s="429">
        <v>0.95</v>
      </c>
      <c r="S37" s="396"/>
      <c r="T37" s="437"/>
      <c r="U37" s="397"/>
      <c r="V37" s="397"/>
      <c r="W37" s="397"/>
      <c r="X37" s="397"/>
      <c r="Y37" s="397"/>
      <c r="Z37" s="397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</row>
    <row r="38" spans="1:45" s="398" customFormat="1" ht="22.5" x14ac:dyDescent="0.25">
      <c r="A38" s="382"/>
      <c r="B38" s="383">
        <v>0.4</v>
      </c>
      <c r="C38" s="384" t="s">
        <v>206</v>
      </c>
      <c r="D38" s="385" t="s">
        <v>174</v>
      </c>
      <c r="E38" s="386" t="s">
        <v>197</v>
      </c>
      <c r="F38" s="424" t="s">
        <v>154</v>
      </c>
      <c r="G38" s="425" t="s">
        <v>154</v>
      </c>
      <c r="H38" s="389"/>
      <c r="I38" s="405"/>
      <c r="J38" s="435"/>
      <c r="K38" s="426" t="str">
        <f t="shared" si="3"/>
        <v>...%</v>
      </c>
      <c r="L38" s="427" t="e">
        <f t="shared" si="4"/>
        <v>#VALUE!</v>
      </c>
      <c r="M38" s="394" t="e">
        <f t="shared" si="5"/>
        <v>#VALUE!</v>
      </c>
      <c r="N38" s="396"/>
      <c r="O38" s="429">
        <v>0.93500000000000005</v>
      </c>
      <c r="P38" s="429">
        <v>0.93500000000000005</v>
      </c>
      <c r="Q38" s="429">
        <v>0.9415</v>
      </c>
      <c r="R38" s="429">
        <v>0.94399999999999995</v>
      </c>
      <c r="S38" s="396"/>
      <c r="T38" s="43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  <c r="AR38" s="397"/>
      <c r="AS38" s="397"/>
    </row>
    <row r="39" spans="1:45" s="398" customFormat="1" ht="22.5" x14ac:dyDescent="0.25">
      <c r="A39" s="382"/>
      <c r="B39" s="383">
        <v>0.4</v>
      </c>
      <c r="C39" s="384" t="s">
        <v>207</v>
      </c>
      <c r="D39" s="385" t="s">
        <v>174</v>
      </c>
      <c r="E39" s="386" t="s">
        <v>197</v>
      </c>
      <c r="F39" s="424" t="s">
        <v>154</v>
      </c>
      <c r="G39" s="425" t="s">
        <v>154</v>
      </c>
      <c r="H39" s="389"/>
      <c r="I39" s="405"/>
      <c r="J39" s="435"/>
      <c r="K39" s="426" t="str">
        <f t="shared" si="3"/>
        <v>...%</v>
      </c>
      <c r="L39" s="427" t="e">
        <f t="shared" si="4"/>
        <v>#VALUE!</v>
      </c>
      <c r="M39" s="394" t="e">
        <f t="shared" si="5"/>
        <v>#VALUE!</v>
      </c>
      <c r="N39" s="396"/>
      <c r="O39" s="429">
        <v>0.91759999999999997</v>
      </c>
      <c r="P39" s="429">
        <v>0.92</v>
      </c>
      <c r="Q39" s="429">
        <v>0.91759999999999997</v>
      </c>
      <c r="R39" s="429">
        <v>0.92710000000000004</v>
      </c>
      <c r="S39" s="396"/>
      <c r="T39" s="43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  <c r="AR39" s="397"/>
      <c r="AS39" s="397"/>
    </row>
    <row r="40" spans="1:45" s="398" customFormat="1" ht="22.5" x14ac:dyDescent="0.25">
      <c r="A40" s="382"/>
      <c r="B40" s="383">
        <v>0.4</v>
      </c>
      <c r="C40" s="384" t="s">
        <v>208</v>
      </c>
      <c r="D40" s="385" t="s">
        <v>174</v>
      </c>
      <c r="E40" s="386" t="s">
        <v>197</v>
      </c>
      <c r="F40" s="424" t="s">
        <v>154</v>
      </c>
      <c r="G40" s="425" t="s">
        <v>154</v>
      </c>
      <c r="H40" s="389"/>
      <c r="I40" s="405"/>
      <c r="J40" s="435"/>
      <c r="K40" s="426" t="str">
        <f t="shared" si="3"/>
        <v>...%</v>
      </c>
      <c r="L40" s="427" t="e">
        <f t="shared" si="4"/>
        <v>#VALUE!</v>
      </c>
      <c r="M40" s="394" t="e">
        <f t="shared" si="5"/>
        <v>#VALUE!</v>
      </c>
      <c r="N40" s="396"/>
      <c r="O40" s="429">
        <v>0.8</v>
      </c>
      <c r="P40" s="429">
        <v>0.8</v>
      </c>
      <c r="Q40" s="429">
        <v>0.78749999999999998</v>
      </c>
      <c r="R40" s="429">
        <v>0.78749999999999998</v>
      </c>
      <c r="S40" s="396"/>
      <c r="T40" s="43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/>
      <c r="AR40" s="397"/>
      <c r="AS40" s="397"/>
    </row>
    <row r="41" spans="1:45" s="398" customFormat="1" ht="22.5" x14ac:dyDescent="0.25">
      <c r="A41" s="382"/>
      <c r="B41" s="383">
        <v>0.4</v>
      </c>
      <c r="C41" s="384" t="s">
        <v>209</v>
      </c>
      <c r="D41" s="385" t="s">
        <v>174</v>
      </c>
      <c r="E41" s="386" t="s">
        <v>197</v>
      </c>
      <c r="F41" s="424" t="s">
        <v>154</v>
      </c>
      <c r="G41" s="425" t="s">
        <v>154</v>
      </c>
      <c r="H41" s="389"/>
      <c r="I41" s="405"/>
      <c r="J41" s="435"/>
      <c r="K41" s="426" t="str">
        <f t="shared" si="3"/>
        <v>...%</v>
      </c>
      <c r="L41" s="427" t="e">
        <f t="shared" si="4"/>
        <v>#VALUE!</v>
      </c>
      <c r="M41" s="394" t="e">
        <f t="shared" si="5"/>
        <v>#VALUE!</v>
      </c>
      <c r="N41" s="396"/>
      <c r="O41" s="429">
        <v>0.8</v>
      </c>
      <c r="P41" s="429">
        <v>0.8</v>
      </c>
      <c r="Q41" s="429">
        <v>0.8</v>
      </c>
      <c r="R41" s="429">
        <v>0.8</v>
      </c>
      <c r="S41" s="396"/>
      <c r="T41" s="43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397"/>
      <c r="AP41" s="397"/>
      <c r="AQ41" s="397"/>
      <c r="AR41" s="397"/>
      <c r="AS41" s="397"/>
    </row>
    <row r="42" spans="1:45" s="398" customFormat="1" ht="22.5" x14ac:dyDescent="0.25">
      <c r="A42" s="382"/>
      <c r="B42" s="383">
        <v>0.2</v>
      </c>
      <c r="C42" s="384" t="s">
        <v>210</v>
      </c>
      <c r="D42" s="385" t="s">
        <v>174</v>
      </c>
      <c r="E42" s="386" t="s">
        <v>197</v>
      </c>
      <c r="F42" s="424" t="s">
        <v>154</v>
      </c>
      <c r="G42" s="425" t="s">
        <v>154</v>
      </c>
      <c r="H42" s="389"/>
      <c r="I42" s="405"/>
      <c r="J42" s="435"/>
      <c r="K42" s="426" t="str">
        <f t="shared" si="3"/>
        <v>...%</v>
      </c>
      <c r="L42" s="427" t="e">
        <f t="shared" si="4"/>
        <v>#VALUE!</v>
      </c>
      <c r="M42" s="394" t="e">
        <f t="shared" si="5"/>
        <v>#VALUE!</v>
      </c>
      <c r="N42" s="396"/>
      <c r="O42" s="429">
        <v>0.65</v>
      </c>
      <c r="P42" s="429">
        <v>0.65</v>
      </c>
      <c r="Q42" s="429">
        <v>0.65</v>
      </c>
      <c r="R42" s="429">
        <v>0.65</v>
      </c>
      <c r="S42" s="396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</row>
    <row r="43" spans="1:45" s="398" customFormat="1" ht="22.5" x14ac:dyDescent="0.25">
      <c r="A43" s="382"/>
      <c r="B43" s="383">
        <v>0.2</v>
      </c>
      <c r="C43" s="384" t="s">
        <v>211</v>
      </c>
      <c r="D43" s="385" t="s">
        <v>174</v>
      </c>
      <c r="E43" s="386" t="s">
        <v>197</v>
      </c>
      <c r="F43" s="424" t="s">
        <v>154</v>
      </c>
      <c r="G43" s="425" t="s">
        <v>154</v>
      </c>
      <c r="H43" s="389"/>
      <c r="I43" s="405"/>
      <c r="J43" s="435"/>
      <c r="K43" s="426" t="str">
        <f t="shared" si="3"/>
        <v>...%</v>
      </c>
      <c r="L43" s="427" t="e">
        <f t="shared" si="4"/>
        <v>#VALUE!</v>
      </c>
      <c r="M43" s="394" t="e">
        <f t="shared" si="5"/>
        <v>#VALUE!</v>
      </c>
      <c r="N43" s="396"/>
      <c r="O43" s="429">
        <v>0.22</v>
      </c>
      <c r="P43" s="429">
        <v>0.25</v>
      </c>
      <c r="Q43" s="429">
        <v>0.32</v>
      </c>
      <c r="R43" s="429">
        <v>0.29799999999999999</v>
      </c>
      <c r="S43" s="396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  <c r="AR43" s="397"/>
      <c r="AS43" s="397"/>
    </row>
    <row r="44" spans="1:45" s="398" customFormat="1" ht="22.5" x14ac:dyDescent="0.25">
      <c r="A44" s="382"/>
      <c r="B44" s="383">
        <v>0.2</v>
      </c>
      <c r="C44" s="384" t="s">
        <v>212</v>
      </c>
      <c r="D44" s="385" t="s">
        <v>174</v>
      </c>
      <c r="E44" s="386" t="s">
        <v>197</v>
      </c>
      <c r="F44" s="424" t="s">
        <v>154</v>
      </c>
      <c r="G44" s="425" t="s">
        <v>154</v>
      </c>
      <c r="H44" s="389"/>
      <c r="I44" s="405"/>
      <c r="J44" s="435"/>
      <c r="K44" s="426" t="str">
        <f t="shared" si="3"/>
        <v>...%</v>
      </c>
      <c r="L44" s="427" t="e">
        <f t="shared" si="4"/>
        <v>#VALUE!</v>
      </c>
      <c r="M44" s="394" t="e">
        <f t="shared" si="5"/>
        <v>#VALUE!</v>
      </c>
      <c r="N44" s="396"/>
      <c r="O44" s="429">
        <v>0.68200000000000005</v>
      </c>
      <c r="P44" s="429">
        <v>0.3</v>
      </c>
      <c r="Q44" s="429">
        <v>0.3</v>
      </c>
      <c r="R44" s="429">
        <v>0.3</v>
      </c>
      <c r="S44" s="396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</row>
    <row r="45" spans="1:45" s="411" customFormat="1" ht="15" customHeight="1" x14ac:dyDescent="0.2">
      <c r="A45" s="382"/>
      <c r="B45" s="439"/>
      <c r="C45" s="440"/>
      <c r="D45" s="441"/>
      <c r="E45" s="442"/>
      <c r="F45" s="443"/>
      <c r="G45" s="443"/>
      <c r="H45" s="389"/>
      <c r="I45" s="405"/>
      <c r="J45" s="435"/>
      <c r="K45" s="435"/>
      <c r="L45" s="435"/>
      <c r="M45" s="435"/>
      <c r="N45" s="419"/>
      <c r="O45" s="444"/>
      <c r="P45" s="444"/>
      <c r="Q45" s="444"/>
      <c r="R45" s="444"/>
      <c r="S45" s="396"/>
      <c r="T45" s="397"/>
      <c r="U45" s="397"/>
      <c r="V45" s="397"/>
    </row>
    <row r="46" spans="1:45" s="330" customFormat="1" ht="15" customHeight="1" x14ac:dyDescent="0.25">
      <c r="A46" s="382"/>
      <c r="B46" s="331"/>
      <c r="C46" s="358" t="s">
        <v>126</v>
      </c>
      <c r="D46" s="359"/>
      <c r="E46" s="360"/>
      <c r="F46" s="360"/>
      <c r="G46" s="445"/>
      <c r="H46" s="389"/>
      <c r="I46" s="405"/>
      <c r="J46" s="435"/>
      <c r="K46" s="364"/>
      <c r="L46" s="365"/>
      <c r="M46" s="435"/>
      <c r="N46" s="446"/>
      <c r="O46" s="447"/>
      <c r="P46" s="447"/>
      <c r="Q46" s="447"/>
      <c r="R46" s="447"/>
      <c r="S46" s="396"/>
      <c r="T46" s="397"/>
      <c r="U46" s="397"/>
      <c r="V46" s="397"/>
    </row>
    <row r="47" spans="1:45" s="381" customFormat="1" ht="33.75" x14ac:dyDescent="0.25">
      <c r="A47" s="382"/>
      <c r="B47" s="369" t="s">
        <v>4</v>
      </c>
      <c r="C47" s="370" t="s">
        <v>5</v>
      </c>
      <c r="D47" s="370" t="s">
        <v>172</v>
      </c>
      <c r="E47" s="371" t="s">
        <v>6</v>
      </c>
      <c r="F47" s="372" t="s">
        <v>12</v>
      </c>
      <c r="G47" s="423" t="s">
        <v>13</v>
      </c>
      <c r="H47" s="389"/>
      <c r="I47" s="405"/>
      <c r="J47" s="435"/>
      <c r="K47" s="377" t="s">
        <v>9</v>
      </c>
      <c r="L47" s="378" t="s">
        <v>10</v>
      </c>
      <c r="M47" s="435"/>
      <c r="N47" s="448"/>
      <c r="O47" s="379" t="s">
        <v>12</v>
      </c>
      <c r="P47" s="379" t="s">
        <v>12</v>
      </c>
      <c r="Q47" s="379" t="s">
        <v>12</v>
      </c>
      <c r="R47" s="379" t="s">
        <v>12</v>
      </c>
      <c r="S47" s="396"/>
      <c r="T47" s="397"/>
      <c r="U47" s="397"/>
      <c r="V47" s="397"/>
    </row>
    <row r="48" spans="1:45" s="398" customFormat="1" ht="22.5" x14ac:dyDescent="0.25">
      <c r="A48" s="382"/>
      <c r="B48" s="383">
        <v>0.1</v>
      </c>
      <c r="C48" s="384" t="s">
        <v>213</v>
      </c>
      <c r="D48" s="385" t="s">
        <v>174</v>
      </c>
      <c r="E48" s="386" t="s">
        <v>197</v>
      </c>
      <c r="F48" s="424" t="s">
        <v>154</v>
      </c>
      <c r="G48" s="425" t="s">
        <v>154</v>
      </c>
      <c r="H48" s="389"/>
      <c r="I48" s="405"/>
      <c r="J48" s="435"/>
      <c r="K48" s="426" t="str">
        <f t="shared" ref="K48:K60" si="6">G48</f>
        <v>...%</v>
      </c>
      <c r="L48" s="427" t="e">
        <f t="shared" ref="L48:L60" si="7">1-(1*G48)</f>
        <v>#VALUE!</v>
      </c>
      <c r="M48" s="394" t="e">
        <f t="shared" ref="M48:M59" si="8">G48-F48</f>
        <v>#VALUE!</v>
      </c>
      <c r="N48" s="396"/>
      <c r="O48" s="429">
        <v>0.02</v>
      </c>
      <c r="P48" s="429">
        <v>0.02</v>
      </c>
      <c r="Q48" s="429">
        <v>0.02</v>
      </c>
      <c r="R48" s="429">
        <v>0.02</v>
      </c>
      <c r="S48" s="396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97"/>
      <c r="AO48" s="397"/>
      <c r="AP48" s="397"/>
      <c r="AQ48" s="397"/>
      <c r="AR48" s="397"/>
      <c r="AS48" s="397"/>
    </row>
    <row r="49" spans="1:45" s="411" customFormat="1" ht="22.5" x14ac:dyDescent="0.2">
      <c r="A49" s="382"/>
      <c r="B49" s="383">
        <v>0.7</v>
      </c>
      <c r="C49" s="384" t="s">
        <v>214</v>
      </c>
      <c r="D49" s="385" t="s">
        <v>174</v>
      </c>
      <c r="E49" s="386" t="s">
        <v>197</v>
      </c>
      <c r="F49" s="424" t="s">
        <v>154</v>
      </c>
      <c r="G49" s="425" t="s">
        <v>154</v>
      </c>
      <c r="H49" s="389"/>
      <c r="I49" s="405"/>
      <c r="J49" s="435"/>
      <c r="K49" s="426" t="str">
        <f t="shared" si="6"/>
        <v>...%</v>
      </c>
      <c r="L49" s="427" t="e">
        <f t="shared" si="7"/>
        <v>#VALUE!</v>
      </c>
      <c r="M49" s="394" t="e">
        <f t="shared" si="8"/>
        <v>#VALUE!</v>
      </c>
      <c r="N49" s="419"/>
      <c r="O49" s="429">
        <v>0.02</v>
      </c>
      <c r="P49" s="429">
        <v>0.02</v>
      </c>
      <c r="Q49" s="429">
        <v>0.02</v>
      </c>
      <c r="R49" s="429">
        <v>0.02</v>
      </c>
      <c r="S49" s="396"/>
      <c r="T49" s="397"/>
      <c r="U49" s="397"/>
      <c r="V49" s="397"/>
      <c r="AD49" s="397"/>
      <c r="AE49" s="397"/>
    </row>
    <row r="50" spans="1:45" s="398" customFormat="1" ht="22.5" x14ac:dyDescent="0.25">
      <c r="A50" s="382"/>
      <c r="B50" s="383">
        <v>0.7</v>
      </c>
      <c r="C50" s="384" t="s">
        <v>215</v>
      </c>
      <c r="D50" s="385" t="s">
        <v>174</v>
      </c>
      <c r="E50" s="386" t="s">
        <v>197</v>
      </c>
      <c r="F50" s="424" t="s">
        <v>154</v>
      </c>
      <c r="G50" s="425" t="s">
        <v>154</v>
      </c>
      <c r="H50" s="389"/>
      <c r="I50" s="405"/>
      <c r="J50" s="435"/>
      <c r="K50" s="426" t="str">
        <f t="shared" si="6"/>
        <v>...%</v>
      </c>
      <c r="L50" s="427" t="e">
        <f t="shared" si="7"/>
        <v>#VALUE!</v>
      </c>
      <c r="M50" s="394" t="e">
        <f t="shared" si="8"/>
        <v>#VALUE!</v>
      </c>
      <c r="N50" s="396"/>
      <c r="O50" s="429">
        <v>0.02</v>
      </c>
      <c r="P50" s="429">
        <v>0.02</v>
      </c>
      <c r="Q50" s="429">
        <v>0.02</v>
      </c>
      <c r="R50" s="429">
        <v>0.02</v>
      </c>
      <c r="S50" s="396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  <c r="AR50" s="397"/>
      <c r="AS50" s="397"/>
    </row>
    <row r="51" spans="1:45" s="381" customFormat="1" ht="22.5" x14ac:dyDescent="0.25">
      <c r="A51" s="382"/>
      <c r="B51" s="383">
        <v>0.7</v>
      </c>
      <c r="C51" s="384" t="s">
        <v>216</v>
      </c>
      <c r="D51" s="385" t="s">
        <v>174</v>
      </c>
      <c r="E51" s="386" t="s">
        <v>197</v>
      </c>
      <c r="F51" s="424" t="s">
        <v>154</v>
      </c>
      <c r="G51" s="425" t="s">
        <v>154</v>
      </c>
      <c r="H51" s="389"/>
      <c r="I51" s="405"/>
      <c r="J51" s="435"/>
      <c r="K51" s="426" t="str">
        <f t="shared" si="6"/>
        <v>...%</v>
      </c>
      <c r="L51" s="427" t="e">
        <f t="shared" si="7"/>
        <v>#VALUE!</v>
      </c>
      <c r="M51" s="394" t="e">
        <f t="shared" si="8"/>
        <v>#VALUE!</v>
      </c>
      <c r="N51" s="380"/>
      <c r="O51" s="429">
        <v>0.02</v>
      </c>
      <c r="P51" s="429">
        <v>0.02</v>
      </c>
      <c r="Q51" s="429">
        <v>0.02</v>
      </c>
      <c r="R51" s="429">
        <v>0.02</v>
      </c>
      <c r="S51" s="396"/>
      <c r="T51" s="397"/>
      <c r="U51" s="397"/>
      <c r="V51" s="397"/>
      <c r="AD51" s="397"/>
      <c r="AE51" s="397"/>
    </row>
    <row r="52" spans="1:45" s="398" customFormat="1" ht="22.5" x14ac:dyDescent="0.25">
      <c r="A52" s="382"/>
      <c r="B52" s="383">
        <v>0.7</v>
      </c>
      <c r="C52" s="384" t="s">
        <v>217</v>
      </c>
      <c r="D52" s="385" t="s">
        <v>174</v>
      </c>
      <c r="E52" s="386" t="s">
        <v>197</v>
      </c>
      <c r="F52" s="424" t="s">
        <v>154</v>
      </c>
      <c r="G52" s="425" t="s">
        <v>154</v>
      </c>
      <c r="H52" s="389"/>
      <c r="I52" s="405"/>
      <c r="J52" s="435"/>
      <c r="K52" s="426" t="str">
        <f t="shared" si="6"/>
        <v>...%</v>
      </c>
      <c r="L52" s="427" t="e">
        <f t="shared" si="7"/>
        <v>#VALUE!</v>
      </c>
      <c r="M52" s="394" t="e">
        <f t="shared" si="8"/>
        <v>#VALUE!</v>
      </c>
      <c r="N52" s="396"/>
      <c r="O52" s="429">
        <v>0.02</v>
      </c>
      <c r="P52" s="429">
        <v>0.02</v>
      </c>
      <c r="Q52" s="429">
        <v>0.02</v>
      </c>
      <c r="R52" s="429">
        <v>0.02</v>
      </c>
      <c r="S52" s="396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</row>
    <row r="53" spans="1:45" s="398" customFormat="1" ht="22.5" x14ac:dyDescent="0.25">
      <c r="A53" s="382"/>
      <c r="B53" s="383">
        <v>0.7</v>
      </c>
      <c r="C53" s="384" t="s">
        <v>218</v>
      </c>
      <c r="D53" s="385" t="s">
        <v>174</v>
      </c>
      <c r="E53" s="386" t="s">
        <v>197</v>
      </c>
      <c r="F53" s="424" t="s">
        <v>154</v>
      </c>
      <c r="G53" s="425" t="s">
        <v>154</v>
      </c>
      <c r="H53" s="389"/>
      <c r="I53" s="405"/>
      <c r="J53" s="435"/>
      <c r="K53" s="426" t="str">
        <f t="shared" si="6"/>
        <v>...%</v>
      </c>
      <c r="L53" s="427" t="e">
        <f t="shared" si="7"/>
        <v>#VALUE!</v>
      </c>
      <c r="M53" s="394" t="e">
        <f t="shared" si="8"/>
        <v>#VALUE!</v>
      </c>
      <c r="N53" s="396"/>
      <c r="O53" s="429">
        <v>0.02</v>
      </c>
      <c r="P53" s="429">
        <v>0.02</v>
      </c>
      <c r="Q53" s="429">
        <v>0.02</v>
      </c>
      <c r="R53" s="429">
        <v>0.02</v>
      </c>
      <c r="S53" s="396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</row>
    <row r="54" spans="1:45" s="398" customFormat="1" ht="22.5" x14ac:dyDescent="0.25">
      <c r="A54" s="382"/>
      <c r="B54" s="383">
        <v>0.7</v>
      </c>
      <c r="C54" s="384" t="s">
        <v>219</v>
      </c>
      <c r="D54" s="385" t="s">
        <v>174</v>
      </c>
      <c r="E54" s="386" t="s">
        <v>197</v>
      </c>
      <c r="F54" s="424" t="s">
        <v>154</v>
      </c>
      <c r="G54" s="425" t="s">
        <v>154</v>
      </c>
      <c r="H54" s="389"/>
      <c r="I54" s="405"/>
      <c r="J54" s="435"/>
      <c r="K54" s="426" t="str">
        <f t="shared" si="6"/>
        <v>...%</v>
      </c>
      <c r="L54" s="427" t="e">
        <f t="shared" si="7"/>
        <v>#VALUE!</v>
      </c>
      <c r="M54" s="394" t="e">
        <f t="shared" si="8"/>
        <v>#VALUE!</v>
      </c>
      <c r="N54" s="396"/>
      <c r="O54" s="429">
        <v>0.02</v>
      </c>
      <c r="P54" s="429">
        <v>0.02</v>
      </c>
      <c r="Q54" s="429">
        <v>0.02</v>
      </c>
      <c r="R54" s="429">
        <v>0.02</v>
      </c>
      <c r="S54" s="396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</row>
    <row r="55" spans="1:45" s="398" customFormat="1" ht="22.5" x14ac:dyDescent="0.25">
      <c r="A55" s="382"/>
      <c r="B55" s="383">
        <v>0.7</v>
      </c>
      <c r="C55" s="384" t="s">
        <v>220</v>
      </c>
      <c r="D55" s="385" t="s">
        <v>174</v>
      </c>
      <c r="E55" s="386" t="s">
        <v>197</v>
      </c>
      <c r="F55" s="424" t="s">
        <v>154</v>
      </c>
      <c r="G55" s="425" t="s">
        <v>154</v>
      </c>
      <c r="H55" s="389"/>
      <c r="I55" s="405"/>
      <c r="J55" s="435"/>
      <c r="K55" s="426" t="str">
        <f t="shared" si="6"/>
        <v>...%</v>
      </c>
      <c r="L55" s="427" t="e">
        <f t="shared" si="7"/>
        <v>#VALUE!</v>
      </c>
      <c r="M55" s="394" t="e">
        <f t="shared" si="8"/>
        <v>#VALUE!</v>
      </c>
      <c r="N55" s="396"/>
      <c r="O55" s="429">
        <v>0.02</v>
      </c>
      <c r="P55" s="429">
        <v>0.02</v>
      </c>
      <c r="Q55" s="429">
        <v>0.02</v>
      </c>
      <c r="R55" s="429">
        <v>0.02</v>
      </c>
      <c r="S55" s="396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  <c r="AR55" s="397"/>
      <c r="AS55" s="397"/>
    </row>
    <row r="56" spans="1:45" s="398" customFormat="1" ht="22.5" x14ac:dyDescent="0.25">
      <c r="A56" s="382"/>
      <c r="B56" s="383">
        <v>0.7</v>
      </c>
      <c r="C56" s="384" t="s">
        <v>221</v>
      </c>
      <c r="D56" s="385" t="s">
        <v>174</v>
      </c>
      <c r="E56" s="386" t="s">
        <v>197</v>
      </c>
      <c r="F56" s="424" t="s">
        <v>154</v>
      </c>
      <c r="G56" s="425" t="s">
        <v>154</v>
      </c>
      <c r="H56" s="389"/>
      <c r="I56" s="405"/>
      <c r="J56" s="435"/>
      <c r="K56" s="426" t="str">
        <f t="shared" si="6"/>
        <v>...%</v>
      </c>
      <c r="L56" s="427" t="e">
        <f t="shared" si="7"/>
        <v>#VALUE!</v>
      </c>
      <c r="M56" s="394" t="e">
        <f t="shared" si="8"/>
        <v>#VALUE!</v>
      </c>
      <c r="N56" s="396"/>
      <c r="O56" s="429">
        <v>0.02</v>
      </c>
      <c r="P56" s="429">
        <v>0.02</v>
      </c>
      <c r="Q56" s="429">
        <v>0.02</v>
      </c>
      <c r="R56" s="429">
        <v>0.02</v>
      </c>
      <c r="S56" s="396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</row>
    <row r="57" spans="1:45" s="398" customFormat="1" ht="22.5" x14ac:dyDescent="0.25">
      <c r="A57" s="382"/>
      <c r="B57" s="383">
        <v>0.1</v>
      </c>
      <c r="C57" s="384" t="s">
        <v>222</v>
      </c>
      <c r="D57" s="385" t="s">
        <v>174</v>
      </c>
      <c r="E57" s="386" t="s">
        <v>197</v>
      </c>
      <c r="F57" s="424" t="s">
        <v>154</v>
      </c>
      <c r="G57" s="425" t="s">
        <v>154</v>
      </c>
      <c r="H57" s="389"/>
      <c r="I57" s="405"/>
      <c r="J57" s="435"/>
      <c r="K57" s="426" t="str">
        <f t="shared" si="6"/>
        <v>...%</v>
      </c>
      <c r="L57" s="427" t="e">
        <f t="shared" si="7"/>
        <v>#VALUE!</v>
      </c>
      <c r="M57" s="394" t="e">
        <f t="shared" si="8"/>
        <v>#VALUE!</v>
      </c>
      <c r="N57" s="396"/>
      <c r="O57" s="429">
        <v>0.02</v>
      </c>
      <c r="P57" s="429">
        <v>0.02</v>
      </c>
      <c r="Q57" s="429">
        <v>0.02</v>
      </c>
      <c r="R57" s="429">
        <v>0.02</v>
      </c>
      <c r="S57" s="396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  <c r="AR57" s="397"/>
      <c r="AS57" s="397"/>
    </row>
    <row r="58" spans="1:45" s="398" customFormat="1" ht="22.5" x14ac:dyDescent="0.25">
      <c r="A58" s="382"/>
      <c r="B58" s="383">
        <v>0.1</v>
      </c>
      <c r="C58" s="384" t="s">
        <v>223</v>
      </c>
      <c r="D58" s="385" t="s">
        <v>174</v>
      </c>
      <c r="E58" s="386" t="s">
        <v>197</v>
      </c>
      <c r="F58" s="424" t="s">
        <v>154</v>
      </c>
      <c r="G58" s="425" t="s">
        <v>154</v>
      </c>
      <c r="H58" s="389"/>
      <c r="I58" s="405"/>
      <c r="J58" s="435"/>
      <c r="K58" s="426" t="str">
        <f t="shared" si="6"/>
        <v>...%</v>
      </c>
      <c r="L58" s="427" t="e">
        <f t="shared" si="7"/>
        <v>#VALUE!</v>
      </c>
      <c r="M58" s="394" t="e">
        <f t="shared" si="8"/>
        <v>#VALUE!</v>
      </c>
      <c r="N58" s="396"/>
      <c r="O58" s="429">
        <v>0.02</v>
      </c>
      <c r="P58" s="429">
        <v>0.02</v>
      </c>
      <c r="Q58" s="429">
        <v>0.02</v>
      </c>
      <c r="R58" s="429">
        <v>0.02</v>
      </c>
      <c r="S58" s="396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7"/>
      <c r="AF58" s="397"/>
      <c r="AG58" s="397"/>
      <c r="AH58" s="397"/>
      <c r="AI58" s="397"/>
      <c r="AJ58" s="397"/>
      <c r="AK58" s="397"/>
      <c r="AL58" s="397"/>
      <c r="AM58" s="397"/>
      <c r="AN58" s="397"/>
      <c r="AO58" s="397"/>
      <c r="AP58" s="397"/>
      <c r="AQ58" s="397"/>
      <c r="AR58" s="397"/>
      <c r="AS58" s="397"/>
    </row>
    <row r="59" spans="1:45" s="398" customFormat="1" ht="22.5" x14ac:dyDescent="0.25">
      <c r="A59" s="382"/>
      <c r="B59" s="383">
        <v>0.1</v>
      </c>
      <c r="C59" s="384" t="s">
        <v>224</v>
      </c>
      <c r="D59" s="385" t="s">
        <v>174</v>
      </c>
      <c r="E59" s="386" t="s">
        <v>197</v>
      </c>
      <c r="F59" s="424" t="s">
        <v>154</v>
      </c>
      <c r="G59" s="425" t="s">
        <v>154</v>
      </c>
      <c r="H59" s="389"/>
      <c r="I59" s="405"/>
      <c r="J59" s="435"/>
      <c r="K59" s="426" t="str">
        <f t="shared" si="6"/>
        <v>...%</v>
      </c>
      <c r="L59" s="427" t="e">
        <f t="shared" si="7"/>
        <v>#VALUE!</v>
      </c>
      <c r="M59" s="394" t="e">
        <f t="shared" si="8"/>
        <v>#VALUE!</v>
      </c>
      <c r="N59" s="396"/>
      <c r="O59" s="429">
        <v>0.02</v>
      </c>
      <c r="P59" s="429">
        <v>0.02</v>
      </c>
      <c r="Q59" s="429">
        <v>0.02</v>
      </c>
      <c r="R59" s="429">
        <v>0.02</v>
      </c>
      <c r="S59" s="396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397"/>
      <c r="AL59" s="397"/>
      <c r="AM59" s="397"/>
      <c r="AN59" s="397"/>
      <c r="AO59" s="397"/>
      <c r="AP59" s="397"/>
      <c r="AQ59" s="397"/>
      <c r="AR59" s="397"/>
      <c r="AS59" s="397"/>
    </row>
    <row r="60" spans="1:45" s="397" customFormat="1" ht="48.95" customHeight="1" x14ac:dyDescent="0.25">
      <c r="A60" s="382"/>
      <c r="B60" s="383">
        <v>0.01</v>
      </c>
      <c r="C60" s="449" t="s">
        <v>225</v>
      </c>
      <c r="D60" s="450" t="s">
        <v>226</v>
      </c>
      <c r="E60" s="386" t="s">
        <v>241</v>
      </c>
      <c r="F60" s="424" t="s">
        <v>154</v>
      </c>
      <c r="G60" s="425" t="s">
        <v>154</v>
      </c>
      <c r="H60" s="389"/>
      <c r="I60" s="405"/>
      <c r="J60" s="435"/>
      <c r="K60" s="426" t="str">
        <f t="shared" si="6"/>
        <v>...%</v>
      </c>
      <c r="L60" s="427" t="e">
        <f t="shared" si="7"/>
        <v>#VALUE!</v>
      </c>
      <c r="M60" s="394" t="e">
        <f>G60-F60</f>
        <v>#VALUE!</v>
      </c>
      <c r="N60" s="396"/>
      <c r="O60" s="429">
        <v>0.02</v>
      </c>
      <c r="P60" s="429">
        <v>0.02</v>
      </c>
      <c r="Q60" s="429">
        <v>0.02</v>
      </c>
      <c r="R60" s="429">
        <v>0.02</v>
      </c>
      <c r="S60" s="396"/>
    </row>
    <row r="61" spans="1:45" s="457" customFormat="1" ht="15" customHeight="1" x14ac:dyDescent="0.25">
      <c r="A61" s="397"/>
      <c r="B61" s="451"/>
      <c r="C61" s="440"/>
      <c r="D61" s="441"/>
      <c r="E61" s="440"/>
      <c r="F61" s="441"/>
      <c r="G61" s="452"/>
      <c r="H61" s="389"/>
      <c r="I61" s="405"/>
      <c r="J61" s="435"/>
      <c r="K61" s="453"/>
      <c r="L61" s="454"/>
      <c r="M61" s="394"/>
      <c r="N61" s="455"/>
      <c r="O61" s="456"/>
      <c r="P61" s="456"/>
      <c r="Q61" s="456"/>
      <c r="R61" s="456"/>
      <c r="S61" s="396"/>
      <c r="T61" s="397"/>
      <c r="U61" s="397"/>
      <c r="V61" s="397"/>
    </row>
    <row r="62" spans="1:45" s="463" customFormat="1" ht="15" customHeight="1" x14ac:dyDescent="0.25">
      <c r="A62" s="397"/>
      <c r="B62" s="451"/>
      <c r="C62" s="358" t="s">
        <v>227</v>
      </c>
      <c r="D62" s="359"/>
      <c r="E62" s="458"/>
      <c r="F62" s="361"/>
      <c r="G62" s="362"/>
      <c r="H62" s="389"/>
      <c r="I62" s="405"/>
      <c r="J62" s="435"/>
      <c r="K62" s="459"/>
      <c r="L62" s="460"/>
      <c r="M62" s="461"/>
      <c r="N62" s="343"/>
      <c r="O62" s="462"/>
      <c r="P62" s="462"/>
      <c r="Q62" s="462"/>
      <c r="R62" s="462"/>
      <c r="S62" s="396"/>
      <c r="T62" s="397"/>
      <c r="U62" s="397"/>
      <c r="V62" s="397"/>
    </row>
    <row r="63" spans="1:45" s="381" customFormat="1" ht="45" x14ac:dyDescent="0.25">
      <c r="A63" s="397"/>
      <c r="B63" s="369" t="s">
        <v>4</v>
      </c>
      <c r="C63" s="370" t="s">
        <v>5</v>
      </c>
      <c r="D63" s="464" t="s">
        <v>226</v>
      </c>
      <c r="E63" s="371" t="s">
        <v>6</v>
      </c>
      <c r="F63" s="372" t="s">
        <v>228</v>
      </c>
      <c r="G63" s="423" t="s">
        <v>229</v>
      </c>
      <c r="H63" s="389"/>
      <c r="I63" s="405"/>
      <c r="J63" s="435"/>
      <c r="K63" s="377" t="s">
        <v>9</v>
      </c>
      <c r="L63" s="378" t="s">
        <v>10</v>
      </c>
      <c r="M63" s="380"/>
      <c r="N63" s="343"/>
      <c r="O63" s="379" t="s">
        <v>228</v>
      </c>
      <c r="P63" s="379" t="s">
        <v>228</v>
      </c>
      <c r="Q63" s="379" t="s">
        <v>228</v>
      </c>
      <c r="R63" s="379" t="s">
        <v>228</v>
      </c>
      <c r="S63" s="396"/>
      <c r="T63" s="397"/>
      <c r="U63" s="397"/>
      <c r="V63" s="397"/>
    </row>
    <row r="64" spans="1:45" s="412" customFormat="1" ht="33.75" x14ac:dyDescent="0.2">
      <c r="A64" s="397"/>
      <c r="B64" s="383">
        <v>0.01</v>
      </c>
      <c r="C64" s="384" t="s">
        <v>230</v>
      </c>
      <c r="D64" s="465" t="s">
        <v>226</v>
      </c>
      <c r="E64" s="386" t="s">
        <v>242</v>
      </c>
      <c r="F64" s="424" t="s">
        <v>154</v>
      </c>
      <c r="G64" s="425" t="s">
        <v>231</v>
      </c>
      <c r="H64" s="389"/>
      <c r="I64" s="405"/>
      <c r="J64" s="435"/>
      <c r="K64" s="466" t="str">
        <f>G64</f>
        <v>... %</v>
      </c>
      <c r="L64" s="467" t="e">
        <f>1+(1*K64)</f>
        <v>#VALUE!</v>
      </c>
      <c r="M64" s="394" t="e">
        <f>G64-F64</f>
        <v>#VALUE!</v>
      </c>
      <c r="N64" s="343"/>
      <c r="O64" s="429">
        <v>0</v>
      </c>
      <c r="P64" s="429">
        <v>0</v>
      </c>
      <c r="Q64" s="429">
        <v>0</v>
      </c>
      <c r="R64" s="429">
        <v>0</v>
      </c>
      <c r="S64" s="396"/>
      <c r="T64" s="397"/>
      <c r="U64" s="397"/>
      <c r="V64" s="397"/>
      <c r="W64" s="411"/>
      <c r="X64" s="411"/>
      <c r="Y64" s="411"/>
      <c r="Z64" s="411"/>
      <c r="AA64" s="411"/>
      <c r="AB64" s="411"/>
      <c r="AC64" s="411"/>
      <c r="AD64" s="411"/>
      <c r="AE64" s="411"/>
      <c r="AF64" s="411"/>
      <c r="AG64" s="411"/>
      <c r="AH64" s="411"/>
      <c r="AI64" s="411"/>
      <c r="AJ64" s="411"/>
      <c r="AK64" s="411"/>
      <c r="AL64" s="411"/>
      <c r="AM64" s="411"/>
      <c r="AN64" s="411"/>
      <c r="AO64" s="411"/>
      <c r="AP64" s="411"/>
      <c r="AQ64" s="411"/>
      <c r="AR64" s="411"/>
      <c r="AS64" s="411"/>
    </row>
    <row r="65" spans="1:45" s="412" customFormat="1" ht="15" customHeight="1" x14ac:dyDescent="0.2">
      <c r="A65" s="397"/>
      <c r="B65" s="451"/>
      <c r="C65" s="440"/>
      <c r="D65" s="441"/>
      <c r="E65" s="440"/>
      <c r="F65" s="440"/>
      <c r="G65" s="441"/>
      <c r="H65" s="389"/>
      <c r="I65" s="405"/>
      <c r="J65" s="435"/>
      <c r="K65" s="468"/>
      <c r="L65" s="319"/>
      <c r="M65" s="469"/>
      <c r="N65" s="455"/>
      <c r="O65" s="470"/>
      <c r="P65" s="470"/>
      <c r="Q65" s="470"/>
      <c r="R65" s="470"/>
      <c r="S65" s="396"/>
      <c r="T65" s="397"/>
      <c r="U65" s="397"/>
      <c r="V65" s="397"/>
      <c r="W65" s="411"/>
      <c r="X65" s="411"/>
      <c r="Y65" s="411"/>
      <c r="Z65" s="411"/>
      <c r="AA65" s="411"/>
      <c r="AB65" s="411"/>
      <c r="AC65" s="411"/>
      <c r="AD65" s="411"/>
      <c r="AE65" s="411"/>
      <c r="AF65" s="411"/>
      <c r="AG65" s="411"/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11"/>
      <c r="AS65" s="411"/>
    </row>
    <row r="66" spans="1:45" s="463" customFormat="1" ht="15" customHeight="1" x14ac:dyDescent="0.25">
      <c r="A66" s="397"/>
      <c r="B66" s="451"/>
      <c r="C66" s="358" t="s">
        <v>232</v>
      </c>
      <c r="D66" s="359"/>
      <c r="E66" s="458"/>
      <c r="F66" s="458"/>
      <c r="G66" s="471"/>
      <c r="H66" s="389"/>
      <c r="I66" s="405"/>
      <c r="J66" s="435"/>
      <c r="K66" s="472"/>
      <c r="L66" s="473"/>
      <c r="M66" s="461"/>
      <c r="N66" s="455"/>
      <c r="O66" s="474"/>
      <c r="P66" s="474"/>
      <c r="Q66" s="474"/>
      <c r="R66" s="474"/>
      <c r="S66" s="396"/>
      <c r="T66" s="397"/>
      <c r="U66" s="397"/>
      <c r="V66" s="397"/>
    </row>
    <row r="67" spans="1:45" s="412" customFormat="1" ht="33.75" x14ac:dyDescent="0.2">
      <c r="A67" s="397"/>
      <c r="B67" s="369" t="s">
        <v>4</v>
      </c>
      <c r="C67" s="370" t="s">
        <v>233</v>
      </c>
      <c r="D67" s="464" t="s">
        <v>226</v>
      </c>
      <c r="E67" s="371" t="s">
        <v>234</v>
      </c>
      <c r="F67" s="372" t="s">
        <v>7</v>
      </c>
      <c r="G67" s="373" t="s">
        <v>8</v>
      </c>
      <c r="H67" s="389"/>
      <c r="I67" s="405"/>
      <c r="J67" s="435"/>
      <c r="K67" s="377" t="s">
        <v>9</v>
      </c>
      <c r="L67" s="378" t="s">
        <v>10</v>
      </c>
      <c r="M67" s="366"/>
      <c r="N67" s="455"/>
      <c r="O67" s="379" t="s">
        <v>7</v>
      </c>
      <c r="P67" s="379" t="s">
        <v>7</v>
      </c>
      <c r="Q67" s="379" t="s">
        <v>7</v>
      </c>
      <c r="R67" s="379" t="s">
        <v>7</v>
      </c>
      <c r="S67" s="396"/>
      <c r="T67" s="397"/>
      <c r="U67" s="397"/>
      <c r="V67" s="397"/>
      <c r="W67" s="411"/>
      <c r="X67" s="411"/>
      <c r="Y67" s="411"/>
      <c r="Z67" s="411"/>
      <c r="AA67" s="411"/>
      <c r="AB67" s="411"/>
      <c r="AC67" s="411"/>
      <c r="AD67" s="411"/>
      <c r="AE67" s="411"/>
      <c r="AF67" s="411"/>
      <c r="AG67" s="411"/>
      <c r="AH67" s="411"/>
      <c r="AI67" s="411"/>
      <c r="AJ67" s="411"/>
      <c r="AK67" s="411"/>
      <c r="AL67" s="411"/>
      <c r="AM67" s="411"/>
      <c r="AN67" s="411"/>
      <c r="AO67" s="411"/>
      <c r="AP67" s="411"/>
      <c r="AQ67" s="411"/>
      <c r="AR67" s="411"/>
      <c r="AS67" s="411"/>
    </row>
    <row r="68" spans="1:45" s="411" customFormat="1" ht="22.5" x14ac:dyDescent="0.2">
      <c r="A68" s="381"/>
      <c r="B68" s="383">
        <v>0.1</v>
      </c>
      <c r="C68" s="384" t="s">
        <v>235</v>
      </c>
      <c r="D68" s="465" t="s">
        <v>226</v>
      </c>
      <c r="E68" s="386" t="s">
        <v>236</v>
      </c>
      <c r="F68" s="387" t="s">
        <v>151</v>
      </c>
      <c r="G68" s="388" t="s">
        <v>151</v>
      </c>
      <c r="H68" s="389"/>
      <c r="I68" s="405"/>
      <c r="J68" s="435"/>
      <c r="K68" s="392" t="str">
        <f>G68</f>
        <v>... €</v>
      </c>
      <c r="L68" s="393" t="str">
        <f>K68</f>
        <v>... €</v>
      </c>
      <c r="M68" s="394" t="e">
        <f>G68-F68</f>
        <v>#VALUE!</v>
      </c>
      <c r="N68" s="455"/>
      <c r="O68" s="395">
        <v>0.09</v>
      </c>
      <c r="P68" s="395">
        <v>0.05</v>
      </c>
      <c r="Q68" s="395">
        <v>0.24</v>
      </c>
      <c r="R68" s="475">
        <v>1.5299999999999999E-2</v>
      </c>
      <c r="S68" s="396"/>
      <c r="T68" s="397"/>
      <c r="U68" s="397"/>
      <c r="V68" s="397"/>
    </row>
    <row r="69" spans="1:45" s="411" customFormat="1" ht="22.5" x14ac:dyDescent="0.2">
      <c r="A69" s="381"/>
      <c r="B69" s="383">
        <v>0.05</v>
      </c>
      <c r="C69" s="384" t="s">
        <v>235</v>
      </c>
      <c r="D69" s="465" t="s">
        <v>226</v>
      </c>
      <c r="E69" s="386" t="s">
        <v>237</v>
      </c>
      <c r="F69" s="387" t="s">
        <v>151</v>
      </c>
      <c r="G69" s="388" t="s">
        <v>151</v>
      </c>
      <c r="H69" s="389"/>
      <c r="I69" s="405"/>
      <c r="J69" s="435"/>
      <c r="K69" s="392" t="str">
        <f>G69</f>
        <v>... €</v>
      </c>
      <c r="L69" s="393" t="str">
        <f>K69</f>
        <v>... €</v>
      </c>
      <c r="M69" s="394" t="e">
        <f>G69-F69</f>
        <v>#VALUE!</v>
      </c>
      <c r="N69" s="455"/>
      <c r="O69" s="395">
        <v>0.36</v>
      </c>
      <c r="P69" s="395">
        <v>0.2</v>
      </c>
      <c r="Q69" s="395">
        <v>0.43</v>
      </c>
      <c r="R69" s="475">
        <v>0.17580000000000001</v>
      </c>
      <c r="S69" s="396"/>
      <c r="T69" s="397"/>
      <c r="U69" s="397"/>
      <c r="V69" s="397"/>
    </row>
    <row r="70" spans="1:45" s="411" customFormat="1" ht="22.5" x14ac:dyDescent="0.2">
      <c r="A70" s="381"/>
      <c r="B70" s="383">
        <v>0.02</v>
      </c>
      <c r="C70" s="384" t="s">
        <v>235</v>
      </c>
      <c r="D70" s="465" t="s">
        <v>226</v>
      </c>
      <c r="E70" s="386" t="s">
        <v>238</v>
      </c>
      <c r="F70" s="387" t="s">
        <v>151</v>
      </c>
      <c r="G70" s="388" t="s">
        <v>151</v>
      </c>
      <c r="H70" s="389"/>
      <c r="I70" s="405"/>
      <c r="J70" s="435"/>
      <c r="K70" s="392" t="str">
        <f>G70</f>
        <v>... €</v>
      </c>
      <c r="L70" s="393" t="str">
        <f>K70</f>
        <v>... €</v>
      </c>
      <c r="M70" s="394" t="e">
        <f>G70-F70</f>
        <v>#VALUE!</v>
      </c>
      <c r="N70" s="455"/>
      <c r="O70" s="395">
        <v>0.42</v>
      </c>
      <c r="P70" s="395">
        <v>0.3</v>
      </c>
      <c r="Q70" s="395">
        <v>0.43</v>
      </c>
      <c r="R70" s="475">
        <v>0.17580000000000001</v>
      </c>
      <c r="S70" s="396"/>
      <c r="T70" s="397"/>
      <c r="U70" s="397"/>
      <c r="V70" s="397"/>
    </row>
    <row r="71" spans="1:45" s="457" customFormat="1" ht="15" customHeight="1" x14ac:dyDescent="0.2">
      <c r="B71" s="476"/>
      <c r="C71" s="477"/>
      <c r="D71" s="478"/>
      <c r="E71" s="479"/>
      <c r="F71" s="480"/>
      <c r="G71" s="481"/>
      <c r="H71" s="389"/>
      <c r="I71" s="405"/>
      <c r="J71" s="435"/>
      <c r="K71" s="482"/>
      <c r="L71" s="483"/>
      <c r="M71" s="419"/>
      <c r="N71" s="455"/>
      <c r="O71" s="484"/>
      <c r="P71" s="484"/>
      <c r="Q71" s="484"/>
      <c r="R71" s="484"/>
      <c r="S71" s="396"/>
      <c r="T71" s="397"/>
      <c r="U71" s="397"/>
      <c r="V71" s="397"/>
    </row>
    <row r="72" spans="1:45" s="485" customFormat="1" ht="15" customHeight="1" x14ac:dyDescent="0.25">
      <c r="B72" s="486"/>
      <c r="C72" s="487" t="s">
        <v>14</v>
      </c>
      <c r="D72" s="488"/>
      <c r="E72" s="489"/>
      <c r="F72" s="490"/>
      <c r="G72" s="491"/>
      <c r="H72" s="389"/>
      <c r="I72" s="405"/>
      <c r="J72" s="435"/>
      <c r="K72" s="492"/>
      <c r="L72" s="493"/>
      <c r="M72" s="461"/>
      <c r="N72" s="455"/>
      <c r="O72" s="494"/>
      <c r="P72" s="494"/>
      <c r="Q72" s="494"/>
      <c r="R72" s="494"/>
      <c r="S72" s="396"/>
      <c r="T72" s="397"/>
      <c r="U72" s="397"/>
      <c r="V72" s="397"/>
    </row>
    <row r="73" spans="1:45" s="381" customFormat="1" ht="33.75" x14ac:dyDescent="0.25">
      <c r="B73" s="495" t="s">
        <v>4</v>
      </c>
      <c r="C73" s="496" t="s">
        <v>5</v>
      </c>
      <c r="D73" s="497"/>
      <c r="E73" s="498"/>
      <c r="F73" s="372" t="s">
        <v>16</v>
      </c>
      <c r="G73" s="499" t="s">
        <v>17</v>
      </c>
      <c r="H73" s="389"/>
      <c r="I73" s="405"/>
      <c r="J73" s="435"/>
      <c r="K73" s="377" t="s">
        <v>9</v>
      </c>
      <c r="L73" s="378" t="s">
        <v>10</v>
      </c>
      <c r="M73" s="380"/>
      <c r="N73" s="455"/>
      <c r="O73" s="379" t="s">
        <v>16</v>
      </c>
      <c r="P73" s="379" t="s">
        <v>16</v>
      </c>
      <c r="Q73" s="379" t="s">
        <v>16</v>
      </c>
      <c r="R73" s="379" t="s">
        <v>16</v>
      </c>
      <c r="S73" s="396"/>
      <c r="T73" s="397"/>
      <c r="U73" s="397"/>
      <c r="V73" s="397"/>
    </row>
    <row r="74" spans="1:45" s="397" customFormat="1" ht="15" customHeight="1" x14ac:dyDescent="0.25">
      <c r="B74" s="383">
        <v>0.05</v>
      </c>
      <c r="C74" s="500" t="s">
        <v>239</v>
      </c>
      <c r="D74" s="501"/>
      <c r="E74" s="501"/>
      <c r="F74" s="502" t="s">
        <v>154</v>
      </c>
      <c r="G74" s="503" t="s">
        <v>154</v>
      </c>
      <c r="H74" s="389"/>
      <c r="I74" s="405"/>
      <c r="J74" s="435"/>
      <c r="K74" s="466" t="str">
        <f>G74</f>
        <v>...%</v>
      </c>
      <c r="L74" s="467" t="e">
        <f>1+(1*K74)</f>
        <v>#VALUE!</v>
      </c>
      <c r="M74" s="394" t="e">
        <f>G74-F74</f>
        <v>#VALUE!</v>
      </c>
      <c r="N74" s="455"/>
      <c r="O74" s="504">
        <v>0</v>
      </c>
      <c r="P74" s="504">
        <v>5.0000000000000001E-3</v>
      </c>
      <c r="Q74" s="504">
        <v>0</v>
      </c>
      <c r="R74" s="504">
        <v>0</v>
      </c>
      <c r="S74" s="396"/>
    </row>
    <row r="75" spans="1:45" s="457" customFormat="1" ht="15" customHeight="1" x14ac:dyDescent="0.2">
      <c r="B75" s="476"/>
      <c r="C75" s="477"/>
      <c r="D75" s="478"/>
      <c r="E75" s="505"/>
      <c r="F75" s="506"/>
      <c r="G75" s="507"/>
      <c r="H75" s="389"/>
      <c r="I75" s="405"/>
      <c r="J75" s="435"/>
      <c r="K75" s="482"/>
      <c r="L75" s="483"/>
      <c r="M75" s="419"/>
      <c r="N75" s="455"/>
      <c r="O75" s="508"/>
      <c r="P75" s="508"/>
      <c r="Q75" s="508"/>
      <c r="R75" s="508"/>
      <c r="S75" s="396"/>
      <c r="T75" s="397"/>
      <c r="U75" s="397"/>
      <c r="V75" s="397"/>
    </row>
    <row r="76" spans="1:45" s="485" customFormat="1" ht="15" customHeight="1" x14ac:dyDescent="0.25">
      <c r="B76" s="476"/>
      <c r="C76" s="487" t="s">
        <v>18</v>
      </c>
      <c r="D76" s="509"/>
      <c r="E76" s="510"/>
      <c r="F76" s="511"/>
      <c r="G76" s="491"/>
      <c r="H76" s="389"/>
      <c r="I76" s="405"/>
      <c r="J76" s="435"/>
      <c r="K76" s="512"/>
      <c r="L76" s="513"/>
      <c r="M76" s="461"/>
      <c r="N76" s="455"/>
      <c r="O76" s="514"/>
      <c r="P76" s="514"/>
      <c r="Q76" s="514"/>
      <c r="R76" s="514"/>
      <c r="S76" s="396"/>
      <c r="T76" s="397"/>
      <c r="U76" s="397"/>
      <c r="V76" s="397"/>
    </row>
    <row r="77" spans="1:45" s="381" customFormat="1" ht="33.75" x14ac:dyDescent="0.25">
      <c r="B77" s="495" t="s">
        <v>4</v>
      </c>
      <c r="C77" s="496" t="s">
        <v>5</v>
      </c>
      <c r="D77" s="497"/>
      <c r="E77" s="498"/>
      <c r="F77" s="372" t="s">
        <v>16</v>
      </c>
      <c r="G77" s="499" t="s">
        <v>17</v>
      </c>
      <c r="H77" s="389"/>
      <c r="I77" s="405"/>
      <c r="J77" s="435"/>
      <c r="K77" s="377" t="s">
        <v>9</v>
      </c>
      <c r="L77" s="378" t="s">
        <v>10</v>
      </c>
      <c r="M77" s="380"/>
      <c r="N77" s="455"/>
      <c r="O77" s="379" t="s">
        <v>16</v>
      </c>
      <c r="P77" s="379" t="s">
        <v>16</v>
      </c>
      <c r="Q77" s="379" t="s">
        <v>16</v>
      </c>
      <c r="R77" s="379" t="s">
        <v>16</v>
      </c>
      <c r="S77" s="396"/>
      <c r="T77" s="397"/>
      <c r="U77" s="397"/>
      <c r="V77" s="397"/>
    </row>
    <row r="78" spans="1:45" s="397" customFormat="1" ht="15" customHeight="1" x14ac:dyDescent="0.25">
      <c r="B78" s="383">
        <v>0.05</v>
      </c>
      <c r="C78" s="500" t="s">
        <v>239</v>
      </c>
      <c r="D78" s="501"/>
      <c r="E78" s="501"/>
      <c r="F78" s="502" t="s">
        <v>154</v>
      </c>
      <c r="G78" s="503" t="s">
        <v>231</v>
      </c>
      <c r="H78" s="389"/>
      <c r="I78" s="405"/>
      <c r="J78" s="435"/>
      <c r="K78" s="466" t="str">
        <f>G78</f>
        <v>... %</v>
      </c>
      <c r="L78" s="467" t="e">
        <f>1+(1*K78)</f>
        <v>#VALUE!</v>
      </c>
      <c r="M78" s="394" t="e">
        <f>G78-F78</f>
        <v>#VALUE!</v>
      </c>
      <c r="N78" s="455"/>
      <c r="O78" s="504">
        <v>0</v>
      </c>
      <c r="P78" s="504">
        <v>5.0000000000000001E-4</v>
      </c>
      <c r="Q78" s="504">
        <v>0</v>
      </c>
      <c r="R78" s="504">
        <v>0</v>
      </c>
      <c r="S78" s="396"/>
    </row>
    <row r="79" spans="1:45" s="381" customFormat="1" ht="15" customHeight="1" x14ac:dyDescent="0.2">
      <c r="B79" s="515"/>
      <c r="C79" s="516"/>
      <c r="D79" s="517"/>
      <c r="E79" s="518"/>
      <c r="F79" s="519"/>
      <c r="G79" s="520"/>
      <c r="H79" s="389"/>
      <c r="I79" s="405"/>
      <c r="J79" s="435"/>
      <c r="K79" s="482"/>
      <c r="L79" s="483"/>
      <c r="M79" s="419"/>
      <c r="N79" s="455"/>
      <c r="O79" s="521"/>
      <c r="P79" s="521"/>
      <c r="Q79" s="521"/>
      <c r="R79" s="521"/>
      <c r="S79" s="396"/>
      <c r="T79" s="397"/>
      <c r="U79" s="397"/>
      <c r="V79" s="397"/>
    </row>
    <row r="80" spans="1:45" s="411" customFormat="1" ht="21.95" customHeight="1" x14ac:dyDescent="0.2">
      <c r="A80" s="381"/>
      <c r="B80" s="573" t="s">
        <v>243</v>
      </c>
      <c r="C80" s="573"/>
      <c r="D80" s="573"/>
      <c r="E80" s="573"/>
      <c r="F80" s="573"/>
      <c r="G80" s="573"/>
      <c r="H80" s="389"/>
      <c r="I80" s="405"/>
      <c r="J80" s="435"/>
      <c r="K80" s="482"/>
      <c r="L80" s="483"/>
      <c r="M80" s="419"/>
      <c r="N80" s="522"/>
      <c r="O80" s="523"/>
      <c r="P80" s="523"/>
      <c r="Q80" s="523"/>
      <c r="R80" s="523"/>
      <c r="S80" s="396"/>
      <c r="T80" s="397"/>
      <c r="U80" s="397"/>
      <c r="V80" s="397"/>
    </row>
    <row r="81" spans="1:22" s="411" customFormat="1" ht="21.95" customHeight="1" x14ac:dyDescent="0.2">
      <c r="A81" s="381"/>
      <c r="B81" s="574" t="s">
        <v>244</v>
      </c>
      <c r="C81" s="574"/>
      <c r="D81" s="574"/>
      <c r="E81" s="574"/>
      <c r="F81" s="574"/>
      <c r="G81" s="574"/>
      <c r="H81" s="389"/>
      <c r="I81" s="405"/>
      <c r="J81" s="435"/>
      <c r="K81" s="482"/>
      <c r="L81" s="483"/>
      <c r="M81" s="419"/>
      <c r="N81" s="524"/>
      <c r="O81" s="523"/>
      <c r="P81" s="523"/>
      <c r="Q81" s="523"/>
      <c r="R81" s="523"/>
      <c r="S81" s="396"/>
      <c r="T81" s="397"/>
      <c r="U81" s="397"/>
      <c r="V81" s="397"/>
    </row>
    <row r="82" spans="1:22" s="409" customFormat="1" ht="11.1" customHeight="1" x14ac:dyDescent="0.2">
      <c r="B82" s="574" t="s">
        <v>245</v>
      </c>
      <c r="C82" s="574"/>
      <c r="D82" s="574"/>
      <c r="E82" s="574"/>
      <c r="F82" s="574"/>
      <c r="G82" s="574"/>
      <c r="H82" s="389"/>
      <c r="I82" s="405"/>
      <c r="J82" s="435"/>
      <c r="K82" s="482"/>
      <c r="L82" s="483"/>
      <c r="M82" s="419"/>
      <c r="N82" s="524"/>
      <c r="O82" s="525"/>
      <c r="P82" s="526"/>
      <c r="Q82" s="527"/>
      <c r="R82" s="528"/>
      <c r="S82" s="396"/>
      <c r="T82" s="397"/>
      <c r="U82" s="397"/>
      <c r="V82" s="397"/>
    </row>
    <row r="83" spans="1:22" s="410" customFormat="1" ht="11.1" customHeight="1" x14ac:dyDescent="0.2">
      <c r="B83" s="575" t="s">
        <v>246</v>
      </c>
      <c r="C83" s="575"/>
      <c r="D83" s="575"/>
      <c r="E83" s="575"/>
      <c r="F83" s="575"/>
      <c r="G83" s="575"/>
      <c r="H83" s="389"/>
      <c r="I83" s="405"/>
      <c r="J83" s="435"/>
      <c r="K83" s="482"/>
      <c r="L83" s="483"/>
      <c r="M83" s="419"/>
      <c r="N83" s="524"/>
      <c r="O83" s="525"/>
      <c r="P83" s="526"/>
      <c r="Q83" s="527"/>
      <c r="R83" s="526"/>
      <c r="S83" s="396"/>
      <c r="T83" s="397"/>
      <c r="U83" s="397"/>
      <c r="V83" s="397"/>
    </row>
    <row r="84" spans="1:22" s="411" customFormat="1" ht="11.1" customHeight="1" x14ac:dyDescent="0.2">
      <c r="A84" s="381"/>
      <c r="B84" s="576" t="s">
        <v>247</v>
      </c>
      <c r="C84" s="576"/>
      <c r="D84" s="576"/>
      <c r="E84" s="576"/>
      <c r="F84" s="576"/>
      <c r="G84" s="576"/>
      <c r="H84" s="389"/>
      <c r="I84" s="405"/>
      <c r="J84" s="435"/>
      <c r="K84" s="482"/>
      <c r="L84" s="483"/>
      <c r="M84" s="419"/>
      <c r="N84" s="529"/>
      <c r="O84" s="523"/>
      <c r="P84" s="523"/>
      <c r="Q84" s="523"/>
      <c r="R84" s="523"/>
      <c r="S84" s="396"/>
      <c r="T84" s="397"/>
      <c r="U84" s="397"/>
      <c r="V84" s="397"/>
    </row>
    <row r="85" spans="1:22" s="411" customFormat="1" ht="11.1" customHeight="1" x14ac:dyDescent="0.2">
      <c r="A85" s="381"/>
      <c r="B85" s="576" t="s">
        <v>248</v>
      </c>
      <c r="C85" s="576"/>
      <c r="D85" s="576"/>
      <c r="E85" s="576"/>
      <c r="F85" s="576"/>
      <c r="G85" s="576"/>
      <c r="H85" s="389"/>
      <c r="I85" s="405"/>
      <c r="J85" s="435"/>
      <c r="K85" s="482"/>
      <c r="L85" s="483"/>
      <c r="M85" s="419"/>
      <c r="N85" s="529"/>
      <c r="O85" s="523"/>
      <c r="P85" s="523"/>
      <c r="Q85" s="523"/>
      <c r="R85" s="523"/>
      <c r="S85" s="396"/>
      <c r="T85" s="397"/>
      <c r="U85" s="397"/>
      <c r="V85" s="397"/>
    </row>
    <row r="86" spans="1:22" s="411" customFormat="1" ht="11.1" customHeight="1" x14ac:dyDescent="0.2">
      <c r="A86" s="381"/>
      <c r="B86" s="576" t="s">
        <v>249</v>
      </c>
      <c r="C86" s="576"/>
      <c r="D86" s="576"/>
      <c r="E86" s="576"/>
      <c r="F86" s="576"/>
      <c r="G86" s="576"/>
      <c r="H86" s="389"/>
      <c r="I86" s="405"/>
      <c r="J86" s="435"/>
      <c r="K86" s="482"/>
      <c r="L86" s="483"/>
      <c r="M86" s="419"/>
      <c r="N86" s="529"/>
      <c r="O86" s="523"/>
      <c r="P86" s="523"/>
      <c r="Q86" s="523"/>
      <c r="R86" s="523"/>
      <c r="S86" s="396"/>
      <c r="T86" s="397"/>
      <c r="U86" s="397"/>
      <c r="V86" s="397"/>
    </row>
    <row r="87" spans="1:22" s="411" customFormat="1" ht="11.1" customHeight="1" x14ac:dyDescent="0.2">
      <c r="A87" s="381"/>
      <c r="B87" s="576" t="s">
        <v>250</v>
      </c>
      <c r="C87" s="576"/>
      <c r="D87" s="576"/>
      <c r="E87" s="576"/>
      <c r="F87" s="576"/>
      <c r="G87" s="576"/>
      <c r="H87" s="389"/>
      <c r="I87" s="405"/>
      <c r="J87" s="435"/>
      <c r="K87" s="482"/>
      <c r="L87" s="483"/>
      <c r="M87" s="419"/>
      <c r="N87" s="529"/>
      <c r="O87" s="523"/>
      <c r="P87" s="523"/>
      <c r="Q87" s="523"/>
      <c r="R87" s="523"/>
      <c r="S87" s="396"/>
      <c r="T87" s="397"/>
      <c r="U87" s="397"/>
      <c r="V87" s="397"/>
    </row>
    <row r="88" spans="1:22" s="411" customFormat="1" ht="11.1" customHeight="1" x14ac:dyDescent="0.2">
      <c r="A88" s="381"/>
      <c r="B88" s="576" t="s">
        <v>251</v>
      </c>
      <c r="C88" s="576"/>
      <c r="D88" s="576"/>
      <c r="E88" s="576"/>
      <c r="F88" s="576"/>
      <c r="G88" s="576"/>
      <c r="H88" s="389"/>
      <c r="I88" s="405"/>
      <c r="J88" s="435"/>
      <c r="K88" s="482"/>
      <c r="L88" s="483"/>
      <c r="M88" s="419"/>
      <c r="N88" s="529"/>
      <c r="O88" s="523"/>
      <c r="P88" s="523"/>
      <c r="Q88" s="523"/>
      <c r="R88" s="523"/>
      <c r="S88" s="396"/>
      <c r="T88" s="397"/>
      <c r="U88" s="397"/>
      <c r="V88" s="397"/>
    </row>
    <row r="89" spans="1:22" s="411" customFormat="1" ht="11.1" customHeight="1" x14ac:dyDescent="0.2">
      <c r="A89" s="381"/>
      <c r="B89" s="577" t="s">
        <v>252</v>
      </c>
      <c r="C89" s="577"/>
      <c r="D89" s="577"/>
      <c r="E89" s="577"/>
      <c r="F89" s="577"/>
      <c r="G89" s="577"/>
      <c r="H89" s="389"/>
      <c r="I89" s="405"/>
      <c r="J89" s="435"/>
      <c r="K89" s="482"/>
      <c r="L89" s="483"/>
      <c r="M89" s="419"/>
      <c r="N89" s="529"/>
      <c r="O89" s="530"/>
      <c r="P89" s="530"/>
      <c r="Q89" s="530"/>
      <c r="R89" s="530"/>
      <c r="S89" s="396"/>
      <c r="T89" s="397"/>
      <c r="U89" s="397"/>
      <c r="V89" s="397"/>
    </row>
    <row r="90" spans="1:22" s="411" customFormat="1" ht="12" customHeight="1" x14ac:dyDescent="0.2">
      <c r="A90" s="381"/>
      <c r="B90" s="531"/>
      <c r="C90" s="532"/>
      <c r="D90" s="533"/>
      <c r="E90" s="533"/>
      <c r="F90" s="533"/>
      <c r="G90" s="534"/>
      <c r="H90" s="389"/>
      <c r="I90" s="405"/>
      <c r="J90" s="435"/>
      <c r="K90" s="482"/>
      <c r="L90" s="483"/>
      <c r="M90" s="419"/>
      <c r="N90" s="535"/>
      <c r="O90" s="536"/>
      <c r="P90" s="536"/>
      <c r="Q90" s="536"/>
      <c r="R90" s="536"/>
      <c r="S90" s="396"/>
      <c r="T90" s="397"/>
      <c r="U90" s="397"/>
      <c r="V90" s="397"/>
    </row>
    <row r="91" spans="1:22" s="411" customFormat="1" ht="12" customHeight="1" x14ac:dyDescent="0.2">
      <c r="A91" s="381"/>
      <c r="B91" s="537" t="s">
        <v>240</v>
      </c>
      <c r="C91" s="409"/>
      <c r="D91" s="538"/>
      <c r="E91" s="409"/>
      <c r="F91" s="409"/>
      <c r="G91" s="409"/>
      <c r="H91" s="389"/>
      <c r="I91" s="405"/>
      <c r="J91" s="435"/>
      <c r="K91" s="482"/>
      <c r="L91" s="483"/>
      <c r="M91" s="419"/>
      <c r="N91" s="434"/>
      <c r="O91" s="539"/>
      <c r="P91" s="539"/>
      <c r="Q91" s="539"/>
      <c r="R91" s="539"/>
      <c r="S91" s="396"/>
      <c r="T91" s="397"/>
      <c r="U91" s="397"/>
      <c r="V91" s="397"/>
    </row>
    <row r="92" spans="1:22" s="411" customFormat="1" ht="12" customHeight="1" x14ac:dyDescent="0.2">
      <c r="A92" s="381"/>
      <c r="B92" s="578" t="s">
        <v>119</v>
      </c>
      <c r="C92" s="578"/>
      <c r="D92" s="578"/>
      <c r="E92" s="578"/>
      <c r="F92" s="578"/>
      <c r="G92" s="578"/>
      <c r="H92" s="389"/>
      <c r="I92" s="405"/>
      <c r="J92" s="435"/>
      <c r="K92" s="482"/>
      <c r="L92" s="483"/>
      <c r="M92" s="419"/>
      <c r="N92" s="540"/>
      <c r="O92" s="523"/>
      <c r="P92" s="523"/>
      <c r="Q92" s="523"/>
      <c r="R92" s="523"/>
      <c r="S92" s="396"/>
      <c r="T92" s="397"/>
      <c r="U92" s="397"/>
      <c r="V92" s="397"/>
    </row>
    <row r="93" spans="1:22" s="411" customFormat="1" ht="12" customHeight="1" x14ac:dyDescent="0.2">
      <c r="A93" s="381"/>
      <c r="B93" s="572" t="s">
        <v>20</v>
      </c>
      <c r="C93" s="572"/>
      <c r="D93" s="572"/>
      <c r="E93" s="572"/>
      <c r="F93" s="572"/>
      <c r="G93" s="572"/>
      <c r="H93" s="541"/>
      <c r="I93" s="542"/>
      <c r="J93" s="435"/>
      <c r="K93" s="482"/>
      <c r="L93" s="483"/>
      <c r="M93" s="419"/>
      <c r="N93" s="540"/>
      <c r="O93" s="523"/>
      <c r="P93" s="523"/>
      <c r="Q93" s="523"/>
      <c r="R93" s="523"/>
      <c r="S93" s="396"/>
      <c r="T93" s="397"/>
      <c r="U93" s="397"/>
      <c r="V93" s="397"/>
    </row>
    <row r="94" spans="1:22" s="313" customFormat="1" x14ac:dyDescent="0.25">
      <c r="B94" s="314"/>
      <c r="D94" s="315"/>
      <c r="I94" s="542"/>
      <c r="J94" s="322"/>
      <c r="K94" s="322"/>
      <c r="L94" s="322"/>
      <c r="M94" s="322"/>
      <c r="N94" s="322"/>
      <c r="O94" s="543"/>
      <c r="P94" s="543"/>
      <c r="Q94" s="543"/>
      <c r="R94" s="543"/>
      <c r="S94" s="396"/>
      <c r="T94" s="397"/>
      <c r="U94" s="397"/>
      <c r="V94" s="397"/>
    </row>
    <row r="95" spans="1:22" s="313" customFormat="1" x14ac:dyDescent="0.25">
      <c r="B95" s="314"/>
      <c r="O95" s="544"/>
      <c r="P95" s="544"/>
      <c r="Q95" s="544"/>
      <c r="R95" s="544"/>
      <c r="T95" s="397"/>
      <c r="U95" s="397"/>
      <c r="V95" s="397"/>
    </row>
    <row r="96" spans="1:22" s="313" customFormat="1" x14ac:dyDescent="0.25">
      <c r="B96" s="314"/>
      <c r="O96" s="544"/>
      <c r="P96" s="544"/>
      <c r="Q96" s="544"/>
      <c r="R96" s="544"/>
      <c r="T96" s="397"/>
      <c r="U96" s="397"/>
      <c r="V96" s="397"/>
    </row>
    <row r="97" spans="2:22" s="313" customFormat="1" x14ac:dyDescent="0.25">
      <c r="B97" s="314"/>
      <c r="O97" s="544"/>
      <c r="P97" s="544"/>
      <c r="Q97" s="544"/>
      <c r="R97" s="544"/>
      <c r="T97" s="397"/>
      <c r="U97" s="397"/>
      <c r="V97" s="397"/>
    </row>
    <row r="98" spans="2:22" s="313" customFormat="1" x14ac:dyDescent="0.25">
      <c r="B98" s="314"/>
      <c r="O98" s="544"/>
      <c r="P98" s="544"/>
      <c r="Q98" s="544"/>
      <c r="R98" s="544"/>
      <c r="T98" s="397"/>
      <c r="U98" s="397"/>
      <c r="V98" s="397"/>
    </row>
    <row r="99" spans="2:22" s="313" customFormat="1" x14ac:dyDescent="0.25">
      <c r="B99" s="314"/>
      <c r="O99" s="544"/>
      <c r="P99" s="544"/>
      <c r="Q99" s="544"/>
      <c r="R99" s="544"/>
      <c r="T99" s="397"/>
      <c r="U99" s="397"/>
      <c r="V99" s="397"/>
    </row>
    <row r="100" spans="2:22" s="313" customFormat="1" x14ac:dyDescent="0.25">
      <c r="B100" s="314"/>
      <c r="O100" s="544"/>
      <c r="P100" s="544"/>
      <c r="Q100" s="544"/>
      <c r="R100" s="544"/>
      <c r="T100" s="397"/>
      <c r="U100" s="397"/>
      <c r="V100" s="397"/>
    </row>
    <row r="101" spans="2:22" s="313" customFormat="1" x14ac:dyDescent="0.25">
      <c r="B101" s="314"/>
      <c r="O101" s="544"/>
      <c r="P101" s="544"/>
      <c r="Q101" s="544"/>
      <c r="R101" s="544"/>
      <c r="T101" s="397"/>
      <c r="U101" s="397"/>
      <c r="V101" s="397"/>
    </row>
    <row r="102" spans="2:22" s="313" customFormat="1" x14ac:dyDescent="0.25">
      <c r="B102" s="314"/>
      <c r="O102" s="544"/>
      <c r="P102" s="544"/>
      <c r="Q102" s="544"/>
      <c r="R102" s="544"/>
      <c r="T102" s="397"/>
      <c r="U102" s="397"/>
      <c r="V102" s="397"/>
    </row>
    <row r="103" spans="2:22" x14ac:dyDescent="0.25">
      <c r="D103" s="545"/>
      <c r="T103" s="397"/>
      <c r="U103" s="397"/>
      <c r="V103" s="397"/>
    </row>
    <row r="104" spans="2:22" x14ac:dyDescent="0.25">
      <c r="D104" s="545"/>
      <c r="T104" s="397"/>
      <c r="U104" s="397"/>
      <c r="V104" s="397"/>
    </row>
    <row r="105" spans="2:22" x14ac:dyDescent="0.25">
      <c r="D105" s="545"/>
      <c r="T105" s="397"/>
      <c r="U105" s="397"/>
      <c r="V105" s="397"/>
    </row>
    <row r="106" spans="2:22" x14ac:dyDescent="0.25">
      <c r="D106" s="545"/>
      <c r="T106" s="397"/>
      <c r="U106" s="397"/>
      <c r="V106" s="397"/>
    </row>
    <row r="107" spans="2:22" x14ac:dyDescent="0.25">
      <c r="D107" s="545"/>
      <c r="T107" s="397"/>
      <c r="U107" s="397"/>
      <c r="V107" s="397"/>
    </row>
    <row r="108" spans="2:22" x14ac:dyDescent="0.25">
      <c r="T108" s="397"/>
      <c r="U108" s="397"/>
      <c r="V108" s="397"/>
    </row>
    <row r="109" spans="2:22" x14ac:dyDescent="0.25">
      <c r="T109" s="397"/>
      <c r="U109" s="397"/>
      <c r="V109" s="397"/>
    </row>
    <row r="110" spans="2:22" x14ac:dyDescent="0.25">
      <c r="D110" s="545"/>
      <c r="T110" s="397"/>
      <c r="U110" s="397"/>
      <c r="V110" s="397"/>
    </row>
    <row r="111" spans="2:22" x14ac:dyDescent="0.25">
      <c r="D111" s="545"/>
      <c r="T111" s="397"/>
      <c r="U111" s="397"/>
      <c r="V111" s="397"/>
    </row>
    <row r="112" spans="2:22" x14ac:dyDescent="0.25">
      <c r="D112" s="545"/>
      <c r="T112" s="397"/>
      <c r="U112" s="397"/>
      <c r="V112" s="397"/>
    </row>
    <row r="113" spans="4:22" x14ac:dyDescent="0.25">
      <c r="D113" s="545"/>
      <c r="T113" s="397"/>
      <c r="U113" s="397"/>
      <c r="V113" s="397"/>
    </row>
    <row r="114" spans="4:22" x14ac:dyDescent="0.25">
      <c r="D114" s="545"/>
      <c r="T114" s="397"/>
      <c r="U114" s="397"/>
      <c r="V114" s="397"/>
    </row>
    <row r="115" spans="4:22" x14ac:dyDescent="0.25">
      <c r="D115" s="545"/>
      <c r="T115" s="397"/>
      <c r="U115" s="397"/>
      <c r="V115" s="397"/>
    </row>
    <row r="116" spans="4:22" x14ac:dyDescent="0.25">
      <c r="D116" s="545"/>
      <c r="T116" s="397"/>
      <c r="U116" s="397"/>
      <c r="V116" s="397"/>
    </row>
    <row r="117" spans="4:22" x14ac:dyDescent="0.25">
      <c r="D117" s="545"/>
      <c r="T117" s="397"/>
      <c r="U117" s="397"/>
      <c r="V117" s="397"/>
    </row>
    <row r="118" spans="4:22" x14ac:dyDescent="0.25">
      <c r="D118" s="545"/>
      <c r="T118" s="457"/>
      <c r="U118" s="457"/>
      <c r="V118" s="457"/>
    </row>
    <row r="119" spans="4:22" x14ac:dyDescent="0.25">
      <c r="D119" s="545"/>
      <c r="T119" s="330"/>
      <c r="U119" s="330"/>
      <c r="V119" s="330"/>
    </row>
    <row r="120" spans="4:22" x14ac:dyDescent="0.25">
      <c r="D120" s="545"/>
      <c r="T120" s="381"/>
      <c r="U120" s="381"/>
      <c r="V120" s="381"/>
    </row>
    <row r="121" spans="4:22" x14ac:dyDescent="0.25">
      <c r="D121" s="545"/>
      <c r="T121" s="381"/>
      <c r="U121" s="381"/>
      <c r="V121" s="381"/>
    </row>
    <row r="122" spans="4:22" x14ac:dyDescent="0.25">
      <c r="T122" s="397"/>
      <c r="U122" s="397"/>
      <c r="V122" s="397"/>
    </row>
    <row r="123" spans="4:22" x14ac:dyDescent="0.25">
      <c r="D123" s="545"/>
      <c r="T123" s="397"/>
      <c r="U123" s="397"/>
      <c r="V123" s="397"/>
    </row>
    <row r="124" spans="4:22" x14ac:dyDescent="0.25">
      <c r="D124" s="545"/>
      <c r="T124" s="381"/>
      <c r="U124" s="381"/>
      <c r="V124" s="381"/>
    </row>
    <row r="125" spans="4:22" x14ac:dyDescent="0.25">
      <c r="D125" s="545"/>
      <c r="T125" s="457"/>
      <c r="U125" s="457"/>
      <c r="V125" s="457"/>
    </row>
    <row r="126" spans="4:22" x14ac:dyDescent="0.25">
      <c r="D126" s="545"/>
      <c r="T126" s="463"/>
      <c r="U126" s="463"/>
      <c r="V126" s="463"/>
    </row>
    <row r="127" spans="4:22" x14ac:dyDescent="0.25">
      <c r="D127" s="545"/>
      <c r="T127" s="381"/>
      <c r="U127" s="381"/>
      <c r="V127" s="381"/>
    </row>
    <row r="128" spans="4:22" x14ac:dyDescent="0.25">
      <c r="D128" s="545"/>
      <c r="T128" s="411"/>
      <c r="U128" s="411"/>
      <c r="V128" s="411"/>
    </row>
    <row r="129" spans="3:22" x14ac:dyDescent="0.25">
      <c r="D129" s="545"/>
      <c r="T129" s="411"/>
      <c r="U129" s="411"/>
      <c r="V129" s="411"/>
    </row>
    <row r="130" spans="3:22" x14ac:dyDescent="0.25">
      <c r="D130" s="545"/>
      <c r="T130" s="463"/>
      <c r="U130" s="463"/>
      <c r="V130" s="463"/>
    </row>
    <row r="131" spans="3:22" x14ac:dyDescent="0.25">
      <c r="D131" s="545"/>
      <c r="T131" s="411"/>
      <c r="U131" s="411"/>
      <c r="V131" s="411"/>
    </row>
    <row r="132" spans="3:22" x14ac:dyDescent="0.25">
      <c r="C132" s="381"/>
      <c r="D132" s="381"/>
      <c r="E132" s="381"/>
      <c r="T132" s="411"/>
      <c r="U132" s="411"/>
      <c r="V132" s="411"/>
    </row>
    <row r="133" spans="3:22" x14ac:dyDescent="0.25">
      <c r="C133" s="411"/>
      <c r="D133" s="411"/>
      <c r="E133" s="411"/>
      <c r="T133" s="411"/>
      <c r="U133" s="411"/>
      <c r="V133" s="411"/>
    </row>
    <row r="134" spans="3:22" x14ac:dyDescent="0.25">
      <c r="C134" s="411"/>
      <c r="D134" s="411"/>
      <c r="E134" s="411"/>
      <c r="T134" s="411"/>
      <c r="U134" s="411"/>
      <c r="V134" s="411"/>
    </row>
    <row r="135" spans="3:22" x14ac:dyDescent="0.25">
      <c r="T135" s="457"/>
      <c r="U135" s="457"/>
      <c r="V135" s="457"/>
    </row>
    <row r="136" spans="3:22" x14ac:dyDescent="0.25">
      <c r="T136" s="485"/>
      <c r="U136" s="485"/>
      <c r="V136" s="485"/>
    </row>
    <row r="137" spans="3:22" x14ac:dyDescent="0.25">
      <c r="T137" s="381"/>
      <c r="U137" s="381"/>
      <c r="V137" s="381"/>
    </row>
    <row r="138" spans="3:22" x14ac:dyDescent="0.25">
      <c r="T138" s="397"/>
      <c r="U138" s="397"/>
      <c r="V138" s="397"/>
    </row>
    <row r="139" spans="3:22" x14ac:dyDescent="0.25">
      <c r="T139" s="457"/>
      <c r="U139" s="457"/>
      <c r="V139" s="457"/>
    </row>
    <row r="140" spans="3:22" x14ac:dyDescent="0.25">
      <c r="T140" s="485"/>
      <c r="U140" s="485"/>
      <c r="V140" s="485"/>
    </row>
    <row r="141" spans="3:22" x14ac:dyDescent="0.25">
      <c r="T141" s="381"/>
      <c r="U141" s="381"/>
      <c r="V141" s="381"/>
    </row>
    <row r="142" spans="3:22" x14ac:dyDescent="0.25">
      <c r="T142" s="397"/>
      <c r="U142" s="397"/>
      <c r="V142" s="397"/>
    </row>
    <row r="143" spans="3:22" x14ac:dyDescent="0.25">
      <c r="T143" s="381"/>
      <c r="U143" s="381"/>
      <c r="V143" s="381"/>
    </row>
    <row r="144" spans="3:22" x14ac:dyDescent="0.25">
      <c r="T144" s="411"/>
      <c r="U144" s="411"/>
      <c r="V144" s="411"/>
    </row>
    <row r="145" spans="20:22" x14ac:dyDescent="0.25">
      <c r="T145" s="411"/>
      <c r="U145" s="411"/>
      <c r="V145" s="411"/>
    </row>
    <row r="146" spans="20:22" x14ac:dyDescent="0.25">
      <c r="T146" s="409"/>
      <c r="U146" s="409"/>
      <c r="V146" s="409"/>
    </row>
    <row r="147" spans="20:22" x14ac:dyDescent="0.25">
      <c r="T147" s="410"/>
      <c r="U147" s="410"/>
      <c r="V147" s="410"/>
    </row>
    <row r="148" spans="20:22" x14ac:dyDescent="0.25">
      <c r="T148" s="411"/>
      <c r="U148" s="411"/>
      <c r="V148" s="411"/>
    </row>
    <row r="149" spans="20:22" x14ac:dyDescent="0.25">
      <c r="T149" s="411"/>
      <c r="U149" s="411"/>
      <c r="V149" s="411"/>
    </row>
    <row r="150" spans="20:22" x14ac:dyDescent="0.25">
      <c r="T150" s="411"/>
      <c r="U150" s="411"/>
      <c r="V150" s="411"/>
    </row>
    <row r="151" spans="20:22" x14ac:dyDescent="0.25">
      <c r="T151" s="411"/>
      <c r="U151" s="411"/>
      <c r="V151" s="411"/>
    </row>
    <row r="152" spans="20:22" x14ac:dyDescent="0.25">
      <c r="T152" s="411"/>
      <c r="U152" s="411"/>
      <c r="V152" s="411"/>
    </row>
    <row r="153" spans="20:22" x14ac:dyDescent="0.25">
      <c r="T153" s="411"/>
      <c r="U153" s="411"/>
      <c r="V153" s="411"/>
    </row>
    <row r="154" spans="20:22" x14ac:dyDescent="0.25">
      <c r="T154" s="411"/>
      <c r="U154" s="411"/>
      <c r="V154" s="411"/>
    </row>
    <row r="155" spans="20:22" x14ac:dyDescent="0.25">
      <c r="T155" s="411"/>
      <c r="U155" s="411"/>
      <c r="V155" s="411"/>
    </row>
    <row r="156" spans="20:22" x14ac:dyDescent="0.25">
      <c r="T156" s="411"/>
      <c r="U156" s="411"/>
      <c r="V156" s="411"/>
    </row>
    <row r="157" spans="20:22" x14ac:dyDescent="0.25">
      <c r="T157" s="411"/>
      <c r="U157" s="411"/>
      <c r="V157" s="411"/>
    </row>
  </sheetData>
  <protectedRanges>
    <protectedRange sqref="N61 N65:N79 O71:R71" name="Interval3_1"/>
    <protectedRange sqref="G68:G70 G8:G25" name="Interval3_1_1"/>
    <protectedRange sqref="E68:E70" name="Interval4"/>
    <protectedRange sqref="J40 J29:J32" name="Interval3_1_2_1"/>
    <protectedRange sqref="I9:J9 I8:K8 I23:J23 K40:K41 K68:K70 K43 K9:K25" name="Interval3_1_1_1_1"/>
    <protectedRange sqref="K64:K65 K74 K78" name="Interval3_1_3_1"/>
  </protectedRanges>
  <mergeCells count="12">
    <mergeCell ref="B93:G93"/>
    <mergeCell ref="B80:G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2:G92"/>
  </mergeCells>
  <conditionalFormatting sqref="M8:M13 M15:M16 M18:M19 M21:M33">
    <cfRule type="cellIs" dxfId="215" priority="216" operator="greaterThan">
      <formula>0</formula>
    </cfRule>
  </conditionalFormatting>
  <conditionalFormatting sqref="M47 M254 M263 M40 M42:M43 M55">
    <cfRule type="cellIs" dxfId="214" priority="156" operator="lessThan">
      <formula>0</formula>
    </cfRule>
  </conditionalFormatting>
  <conditionalFormatting sqref="M151">
    <cfRule type="cellIs" dxfId="213" priority="171" operator="lessThan">
      <formula>0</formula>
    </cfRule>
  </conditionalFormatting>
  <conditionalFormatting sqref="M148">
    <cfRule type="cellIs" dxfId="212" priority="173" operator="lessThan">
      <formula>0</formula>
    </cfRule>
  </conditionalFormatting>
  <conditionalFormatting sqref="M272">
    <cfRule type="cellIs" dxfId="211" priority="149" operator="greaterThan">
      <formula>0</formula>
    </cfRule>
  </conditionalFormatting>
  <conditionalFormatting sqref="M36">
    <cfRule type="cellIs" dxfId="210" priority="215" operator="lessThan">
      <formula>0</formula>
    </cfRule>
  </conditionalFormatting>
  <conditionalFormatting sqref="M35">
    <cfRule type="cellIs" dxfId="209" priority="214" operator="lessThan">
      <formula>0</formula>
    </cfRule>
  </conditionalFormatting>
  <conditionalFormatting sqref="M39">
    <cfRule type="cellIs" dxfId="208" priority="213" operator="lessThan">
      <formula>0</formula>
    </cfRule>
  </conditionalFormatting>
  <conditionalFormatting sqref="M37">
    <cfRule type="cellIs" dxfId="207" priority="212" operator="lessThan">
      <formula>0</formula>
    </cfRule>
  </conditionalFormatting>
  <conditionalFormatting sqref="M45">
    <cfRule type="cellIs" dxfId="206" priority="211" operator="lessThan">
      <formula>0</formula>
    </cfRule>
  </conditionalFormatting>
  <conditionalFormatting sqref="M48">
    <cfRule type="cellIs" dxfId="205" priority="210" operator="lessThan">
      <formula>0</formula>
    </cfRule>
  </conditionalFormatting>
  <conditionalFormatting sqref="M49">
    <cfRule type="cellIs" dxfId="204" priority="209" operator="lessThan">
      <formula>0</formula>
    </cfRule>
  </conditionalFormatting>
  <conditionalFormatting sqref="M50">
    <cfRule type="cellIs" dxfId="203" priority="208" operator="lessThan">
      <formula>0</formula>
    </cfRule>
  </conditionalFormatting>
  <conditionalFormatting sqref="M51">
    <cfRule type="cellIs" dxfId="202" priority="207" operator="lessThan">
      <formula>0</formula>
    </cfRule>
  </conditionalFormatting>
  <conditionalFormatting sqref="M52">
    <cfRule type="cellIs" dxfId="201" priority="206" operator="lessThan">
      <formula>0</formula>
    </cfRule>
  </conditionalFormatting>
  <conditionalFormatting sqref="M54">
    <cfRule type="cellIs" dxfId="200" priority="205" operator="lessThan">
      <formula>0</formula>
    </cfRule>
  </conditionalFormatting>
  <conditionalFormatting sqref="M56">
    <cfRule type="cellIs" dxfId="199" priority="204" operator="lessThan">
      <formula>0</formula>
    </cfRule>
  </conditionalFormatting>
  <conditionalFormatting sqref="M65">
    <cfRule type="cellIs" dxfId="198" priority="203" operator="lessThan">
      <formula>0</formula>
    </cfRule>
  </conditionalFormatting>
  <conditionalFormatting sqref="M60">
    <cfRule type="cellIs" dxfId="197" priority="202" operator="lessThan">
      <formula>0</formula>
    </cfRule>
  </conditionalFormatting>
  <conditionalFormatting sqref="M68">
    <cfRule type="cellIs" dxfId="196" priority="201" operator="lessThan">
      <formula>0</formula>
    </cfRule>
  </conditionalFormatting>
  <conditionalFormatting sqref="M66">
    <cfRule type="cellIs" dxfId="195" priority="200" operator="lessThan">
      <formula>0</formula>
    </cfRule>
  </conditionalFormatting>
  <conditionalFormatting sqref="M72">
    <cfRule type="cellIs" dxfId="194" priority="199" operator="lessThan">
      <formula>0</formula>
    </cfRule>
  </conditionalFormatting>
  <conditionalFormatting sqref="M69">
    <cfRule type="cellIs" dxfId="193" priority="198" operator="lessThan">
      <formula>0</formula>
    </cfRule>
  </conditionalFormatting>
  <conditionalFormatting sqref="M73">
    <cfRule type="cellIs" dxfId="192" priority="197" operator="lessThan">
      <formula>0</formula>
    </cfRule>
  </conditionalFormatting>
  <conditionalFormatting sqref="M75">
    <cfRule type="cellIs" dxfId="191" priority="196" operator="lessThan">
      <formula>0</formula>
    </cfRule>
  </conditionalFormatting>
  <conditionalFormatting sqref="M82">
    <cfRule type="cellIs" dxfId="190" priority="195" operator="lessThan">
      <formula>0</formula>
    </cfRule>
  </conditionalFormatting>
  <conditionalFormatting sqref="M83">
    <cfRule type="cellIs" dxfId="189" priority="194" operator="lessThan">
      <formula>0</formula>
    </cfRule>
  </conditionalFormatting>
  <conditionalFormatting sqref="M84">
    <cfRule type="cellIs" dxfId="188" priority="193" operator="lessThan">
      <formula>0</formula>
    </cfRule>
  </conditionalFormatting>
  <conditionalFormatting sqref="M76">
    <cfRule type="cellIs" dxfId="187" priority="192" operator="lessThan">
      <formula>0</formula>
    </cfRule>
  </conditionalFormatting>
  <conditionalFormatting sqref="M94">
    <cfRule type="cellIs" dxfId="186" priority="191" operator="lessThan">
      <formula>0</formula>
    </cfRule>
  </conditionalFormatting>
  <conditionalFormatting sqref="M95">
    <cfRule type="cellIs" dxfId="185" priority="190" operator="lessThan">
      <formula>0</formula>
    </cfRule>
  </conditionalFormatting>
  <conditionalFormatting sqref="M96">
    <cfRule type="cellIs" dxfId="184" priority="189" operator="lessThan">
      <formula>0</formula>
    </cfRule>
  </conditionalFormatting>
  <conditionalFormatting sqref="M100">
    <cfRule type="cellIs" dxfId="183" priority="188" operator="lessThan">
      <formula>0</formula>
    </cfRule>
  </conditionalFormatting>
  <conditionalFormatting sqref="M103">
    <cfRule type="cellIs" dxfId="182" priority="187" operator="lessThan">
      <formula>0</formula>
    </cfRule>
  </conditionalFormatting>
  <conditionalFormatting sqref="M104">
    <cfRule type="cellIs" dxfId="181" priority="186" operator="lessThan">
      <formula>0</formula>
    </cfRule>
  </conditionalFormatting>
  <conditionalFormatting sqref="M105">
    <cfRule type="cellIs" dxfId="180" priority="185" operator="lessThan">
      <formula>0</formula>
    </cfRule>
  </conditionalFormatting>
  <conditionalFormatting sqref="M106">
    <cfRule type="cellIs" dxfId="179" priority="184" operator="lessThan">
      <formula>0</formula>
    </cfRule>
  </conditionalFormatting>
  <conditionalFormatting sqref="M108">
    <cfRule type="cellIs" dxfId="178" priority="183" operator="lessThan">
      <formula>0</formula>
    </cfRule>
  </conditionalFormatting>
  <conditionalFormatting sqref="M109">
    <cfRule type="cellIs" dxfId="177" priority="182" operator="lessThan">
      <formula>0</formula>
    </cfRule>
  </conditionalFormatting>
  <conditionalFormatting sqref="M111">
    <cfRule type="cellIs" dxfId="176" priority="181" operator="lessThan">
      <formula>0</formula>
    </cfRule>
  </conditionalFormatting>
  <conditionalFormatting sqref="M118">
    <cfRule type="cellIs" dxfId="175" priority="180" operator="lessThan">
      <formula>0</formula>
    </cfRule>
  </conditionalFormatting>
  <conditionalFormatting sqref="M120">
    <cfRule type="cellIs" dxfId="174" priority="179" operator="lessThan">
      <formula>0</formula>
    </cfRule>
  </conditionalFormatting>
  <conditionalFormatting sqref="M123">
    <cfRule type="cellIs" dxfId="173" priority="178" operator="lessThan">
      <formula>0</formula>
    </cfRule>
  </conditionalFormatting>
  <conditionalFormatting sqref="M126">
    <cfRule type="cellIs" dxfId="172" priority="177" operator="lessThan">
      <formula>0</formula>
    </cfRule>
  </conditionalFormatting>
  <conditionalFormatting sqref="M132">
    <cfRule type="cellIs" dxfId="171" priority="176" operator="lessThan">
      <formula>0</formula>
    </cfRule>
  </conditionalFormatting>
  <conditionalFormatting sqref="M143">
    <cfRule type="cellIs" dxfId="170" priority="175" operator="lessThan">
      <formula>0</formula>
    </cfRule>
  </conditionalFormatting>
  <conditionalFormatting sqref="M146">
    <cfRule type="cellIs" dxfId="169" priority="174" operator="lessThan">
      <formula>0</formula>
    </cfRule>
  </conditionalFormatting>
  <conditionalFormatting sqref="M149">
    <cfRule type="cellIs" dxfId="168" priority="172" operator="lessThan">
      <formula>0</formula>
    </cfRule>
  </conditionalFormatting>
  <conditionalFormatting sqref="M152">
    <cfRule type="cellIs" dxfId="167" priority="170" operator="lessThan">
      <formula>0</formula>
    </cfRule>
  </conditionalFormatting>
  <conditionalFormatting sqref="M154">
    <cfRule type="cellIs" dxfId="166" priority="169" operator="lessThan">
      <formula>0</formula>
    </cfRule>
  </conditionalFormatting>
  <conditionalFormatting sqref="M155">
    <cfRule type="cellIs" dxfId="165" priority="168" operator="lessThan">
      <formula>0</formula>
    </cfRule>
  </conditionalFormatting>
  <conditionalFormatting sqref="M157">
    <cfRule type="cellIs" dxfId="164" priority="167" operator="lessThan">
      <formula>0</formula>
    </cfRule>
  </conditionalFormatting>
  <conditionalFormatting sqref="M158">
    <cfRule type="cellIs" dxfId="163" priority="166" operator="lessThan">
      <formula>0</formula>
    </cfRule>
  </conditionalFormatting>
  <conditionalFormatting sqref="M160">
    <cfRule type="cellIs" dxfId="162" priority="165" operator="lessThan">
      <formula>0</formula>
    </cfRule>
  </conditionalFormatting>
  <conditionalFormatting sqref="M161">
    <cfRule type="cellIs" dxfId="161" priority="164" operator="lessThan">
      <formula>0</formula>
    </cfRule>
  </conditionalFormatting>
  <conditionalFormatting sqref="M163">
    <cfRule type="cellIs" dxfId="160" priority="163" operator="lessThan">
      <formula>0</formula>
    </cfRule>
  </conditionalFormatting>
  <conditionalFormatting sqref="M164">
    <cfRule type="cellIs" dxfId="159" priority="162" operator="lessThan">
      <formula>0</formula>
    </cfRule>
  </conditionalFormatting>
  <conditionalFormatting sqref="M166">
    <cfRule type="cellIs" dxfId="158" priority="161" operator="lessThan">
      <formula>0</formula>
    </cfRule>
  </conditionalFormatting>
  <conditionalFormatting sqref="M167">
    <cfRule type="cellIs" dxfId="157" priority="160" operator="lessThan">
      <formula>0</formula>
    </cfRule>
  </conditionalFormatting>
  <conditionalFormatting sqref="M169">
    <cfRule type="cellIs" dxfId="156" priority="159" operator="lessThan">
      <formula>0</formula>
    </cfRule>
  </conditionalFormatting>
  <conditionalFormatting sqref="M196">
    <cfRule type="cellIs" dxfId="155" priority="158" operator="lessThan">
      <formula>0</formula>
    </cfRule>
  </conditionalFormatting>
  <conditionalFormatting sqref="M170">
    <cfRule type="cellIs" dxfId="154" priority="157" operator="lessThan">
      <formula>0</formula>
    </cfRule>
  </conditionalFormatting>
  <conditionalFormatting sqref="M213">
    <cfRule type="cellIs" dxfId="153" priority="155" operator="lessThan">
      <formula>0</formula>
    </cfRule>
  </conditionalFormatting>
  <conditionalFormatting sqref="M255">
    <cfRule type="cellIs" dxfId="152" priority="154" operator="lessThan">
      <formula>0</formula>
    </cfRule>
  </conditionalFormatting>
  <conditionalFormatting sqref="M256">
    <cfRule type="cellIs" dxfId="151" priority="152" operator="lessThan">
      <formula>0</formula>
    </cfRule>
  </conditionalFormatting>
  <conditionalFormatting sqref="M267">
    <cfRule type="cellIs" dxfId="150" priority="153" operator="greaterThan">
      <formula>0</formula>
    </cfRule>
  </conditionalFormatting>
  <conditionalFormatting sqref="M277">
    <cfRule type="cellIs" dxfId="149" priority="151" operator="greaterThan">
      <formula>0</formula>
    </cfRule>
  </conditionalFormatting>
  <conditionalFormatting sqref="M271">
    <cfRule type="cellIs" dxfId="148" priority="150" operator="greaterThan">
      <formula>0</formula>
    </cfRule>
  </conditionalFormatting>
  <conditionalFormatting sqref="M273">
    <cfRule type="cellIs" dxfId="147" priority="148" operator="greaterThan">
      <formula>0</formula>
    </cfRule>
  </conditionalFormatting>
  <conditionalFormatting sqref="M79">
    <cfRule type="cellIs" dxfId="146" priority="147" operator="lessThan">
      <formula>0</formula>
    </cfRule>
  </conditionalFormatting>
  <conditionalFormatting sqref="M281">
    <cfRule type="cellIs" dxfId="145" priority="146" operator="greaterThan">
      <formula>0</formula>
    </cfRule>
  </conditionalFormatting>
  <conditionalFormatting sqref="M44">
    <cfRule type="cellIs" dxfId="144" priority="145" operator="lessThan">
      <formula>0</formula>
    </cfRule>
  </conditionalFormatting>
  <conditionalFormatting sqref="M41">
    <cfRule type="cellIs" dxfId="143" priority="144" operator="lessThan">
      <formula>0</formula>
    </cfRule>
  </conditionalFormatting>
  <conditionalFormatting sqref="M38">
    <cfRule type="cellIs" dxfId="142" priority="143" operator="lessThan">
      <formula>0</formula>
    </cfRule>
  </conditionalFormatting>
  <conditionalFormatting sqref="M46">
    <cfRule type="cellIs" dxfId="141" priority="142" operator="lessThan">
      <formula>0</formula>
    </cfRule>
  </conditionalFormatting>
  <conditionalFormatting sqref="M57">
    <cfRule type="cellIs" dxfId="140" priority="141" operator="lessThan">
      <formula>0</formula>
    </cfRule>
  </conditionalFormatting>
  <conditionalFormatting sqref="M62:M63">
    <cfRule type="cellIs" dxfId="139" priority="140" operator="lessThan">
      <formula>0</formula>
    </cfRule>
  </conditionalFormatting>
  <conditionalFormatting sqref="M67">
    <cfRule type="cellIs" dxfId="138" priority="139" operator="lessThan">
      <formula>0</formula>
    </cfRule>
  </conditionalFormatting>
  <conditionalFormatting sqref="M150">
    <cfRule type="cellIs" dxfId="137" priority="138" operator="lessThan">
      <formula>0</formula>
    </cfRule>
  </conditionalFormatting>
  <conditionalFormatting sqref="M159">
    <cfRule type="cellIs" dxfId="136" priority="137" operator="lessThan">
      <formula>0</formula>
    </cfRule>
  </conditionalFormatting>
  <conditionalFormatting sqref="M80">
    <cfRule type="cellIs" dxfId="135" priority="136" operator="lessThan">
      <formula>0</formula>
    </cfRule>
  </conditionalFormatting>
  <conditionalFormatting sqref="M81">
    <cfRule type="cellIs" dxfId="134" priority="135" operator="lessThan">
      <formula>0</formula>
    </cfRule>
  </conditionalFormatting>
  <conditionalFormatting sqref="M64">
    <cfRule type="cellIs" dxfId="133" priority="134" operator="lessThan">
      <formula>0</formula>
    </cfRule>
  </conditionalFormatting>
  <conditionalFormatting sqref="M144">
    <cfRule type="cellIs" dxfId="132" priority="133" operator="lessThan">
      <formula>0</formula>
    </cfRule>
  </conditionalFormatting>
  <conditionalFormatting sqref="M214:M215">
    <cfRule type="cellIs" dxfId="131" priority="132" operator="lessThan">
      <formula>0</formula>
    </cfRule>
  </conditionalFormatting>
  <conditionalFormatting sqref="M121">
    <cfRule type="cellIs" dxfId="130" priority="131" operator="lessThan">
      <formula>0</formula>
    </cfRule>
  </conditionalFormatting>
  <conditionalFormatting sqref="M71">
    <cfRule type="cellIs" dxfId="129" priority="130" operator="lessThan">
      <formula>0</formula>
    </cfRule>
  </conditionalFormatting>
  <conditionalFormatting sqref="M74">
    <cfRule type="cellIs" dxfId="128" priority="129" operator="lessThan">
      <formula>0</formula>
    </cfRule>
  </conditionalFormatting>
  <conditionalFormatting sqref="M77:M78">
    <cfRule type="cellIs" dxfId="127" priority="128" operator="lessThan">
      <formula>0</formula>
    </cfRule>
  </conditionalFormatting>
  <conditionalFormatting sqref="M85:M86">
    <cfRule type="cellIs" dxfId="126" priority="127" operator="lessThan">
      <formula>0</formula>
    </cfRule>
  </conditionalFormatting>
  <conditionalFormatting sqref="M88:M89">
    <cfRule type="cellIs" dxfId="125" priority="126" operator="lessThan">
      <formula>0</formula>
    </cfRule>
  </conditionalFormatting>
  <conditionalFormatting sqref="M133">
    <cfRule type="cellIs" dxfId="124" priority="125" operator="lessThan">
      <formula>0</formula>
    </cfRule>
  </conditionalFormatting>
  <conditionalFormatting sqref="M156">
    <cfRule type="cellIs" dxfId="123" priority="124" operator="lessThan">
      <formula>0</formula>
    </cfRule>
  </conditionalFormatting>
  <conditionalFormatting sqref="M127">
    <cfRule type="cellIs" dxfId="122" priority="123" operator="lessThan">
      <formula>0</formula>
    </cfRule>
  </conditionalFormatting>
  <conditionalFormatting sqref="M70">
    <cfRule type="cellIs" dxfId="121" priority="122" operator="lessThan">
      <formula>0</formula>
    </cfRule>
  </conditionalFormatting>
  <conditionalFormatting sqref="M153">
    <cfRule type="cellIs" dxfId="120" priority="121" operator="lessThan">
      <formula>0</formula>
    </cfRule>
  </conditionalFormatting>
  <conditionalFormatting sqref="M165">
    <cfRule type="cellIs" dxfId="119" priority="120" operator="lessThan">
      <formula>0</formula>
    </cfRule>
  </conditionalFormatting>
  <conditionalFormatting sqref="M168">
    <cfRule type="cellIs" dxfId="118" priority="119" operator="lessThan">
      <formula>0</formula>
    </cfRule>
  </conditionalFormatting>
  <conditionalFormatting sqref="M107">
    <cfRule type="cellIs" dxfId="117" priority="118" operator="lessThan">
      <formula>0</formula>
    </cfRule>
  </conditionalFormatting>
  <conditionalFormatting sqref="M101:M102">
    <cfRule type="cellIs" dxfId="116" priority="117" operator="lessThan">
      <formula>0</formula>
    </cfRule>
  </conditionalFormatting>
  <conditionalFormatting sqref="M208">
    <cfRule type="cellIs" dxfId="115" priority="116" operator="lessThan">
      <formula>0</formula>
    </cfRule>
  </conditionalFormatting>
  <conditionalFormatting sqref="M207">
    <cfRule type="cellIs" dxfId="114" priority="115" operator="lessThan">
      <formula>0</formula>
    </cfRule>
  </conditionalFormatting>
  <conditionalFormatting sqref="M209">
    <cfRule type="cellIs" dxfId="113" priority="114" operator="lessThan">
      <formula>0</formula>
    </cfRule>
  </conditionalFormatting>
  <conditionalFormatting sqref="M182">
    <cfRule type="cellIs" dxfId="112" priority="111" operator="lessThan">
      <formula>0</formula>
    </cfRule>
  </conditionalFormatting>
  <conditionalFormatting sqref="M181">
    <cfRule type="cellIs" dxfId="111" priority="113" operator="lessThan">
      <formula>0</formula>
    </cfRule>
  </conditionalFormatting>
  <conditionalFormatting sqref="M180">
    <cfRule type="cellIs" dxfId="110" priority="112" operator="lessThan">
      <formula>0</formula>
    </cfRule>
  </conditionalFormatting>
  <conditionalFormatting sqref="M147">
    <cfRule type="cellIs" dxfId="109" priority="110" operator="lessThan">
      <formula>0</formula>
    </cfRule>
  </conditionalFormatting>
  <conditionalFormatting sqref="M171">
    <cfRule type="cellIs" dxfId="108" priority="109" operator="lessThan">
      <formula>0</formula>
    </cfRule>
  </conditionalFormatting>
  <conditionalFormatting sqref="M162">
    <cfRule type="cellIs" dxfId="107" priority="108" operator="lessThan">
      <formula>0</formula>
    </cfRule>
  </conditionalFormatting>
  <conditionalFormatting sqref="M197">
    <cfRule type="cellIs" dxfId="106" priority="107" operator="lessThan">
      <formula>0</formula>
    </cfRule>
  </conditionalFormatting>
  <conditionalFormatting sqref="M198">
    <cfRule type="cellIs" dxfId="105" priority="106" operator="lessThan">
      <formula>0</formula>
    </cfRule>
  </conditionalFormatting>
  <conditionalFormatting sqref="M227">
    <cfRule type="cellIs" dxfId="104" priority="103" operator="lessThan">
      <formula>0</formula>
    </cfRule>
  </conditionalFormatting>
  <conditionalFormatting sqref="M249">
    <cfRule type="cellIs" dxfId="103" priority="100" operator="lessThan">
      <formula>0</formula>
    </cfRule>
  </conditionalFormatting>
  <conditionalFormatting sqref="M225">
    <cfRule type="cellIs" dxfId="102" priority="105" operator="lessThan">
      <formula>0</formula>
    </cfRule>
  </conditionalFormatting>
  <conditionalFormatting sqref="M226">
    <cfRule type="cellIs" dxfId="101" priority="104" operator="lessThan">
      <formula>0</formula>
    </cfRule>
  </conditionalFormatting>
  <conditionalFormatting sqref="M234">
    <cfRule type="cellIs" dxfId="100" priority="97" operator="lessThan">
      <formula>0</formula>
    </cfRule>
  </conditionalFormatting>
  <conditionalFormatting sqref="M235">
    <cfRule type="cellIs" dxfId="99" priority="96" operator="lessThan">
      <formula>0</formula>
    </cfRule>
  </conditionalFormatting>
  <conditionalFormatting sqref="M247">
    <cfRule type="cellIs" dxfId="98" priority="102" operator="lessThan">
      <formula>0</formula>
    </cfRule>
  </conditionalFormatting>
  <conditionalFormatting sqref="M248">
    <cfRule type="cellIs" dxfId="97" priority="101" operator="lessThan">
      <formula>0</formula>
    </cfRule>
  </conditionalFormatting>
  <conditionalFormatting sqref="M231">
    <cfRule type="cellIs" dxfId="96" priority="99" operator="lessThan">
      <formula>0</formula>
    </cfRule>
  </conditionalFormatting>
  <conditionalFormatting sqref="M233">
    <cfRule type="cellIs" dxfId="95" priority="95" operator="lessThan">
      <formula>0</formula>
    </cfRule>
  </conditionalFormatting>
  <conditionalFormatting sqref="M232">
    <cfRule type="cellIs" dxfId="94" priority="98" operator="lessThan">
      <formula>0</formula>
    </cfRule>
  </conditionalFormatting>
  <conditionalFormatting sqref="M124">
    <cfRule type="cellIs" dxfId="93" priority="94" operator="lessThan">
      <formula>0</formula>
    </cfRule>
  </conditionalFormatting>
  <conditionalFormatting sqref="M243">
    <cfRule type="cellIs" dxfId="92" priority="91" operator="lessThan">
      <formula>0</formula>
    </cfRule>
  </conditionalFormatting>
  <conditionalFormatting sqref="M241">
    <cfRule type="cellIs" dxfId="91" priority="93" operator="lessThan">
      <formula>0</formula>
    </cfRule>
  </conditionalFormatting>
  <conditionalFormatting sqref="M242">
    <cfRule type="cellIs" dxfId="90" priority="92" operator="lessThan">
      <formula>0</formula>
    </cfRule>
  </conditionalFormatting>
  <conditionalFormatting sqref="M246">
    <cfRule type="cellIs" dxfId="89" priority="88" operator="lessThan">
      <formula>0</formula>
    </cfRule>
  </conditionalFormatting>
  <conditionalFormatting sqref="M244">
    <cfRule type="cellIs" dxfId="88" priority="90" operator="lessThan">
      <formula>0</formula>
    </cfRule>
  </conditionalFormatting>
  <conditionalFormatting sqref="M245">
    <cfRule type="cellIs" dxfId="87" priority="89" operator="lessThan">
      <formula>0</formula>
    </cfRule>
  </conditionalFormatting>
  <conditionalFormatting sqref="M142">
    <cfRule type="cellIs" dxfId="86" priority="85" operator="lessThan">
      <formula>0</formula>
    </cfRule>
  </conditionalFormatting>
  <conditionalFormatting sqref="M140">
    <cfRule type="cellIs" dxfId="85" priority="87" operator="lessThan">
      <formula>0</formula>
    </cfRule>
  </conditionalFormatting>
  <conditionalFormatting sqref="M141">
    <cfRule type="cellIs" dxfId="84" priority="86" operator="lessThan">
      <formula>0</formula>
    </cfRule>
  </conditionalFormatting>
  <conditionalFormatting sqref="M230">
    <cfRule type="cellIs" dxfId="83" priority="82" operator="lessThan">
      <formula>0</formula>
    </cfRule>
  </conditionalFormatting>
  <conditionalFormatting sqref="M228">
    <cfRule type="cellIs" dxfId="82" priority="84" operator="lessThan">
      <formula>0</formula>
    </cfRule>
  </conditionalFormatting>
  <conditionalFormatting sqref="M229">
    <cfRule type="cellIs" dxfId="81" priority="83" operator="lessThan">
      <formula>0</formula>
    </cfRule>
  </conditionalFormatting>
  <conditionalFormatting sqref="M139">
    <cfRule type="cellIs" dxfId="80" priority="79" operator="lessThan">
      <formula>0</formula>
    </cfRule>
  </conditionalFormatting>
  <conditionalFormatting sqref="M135">
    <cfRule type="cellIs" dxfId="79" priority="81" operator="lessThan">
      <formula>0</formula>
    </cfRule>
  </conditionalFormatting>
  <conditionalFormatting sqref="M136">
    <cfRule type="cellIs" dxfId="78" priority="80" operator="lessThan">
      <formula>0</formula>
    </cfRule>
  </conditionalFormatting>
  <conditionalFormatting sqref="M137">
    <cfRule type="cellIs" dxfId="77" priority="78" operator="lessThan">
      <formula>0</formula>
    </cfRule>
  </conditionalFormatting>
  <conditionalFormatting sqref="M138">
    <cfRule type="cellIs" dxfId="76" priority="77" operator="lessThan">
      <formula>0</formula>
    </cfRule>
  </conditionalFormatting>
  <conditionalFormatting sqref="M185">
    <cfRule type="cellIs" dxfId="75" priority="74" operator="lessThan">
      <formula>0</formula>
    </cfRule>
  </conditionalFormatting>
  <conditionalFormatting sqref="M184">
    <cfRule type="cellIs" dxfId="74" priority="76" operator="lessThan">
      <formula>0</formula>
    </cfRule>
  </conditionalFormatting>
  <conditionalFormatting sqref="M183">
    <cfRule type="cellIs" dxfId="73" priority="75" operator="lessThan">
      <formula>0</formula>
    </cfRule>
  </conditionalFormatting>
  <conditionalFormatting sqref="M117">
    <cfRule type="cellIs" dxfId="72" priority="73" operator="lessThan">
      <formula>0</formula>
    </cfRule>
  </conditionalFormatting>
  <conditionalFormatting sqref="M112">
    <cfRule type="cellIs" dxfId="71" priority="72" operator="lessThan">
      <formula>0</formula>
    </cfRule>
  </conditionalFormatting>
  <conditionalFormatting sqref="M114">
    <cfRule type="cellIs" dxfId="70" priority="71" operator="lessThan">
      <formula>0</formula>
    </cfRule>
  </conditionalFormatting>
  <conditionalFormatting sqref="M115">
    <cfRule type="cellIs" dxfId="69" priority="70" operator="lessThan">
      <formula>0</formula>
    </cfRule>
  </conditionalFormatting>
  <conditionalFormatting sqref="M119">
    <cfRule type="cellIs" dxfId="68" priority="69" operator="lessThan">
      <formula>0</formula>
    </cfRule>
  </conditionalFormatting>
  <conditionalFormatting sqref="M122">
    <cfRule type="cellIs" dxfId="67" priority="68" operator="lessThan">
      <formula>0</formula>
    </cfRule>
  </conditionalFormatting>
  <conditionalFormatting sqref="M125">
    <cfRule type="cellIs" dxfId="66" priority="67" operator="lessThan">
      <formula>0</formula>
    </cfRule>
  </conditionalFormatting>
  <conditionalFormatting sqref="M128">
    <cfRule type="cellIs" dxfId="65" priority="66" operator="lessThan">
      <formula>0</formula>
    </cfRule>
  </conditionalFormatting>
  <conditionalFormatting sqref="M134">
    <cfRule type="cellIs" dxfId="64" priority="65" operator="lessThan">
      <formula>0</formula>
    </cfRule>
  </conditionalFormatting>
  <conditionalFormatting sqref="M145">
    <cfRule type="cellIs" dxfId="63" priority="64" operator="lessThan">
      <formula>0</formula>
    </cfRule>
  </conditionalFormatting>
  <conditionalFormatting sqref="M172">
    <cfRule type="cellIs" dxfId="62" priority="63" operator="lessThan">
      <formula>0</formula>
    </cfRule>
  </conditionalFormatting>
  <conditionalFormatting sqref="M216">
    <cfRule type="cellIs" dxfId="61" priority="62" operator="lessThan">
      <formula>0</formula>
    </cfRule>
  </conditionalFormatting>
  <conditionalFormatting sqref="M110">
    <cfRule type="cellIs" dxfId="60" priority="61" operator="lessThan">
      <formula>0</formula>
    </cfRule>
  </conditionalFormatting>
  <conditionalFormatting sqref="M58">
    <cfRule type="cellIs" dxfId="59" priority="60" operator="lessThan">
      <formula>0</formula>
    </cfRule>
  </conditionalFormatting>
  <conditionalFormatting sqref="M59">
    <cfRule type="cellIs" dxfId="58" priority="59" operator="lessThan">
      <formula>0</formula>
    </cfRule>
  </conditionalFormatting>
  <conditionalFormatting sqref="M61">
    <cfRule type="cellIs" dxfId="57" priority="58" operator="lessThan">
      <formula>0</formula>
    </cfRule>
  </conditionalFormatting>
  <conditionalFormatting sqref="M219">
    <cfRule type="cellIs" dxfId="56" priority="55" operator="lessThan">
      <formula>0</formula>
    </cfRule>
  </conditionalFormatting>
  <conditionalFormatting sqref="M217">
    <cfRule type="cellIs" dxfId="55" priority="57" operator="lessThan">
      <formula>0</formula>
    </cfRule>
  </conditionalFormatting>
  <conditionalFormatting sqref="M218">
    <cfRule type="cellIs" dxfId="54" priority="56" operator="lessThan">
      <formula>0</formula>
    </cfRule>
  </conditionalFormatting>
  <conditionalFormatting sqref="M212">
    <cfRule type="cellIs" dxfId="53" priority="52" operator="lessThan">
      <formula>0</formula>
    </cfRule>
  </conditionalFormatting>
  <conditionalFormatting sqref="M210">
    <cfRule type="cellIs" dxfId="52" priority="54" operator="lessThan">
      <formula>0</formula>
    </cfRule>
  </conditionalFormatting>
  <conditionalFormatting sqref="M211">
    <cfRule type="cellIs" dxfId="51" priority="53" operator="lessThan">
      <formula>0</formula>
    </cfRule>
  </conditionalFormatting>
  <conditionalFormatting sqref="M206">
    <cfRule type="cellIs" dxfId="50" priority="50" operator="lessThan">
      <formula>0</formula>
    </cfRule>
  </conditionalFormatting>
  <conditionalFormatting sqref="M205">
    <cfRule type="cellIs" dxfId="49" priority="51" operator="lessThan">
      <formula>0</formula>
    </cfRule>
  </conditionalFormatting>
  <conditionalFormatting sqref="M204">
    <cfRule type="cellIs" dxfId="48" priority="49" operator="lessThan">
      <formula>0</formula>
    </cfRule>
  </conditionalFormatting>
  <conditionalFormatting sqref="M90:M93">
    <cfRule type="cellIs" dxfId="47" priority="48" operator="lessThan">
      <formula>0</formula>
    </cfRule>
  </conditionalFormatting>
  <conditionalFormatting sqref="M189">
    <cfRule type="cellIs" dxfId="46" priority="47" operator="lessThan">
      <formula>0</formula>
    </cfRule>
  </conditionalFormatting>
  <conditionalFormatting sqref="M191">
    <cfRule type="cellIs" dxfId="45" priority="46" operator="lessThan">
      <formula>0</formula>
    </cfRule>
  </conditionalFormatting>
  <conditionalFormatting sqref="M190">
    <cfRule type="cellIs" dxfId="44" priority="45" operator="lessThan">
      <formula>0</formula>
    </cfRule>
  </conditionalFormatting>
  <conditionalFormatting sqref="M173">
    <cfRule type="cellIs" dxfId="43" priority="44" operator="lessThan">
      <formula>0</formula>
    </cfRule>
  </conditionalFormatting>
  <conditionalFormatting sqref="M179">
    <cfRule type="cellIs" dxfId="42" priority="43" operator="lessThan">
      <formula>0</formula>
    </cfRule>
  </conditionalFormatting>
  <conditionalFormatting sqref="M174">
    <cfRule type="cellIs" dxfId="41" priority="42" operator="lessThan">
      <formula>0</formula>
    </cfRule>
  </conditionalFormatting>
  <conditionalFormatting sqref="M175">
    <cfRule type="cellIs" dxfId="40" priority="41" operator="lessThan">
      <formula>0</formula>
    </cfRule>
  </conditionalFormatting>
  <conditionalFormatting sqref="M176">
    <cfRule type="cellIs" dxfId="39" priority="40" operator="lessThan">
      <formula>0</formula>
    </cfRule>
  </conditionalFormatting>
  <conditionalFormatting sqref="M177">
    <cfRule type="cellIs" dxfId="38" priority="39" operator="lessThan">
      <formula>0</formula>
    </cfRule>
  </conditionalFormatting>
  <conditionalFormatting sqref="M178">
    <cfRule type="cellIs" dxfId="37" priority="38" operator="lessThan">
      <formula>0</formula>
    </cfRule>
  </conditionalFormatting>
  <conditionalFormatting sqref="M186">
    <cfRule type="cellIs" dxfId="36" priority="37" operator="lessThan">
      <formula>0</formula>
    </cfRule>
  </conditionalFormatting>
  <conditionalFormatting sqref="M188">
    <cfRule type="cellIs" dxfId="35" priority="36" operator="lessThan">
      <formula>0</formula>
    </cfRule>
  </conditionalFormatting>
  <conditionalFormatting sqref="M187">
    <cfRule type="cellIs" dxfId="34" priority="35" operator="lessThan">
      <formula>0</formula>
    </cfRule>
  </conditionalFormatting>
  <conditionalFormatting sqref="M224">
    <cfRule type="cellIs" dxfId="33" priority="30" operator="lessThan">
      <formula>0</formula>
    </cfRule>
  </conditionalFormatting>
  <conditionalFormatting sqref="M193">
    <cfRule type="cellIs" dxfId="32" priority="34" operator="lessThan">
      <formula>0</formula>
    </cfRule>
  </conditionalFormatting>
  <conditionalFormatting sqref="M192">
    <cfRule type="cellIs" dxfId="31" priority="33" operator="lessThan">
      <formula>0</formula>
    </cfRule>
  </conditionalFormatting>
  <conditionalFormatting sqref="M222">
    <cfRule type="cellIs" dxfId="30" priority="32" operator="lessThan">
      <formula>0</formula>
    </cfRule>
  </conditionalFormatting>
  <conditionalFormatting sqref="M253">
    <cfRule type="cellIs" dxfId="29" priority="28" operator="lessThan">
      <formula>0</formula>
    </cfRule>
  </conditionalFormatting>
  <conditionalFormatting sqref="M220">
    <cfRule type="cellIs" dxfId="28" priority="31" operator="lessThan">
      <formula>0</formula>
    </cfRule>
  </conditionalFormatting>
  <conditionalFormatting sqref="M223">
    <cfRule type="cellIs" dxfId="27" priority="29" operator="lessThan">
      <formula>0</formula>
    </cfRule>
  </conditionalFormatting>
  <conditionalFormatting sqref="M237">
    <cfRule type="cellIs" dxfId="26" priority="24" operator="lessThan">
      <formula>0</formula>
    </cfRule>
  </conditionalFormatting>
  <conditionalFormatting sqref="M113">
    <cfRule type="cellIs" dxfId="25" priority="26" operator="lessThan">
      <formula>0</formula>
    </cfRule>
  </conditionalFormatting>
  <conditionalFormatting sqref="M236">
    <cfRule type="cellIs" dxfId="24" priority="25" operator="lessThan">
      <formula>0</formula>
    </cfRule>
  </conditionalFormatting>
  <conditionalFormatting sqref="M116">
    <cfRule type="cellIs" dxfId="23" priority="27" operator="lessThan">
      <formula>0</formula>
    </cfRule>
  </conditionalFormatting>
  <conditionalFormatting sqref="M239">
    <cfRule type="cellIs" dxfId="22" priority="22" operator="lessThan">
      <formula>0</formula>
    </cfRule>
  </conditionalFormatting>
  <conditionalFormatting sqref="M240">
    <cfRule type="cellIs" dxfId="21" priority="21" operator="lessThan">
      <formula>0</formula>
    </cfRule>
  </conditionalFormatting>
  <conditionalFormatting sqref="M221">
    <cfRule type="cellIs" dxfId="20" priority="23" operator="lessThan">
      <formula>0</formula>
    </cfRule>
  </conditionalFormatting>
  <conditionalFormatting sqref="M238">
    <cfRule type="cellIs" dxfId="19" priority="20" operator="lessThan">
      <formula>0</formula>
    </cfRule>
  </conditionalFormatting>
  <conditionalFormatting sqref="M129">
    <cfRule type="cellIs" dxfId="18" priority="19" operator="lessThan">
      <formula>0</formula>
    </cfRule>
  </conditionalFormatting>
  <conditionalFormatting sqref="M130">
    <cfRule type="cellIs" dxfId="17" priority="18" operator="lessThan">
      <formula>0</formula>
    </cfRule>
  </conditionalFormatting>
  <conditionalFormatting sqref="M131">
    <cfRule type="cellIs" dxfId="16" priority="17" operator="lessThan">
      <formula>0</formula>
    </cfRule>
  </conditionalFormatting>
  <conditionalFormatting sqref="M87">
    <cfRule type="cellIs" dxfId="15" priority="16" operator="lessThan">
      <formula>0</formula>
    </cfRule>
  </conditionalFormatting>
  <conditionalFormatting sqref="M252">
    <cfRule type="cellIs" dxfId="14" priority="13" operator="lessThan">
      <formula>0</formula>
    </cfRule>
  </conditionalFormatting>
  <conditionalFormatting sqref="M250">
    <cfRule type="cellIs" dxfId="13" priority="15" operator="lessThan">
      <formula>0</formula>
    </cfRule>
  </conditionalFormatting>
  <conditionalFormatting sqref="M251">
    <cfRule type="cellIs" dxfId="12" priority="14" operator="lessThan">
      <formula>0</formula>
    </cfRule>
  </conditionalFormatting>
  <conditionalFormatting sqref="M201">
    <cfRule type="cellIs" dxfId="11" priority="11" operator="lessThan">
      <formula>0</formula>
    </cfRule>
  </conditionalFormatting>
  <conditionalFormatting sqref="M200">
    <cfRule type="cellIs" dxfId="10" priority="12" operator="lessThan">
      <formula>0</formula>
    </cfRule>
  </conditionalFormatting>
  <conditionalFormatting sqref="M199">
    <cfRule type="cellIs" dxfId="9" priority="10" operator="lessThan">
      <formula>0</formula>
    </cfRule>
  </conditionalFormatting>
  <conditionalFormatting sqref="M202">
    <cfRule type="cellIs" dxfId="8" priority="8" operator="lessThan">
      <formula>0</formula>
    </cfRule>
  </conditionalFormatting>
  <conditionalFormatting sqref="M203">
    <cfRule type="cellIs" dxfId="7" priority="9" operator="lessThan">
      <formula>0</formula>
    </cfRule>
  </conditionalFormatting>
  <conditionalFormatting sqref="M194">
    <cfRule type="cellIs" dxfId="6" priority="7" operator="lessThan">
      <formula>0</formula>
    </cfRule>
  </conditionalFormatting>
  <conditionalFormatting sqref="M195">
    <cfRule type="cellIs" dxfId="5" priority="6" operator="lessThan">
      <formula>0</formula>
    </cfRule>
  </conditionalFormatting>
  <conditionalFormatting sqref="M264">
    <cfRule type="cellIs" dxfId="4" priority="5" operator="lessThan">
      <formula>0</formula>
    </cfRule>
  </conditionalFormatting>
  <conditionalFormatting sqref="M53">
    <cfRule type="cellIs" dxfId="3" priority="4" operator="lessThan">
      <formula>0</formula>
    </cfRule>
  </conditionalFormatting>
  <conditionalFormatting sqref="M14">
    <cfRule type="cellIs" dxfId="2" priority="3" operator="greaterThan">
      <formula>0</formula>
    </cfRule>
  </conditionalFormatting>
  <conditionalFormatting sqref="M17">
    <cfRule type="cellIs" dxfId="1" priority="2" operator="greaterThan">
      <formula>0</formula>
    </cfRule>
  </conditionalFormatting>
  <conditionalFormatting sqref="M20">
    <cfRule type="cellIs" dxfId="0" priority="1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1773FDBDE07D8945BF8015905421CBCA008E7CFCB78FDF9647AED3E345CBF6D9D7" ma:contentTypeVersion="3503" ma:contentTypeDescription="" ma:contentTypeScope="" ma:versionID="b9cb88382b92216c1d0ca962a87a0080">
  <xsd:schema xmlns:xsd="http://www.w3.org/2001/XMLSchema" xmlns:xs="http://www.w3.org/2001/XMLSchema" xmlns:p="http://schemas.microsoft.com/office/2006/metadata/properties" xmlns:ns2="398be8b1-8559-458d-8f58-0e0ba4632107" xmlns:ns3="d6b45008-351b-4aea-a9c9-179a62b777c8" xmlns:ns4="d45d37dd-cd1f-4df7-948e-508059892175" xmlns:ns5="d2a93d74-f6e3-48a0-863c-b69df431d8ab" targetNamespace="http://schemas.microsoft.com/office/2006/metadata/properties" ma:root="true" ma:fieldsID="84f37c2eea9fe5de90e07e0f8e8d411b" ns2:_="" ns3:_="" ns4:_="" ns5:_="">
    <xsd:import namespace="398be8b1-8559-458d-8f58-0e0ba4632107"/>
    <xsd:import namespace="d6b45008-351b-4aea-a9c9-179a62b777c8"/>
    <xsd:import namespace="d45d37dd-cd1f-4df7-948e-508059892175"/>
    <xsd:import namespace="d2a93d74-f6e3-48a0-863c-b69df431d8ab"/>
    <xsd:element name="properties">
      <xsd:complexType>
        <xsd:sequence>
          <xsd:element name="documentManagement">
            <xsd:complexType>
              <xsd:all>
                <xsd:element ref="ns2:Anyo" minOccurs="0"/>
                <xsd:element ref="ns2:Empresa" minOccurs="0"/>
                <xsd:element ref="ns2:Período" minOccurs="0"/>
                <xsd:element ref="ns3:Comentario" minOccurs="0"/>
                <xsd:element ref="ns4:_dlc_DocId" minOccurs="0"/>
                <xsd:element ref="ns3:Estructura_x0020_Carpetas_x0020_Servicios" minOccurs="0"/>
                <xsd:element ref="ns4:_dlc_DocIdPersistId" minOccurs="0"/>
                <xsd:element ref="ns4:_dlc_DocIdUrl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be8b1-8559-458d-8f58-0e0ba4632107" elementFormDefault="qualified">
    <xsd:import namespace="http://schemas.microsoft.com/office/2006/documentManagement/types"/>
    <xsd:import namespace="http://schemas.microsoft.com/office/infopath/2007/PartnerControls"/>
    <xsd:element name="Anyo" ma:index="2" nillable="true" ma:displayName="Año" ma:default="2020" ma:internalName="Any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2012"/>
                    <xsd:enumeration value="2013"/>
                    <xsd:enumeration value="2014"/>
                    <xsd:enumeration value="2015"/>
                    <xsd:enumeration value="2016"/>
                    <xsd:enumeration value="2017"/>
                    <xsd:enumeration value="2018"/>
                    <xsd:enumeration value="2019"/>
                    <xsd:enumeration value="2020"/>
                    <xsd:enumeration value="2021"/>
                    <xsd:enumeration value="2022"/>
                    <xsd:enumeration value="2023"/>
                    <xsd:enumeration value="2024"/>
                    <xsd:enumeration value="2025"/>
                    <xsd:enumeration value="2026"/>
                    <xsd:enumeration value="2027"/>
                    <xsd:enumeration value="2028"/>
                    <xsd:enumeration value="2029"/>
                    <xsd:enumeration value="2030"/>
                  </xsd:restriction>
                </xsd:simpleType>
              </xsd:element>
            </xsd:sequence>
          </xsd:extension>
        </xsd:complexContent>
      </xsd:complexType>
    </xsd:element>
    <xsd:element name="Empresa" ma:index="3" nillable="true" ma:displayName="Empresa" ma:list="{191fa767-8b3a-4212-9992-47eb717a1c28}" ma:internalName="Empresa" ma:showField="Title" ma:web="398be8b1-8559-458d-8f58-0e0ba4632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ríodo" ma:index="4" nillable="true" ma:displayName="Período" ma:description="Período del año fiscal o natural.&#10;Sem: Período semestral&#10;Q: Período cuatrimestral" ma:format="Dropdown" ma:internalName="Per_x00ed_odo">
      <xsd:simpleType>
        <xsd:restriction base="dms:Choice">
          <xsd:enumeration value="-- SIN PERÍODO ASOCIADO --"/>
          <xsd:enumeration value="Sem1"/>
          <xsd:enumeration value="Sem2"/>
          <xsd:enumeration value="Q1"/>
          <xsd:enumeration value="Q2"/>
          <xsd:enumeration value="Q3"/>
          <xsd:enumeration value="Q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45008-351b-4aea-a9c9-179a62b777c8" elementFormDefault="qualified">
    <xsd:import namespace="http://schemas.microsoft.com/office/2006/documentManagement/types"/>
    <xsd:import namespace="http://schemas.microsoft.com/office/infopath/2007/PartnerControls"/>
    <xsd:element name="Comentario" ma:index="5" nillable="true" ma:displayName="Comentario" ma:internalName="Comentario">
      <xsd:simpleType>
        <xsd:restriction base="dms:Note">
          <xsd:maxLength value="255"/>
        </xsd:restriction>
      </xsd:simpleType>
    </xsd:element>
    <xsd:element name="Estructura_x0020_Carpetas_x0020_Servicios" ma:index="13" nillable="true" ma:displayName="Estructura Carpetas Servicios" ma:hidden="true" ma:internalName="Estructura_x0020_Carpetas_x0020_Servicio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6" nillable="true" ma:displayName="Etiquetas de imagen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d37dd-cd1f-4df7-948e-508059892175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d74-f6e3-48a0-863c-b69df431d8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2255aa5-b18e-4958-a1a9-dbcf9aff489e}" ma:internalName="TaxCatchAll" ma:showField="CatchAllData" ma:web="d45d37dd-cd1f-4df7-948e-508059892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yo xmlns="398be8b1-8559-458d-8f58-0e0ba4632107">
      <Value>2020</Value>
    </Anyo>
    <Período xmlns="398be8b1-8559-458d-8f58-0e0ba4632107" xsi:nil="true"/>
    <Empresa xmlns="398be8b1-8559-458d-8f58-0e0ba4632107" xsi:nil="true"/>
    <lcf76f155ced4ddcb4097134ff3c332f xmlns="d6b45008-351b-4aea-a9c9-179a62b777c8" xsi:nil="true"/>
    <TaxCatchAll xmlns="d2a93d74-f6e3-48a0-863c-b69df431d8ab" xsi:nil="true"/>
    <Estructura_x0020_Carpetas_x0020_Servicios xmlns="d6b45008-351b-4aea-a9c9-179a62b777c8">
      <Url xsi:nil="true"/>
      <Description xsi:nil="true"/>
    </Estructura_x0020_Carpetas_x0020_Servicios>
    <Comentario xmlns="d6b45008-351b-4aea-a9c9-179a62b777c8" xsi:nil="true"/>
    <_dlc_DocId xmlns="d45d37dd-cd1f-4df7-948e-508059892175">ANU53TMXZPW3-1441578552-1520593</_dlc_DocId>
    <_dlc_DocIdUrl xmlns="d45d37dd-cd1f-4df7-948e-508059892175">
      <Url>https://globalappsportal.sharepoint.com/sites/Hypatia/Servicios/_layouts/15/DocIdRedir.aspx?ID=ANU53TMXZPW3-1441578552-1520593</Url>
      <Description>ANU53TMXZPW3-1441578552-1520593</Description>
    </_dlc_DocIdUrl>
  </documentManagement>
</p:properties>
</file>

<file path=customXml/itemProps1.xml><?xml version="1.0" encoding="utf-8"?>
<ds:datastoreItem xmlns:ds="http://schemas.openxmlformats.org/officeDocument/2006/customXml" ds:itemID="{CA56B13D-E4B4-42C8-8347-5B785A7F832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01FA0BE-C34C-4F1E-9EAE-3B125C0FCD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D435D5-4C8A-409D-87C0-49793550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be8b1-8559-458d-8f58-0e0ba4632107"/>
    <ds:schemaRef ds:uri="d6b45008-351b-4aea-a9c9-179a62b777c8"/>
    <ds:schemaRef ds:uri="d45d37dd-cd1f-4df7-948e-508059892175"/>
    <ds:schemaRef ds:uri="d2a93d74-f6e3-48a0-863c-b69df431d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51E878-6BB9-4F83-9234-DC4573A2F855}">
  <ds:schemaRefs>
    <ds:schemaRef ds:uri="http://purl.org/dc/elements/1.1/"/>
    <ds:schemaRef ds:uri="d45d37dd-cd1f-4df7-948e-508059892175"/>
    <ds:schemaRef ds:uri="398be8b1-8559-458d-8f58-0e0ba4632107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2a93d74-f6e3-48a0-863c-b69df431d8ab"/>
    <ds:schemaRef ds:uri="d6b45008-351b-4aea-a9c9-179a62b777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3</vt:i4>
      </vt:variant>
    </vt:vector>
  </HeadingPairs>
  <TitlesOfParts>
    <vt:vector size="9" baseType="lpstr">
      <vt:lpstr>RESUM PUNTS</vt:lpstr>
      <vt:lpstr>imprès</vt:lpstr>
      <vt:lpstr>ràdio</vt:lpstr>
      <vt:lpstr>Full1</vt:lpstr>
      <vt:lpstr>exterior</vt:lpstr>
      <vt:lpstr>digitals</vt:lpstr>
      <vt:lpstr>exterior!Àrea_d'impressió</vt:lpstr>
      <vt:lpstr>imprès!Àrea_d'impressió</vt:lpstr>
      <vt:lpstr>ràdio!Àrea_d'impressió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2022-10-06T16:34:23Z</dcterms:created>
  <dcterms:modified xsi:type="dcterms:W3CDTF">2025-05-19T07:53:04Z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0x0101001773FDBDE07D8945BF8015905421CBCA008E7CFCB78FDF9647AED3E345CBF6D9D7</vt:lpwstr>
  </property>
  <property fmtid="{D5CDD505-2E9C-101B-9397-08002B2CF9AE}" pid="3" name="_dlc_DocIdItemGuid">
    <vt:lpwstr>7b4dc190-e762-477e-ae65-cafa3f8f9847</vt:lpwstr>
  </property>
  <property fmtid="{D5CDD505-2E9C-101B-9397-08002B2CF9AE}" pid="4" name="MediaServiceImageTags">
    <vt:lpwstr/>
  </property>
</Properties>
</file>