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10" yWindow="-110" windowWidth="19310" windowHeight="7160" tabRatio="524"/>
  </bookViews>
  <sheets>
    <sheet name="SENYLÀTICA ACCESSOS RPG" sheetId="11" r:id="rId1"/>
    <sheet name="Resum" sheetId="12" r:id="rId2"/>
    <sheet name="Càlcul pressupost" sheetId="13" r:id="rId3"/>
  </sheets>
  <definedNames>
    <definedName name="_xlnm.Print_Area" localSheetId="1">Resum!$A$1:$K$18</definedName>
    <definedName name="_xlnm.Print_Area" localSheetId="0">'SENYLÀTICA ACCESSOS RPG'!$A$1:$F$19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1" l="1"/>
  <c r="F12" i="11"/>
  <c r="A7" i="13"/>
  <c r="F9" i="11"/>
  <c r="A34" i="13" l="1"/>
  <c r="A30" i="13"/>
  <c r="A29" i="13"/>
  <c r="A28" i="13"/>
  <c r="A22" i="13"/>
  <c r="A21" i="13"/>
  <c r="A20" i="13"/>
  <c r="A19" i="13"/>
  <c r="A11" i="13"/>
  <c r="A10" i="13"/>
  <c r="A9" i="13"/>
  <c r="D7" i="11" l="1"/>
  <c r="C16" i="12" l="1"/>
  <c r="F16" i="12" s="1"/>
  <c r="F18" i="12" s="1"/>
  <c r="H16" i="12"/>
  <c r="K16" i="12" s="1"/>
  <c r="M16" i="12" s="1"/>
  <c r="F8" i="11"/>
  <c r="F7" i="11"/>
  <c r="F14" i="11" l="1"/>
  <c r="F17" i="11" l="1"/>
  <c r="F15" i="11" l="1"/>
  <c r="B10" i="13" s="1"/>
  <c r="F13" i="11"/>
  <c r="F11" i="11" l="1"/>
  <c r="B9" i="13" s="1"/>
  <c r="F6" i="11"/>
  <c r="B7" i="13" s="1"/>
  <c r="F19" i="11" l="1"/>
  <c r="B19" i="13" l="1"/>
  <c r="B11" i="13"/>
  <c r="F21" i="11"/>
  <c r="B21" i="13" s="1"/>
  <c r="F20" i="11"/>
  <c r="B20" i="13" s="1"/>
  <c r="F22" i="11" l="1"/>
  <c r="F23" i="11" l="1"/>
  <c r="B28" i="13"/>
  <c r="B22" i="13"/>
  <c r="B34" i="13"/>
  <c r="F24" i="11" l="1"/>
  <c r="B30" i="13" s="1"/>
  <c r="B29" i="13"/>
  <c r="B35" i="13"/>
  <c r="B36" i="13" s="1"/>
</calcChain>
</file>

<file path=xl/sharedStrings.xml><?xml version="1.0" encoding="utf-8"?>
<sst xmlns="http://schemas.openxmlformats.org/spreadsheetml/2006/main" count="178" uniqueCount="97">
  <si>
    <t>Amidament</t>
  </si>
  <si>
    <t>Descripció</t>
  </si>
  <si>
    <t>Unitat</t>
  </si>
  <si>
    <t>nº</t>
  </si>
  <si>
    <t>Ubicació</t>
  </si>
  <si>
    <t>Import</t>
  </si>
  <si>
    <t>Núm. Ordre</t>
  </si>
  <si>
    <t>UT</t>
  </si>
  <si>
    <t>Concepte</t>
  </si>
  <si>
    <t>Preu/ut</t>
  </si>
  <si>
    <t>Ut</t>
  </si>
  <si>
    <t>Preu part. ESTIMAT</t>
  </si>
  <si>
    <t>01.03</t>
  </si>
  <si>
    <t>02.01</t>
  </si>
  <si>
    <t>02.03</t>
  </si>
  <si>
    <t>02.04</t>
  </si>
  <si>
    <t>02.06</t>
  </si>
  <si>
    <t>PA</t>
  </si>
  <si>
    <t>m2</t>
  </si>
  <si>
    <t>02.05</t>
  </si>
  <si>
    <t>01.02</t>
  </si>
  <si>
    <t>AMIDAMENTS SENYALÈTICA ACCESSOS COMISSARIA GIRONA</t>
  </si>
  <si>
    <t>REGIÓ POLICIAL DE GIRONA</t>
  </si>
  <si>
    <t>Retirada de l'element identificador existents fins a abocador autoritzat</t>
  </si>
  <si>
    <t xml:space="preserve">Tall i retirada de la bandera existent fins a abocador autoritzat </t>
  </si>
  <si>
    <t>Reparació del paviment existent si hi hagués algún desperfecte o el cas de canvi d'ubicació de la bandera</t>
  </si>
  <si>
    <t xml:space="preserve">Rasa a mínim 60cm per passar un tub corruga de polietilè de 40mm per passar fil elèctric de 1,5mm². Instal·lació del fil anirà del quadre elèctric a la posició de la bandera, al circuit hi haurà també un magnetotèrmic i un diferencial de 10A. </t>
  </si>
  <si>
    <t xml:space="preserve">Subministrament i instal·lació d’ una placa de 600x600mm formada per:
P Indicador en planxa d’acer esmaltat al foc a 850ºC o alumini oxilacat, retolació mitjançant serigrafia amb tintes de dos components amb quatre plegaments a 90º de 20mm SMP Marc format de perfils angulars de 20x20x2mm d’acer laminat en fred i galvanitzats. El marc se subjecta al parament vertical amb cargols de cabota plana, tacs de PVC i volanderes separadors d’acer. L’indicador P se subjecta al marc SMP amb cargols sisavats i volanderes de tefló.
</t>
  </si>
  <si>
    <t>Subministrament de màstil bandera doble format per tub d'acer inox prepolit AISI 316 d-150mm, i de 4700mm d'alçada. Amb banderola superior de 700 x 2000mm fabricada en alumini conformat en volum, pintat. A 2 cares, frontals en alumini menys cos inferior en policarbonat curvat retolats amb adhesiu transl.lúcid a 1 color de gamma. Il.luminació interior amb leds blancs d'alta lluminositat i fonts d'alimentació. Inclosos transport i mitjans auxiliars per a la seva col·locació.</t>
  </si>
  <si>
    <t>Subministrament de màstil bandera format per tub d'acer inox prepolit AISI 316 d-150mm, i de 4700mm d'alçada. Amb banderola superior de 700 x 2000mm fabricada en alumini conformat en volum, pintat. A 2 cares, frontals en alumini menys cos inferior en policarbonat curvat retolats amb adhesiu transl.lúcid a 1 color de gamma. Il.luminació interior amb leds blancs d'alta lluminositat i fonts d'alimentació. Inclosos transport i mitjans auxiliars per a la seva col·locació.</t>
  </si>
  <si>
    <t>Despeses Generals (13%)</t>
  </si>
  <si>
    <t>Benefici Industrial (6 %)</t>
  </si>
  <si>
    <t>Element Identificador adossat porta accés</t>
  </si>
  <si>
    <t>Ripollès</t>
  </si>
  <si>
    <t>reubicar?</t>
  </si>
  <si>
    <t>substitució</t>
  </si>
  <si>
    <t>Ripoll</t>
  </si>
  <si>
    <t>Garrotxa</t>
  </si>
  <si>
    <t>Olot</t>
  </si>
  <si>
    <t>Lot 5</t>
  </si>
  <si>
    <t>Alt Empordà</t>
  </si>
  <si>
    <t>reubicar / nova instal en façana</t>
  </si>
  <si>
    <t>Figueres</t>
  </si>
  <si>
    <t>Policia Local?</t>
  </si>
  <si>
    <t>substituir</t>
  </si>
  <si>
    <t>amb Policia Local</t>
  </si>
  <si>
    <t>L'escala</t>
  </si>
  <si>
    <t>Roses</t>
  </si>
  <si>
    <t>Lot 4</t>
  </si>
  <si>
    <t>Baix Empordà</t>
  </si>
  <si>
    <t>no n'hi ha</t>
  </si>
  <si>
    <t>Sant Feliu de Guíxols</t>
  </si>
  <si>
    <t>Palafrugell</t>
  </si>
  <si>
    <t>La Bisbal d'Empordà</t>
  </si>
  <si>
    <t>Lot 3</t>
  </si>
  <si>
    <t>La Selva</t>
  </si>
  <si>
    <t>Santa Coloma de Farners</t>
  </si>
  <si>
    <t>Lloret de mar</t>
  </si>
  <si>
    <t>Blanes</t>
  </si>
  <si>
    <t>Lot 2</t>
  </si>
  <si>
    <t>Gironès</t>
  </si>
  <si>
    <t>substituïr</t>
  </si>
  <si>
    <t>Paviment de panot</t>
  </si>
  <si>
    <t>ART Girona</t>
  </si>
  <si>
    <t>reubicar</t>
  </si>
  <si>
    <t>nou</t>
  </si>
  <si>
    <t>Comissaria Vista Alegre</t>
  </si>
  <si>
    <t>Lot 1</t>
  </si>
  <si>
    <t>L'escala amb policia local</t>
  </si>
  <si>
    <t>TOTAL</t>
  </si>
  <si>
    <t>doble</t>
  </si>
  <si>
    <t xml:space="preserve">Substitució de la placa de la façana on està situat l'element tipus bandera. EIA s'hauria de portar un punt de llum. </t>
  </si>
  <si>
    <t>No tocar</t>
  </si>
  <si>
    <t>Comarca</t>
  </si>
  <si>
    <t>Façana</t>
  </si>
  <si>
    <t>Bandera</t>
  </si>
  <si>
    <t>EMPLAÇAMENT</t>
  </si>
  <si>
    <t>Implicacions</t>
  </si>
  <si>
    <t>Tipus RÈTOL</t>
  </si>
  <si>
    <t>Tipus BANDERA</t>
  </si>
  <si>
    <t>RESUM</t>
  </si>
  <si>
    <t>Banderes</t>
  </si>
  <si>
    <t>Àmbit d'actuació</t>
  </si>
  <si>
    <t>PEM</t>
  </si>
  <si>
    <t>PRESSUPOST DE LICITACIÓ IVA EXCLÒS</t>
  </si>
  <si>
    <t>Pressupost de licitació (IVA exclòs)</t>
  </si>
  <si>
    <t>Pressupost de licitació (IVA inclòs)</t>
  </si>
  <si>
    <t>IVA (21 %)</t>
  </si>
  <si>
    <t>PRESSUPOST DE LICITACIÓ IVA INCLÒS</t>
  </si>
  <si>
    <t>VALOR ESTIMAT DEL CONTRACTE</t>
  </si>
  <si>
    <t>Modificaió (20%)</t>
  </si>
  <si>
    <t>PRESSUPOST D'EXECUCIÓ MATERIAL PER CAPITOLS</t>
  </si>
  <si>
    <t xml:space="preserve">Fonamentació </t>
  </si>
  <si>
    <t>VEC</t>
  </si>
  <si>
    <t>Obra</t>
  </si>
  <si>
    <t>Subministrament</t>
  </si>
  <si>
    <t>Fonamentació, instal·lacions i reparacions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</si>
</sst>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8"/>
      <color rgb="FFC00000"/>
      <name val="Calibri"/>
      <family val="2"/>
    </font>
    <font>
      <sz val="18"/>
      <color rgb="FF000000"/>
      <name val="Calibri"/>
      <family val="2"/>
    </font>
    <font>
      <b/>
      <sz val="12"/>
      <color rgb="FFC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80808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FFFFFF"/>
      <name val="Gadugi"/>
      <family val="2"/>
    </font>
    <font>
      <sz val="9"/>
      <name val="Gadugi"/>
      <family val="2"/>
    </font>
    <font>
      <sz val="10"/>
      <name val="Gadugi"/>
      <family val="2"/>
    </font>
    <font>
      <b/>
      <sz val="11"/>
      <color rgb="FFC00000"/>
      <name val="Calibri"/>
      <family val="2"/>
    </font>
    <font>
      <sz val="9"/>
      <color rgb="FF000000"/>
      <name val="Gadugi"/>
      <family val="2"/>
    </font>
    <font>
      <b/>
      <sz val="10"/>
      <name val="Gadug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i/>
      <sz val="8"/>
      <color theme="1" tint="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00">
    <xf numFmtId="0" fontId="0" fillId="0" borderId="0" xfId="0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right" vertical="top"/>
    </xf>
    <xf numFmtId="2" fontId="6" fillId="0" borderId="0" xfId="0" applyNumberFormat="1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1" fillId="0" borderId="0" xfId="0" applyFont="1" applyFill="1" applyBorder="1"/>
    <xf numFmtId="0" fontId="9" fillId="0" borderId="0" xfId="0" applyFont="1" applyFill="1" applyBorder="1" applyAlignment="1">
      <alignment horizontal="left" vertical="top"/>
    </xf>
    <xf numFmtId="2" fontId="9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/>
    </xf>
    <xf numFmtId="15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2" fontId="14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4" fontId="6" fillId="0" borderId="0" xfId="0" applyNumberFormat="1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top"/>
    </xf>
    <xf numFmtId="0" fontId="19" fillId="0" borderId="2" xfId="0" applyFont="1" applyFill="1" applyBorder="1" applyAlignment="1">
      <alignment horizontal="center" vertical="top"/>
    </xf>
    <xf numFmtId="2" fontId="18" fillId="0" borderId="2" xfId="0" applyNumberFormat="1" applyFont="1" applyFill="1" applyBorder="1" applyAlignment="1">
      <alignment vertical="top"/>
    </xf>
    <xf numFmtId="0" fontId="0" fillId="0" borderId="0" xfId="0" applyAlignment="1">
      <alignment horizontal="center"/>
    </xf>
    <xf numFmtId="0" fontId="16" fillId="2" borderId="0" xfId="0" applyFont="1" applyFill="1" applyAlignment="1"/>
    <xf numFmtId="0" fontId="20" fillId="0" borderId="0" xfId="0" applyFont="1" applyAlignment="1">
      <alignment horizontal="left"/>
    </xf>
    <xf numFmtId="0" fontId="0" fillId="0" borderId="0" xfId="0" applyAlignme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0" fillId="3" borderId="0" xfId="0" applyFill="1" applyAlignment="1"/>
    <xf numFmtId="0" fontId="0" fillId="4" borderId="0" xfId="0" applyFill="1" applyAlignment="1"/>
    <xf numFmtId="0" fontId="0" fillId="5" borderId="0" xfId="0" applyFill="1" applyAlignment="1"/>
    <xf numFmtId="0" fontId="0" fillId="6" borderId="0" xfId="0" applyFill="1" applyAlignment="1"/>
    <xf numFmtId="0" fontId="21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2" fillId="0" borderId="0" xfId="0" applyNumberFormat="1" applyFont="1" applyAlignment="1"/>
    <xf numFmtId="0" fontId="23" fillId="0" borderId="0" xfId="0" applyFont="1" applyAlignment="1">
      <alignment horizontal="center"/>
    </xf>
    <xf numFmtId="0" fontId="24" fillId="0" borderId="0" xfId="0" applyFont="1" applyAlignment="1"/>
    <xf numFmtId="164" fontId="25" fillId="0" borderId="0" xfId="0" applyNumberFormat="1" applyFont="1" applyAlignment="1"/>
    <xf numFmtId="0" fontId="23" fillId="0" borderId="0" xfId="0" applyFont="1" applyAlignment="1"/>
    <xf numFmtId="0" fontId="26" fillId="0" borderId="0" xfId="0" applyFont="1" applyFill="1" applyAlignment="1">
      <alignment horizontal="left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0" fillId="0" borderId="0" xfId="0" applyAlignment="1">
      <alignment vertical="top"/>
    </xf>
    <xf numFmtId="0" fontId="28" fillId="7" borderId="0" xfId="0" applyFont="1" applyFill="1" applyAlignment="1">
      <alignment vertical="top" wrapText="1"/>
    </xf>
    <xf numFmtId="0" fontId="8" fillId="0" borderId="0" xfId="0" applyFont="1" applyFill="1" applyBorder="1" applyAlignment="1">
      <alignment vertical="top"/>
    </xf>
    <xf numFmtId="2" fontId="8" fillId="0" borderId="0" xfId="0" applyNumberFormat="1" applyFont="1" applyFill="1" applyBorder="1" applyAlignment="1">
      <alignment vertical="top"/>
    </xf>
    <xf numFmtId="0" fontId="29" fillId="0" borderId="0" xfId="0" applyFont="1" applyFill="1" applyBorder="1"/>
    <xf numFmtId="0" fontId="19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/>
    </xf>
    <xf numFmtId="2" fontId="19" fillId="0" borderId="0" xfId="0" applyNumberFormat="1" applyFont="1" applyFill="1" applyBorder="1" applyAlignment="1">
      <alignment vertical="top"/>
    </xf>
    <xf numFmtId="0" fontId="0" fillId="0" borderId="0" xfId="0" applyFill="1" applyAlignment="1"/>
    <xf numFmtId="0" fontId="16" fillId="0" borderId="0" xfId="0" applyFont="1" applyFill="1" applyAlignment="1"/>
    <xf numFmtId="0" fontId="31" fillId="0" borderId="0" xfId="0" applyFont="1"/>
    <xf numFmtId="164" fontId="15" fillId="0" borderId="0" xfId="0" applyNumberFormat="1" applyFont="1" applyFill="1" applyBorder="1" applyAlignment="1">
      <alignment horizontal="center" vertical="top"/>
    </xf>
    <xf numFmtId="164" fontId="12" fillId="0" borderId="0" xfId="0" applyNumberFormat="1" applyFont="1" applyFill="1" applyBorder="1" applyAlignment="1">
      <alignment horizontal="center" vertical="top"/>
    </xf>
    <xf numFmtId="164" fontId="18" fillId="0" borderId="3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vertical="top"/>
    </xf>
    <xf numFmtId="164" fontId="19" fillId="0" borderId="0" xfId="0" applyNumberFormat="1" applyFont="1" applyFill="1" applyBorder="1" applyAlignment="1">
      <alignment vertical="top"/>
    </xf>
    <xf numFmtId="0" fontId="31" fillId="0" borderId="9" xfId="0" applyFont="1" applyBorder="1"/>
    <xf numFmtId="0" fontId="32" fillId="0" borderId="8" xfId="0" applyFont="1" applyFill="1" applyBorder="1" applyAlignment="1">
      <alignment horizontal="left" vertical="center"/>
    </xf>
    <xf numFmtId="0" fontId="33" fillId="0" borderId="10" xfId="1" quotePrefix="1" applyFont="1" applyBorder="1"/>
    <xf numFmtId="164" fontId="31" fillId="0" borderId="10" xfId="0" applyNumberFormat="1" applyFont="1" applyBorder="1"/>
    <xf numFmtId="0" fontId="31" fillId="0" borderId="10" xfId="0" applyFont="1" applyBorder="1"/>
    <xf numFmtId="0" fontId="31" fillId="0" borderId="11" xfId="0" applyFont="1" applyBorder="1"/>
    <xf numFmtId="164" fontId="31" fillId="0" borderId="11" xfId="0" applyNumberFormat="1" applyFont="1" applyBorder="1"/>
    <xf numFmtId="0" fontId="31" fillId="0" borderId="12" xfId="0" applyFont="1" applyBorder="1"/>
    <xf numFmtId="164" fontId="31" fillId="0" borderId="12" xfId="0" applyNumberFormat="1" applyFont="1" applyBorder="1"/>
    <xf numFmtId="0" fontId="32" fillId="8" borderId="7" xfId="0" applyFont="1" applyFill="1" applyBorder="1" applyAlignment="1">
      <alignment horizontal="left" vertical="center"/>
    </xf>
    <xf numFmtId="0" fontId="32" fillId="8" borderId="7" xfId="0" applyFont="1" applyFill="1" applyBorder="1" applyAlignment="1">
      <alignment horizontal="right" vertical="center"/>
    </xf>
    <xf numFmtId="0" fontId="34" fillId="8" borderId="7" xfId="0" applyFont="1" applyFill="1" applyBorder="1"/>
    <xf numFmtId="164" fontId="34" fillId="8" borderId="7" xfId="0" applyNumberFormat="1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27" fillId="7" borderId="0" xfId="0" applyFont="1" applyFill="1" applyAlignment="1">
      <alignment horizontal="center" vertical="top" wrapText="1"/>
    </xf>
    <xf numFmtId="0" fontId="33" fillId="8" borderId="8" xfId="0" applyFont="1" applyFill="1" applyBorder="1" applyAlignment="1">
      <alignment horizontal="left" vertical="center"/>
    </xf>
    <xf numFmtId="0" fontId="33" fillId="8" borderId="9" xfId="0" applyFont="1" applyFill="1" applyBorder="1" applyAlignment="1">
      <alignment horizontal="left" vertical="center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Normal="100" workbookViewId="0">
      <selection activeCell="G7" sqref="G7"/>
    </sheetView>
  </sheetViews>
  <sheetFormatPr defaultRowHeight="14.5" x14ac:dyDescent="0.35"/>
  <cols>
    <col min="1" max="1" width="7.453125" style="11" customWidth="1"/>
    <col min="2" max="2" width="3.81640625" style="8" customWidth="1"/>
    <col min="3" max="3" width="34.54296875" style="88" customWidth="1"/>
    <col min="4" max="4" width="8" style="6" customWidth="1"/>
    <col min="5" max="5" width="8.7265625" style="12" customWidth="1"/>
    <col min="6" max="6" width="13.453125" style="8" customWidth="1"/>
    <col min="7" max="7" width="29.26953125" style="8" customWidth="1"/>
    <col min="8" max="8" width="55.54296875" customWidth="1"/>
    <col min="9" max="9" width="53.26953125" customWidth="1"/>
  </cols>
  <sheetData>
    <row r="1" spans="1:9" s="1" customFormat="1" ht="30" customHeight="1" x14ac:dyDescent="0.35">
      <c r="A1" s="14" t="s">
        <v>21</v>
      </c>
      <c r="B1" s="13"/>
      <c r="C1" s="86"/>
      <c r="D1" s="13"/>
      <c r="E1" s="13"/>
      <c r="F1" s="13"/>
      <c r="G1" s="13"/>
    </row>
    <row r="2" spans="1:9" s="2" customFormat="1" ht="20.149999999999999" customHeight="1" x14ac:dyDescent="0.35">
      <c r="A2" s="20" t="s">
        <v>22</v>
      </c>
      <c r="B2" s="14"/>
      <c r="C2" s="87"/>
      <c r="D2" s="14"/>
      <c r="E2" s="14"/>
      <c r="F2" s="21"/>
      <c r="G2" s="21"/>
    </row>
    <row r="3" spans="1:9" ht="15" thickBot="1" x14ac:dyDescent="0.4">
      <c r="A3" s="4"/>
      <c r="B3" s="5"/>
      <c r="E3" s="7"/>
      <c r="F3" s="5"/>
      <c r="G3" s="5"/>
    </row>
    <row r="4" spans="1:9" s="9" customFormat="1" ht="23.5" thickBot="1" x14ac:dyDescent="0.4">
      <c r="A4" s="27" t="s">
        <v>6</v>
      </c>
      <c r="B4" s="24" t="s">
        <v>7</v>
      </c>
      <c r="C4" s="89" t="s">
        <v>8</v>
      </c>
      <c r="D4" s="25" t="s">
        <v>0</v>
      </c>
      <c r="E4" s="26" t="s">
        <v>9</v>
      </c>
      <c r="F4" s="29" t="s">
        <v>11</v>
      </c>
      <c r="G4" s="32"/>
    </row>
    <row r="5" spans="1:9" s="10" customFormat="1" ht="13" x14ac:dyDescent="0.3">
      <c r="A5" s="16" t="s">
        <v>3</v>
      </c>
      <c r="B5" s="17" t="s">
        <v>2</v>
      </c>
      <c r="C5" s="90" t="s">
        <v>1</v>
      </c>
      <c r="D5" s="18" t="s">
        <v>4</v>
      </c>
      <c r="E5" s="18" t="s">
        <v>0</v>
      </c>
      <c r="F5" s="17" t="s">
        <v>5</v>
      </c>
      <c r="G5" s="17"/>
    </row>
    <row r="6" spans="1:9" s="10" customFormat="1" ht="19.5" customHeight="1" x14ac:dyDescent="0.3">
      <c r="A6" s="93" t="s">
        <v>96</v>
      </c>
      <c r="B6" s="93"/>
      <c r="C6" s="93"/>
      <c r="D6" s="18"/>
      <c r="E6" s="18"/>
      <c r="F6" s="68">
        <f>SUM(F7:F10)</f>
        <v>24900</v>
      </c>
      <c r="G6" s="28"/>
    </row>
    <row r="7" spans="1:9" s="3" customFormat="1" ht="45" customHeight="1" x14ac:dyDescent="0.35">
      <c r="A7" s="22" t="s">
        <v>13</v>
      </c>
      <c r="B7" s="22" t="s">
        <v>17</v>
      </c>
      <c r="C7" s="15" t="s">
        <v>25</v>
      </c>
      <c r="D7" s="28">
        <f>(D8+(6*6*5))</f>
        <v>380</v>
      </c>
      <c r="E7" s="28">
        <v>45</v>
      </c>
      <c r="F7" s="69">
        <f>SUM(D7*E7)</f>
        <v>17100</v>
      </c>
      <c r="G7" s="28"/>
    </row>
    <row r="8" spans="1:9" s="3" customFormat="1" ht="95.25" customHeight="1" x14ac:dyDescent="0.35">
      <c r="A8" s="22" t="s">
        <v>14</v>
      </c>
      <c r="B8" s="22" t="s">
        <v>18</v>
      </c>
      <c r="C8" s="15" t="s">
        <v>26</v>
      </c>
      <c r="D8" s="28">
        <v>200</v>
      </c>
      <c r="E8" s="28">
        <v>30</v>
      </c>
      <c r="F8" s="69">
        <f t="shared" ref="F8:F9" si="0">SUM(D8*E8)</f>
        <v>6000</v>
      </c>
      <c r="G8" s="28"/>
    </row>
    <row r="9" spans="1:9" s="3" customFormat="1" ht="24" customHeight="1" x14ac:dyDescent="0.35">
      <c r="A9" s="22" t="s">
        <v>15</v>
      </c>
      <c r="B9" s="22"/>
      <c r="C9" s="15" t="s">
        <v>92</v>
      </c>
      <c r="D9" s="28">
        <v>3</v>
      </c>
      <c r="E9" s="28">
        <v>600</v>
      </c>
      <c r="F9" s="69">
        <f t="shared" si="0"/>
        <v>1800</v>
      </c>
      <c r="G9" s="28"/>
    </row>
    <row r="10" spans="1:9" s="10" customFormat="1" ht="20.5" customHeight="1" x14ac:dyDescent="0.3">
      <c r="A10" s="30"/>
      <c r="B10" s="22"/>
      <c r="C10" s="15"/>
      <c r="D10" s="28"/>
      <c r="E10" s="28"/>
      <c r="F10" s="69"/>
      <c r="G10" s="28"/>
    </row>
    <row r="11" spans="1:9" s="3" customFormat="1" ht="18.75" customHeight="1" x14ac:dyDescent="0.35">
      <c r="A11" s="93" t="s">
        <v>81</v>
      </c>
      <c r="B11" s="93"/>
      <c r="C11" s="93"/>
      <c r="D11" s="28"/>
      <c r="E11" s="28"/>
      <c r="F11" s="68">
        <f>SUM(F12:F14)</f>
        <v>127400</v>
      </c>
      <c r="G11" s="28"/>
    </row>
    <row r="12" spans="1:9" s="3" customFormat="1" ht="30.75" customHeight="1" x14ac:dyDescent="0.35">
      <c r="A12" s="30" t="s">
        <v>20</v>
      </c>
      <c r="B12" s="22" t="s">
        <v>18</v>
      </c>
      <c r="C12" s="15" t="s">
        <v>24</v>
      </c>
      <c r="D12" s="28">
        <v>11</v>
      </c>
      <c r="E12" s="28">
        <v>1500</v>
      </c>
      <c r="F12" s="69">
        <f t="shared" ref="F12" si="1">SUM(D12*E12)</f>
        <v>16500</v>
      </c>
      <c r="G12" s="28"/>
    </row>
    <row r="13" spans="1:9" s="3" customFormat="1" ht="173.25" customHeight="1" x14ac:dyDescent="0.35">
      <c r="A13" s="22" t="s">
        <v>15</v>
      </c>
      <c r="B13" s="22" t="s">
        <v>10</v>
      </c>
      <c r="C13" s="15" t="s">
        <v>29</v>
      </c>
      <c r="D13" s="28">
        <v>10</v>
      </c>
      <c r="E13" s="28">
        <v>9700</v>
      </c>
      <c r="F13" s="69">
        <f t="shared" ref="F13:F17" si="2">SUM(D13*E13)</f>
        <v>97000</v>
      </c>
      <c r="G13" s="28"/>
      <c r="I13" s="31"/>
    </row>
    <row r="14" spans="1:9" s="3" customFormat="1" ht="186" customHeight="1" x14ac:dyDescent="0.35">
      <c r="A14" s="22" t="s">
        <v>19</v>
      </c>
      <c r="B14" s="22" t="s">
        <v>10</v>
      </c>
      <c r="C14" s="15" t="s">
        <v>28</v>
      </c>
      <c r="D14" s="28">
        <v>1</v>
      </c>
      <c r="E14" s="28">
        <v>13900</v>
      </c>
      <c r="F14" s="69">
        <f t="shared" ref="F14" si="3">SUM(D14*E14)</f>
        <v>13900</v>
      </c>
      <c r="G14" s="28"/>
      <c r="I14" s="31"/>
    </row>
    <row r="15" spans="1:9" s="3" customFormat="1" ht="23.25" customHeight="1" x14ac:dyDescent="0.35">
      <c r="A15" s="93" t="s">
        <v>32</v>
      </c>
      <c r="B15" s="93"/>
      <c r="C15" s="93"/>
      <c r="D15" s="28"/>
      <c r="E15" s="28"/>
      <c r="F15" s="68">
        <f>SUM(F16:F18)</f>
        <v>1860</v>
      </c>
      <c r="I15" s="31"/>
    </row>
    <row r="16" spans="1:9" s="3" customFormat="1" ht="34.5" customHeight="1" x14ac:dyDescent="0.35">
      <c r="A16" s="30" t="s">
        <v>12</v>
      </c>
      <c r="B16" s="22" t="s">
        <v>18</v>
      </c>
      <c r="C16" s="15" t="s">
        <v>23</v>
      </c>
      <c r="D16" s="28">
        <v>2</v>
      </c>
      <c r="E16" s="28">
        <v>260</v>
      </c>
      <c r="F16" s="69">
        <f t="shared" ref="F16" si="4">SUM(D16*E16)</f>
        <v>520</v>
      </c>
      <c r="I16" s="31"/>
    </row>
    <row r="17" spans="1:9" s="3" customFormat="1" ht="156.75" customHeight="1" x14ac:dyDescent="0.35">
      <c r="A17" s="22" t="s">
        <v>16</v>
      </c>
      <c r="B17" s="22" t="s">
        <v>10</v>
      </c>
      <c r="C17" s="15" t="s">
        <v>27</v>
      </c>
      <c r="D17" s="28">
        <v>2</v>
      </c>
      <c r="E17" s="28">
        <v>670</v>
      </c>
      <c r="F17" s="69">
        <f t="shared" si="2"/>
        <v>1340</v>
      </c>
      <c r="G17" s="28"/>
      <c r="I17" s="31"/>
    </row>
    <row r="18" spans="1:9" s="10" customFormat="1" ht="20.5" customHeight="1" thickBot="1" x14ac:dyDescent="0.35">
      <c r="A18" s="30"/>
      <c r="B18" s="22"/>
      <c r="C18" s="15"/>
      <c r="D18" s="28"/>
      <c r="E18" s="28"/>
      <c r="F18" s="69"/>
      <c r="G18" s="28"/>
      <c r="I18" s="31"/>
    </row>
    <row r="19" spans="1:9" ht="15" thickBot="1" x14ac:dyDescent="0.4">
      <c r="A19" s="94" t="s">
        <v>83</v>
      </c>
      <c r="B19" s="95"/>
      <c r="C19" s="96"/>
      <c r="D19" s="34"/>
      <c r="E19" s="35"/>
      <c r="F19" s="70">
        <f>F11+F6+F15</f>
        <v>154160</v>
      </c>
      <c r="G19" s="33"/>
      <c r="H19" s="3"/>
      <c r="I19" s="31"/>
    </row>
    <row r="20" spans="1:9" x14ac:dyDescent="0.35">
      <c r="A20" s="10" t="s">
        <v>30</v>
      </c>
      <c r="B20" s="23"/>
      <c r="C20" s="91"/>
      <c r="D20" s="19"/>
      <c r="E20" s="60"/>
      <c r="F20" s="71">
        <f>F19*0.13</f>
        <v>20040.8</v>
      </c>
    </row>
    <row r="21" spans="1:9" x14ac:dyDescent="0.35">
      <c r="A21" s="59" t="s">
        <v>31</v>
      </c>
      <c r="B21" s="23"/>
      <c r="C21" s="91"/>
      <c r="D21" s="19"/>
      <c r="E21" s="60"/>
      <c r="F21" s="71">
        <f>F19*0.06</f>
        <v>9249.6</v>
      </c>
    </row>
    <row r="22" spans="1:9" x14ac:dyDescent="0.35">
      <c r="A22" s="61" t="s">
        <v>85</v>
      </c>
      <c r="B22" s="62"/>
      <c r="C22" s="92"/>
      <c r="D22" s="63"/>
      <c r="E22" s="64"/>
      <c r="F22" s="72">
        <f>SUM(F19:F21)</f>
        <v>183450.4</v>
      </c>
    </row>
    <row r="23" spans="1:9" x14ac:dyDescent="0.35">
      <c r="A23" s="59" t="s">
        <v>87</v>
      </c>
      <c r="B23" s="23"/>
      <c r="C23" s="91"/>
      <c r="D23" s="19"/>
      <c r="E23" s="60"/>
      <c r="F23" s="71">
        <f>F22*0.21</f>
        <v>38524.583999999995</v>
      </c>
    </row>
    <row r="24" spans="1:9" x14ac:dyDescent="0.35">
      <c r="A24" s="61" t="s">
        <v>86</v>
      </c>
      <c r="B24" s="62"/>
      <c r="C24" s="92"/>
      <c r="D24" s="63"/>
      <c r="E24" s="64"/>
      <c r="F24" s="72">
        <f>SUM(F22:F23)</f>
        <v>221974.984</v>
      </c>
    </row>
    <row r="25" spans="1:9" x14ac:dyDescent="0.35">
      <c r="D25" s="19"/>
    </row>
    <row r="26" spans="1:9" x14ac:dyDescent="0.35">
      <c r="D26" s="19"/>
    </row>
  </sheetData>
  <mergeCells count="4">
    <mergeCell ref="A6:C6"/>
    <mergeCell ref="A11:C11"/>
    <mergeCell ref="A19:C19"/>
    <mergeCell ref="A15:C15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115" zoomScaleNormal="115" workbookViewId="0">
      <selection activeCell="O42" sqref="O42"/>
    </sheetView>
  </sheetViews>
  <sheetFormatPr defaultRowHeight="14.5" x14ac:dyDescent="0.35"/>
  <cols>
    <col min="1" max="1" width="15.453125" bestFit="1" customWidth="1"/>
    <col min="2" max="2" width="2.54296875" style="36" customWidth="1"/>
    <col min="3" max="3" width="8.7265625" style="36" customWidth="1"/>
    <col min="4" max="4" width="8.7265625" customWidth="1"/>
    <col min="5" max="6" width="12.26953125" customWidth="1"/>
    <col min="7" max="7" width="2.54296875" customWidth="1"/>
    <col min="8" max="8" width="8.7265625" style="36" customWidth="1"/>
    <col min="9" max="9" width="8.7265625" customWidth="1"/>
    <col min="10" max="10" width="12.26953125" customWidth="1"/>
    <col min="11" max="11" width="10.26953125" customWidth="1"/>
    <col min="12" max="12" width="8.7265625" customWidth="1"/>
    <col min="16" max="16" width="61" customWidth="1"/>
  </cols>
  <sheetData>
    <row r="1" spans="1:16" s="57" customFormat="1" ht="21" customHeight="1" x14ac:dyDescent="0.35">
      <c r="A1" s="58" t="s">
        <v>80</v>
      </c>
      <c r="C1" s="97" t="s">
        <v>79</v>
      </c>
      <c r="D1" s="97"/>
      <c r="E1" s="97"/>
      <c r="F1" s="97"/>
      <c r="H1" s="97" t="s">
        <v>78</v>
      </c>
      <c r="I1" s="97"/>
      <c r="J1" s="97"/>
      <c r="K1" s="97"/>
      <c r="P1" s="57" t="s">
        <v>77</v>
      </c>
    </row>
    <row r="2" spans="1:16" s="55" customFormat="1" x14ac:dyDescent="0.35">
      <c r="A2" s="55" t="s">
        <v>76</v>
      </c>
      <c r="C2" s="56" t="s">
        <v>75</v>
      </c>
      <c r="H2" s="56" t="s">
        <v>74</v>
      </c>
      <c r="M2" s="55" t="s">
        <v>73</v>
      </c>
    </row>
    <row r="3" spans="1:16" s="39" customFormat="1" x14ac:dyDescent="0.35">
      <c r="A3" s="42" t="s">
        <v>66</v>
      </c>
      <c r="B3" s="36"/>
      <c r="C3" s="47">
        <v>0</v>
      </c>
      <c r="D3" s="48" t="s">
        <v>65</v>
      </c>
      <c r="E3" s="41"/>
      <c r="F3" s="47"/>
      <c r="H3" s="47">
        <v>0</v>
      </c>
      <c r="I3" s="38" t="s">
        <v>72</v>
      </c>
      <c r="J3" s="47"/>
      <c r="K3" s="47"/>
      <c r="M3" s="38" t="s">
        <v>60</v>
      </c>
      <c r="N3" s="65"/>
      <c r="P3" s="54" t="s">
        <v>71</v>
      </c>
    </row>
    <row r="4" spans="1:16" s="39" customFormat="1" x14ac:dyDescent="0.35">
      <c r="A4" s="42" t="s">
        <v>63</v>
      </c>
      <c r="B4" s="36"/>
      <c r="C4" s="40">
        <v>1</v>
      </c>
      <c r="D4" s="41" t="s">
        <v>35</v>
      </c>
      <c r="E4" s="41" t="s">
        <v>62</v>
      </c>
      <c r="F4" s="40"/>
      <c r="H4" s="40">
        <v>0</v>
      </c>
      <c r="I4" s="38" t="s">
        <v>61</v>
      </c>
      <c r="J4" s="41"/>
      <c r="K4" s="40"/>
      <c r="M4" s="38" t="s">
        <v>60</v>
      </c>
      <c r="N4" s="65"/>
    </row>
    <row r="5" spans="1:16" s="39" customFormat="1" x14ac:dyDescent="0.35">
      <c r="A5" s="42" t="s">
        <v>58</v>
      </c>
      <c r="B5" s="36"/>
      <c r="C5" s="40">
        <v>1</v>
      </c>
      <c r="D5" s="41" t="s">
        <v>50</v>
      </c>
      <c r="E5" s="41"/>
      <c r="F5" s="40"/>
      <c r="H5" s="40">
        <v>1</v>
      </c>
      <c r="I5" s="38" t="s">
        <v>41</v>
      </c>
      <c r="J5" s="40"/>
      <c r="K5" s="40"/>
      <c r="M5" s="38" t="s">
        <v>55</v>
      </c>
      <c r="N5" s="65"/>
    </row>
    <row r="6" spans="1:16" s="39" customFormat="1" x14ac:dyDescent="0.35">
      <c r="A6" s="42" t="s">
        <v>57</v>
      </c>
      <c r="B6" s="36"/>
      <c r="C6" s="40">
        <v>1</v>
      </c>
      <c r="D6" s="41" t="s">
        <v>35</v>
      </c>
      <c r="E6" s="41"/>
      <c r="F6" s="40"/>
      <c r="H6" s="40">
        <v>0</v>
      </c>
      <c r="I6" s="38" t="s">
        <v>64</v>
      </c>
      <c r="J6" s="40"/>
      <c r="K6" s="40"/>
      <c r="M6" s="38" t="s">
        <v>55</v>
      </c>
      <c r="N6" s="65"/>
    </row>
    <row r="7" spans="1:16" s="39" customFormat="1" x14ac:dyDescent="0.35">
      <c r="A7" s="42" t="s">
        <v>53</v>
      </c>
      <c r="B7" s="36"/>
      <c r="C7" s="40">
        <v>1</v>
      </c>
      <c r="D7" s="41" t="s">
        <v>35</v>
      </c>
      <c r="E7" s="41"/>
      <c r="F7" s="40"/>
      <c r="H7" s="40">
        <v>0</v>
      </c>
      <c r="I7" s="38" t="s">
        <v>44</v>
      </c>
      <c r="J7" s="40"/>
      <c r="K7" s="40"/>
      <c r="M7" s="38" t="s">
        <v>49</v>
      </c>
      <c r="N7" s="65"/>
    </row>
    <row r="8" spans="1:16" s="39" customFormat="1" x14ac:dyDescent="0.35">
      <c r="A8" s="42" t="s">
        <v>38</v>
      </c>
      <c r="B8" s="36"/>
      <c r="C8" s="40">
        <v>1</v>
      </c>
      <c r="D8" s="41" t="s">
        <v>35</v>
      </c>
      <c r="E8" s="41"/>
      <c r="F8" s="40"/>
      <c r="H8" s="40">
        <v>0</v>
      </c>
      <c r="I8" s="38" t="s">
        <v>64</v>
      </c>
      <c r="J8" s="40"/>
      <c r="K8" s="40"/>
      <c r="M8" s="38" t="s">
        <v>37</v>
      </c>
      <c r="N8" s="66"/>
    </row>
    <row r="9" spans="1:16" s="39" customFormat="1" x14ac:dyDescent="0.35">
      <c r="A9" s="42" t="s">
        <v>36</v>
      </c>
      <c r="B9" s="36"/>
      <c r="C9" s="40">
        <v>1</v>
      </c>
      <c r="D9" s="41" t="s">
        <v>35</v>
      </c>
      <c r="E9" s="41"/>
      <c r="F9" s="40"/>
      <c r="H9" s="40">
        <v>0</v>
      </c>
      <c r="I9" s="38" t="s">
        <v>64</v>
      </c>
      <c r="J9" s="40"/>
      <c r="K9" s="40"/>
      <c r="M9" s="38" t="s">
        <v>33</v>
      </c>
      <c r="N9" s="66"/>
    </row>
    <row r="10" spans="1:16" s="39" customFormat="1" x14ac:dyDescent="0.35">
      <c r="A10" s="42" t="s">
        <v>47</v>
      </c>
      <c r="B10" s="36"/>
      <c r="C10" s="40">
        <v>1</v>
      </c>
      <c r="D10" s="41" t="s">
        <v>35</v>
      </c>
      <c r="E10" s="41"/>
      <c r="F10" s="40"/>
      <c r="H10" s="40">
        <v>0</v>
      </c>
      <c r="I10" s="38" t="s">
        <v>44</v>
      </c>
      <c r="J10" s="40"/>
      <c r="K10" s="40"/>
      <c r="M10" s="38" t="s">
        <v>40</v>
      </c>
      <c r="N10" s="65"/>
    </row>
    <row r="11" spans="1:16" s="39" customFormat="1" x14ac:dyDescent="0.35">
      <c r="A11" s="42" t="s">
        <v>46</v>
      </c>
      <c r="B11" s="36"/>
      <c r="C11" s="40">
        <v>0</v>
      </c>
      <c r="D11" s="41" t="s">
        <v>35</v>
      </c>
      <c r="E11" s="41" t="s">
        <v>70</v>
      </c>
      <c r="F11" s="41" t="s">
        <v>45</v>
      </c>
      <c r="H11" s="40">
        <v>0</v>
      </c>
      <c r="I11" s="38" t="s">
        <v>44</v>
      </c>
      <c r="J11" s="40"/>
      <c r="K11" s="40"/>
      <c r="M11" s="38" t="s">
        <v>40</v>
      </c>
      <c r="N11" s="65"/>
    </row>
    <row r="12" spans="1:16" s="39" customFormat="1" x14ac:dyDescent="0.35">
      <c r="A12" s="42" t="s">
        <v>51</v>
      </c>
      <c r="B12" s="36"/>
      <c r="C12" s="40">
        <v>1</v>
      </c>
      <c r="D12" s="41" t="s">
        <v>50</v>
      </c>
      <c r="E12" s="41"/>
      <c r="F12" s="40"/>
      <c r="H12" s="40">
        <v>0</v>
      </c>
      <c r="I12" s="38" t="s">
        <v>44</v>
      </c>
      <c r="J12" s="40"/>
      <c r="K12" s="40"/>
      <c r="M12" s="38" t="s">
        <v>49</v>
      </c>
      <c r="N12" s="65"/>
    </row>
    <row r="13" spans="1:16" s="39" customFormat="1" x14ac:dyDescent="0.35">
      <c r="A13" s="42" t="s">
        <v>56</v>
      </c>
      <c r="B13" s="36"/>
      <c r="C13" s="40">
        <v>1</v>
      </c>
      <c r="D13" s="41" t="s">
        <v>35</v>
      </c>
      <c r="E13" s="41"/>
      <c r="F13" s="40"/>
      <c r="H13" s="40">
        <v>0</v>
      </c>
      <c r="I13" s="38" t="s">
        <v>34</v>
      </c>
      <c r="J13" s="40"/>
      <c r="K13" s="40"/>
      <c r="M13" s="38" t="s">
        <v>55</v>
      </c>
      <c r="N13" s="65"/>
    </row>
    <row r="14" spans="1:16" s="39" customFormat="1" x14ac:dyDescent="0.35">
      <c r="A14" s="42" t="s">
        <v>42</v>
      </c>
      <c r="B14" s="36"/>
      <c r="C14" s="40">
        <v>1</v>
      </c>
      <c r="D14" s="41" t="s">
        <v>35</v>
      </c>
      <c r="E14" s="41"/>
      <c r="F14" s="40"/>
      <c r="H14" s="40">
        <v>1</v>
      </c>
      <c r="I14" s="38" t="s">
        <v>41</v>
      </c>
      <c r="J14" s="40"/>
      <c r="K14" s="40"/>
      <c r="M14" s="38" t="s">
        <v>40</v>
      </c>
      <c r="N14" s="65"/>
    </row>
    <row r="15" spans="1:16" s="39" customFormat="1" x14ac:dyDescent="0.35">
      <c r="A15" s="42"/>
      <c r="B15" s="36"/>
      <c r="C15" s="36"/>
      <c r="H15" s="36"/>
      <c r="N15" s="65"/>
    </row>
    <row r="16" spans="1:16" s="51" customFormat="1" ht="12" x14ac:dyDescent="0.3">
      <c r="A16" s="53" t="s">
        <v>69</v>
      </c>
      <c r="B16" s="50"/>
      <c r="C16" s="50">
        <f>SUM(C3:C14)</f>
        <v>10</v>
      </c>
      <c r="E16" s="49">
        <v>4500</v>
      </c>
      <c r="F16" s="49">
        <f>C16*E16</f>
        <v>45000</v>
      </c>
      <c r="H16" s="50">
        <f>SUM(H3:H14)</f>
        <v>2</v>
      </c>
      <c r="J16" s="49">
        <v>750</v>
      </c>
      <c r="K16" s="49">
        <f>H16*J16</f>
        <v>1500</v>
      </c>
      <c r="M16" s="52">
        <f>K16+F16+E18</f>
        <v>53500</v>
      </c>
    </row>
    <row r="18" spans="1:14" x14ac:dyDescent="0.35">
      <c r="A18" s="42" t="s">
        <v>68</v>
      </c>
      <c r="C18" s="50">
        <v>1</v>
      </c>
      <c r="E18" s="49">
        <v>7000</v>
      </c>
      <c r="F18" s="49">
        <f>F16+E18</f>
        <v>52000</v>
      </c>
    </row>
    <row r="20" spans="1:14" hidden="1" x14ac:dyDescent="0.35">
      <c r="A20" t="s">
        <v>67</v>
      </c>
    </row>
    <row r="21" spans="1:14" hidden="1" x14ac:dyDescent="0.35">
      <c r="A21" s="42" t="s">
        <v>66</v>
      </c>
      <c r="C21" s="47">
        <v>1</v>
      </c>
      <c r="D21" s="48" t="s">
        <v>65</v>
      </c>
      <c r="E21" s="47"/>
      <c r="F21" s="47"/>
      <c r="G21" s="39"/>
      <c r="H21" s="47">
        <v>1</v>
      </c>
      <c r="I21" s="38" t="s">
        <v>64</v>
      </c>
      <c r="J21" s="47"/>
      <c r="K21" s="47"/>
      <c r="L21" s="39"/>
      <c r="M21" s="38" t="s">
        <v>60</v>
      </c>
      <c r="N21" s="46"/>
    </row>
    <row r="22" spans="1:14" hidden="1" x14ac:dyDescent="0.35">
      <c r="A22" s="42" t="s">
        <v>63</v>
      </c>
      <c r="C22" s="40">
        <v>1</v>
      </c>
      <c r="D22" s="41" t="s">
        <v>35</v>
      </c>
      <c r="E22" s="41" t="s">
        <v>62</v>
      </c>
      <c r="F22" s="40"/>
      <c r="G22" s="39"/>
      <c r="H22" s="40">
        <v>1</v>
      </c>
      <c r="I22" s="38" t="s">
        <v>61</v>
      </c>
      <c r="J22" s="41"/>
      <c r="K22" s="40"/>
      <c r="L22" s="39"/>
      <c r="M22" s="38" t="s">
        <v>60</v>
      </c>
      <c r="N22" s="46"/>
    </row>
    <row r="23" spans="1:14" hidden="1" x14ac:dyDescent="0.35"/>
    <row r="24" spans="1:14" hidden="1" x14ac:dyDescent="0.35">
      <c r="A24" t="s">
        <v>59</v>
      </c>
    </row>
    <row r="25" spans="1:14" hidden="1" x14ac:dyDescent="0.35">
      <c r="A25" s="42" t="s">
        <v>58</v>
      </c>
      <c r="C25" s="40">
        <v>1</v>
      </c>
      <c r="D25" s="41" t="s">
        <v>50</v>
      </c>
      <c r="E25" s="40"/>
      <c r="F25" s="40"/>
      <c r="G25" s="39"/>
      <c r="H25" s="40">
        <v>1</v>
      </c>
      <c r="I25" s="38" t="s">
        <v>41</v>
      </c>
      <c r="J25" s="40"/>
      <c r="K25" s="40"/>
      <c r="L25" s="39"/>
      <c r="M25" s="38" t="s">
        <v>55</v>
      </c>
      <c r="N25" s="45"/>
    </row>
    <row r="26" spans="1:14" hidden="1" x14ac:dyDescent="0.35">
      <c r="A26" s="42" t="s">
        <v>57</v>
      </c>
      <c r="C26" s="40">
        <v>1</v>
      </c>
      <c r="D26" s="41" t="s">
        <v>35</v>
      </c>
      <c r="E26" s="40"/>
      <c r="F26" s="40"/>
      <c r="G26" s="39"/>
      <c r="H26" s="40">
        <v>1</v>
      </c>
      <c r="I26" s="38" t="s">
        <v>44</v>
      </c>
      <c r="J26" s="40"/>
      <c r="K26" s="40"/>
      <c r="L26" s="39"/>
      <c r="M26" s="38" t="s">
        <v>55</v>
      </c>
      <c r="N26" s="45"/>
    </row>
    <row r="27" spans="1:14" hidden="1" x14ac:dyDescent="0.35">
      <c r="A27" s="42" t="s">
        <v>56</v>
      </c>
      <c r="C27" s="40">
        <v>1</v>
      </c>
      <c r="D27" s="41" t="s">
        <v>35</v>
      </c>
      <c r="E27" s="40"/>
      <c r="F27" s="40"/>
      <c r="G27" s="39"/>
      <c r="H27" s="40">
        <v>1</v>
      </c>
      <c r="I27" s="38" t="s">
        <v>34</v>
      </c>
      <c r="J27" s="40"/>
      <c r="K27" s="40"/>
      <c r="L27" s="39"/>
      <c r="M27" s="38" t="s">
        <v>55</v>
      </c>
      <c r="N27" s="45"/>
    </row>
    <row r="28" spans="1:14" hidden="1" x14ac:dyDescent="0.35"/>
    <row r="29" spans="1:14" hidden="1" x14ac:dyDescent="0.35">
      <c r="A29" t="s">
        <v>54</v>
      </c>
    </row>
    <row r="30" spans="1:14" hidden="1" x14ac:dyDescent="0.35">
      <c r="A30" s="42" t="s">
        <v>53</v>
      </c>
      <c r="C30" s="40">
        <v>1</v>
      </c>
      <c r="D30" s="41" t="s">
        <v>35</v>
      </c>
      <c r="E30" s="40"/>
      <c r="F30" s="40"/>
      <c r="G30" s="39"/>
      <c r="H30" s="40">
        <v>1</v>
      </c>
      <c r="I30" s="38" t="s">
        <v>44</v>
      </c>
      <c r="J30" s="40"/>
      <c r="K30" s="40"/>
      <c r="L30" s="39"/>
      <c r="M30" s="38" t="s">
        <v>49</v>
      </c>
      <c r="N30" s="44"/>
    </row>
    <row r="31" spans="1:14" hidden="1" x14ac:dyDescent="0.35">
      <c r="A31" s="42" t="s">
        <v>52</v>
      </c>
      <c r="C31" s="40">
        <v>1</v>
      </c>
      <c r="D31" s="41" t="s">
        <v>35</v>
      </c>
      <c r="E31" s="40"/>
      <c r="F31" s="40"/>
      <c r="G31" s="39"/>
      <c r="H31" s="40">
        <v>1</v>
      </c>
      <c r="I31" s="38" t="s">
        <v>44</v>
      </c>
      <c r="J31" s="40"/>
      <c r="K31" s="40"/>
      <c r="L31" s="39"/>
      <c r="M31" s="38" t="s">
        <v>49</v>
      </c>
      <c r="N31" s="44"/>
    </row>
    <row r="32" spans="1:14" hidden="1" x14ac:dyDescent="0.35">
      <c r="A32" s="42" t="s">
        <v>51</v>
      </c>
      <c r="C32" s="40">
        <v>1</v>
      </c>
      <c r="D32" s="41" t="s">
        <v>50</v>
      </c>
      <c r="E32" s="40"/>
      <c r="F32" s="40"/>
      <c r="G32" s="39"/>
      <c r="H32" s="40">
        <v>1</v>
      </c>
      <c r="I32" s="38" t="s">
        <v>44</v>
      </c>
      <c r="J32" s="40"/>
      <c r="K32" s="40"/>
      <c r="L32" s="39"/>
      <c r="M32" s="38" t="s">
        <v>49</v>
      </c>
      <c r="N32" s="44"/>
    </row>
    <row r="33" spans="1:14" hidden="1" x14ac:dyDescent="0.35"/>
    <row r="34" spans="1:14" hidden="1" x14ac:dyDescent="0.35">
      <c r="A34" t="s">
        <v>48</v>
      </c>
    </row>
    <row r="35" spans="1:14" hidden="1" x14ac:dyDescent="0.35">
      <c r="A35" s="42" t="s">
        <v>47</v>
      </c>
      <c r="C35" s="40">
        <v>1</v>
      </c>
      <c r="D35" s="41" t="s">
        <v>35</v>
      </c>
      <c r="E35" s="40"/>
      <c r="F35" s="40"/>
      <c r="G35" s="39"/>
      <c r="H35" s="40">
        <v>1</v>
      </c>
      <c r="I35" s="38" t="s">
        <v>44</v>
      </c>
      <c r="J35" s="40"/>
      <c r="K35" s="40"/>
      <c r="L35" s="39"/>
      <c r="M35" s="38" t="s">
        <v>40</v>
      </c>
      <c r="N35" s="43"/>
    </row>
    <row r="36" spans="1:14" hidden="1" x14ac:dyDescent="0.35">
      <c r="A36" s="42" t="s">
        <v>46</v>
      </c>
      <c r="C36" s="40">
        <v>1</v>
      </c>
      <c r="D36" s="41" t="s">
        <v>35</v>
      </c>
      <c r="E36" s="39"/>
      <c r="F36" s="41" t="s">
        <v>45</v>
      </c>
      <c r="G36" s="39"/>
      <c r="H36" s="40">
        <v>1</v>
      </c>
      <c r="I36" s="38" t="s">
        <v>44</v>
      </c>
      <c r="J36" s="40" t="s">
        <v>43</v>
      </c>
      <c r="K36" s="40"/>
      <c r="L36" s="39"/>
      <c r="M36" s="38" t="s">
        <v>40</v>
      </c>
      <c r="N36" s="43"/>
    </row>
    <row r="37" spans="1:14" hidden="1" x14ac:dyDescent="0.35">
      <c r="A37" s="42" t="s">
        <v>42</v>
      </c>
      <c r="C37" s="40">
        <v>1</v>
      </c>
      <c r="D37" s="41" t="s">
        <v>35</v>
      </c>
      <c r="E37" s="40"/>
      <c r="F37" s="40"/>
      <c r="G37" s="39"/>
      <c r="H37" s="40">
        <v>1</v>
      </c>
      <c r="I37" s="38" t="s">
        <v>41</v>
      </c>
      <c r="J37" s="40"/>
      <c r="K37" s="40"/>
      <c r="L37" s="39"/>
      <c r="M37" s="38" t="s">
        <v>40</v>
      </c>
      <c r="N37" s="43"/>
    </row>
    <row r="38" spans="1:14" hidden="1" x14ac:dyDescent="0.35"/>
    <row r="39" spans="1:14" hidden="1" x14ac:dyDescent="0.35">
      <c r="A39" t="s">
        <v>39</v>
      </c>
    </row>
    <row r="40" spans="1:14" hidden="1" x14ac:dyDescent="0.35">
      <c r="A40" s="42" t="s">
        <v>38</v>
      </c>
      <c r="C40" s="40">
        <v>1</v>
      </c>
      <c r="D40" s="41" t="s">
        <v>35</v>
      </c>
      <c r="E40" s="40"/>
      <c r="F40" s="40"/>
      <c r="G40" s="39"/>
      <c r="H40" s="40">
        <v>1</v>
      </c>
      <c r="I40" s="38" t="s">
        <v>34</v>
      </c>
      <c r="J40" s="40"/>
      <c r="K40" s="40"/>
      <c r="L40" s="39"/>
      <c r="M40" s="38" t="s">
        <v>37</v>
      </c>
      <c r="N40" s="37"/>
    </row>
    <row r="41" spans="1:14" hidden="1" x14ac:dyDescent="0.35">
      <c r="A41" s="42" t="s">
        <v>36</v>
      </c>
      <c r="C41" s="40">
        <v>1</v>
      </c>
      <c r="D41" s="41" t="s">
        <v>35</v>
      </c>
      <c r="E41" s="40"/>
      <c r="F41" s="40"/>
      <c r="G41" s="39"/>
      <c r="H41" s="40">
        <v>1</v>
      </c>
      <c r="I41" s="38" t="s">
        <v>34</v>
      </c>
      <c r="J41" s="40"/>
      <c r="K41" s="40"/>
      <c r="L41" s="39"/>
      <c r="M41" s="38" t="s">
        <v>33</v>
      </c>
      <c r="N41" s="37"/>
    </row>
  </sheetData>
  <mergeCells count="2">
    <mergeCell ref="C1:F1"/>
    <mergeCell ref="H1:K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6"/>
  <sheetViews>
    <sheetView workbookViewId="0">
      <selection activeCell="A33" sqref="A33:B36"/>
    </sheetView>
  </sheetViews>
  <sheetFormatPr defaultColWidth="9.1796875" defaultRowHeight="14" x14ac:dyDescent="0.3"/>
  <cols>
    <col min="1" max="1" width="45.54296875" style="67" customWidth="1"/>
    <col min="2" max="2" width="18.1796875" style="67" customWidth="1"/>
    <col min="3" max="16384" width="9.1796875" style="67"/>
  </cols>
  <sheetData>
    <row r="2" spans="1:2" ht="29.25" customHeight="1" x14ac:dyDescent="0.3"/>
    <row r="4" spans="1:2" x14ac:dyDescent="0.3">
      <c r="A4" s="74" t="s">
        <v>91</v>
      </c>
      <c r="B4" s="73"/>
    </row>
    <row r="5" spans="1:2" x14ac:dyDescent="0.3">
      <c r="A5" s="82" t="s">
        <v>82</v>
      </c>
      <c r="B5" s="83" t="s">
        <v>5</v>
      </c>
    </row>
    <row r="6" spans="1:2" x14ac:dyDescent="0.3">
      <c r="A6" s="98" t="s">
        <v>94</v>
      </c>
      <c r="B6" s="99"/>
    </row>
    <row r="7" spans="1:2" x14ac:dyDescent="0.3">
      <c r="A7" s="75" t="str">
        <f>'SENYLÀTICA ACCESSOS RPG'!$A$6</f>
        <v>Fonamentació, instal·lacions i reparacions</v>
      </c>
      <c r="B7" s="76">
        <f>'SENYLÀTICA ACCESSOS RPG'!$F$6</f>
        <v>24900</v>
      </c>
    </row>
    <row r="8" spans="1:2" x14ac:dyDescent="0.3">
      <c r="A8" s="98" t="s">
        <v>95</v>
      </c>
      <c r="B8" s="99"/>
    </row>
    <row r="9" spans="1:2" x14ac:dyDescent="0.3">
      <c r="A9" s="78" t="str">
        <f>'SENYLÀTICA ACCESSOS RPG'!$A$11</f>
        <v>Banderes</v>
      </c>
      <c r="B9" s="79">
        <f>'SENYLÀTICA ACCESSOS RPG'!$F$11</f>
        <v>127400</v>
      </c>
    </row>
    <row r="10" spans="1:2" x14ac:dyDescent="0.3">
      <c r="A10" s="77" t="str">
        <f>'SENYLÀTICA ACCESSOS RPG'!$A$15</f>
        <v>Element Identificador adossat porta accés</v>
      </c>
      <c r="B10" s="76">
        <f>'SENYLÀTICA ACCESSOS RPG'!$F$15</f>
        <v>1860</v>
      </c>
    </row>
    <row r="11" spans="1:2" x14ac:dyDescent="0.3">
      <c r="A11" s="84" t="str">
        <f>'SENYLÀTICA ACCESSOS RPG'!$A$19</f>
        <v>PEM</v>
      </c>
      <c r="B11" s="85">
        <f>'SENYLÀTICA ACCESSOS RPG'!$F$19</f>
        <v>154160</v>
      </c>
    </row>
    <row r="18" spans="1:2" x14ac:dyDescent="0.3">
      <c r="A18" s="74" t="s">
        <v>84</v>
      </c>
      <c r="B18" s="73"/>
    </row>
    <row r="19" spans="1:2" x14ac:dyDescent="0.3">
      <c r="A19" s="84" t="str">
        <f>'SENYLÀTICA ACCESSOS RPG'!$A$19</f>
        <v>PEM</v>
      </c>
      <c r="B19" s="85">
        <f>'SENYLÀTICA ACCESSOS RPG'!$F$19</f>
        <v>154160</v>
      </c>
    </row>
    <row r="20" spans="1:2" x14ac:dyDescent="0.3">
      <c r="A20" s="77" t="str">
        <f>'SENYLÀTICA ACCESSOS RPG'!$A$20</f>
        <v>Despeses Generals (13%)</v>
      </c>
      <c r="B20" s="76">
        <f>'SENYLÀTICA ACCESSOS RPG'!$F$20</f>
        <v>20040.8</v>
      </c>
    </row>
    <row r="21" spans="1:2" x14ac:dyDescent="0.3">
      <c r="A21" s="80" t="str">
        <f>'SENYLÀTICA ACCESSOS RPG'!$A$21</f>
        <v>Benefici Industrial (6 %)</v>
      </c>
      <c r="B21" s="81">
        <f>'SENYLÀTICA ACCESSOS RPG'!$F$21</f>
        <v>9249.6</v>
      </c>
    </row>
    <row r="22" spans="1:2" x14ac:dyDescent="0.3">
      <c r="A22" s="84" t="str">
        <f>'SENYLÀTICA ACCESSOS RPG'!$A$22</f>
        <v>Pressupost de licitació (IVA exclòs)</v>
      </c>
      <c r="B22" s="85">
        <f>'SENYLÀTICA ACCESSOS RPG'!$F$22</f>
        <v>183450.4</v>
      </c>
    </row>
    <row r="27" spans="1:2" x14ac:dyDescent="0.3">
      <c r="A27" s="74" t="s">
        <v>88</v>
      </c>
      <c r="B27" s="73"/>
    </row>
    <row r="28" spans="1:2" x14ac:dyDescent="0.3">
      <c r="A28" s="84" t="str">
        <f>'SENYLÀTICA ACCESSOS RPG'!$A$22</f>
        <v>Pressupost de licitació (IVA exclòs)</v>
      </c>
      <c r="B28" s="85">
        <f>'SENYLÀTICA ACCESSOS RPG'!$F$22</f>
        <v>183450.4</v>
      </c>
    </row>
    <row r="29" spans="1:2" x14ac:dyDescent="0.3">
      <c r="A29" s="77" t="str">
        <f>'SENYLÀTICA ACCESSOS RPG'!$A$23</f>
        <v>IVA (21 %)</v>
      </c>
      <c r="B29" s="76">
        <f>'SENYLÀTICA ACCESSOS RPG'!$F$23</f>
        <v>38524.583999999995</v>
      </c>
    </row>
    <row r="30" spans="1:2" x14ac:dyDescent="0.3">
      <c r="A30" s="84" t="str">
        <f>'SENYLÀTICA ACCESSOS RPG'!$A$24</f>
        <v>Pressupost de licitació (IVA inclòs)</v>
      </c>
      <c r="B30" s="85">
        <f>'SENYLÀTICA ACCESSOS RPG'!$F$24</f>
        <v>221974.984</v>
      </c>
    </row>
    <row r="33" spans="1:2" x14ac:dyDescent="0.3">
      <c r="A33" s="74" t="s">
        <v>89</v>
      </c>
      <c r="B33" s="73"/>
    </row>
    <row r="34" spans="1:2" x14ac:dyDescent="0.3">
      <c r="A34" s="84" t="str">
        <f>'SENYLÀTICA ACCESSOS RPG'!$A$22</f>
        <v>Pressupost de licitació (IVA exclòs)</v>
      </c>
      <c r="B34" s="85">
        <f>'SENYLÀTICA ACCESSOS RPG'!$F$22</f>
        <v>183450.4</v>
      </c>
    </row>
    <row r="35" spans="1:2" x14ac:dyDescent="0.3">
      <c r="A35" s="77" t="s">
        <v>90</v>
      </c>
      <c r="B35" s="76">
        <f>$B$34*0.2</f>
        <v>36690.080000000002</v>
      </c>
    </row>
    <row r="36" spans="1:2" x14ac:dyDescent="0.3">
      <c r="A36" s="84" t="s">
        <v>93</v>
      </c>
      <c r="B36" s="85">
        <f>SUM(B34:B35)</f>
        <v>220140.47999999998</v>
      </c>
    </row>
  </sheetData>
  <mergeCells count="2">
    <mergeCell ref="A6:B6"/>
    <mergeCell ref="A8:B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SENYLÀTICA ACCESSOS RPG</vt:lpstr>
      <vt:lpstr>Resum</vt:lpstr>
      <vt:lpstr>Càlcul pressupost</vt:lpstr>
      <vt:lpstr>Resum!Àrea_d'impressió</vt:lpstr>
      <vt:lpstr>'SENYLÀTICA ACCESSOS RPG'!Àrea_d'impressió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2025-03-04T11:33:51Z</dcterms:modified>
</cp:coreProperties>
</file>