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0" yWindow="280" windowWidth="18780" windowHeight="6250" activeTab="1"/>
  </bookViews>
  <sheets>
    <sheet name="OFERTA" sheetId="1" r:id="rId1"/>
    <sheet name="ESTUDI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E8" i="2" l="1"/>
  <c r="F8" i="2" s="1"/>
  <c r="E7" i="2"/>
  <c r="F7" i="2" s="1"/>
  <c r="E6" i="2"/>
  <c r="F6" i="2" s="1"/>
  <c r="E5" i="2"/>
  <c r="F5" i="2" s="1"/>
  <c r="E4" i="2"/>
  <c r="F4" i="2" s="1"/>
  <c r="F3" i="2"/>
  <c r="E3" i="2"/>
  <c r="F29" i="2"/>
  <c r="F20" i="2"/>
  <c r="F10" i="2" l="1"/>
  <c r="F31" i="2" s="1"/>
  <c r="F34" i="2" s="1"/>
  <c r="I47" i="1"/>
  <c r="I41" i="1"/>
  <c r="I70" i="1"/>
  <c r="I64" i="1"/>
  <c r="I63" i="1"/>
  <c r="I57" i="1"/>
  <c r="I46" i="1"/>
  <c r="I40" i="1"/>
  <c r="I36" i="1"/>
  <c r="I35" i="1"/>
  <c r="I33" i="1"/>
  <c r="I32" i="1"/>
  <c r="I28" i="1"/>
  <c r="I27" i="1"/>
  <c r="I26" i="1"/>
  <c r="I24" i="1"/>
  <c r="I23" i="1"/>
  <c r="I20" i="1"/>
  <c r="I19" i="1"/>
  <c r="I16" i="1"/>
  <c r="I15" i="1"/>
  <c r="I14" i="1"/>
  <c r="I11" i="1"/>
  <c r="I8" i="1"/>
  <c r="I5" i="1"/>
  <c r="I4" i="1"/>
  <c r="I3" i="1"/>
  <c r="H70" i="1"/>
  <c r="H69" i="1" s="1"/>
  <c r="H72" i="1" s="1"/>
  <c r="H64" i="1"/>
  <c r="H63" i="1"/>
  <c r="H57" i="1"/>
  <c r="H56" i="1" s="1"/>
  <c r="H47" i="1"/>
  <c r="H46" i="1"/>
  <c r="H41" i="1"/>
  <c r="H40" i="1"/>
  <c r="H36" i="1"/>
  <c r="H35" i="1"/>
  <c r="H33" i="1"/>
  <c r="H32" i="1"/>
  <c r="H28" i="1"/>
  <c r="H27" i="1"/>
  <c r="H26" i="1"/>
  <c r="H24" i="1"/>
  <c r="H23" i="1"/>
  <c r="H20" i="1"/>
  <c r="H19" i="1"/>
  <c r="H16" i="1"/>
  <c r="H15" i="1"/>
  <c r="H14" i="1"/>
  <c r="H11" i="1"/>
  <c r="H10" i="1" s="1"/>
  <c r="H8" i="1"/>
  <c r="H7" i="1" s="1"/>
  <c r="H5" i="1"/>
  <c r="H4" i="1"/>
  <c r="H3" i="1"/>
  <c r="F33" i="2" l="1"/>
  <c r="F35" i="2" s="1"/>
  <c r="H62" i="1"/>
  <c r="H66" i="1" s="1"/>
  <c r="H18" i="1"/>
  <c r="H39" i="1"/>
  <c r="H31" i="1"/>
  <c r="H22" i="1"/>
  <c r="H13" i="1"/>
  <c r="H2" i="1"/>
  <c r="F36" i="2" l="1"/>
  <c r="F37" i="2" s="1"/>
  <c r="H59" i="1"/>
  <c r="H74" i="1" s="1"/>
  <c r="F78" i="1" s="1"/>
  <c r="F39" i="2" l="1"/>
  <c r="H75" i="1"/>
  <c r="H76" i="1" s="1"/>
</calcChain>
</file>

<file path=xl/sharedStrings.xml><?xml version="1.0" encoding="utf-8"?>
<sst xmlns="http://schemas.openxmlformats.org/spreadsheetml/2006/main" count="147" uniqueCount="87">
  <si>
    <t>Uts</t>
  </si>
  <si>
    <t>Concepte</t>
  </si>
  <si>
    <t>Unitats estimades (2 anys)</t>
  </si>
  <si>
    <t>Preu unitari sortida</t>
  </si>
  <si>
    <t>TOTAL</t>
  </si>
  <si>
    <t>ut.</t>
  </si>
  <si>
    <t>Avaluació de risc de  sistemes subministrats amb la Xarxa d'Aigua Freàtica. Freqüència anual</t>
  </si>
  <si>
    <t>Avaluació de risc de  sistemes subministrats amb la Xarxa d'Aigua Potable. Freqüència anual</t>
  </si>
  <si>
    <t>Avaluació de risc de centres de treball. Freqüència anual</t>
  </si>
  <si>
    <r>
      <t> </t>
    </r>
    <r>
      <rPr>
        <b/>
        <sz val="8"/>
        <color rgb="FF000000"/>
        <rFont val="Arial"/>
        <family val="2"/>
      </rPr>
      <t>Avaluació de riscos de les tones</t>
    </r>
  </si>
  <si>
    <t>Anàlisi de risc tones de reg. Freqüència anual</t>
  </si>
  <si>
    <r>
      <t> </t>
    </r>
    <r>
      <rPr>
        <b/>
        <sz val="8"/>
        <color rgb="FF000000"/>
        <rFont val="Arial"/>
        <family val="2"/>
      </rPr>
      <t>Avaluació de riscos dels dipòsits i basses de reg</t>
    </r>
  </si>
  <si>
    <t>Anàlisi de risc dipòsits i basses de reg. Freqüència anual</t>
  </si>
  <si>
    <t>Control i gestió d’analítiques d'aigües, neteja i desinfecció de les tones</t>
  </si>
  <si>
    <t>Presa de mostres d'Anàlisi de Legionel·la spp (UFC/L). Freqüència anual</t>
  </si>
  <si>
    <t>Paràmetres del perfil analític per a tones de reg (Segons Taula 3 Reial Decret 487/2022) de Legionel·la spp (UFC/L). Freqüència anual</t>
  </si>
  <si>
    <t>Neteja i desinfecció de les cubes de reg. Freqüència anual</t>
  </si>
  <si>
    <r>
      <t> </t>
    </r>
    <r>
      <rPr>
        <b/>
        <sz val="8"/>
        <color rgb="FF000000"/>
        <rFont val="Arial"/>
        <family val="2"/>
      </rPr>
      <t>Control i gestió d’analítiques d'aigües dels dipòsits de reg</t>
    </r>
  </si>
  <si>
    <t>Presa de mostres anàlisi de legionel.la spp. Diagnosi i recomanacions de mesures correctores pertinents. Als 15 dies de cada desinfecció si procedeix. Freqüència anual</t>
  </si>
  <si>
    <t xml:space="preserve">Paràmetres del perfil analític per a dipòsits de reg (Segons Taula 3 Reial Decret 487/2022) de Legionel·la spp (UFC/L). Freqüència anual  </t>
  </si>
  <si>
    <t>Control i gestió d’analítiques d'aigües, revisió, neteja i desinfecció dels sistemes de reg per aspersió subm. POTABLE O FREÀTIC</t>
  </si>
  <si>
    <t>Presa de mostres anàlisi de legionel.la spp. Diagnosi i recomanacions de mesures correctores pertinents. Als 15 dies de cada desinfecció si procedeix. Freqüència anual (per freàtica semestral) (estimació núm. de mostres 2 de mitjana)</t>
  </si>
  <si>
    <t>Paràmetres del perfil analític per a circuits de reg (Segons Taula 3 Reial Decret 487/2022)</t>
  </si>
  <si>
    <t>• Legionel·la spp (UFC/L). Freqüència anual (per freàtica semestral) (estimació núm. de mostres 2 de mitjana)</t>
  </si>
  <si>
    <r>
      <t>Revisió, neteja i desinfecció dels sistemes/zones de reg. Freqüència anual (una jornada).</t>
    </r>
    <r>
      <rPr>
        <i/>
        <sz val="8"/>
        <rFont val="Arial"/>
        <family val="2"/>
      </rPr>
      <t xml:space="preserve"> (estimació) </t>
    </r>
  </si>
  <si>
    <r>
      <t xml:space="preserve">Revisió, neteja i desinfecció dels sistemes/zones de reg. Freqüència anual (mitja jornada). </t>
    </r>
    <r>
      <rPr>
        <i/>
        <sz val="8"/>
        <rFont val="Arial"/>
        <family val="2"/>
      </rPr>
      <t xml:space="preserve">(estimació) </t>
    </r>
  </si>
  <si>
    <t>Revisions i control mensual per mesurar clor lliure, pH i temperatura</t>
  </si>
  <si>
    <t>Freqüència mensual</t>
  </si>
  <si>
    <t>Control i gestió d’analítiques d'aigües, revisió, neteja i desinfecció instal·lació nebulització edifici Hivernacle</t>
  </si>
  <si>
    <t>Control i gestió d’analítiques d'aigües, revisió, neteja i desinfecció dels centres de treball (casetes jardiners)</t>
  </si>
  <si>
    <t xml:space="preserve">Presa de mostres d'Anàlisi de legionel·la spp i aerobis. Diagnosi i recomanacions de mesures correctores pertinents. Freqüència semestral (2 ut per caseta: 1ut circuit aigua calenta i 1 ut circuit aigua freda) </t>
  </si>
  <si>
    <t>Paràmetres del perfil analític per a AFCH-ACS:</t>
  </si>
  <si>
    <t>-Legionel·la spp</t>
  </si>
  <si>
    <t>-Aerobis</t>
  </si>
  <si>
    <t>-Ferro total</t>
  </si>
  <si>
    <t>Freqüència semestral (2 ut per caseta: 1ut circuit aigua calenta i 1 ut circuit aigua freda)</t>
  </si>
  <si>
    <t xml:space="preserve">Neteja i desinfecció de centres de treball. Freqüència anual. </t>
  </si>
  <si>
    <t>Revisió i controls previstos mensuals i anuals per mesurar clor lliure, pH i temperatura en instal·lacions d'aigua Sanitària:</t>
  </si>
  <si>
    <t>Mensual</t>
  </si>
  <si>
    <t>• La revisió dels punts terminals (aixetes i dutxes), s'haurà de fer mensualment (mostra rotatòria), i almenys una vegada a l'any a tots els punts terminals de la instal·lació.</t>
  </si>
  <si>
    <t>• Temperatura d'aixetes i dutxes d'ACS (50ºC) i AFCH (20ºC), en un nombre representatiu (mostra rotatòria), incloent-hi els més propers i els més allunyats dels acumuladors i/o dipòsits o punts d'entrada d'aigua. Al final de l'any s'hauran revisat tots els de la instal·lació.</t>
  </si>
  <si>
    <t>• Purgat a través de les vàlvules de drenatge de les canonades, es farà l'eliminació dels sediments i setmanalment la purga del fons dels acumuladors.</t>
  </si>
  <si>
    <t>• S'obriran les aixetes i les dutxes d'habitacions o instal·lacions amb poc ús o no utilitzades, deixant córrer l'aigua uns minuts. Al final de l'any s'hauran comprovat tots els punts finals de la instal·lació.</t>
  </si>
  <si>
    <t>• Temperatura de l'aigua de dipòsits o cisternes (20ºC).</t>
  </si>
  <si>
    <t>• Nivell de Desinfectant i pH de l'aigua freda. Diari en dipòsits i cisternes; així com en un nombre de punts terminals representatiu de la instal·lació.</t>
  </si>
  <si>
    <r>
      <t> </t>
    </r>
    <r>
      <rPr>
        <b/>
        <sz val="8"/>
        <color rgb="FF000000"/>
        <rFont val="Arial"/>
        <family val="2"/>
      </rPr>
      <t>Imprevistos en la realització del servei de presa de mostres i desinfeccions planificades</t>
    </r>
  </si>
  <si>
    <t>h.</t>
  </si>
  <si>
    <t>Desplaçament sense possibilitat de realització del servei de presa de mostres o desinfecció prèviament planificades i confirmades, per causes alienes a l’empresa adjudicatària (previsió h)</t>
  </si>
  <si>
    <t>Uts.</t>
  </si>
  <si>
    <t>Concepte –Desinfecció Dipòsits específics</t>
  </si>
  <si>
    <t>Espais Verds</t>
  </si>
  <si>
    <t>Desinfecció dipòsit reg - del Parc del Cobi (subcontractació externa)</t>
  </si>
  <si>
    <t>Desinfecció dipòsit reg - Toroidal (Pota d'Elefant) del Parc Güell (subcontractació externa)</t>
  </si>
  <si>
    <t>Total B. Desinfecció Dipòsits de Reg i Freàtic</t>
  </si>
  <si>
    <t>Pla Sanitari de control de Legionella (PSL)</t>
  </si>
  <si>
    <t>Redacció i revisió de Pla Sanitari de Legionel·la (PSL), segons estableix el RD 487/2022, per a les instal·lacions de Parcs i Jardins, incloent la planificació de controls, desinfeccions, mostrejos i analítiques de l'anualitat següent i tasques de coordinació del servei.</t>
  </si>
  <si>
    <t>Total C. Redacció Pla Sanitari</t>
  </si>
  <si>
    <t>TOTAL (IVA NO INCLÒS) (A+B+C)</t>
  </si>
  <si>
    <t>IVA</t>
  </si>
  <si>
    <t>TOTAL (IVA INCLÒS)</t>
  </si>
  <si>
    <t>Preu Ofert</t>
  </si>
  <si>
    <t>Persones</t>
  </si>
  <si>
    <t>Dedicació</t>
  </si>
  <si>
    <t>Cost anual</t>
  </si>
  <si>
    <t>PERSONAL</t>
  </si>
  <si>
    <t>%</t>
  </si>
  <si>
    <t>... €</t>
  </si>
  <si>
    <t xml:space="preserve"> Cotitzacions Salarials</t>
  </si>
  <si>
    <t>TOTAL DESPESES DE PERSONAL</t>
  </si>
  <si>
    <t>MATERIALS I VEHICLES</t>
  </si>
  <si>
    <t>Materials</t>
  </si>
  <si>
    <t>Vehicles</t>
  </si>
  <si>
    <t>Altres</t>
  </si>
  <si>
    <t>TOTAL MATERIALS</t>
  </si>
  <si>
    <t>ALTRES CONCEPTES</t>
  </si>
  <si>
    <t>.....</t>
  </si>
  <si>
    <t>TOTAL ALTRES CONCEPTES</t>
  </si>
  <si>
    <t>TOTAL EXECUCIÓ MATERIAL (1+2+3+4)</t>
  </si>
  <si>
    <t>DESPESES GENERALS</t>
  </si>
  <si>
    <t>BENEFICI INDUSTRIAL</t>
  </si>
  <si>
    <t>TOTAL CONTRACTE (IVA INCLÒS)</t>
  </si>
  <si>
    <t>Import brut 2 anys</t>
  </si>
  <si>
    <t xml:space="preserve"> </t>
  </si>
  <si>
    <t>COMPROVACIÓ DE L'OFERTA</t>
  </si>
  <si>
    <t>COMPROVACIÓ ESTUDI DE COSTOS</t>
  </si>
  <si>
    <t>Total A. Avaluació Riscos, control i gestió d’Analítiques, neteja i desinfecció de les instal·lacions de reg i centres de treball</t>
  </si>
  <si>
    <t> Avaluació de riscos dels sistemes de reg per aspersió i centres de treball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</si>
</sst>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#,##0.00\ &quot;€&quot;"/>
    <numFmt numFmtId="165" formatCode="#,##0.00\ _€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8"/>
      <color theme="1"/>
      <name val="Times New Roman"/>
      <family val="1"/>
    </font>
    <font>
      <sz val="10"/>
      <color theme="1"/>
      <name val="Verdana"/>
      <family val="2"/>
    </font>
    <font>
      <b/>
      <sz val="10"/>
      <color rgb="FF231F20"/>
      <name val="Verdana"/>
      <family val="2"/>
    </font>
    <font>
      <sz val="9"/>
      <color theme="1"/>
      <name val="Times New Roman"/>
      <family val="1"/>
    </font>
    <font>
      <sz val="10"/>
      <color rgb="FF231F20"/>
      <name val="Verdana"/>
      <family val="2"/>
    </font>
    <font>
      <b/>
      <sz val="8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231F20"/>
      </left>
      <right style="medium">
        <color rgb="FF231F20"/>
      </right>
      <top/>
      <bottom style="medium">
        <color rgb="FF231F20"/>
      </bottom>
      <diagonal/>
    </border>
    <border>
      <left/>
      <right style="medium">
        <color rgb="FF231F20"/>
      </right>
      <top/>
      <bottom style="medium">
        <color rgb="FF231F20"/>
      </bottom>
      <diagonal/>
    </border>
    <border>
      <left style="medium">
        <color rgb="FF231F20"/>
      </left>
      <right/>
      <top style="medium">
        <color rgb="FF231F20"/>
      </top>
      <bottom style="medium">
        <color rgb="FF231F20"/>
      </bottom>
      <diagonal/>
    </border>
    <border>
      <left/>
      <right/>
      <top style="medium">
        <color rgb="FF231F20"/>
      </top>
      <bottom style="medium">
        <color rgb="FF231F20"/>
      </bottom>
      <diagonal/>
    </border>
    <border>
      <left/>
      <right style="medium">
        <color rgb="FF231F20"/>
      </right>
      <top style="medium">
        <color rgb="FF231F20"/>
      </top>
      <bottom style="medium">
        <color rgb="FF231F20"/>
      </bottom>
      <diagonal/>
    </border>
    <border>
      <left style="medium">
        <color rgb="FF231F20"/>
      </left>
      <right style="medium">
        <color rgb="FF231F2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231F2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231F20"/>
      </right>
      <top style="medium">
        <color rgb="FF000000"/>
      </top>
      <bottom/>
      <diagonal/>
    </border>
    <border>
      <left style="medium">
        <color rgb="FF231F20"/>
      </left>
      <right style="medium">
        <color rgb="FF231F20"/>
      </right>
      <top style="medium">
        <color rgb="FF000000"/>
      </top>
      <bottom style="medium">
        <color rgb="FF231F20"/>
      </bottom>
      <diagonal/>
    </border>
    <border>
      <left/>
      <right style="medium">
        <color rgb="FF231F20"/>
      </right>
      <top style="medium">
        <color rgb="FF000000"/>
      </top>
      <bottom style="medium">
        <color rgb="FF231F2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31F20"/>
      </left>
      <right/>
      <top style="thin">
        <color indexed="64"/>
      </top>
      <bottom style="medium">
        <color rgb="FF231F20"/>
      </bottom>
      <diagonal/>
    </border>
    <border>
      <left/>
      <right/>
      <top style="thin">
        <color indexed="64"/>
      </top>
      <bottom style="medium">
        <color rgb="FF231F20"/>
      </bottom>
      <diagonal/>
    </border>
    <border>
      <left/>
      <right style="medium">
        <color rgb="FF231F20"/>
      </right>
      <top style="thin">
        <color indexed="64"/>
      </top>
      <bottom style="medium">
        <color rgb="FF231F20"/>
      </bottom>
      <diagonal/>
    </border>
    <border>
      <left style="medium">
        <color rgb="FF231F2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231F2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8" fontId="2" fillId="3" borderId="6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/>
    </xf>
    <xf numFmtId="8" fontId="4" fillId="0" borderId="6" xfId="0" applyNumberFormat="1" applyFont="1" applyBorder="1" applyAlignment="1">
      <alignment horizontal="center" vertical="center"/>
    </xf>
    <xf numFmtId="8" fontId="4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8" fontId="2" fillId="3" borderId="2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justify" vertical="center" wrapText="1"/>
    </xf>
    <xf numFmtId="0" fontId="4" fillId="3" borderId="8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8" fontId="2" fillId="4" borderId="6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8" fontId="2" fillId="4" borderId="2" xfId="0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8" fontId="2" fillId="2" borderId="6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8" fontId="4" fillId="0" borderId="6" xfId="0" applyNumberFormat="1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horizontal="right" vertical="center" wrapText="1"/>
    </xf>
    <xf numFmtId="0" fontId="9" fillId="0" borderId="18" xfId="0" applyFont="1" applyBorder="1" applyAlignment="1">
      <alignment vertical="center" wrapText="1"/>
    </xf>
    <xf numFmtId="0" fontId="12" fillId="0" borderId="27" xfId="0" applyFont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0" fontId="10" fillId="5" borderId="18" xfId="0" applyFont="1" applyFill="1" applyBorder="1" applyAlignment="1">
      <alignment horizontal="left" vertical="center" wrapText="1" indent="1"/>
    </xf>
    <xf numFmtId="0" fontId="10" fillId="5" borderId="19" xfId="0" applyFont="1" applyFill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0" fillId="5" borderId="23" xfId="0" applyFont="1" applyFill="1" applyBorder="1" applyAlignment="1">
      <alignment horizontal="left" vertical="center" wrapText="1" indent="1"/>
    </xf>
    <xf numFmtId="0" fontId="10" fillId="5" borderId="24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5" borderId="25" xfId="0" applyFont="1" applyFill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right" vertical="center" wrapText="1"/>
    </xf>
    <xf numFmtId="0" fontId="12" fillId="0" borderId="36" xfId="0" applyFont="1" applyBorder="1" applyAlignment="1">
      <alignment vertical="center" wrapText="1"/>
    </xf>
    <xf numFmtId="0" fontId="11" fillId="0" borderId="36" xfId="0" applyFont="1" applyBorder="1" applyAlignment="1">
      <alignment vertical="center" wrapText="1"/>
    </xf>
    <xf numFmtId="0" fontId="10" fillId="5" borderId="28" xfId="0" applyFont="1" applyFill="1" applyBorder="1" applyAlignment="1">
      <alignment horizontal="left" vertical="center" wrapText="1" indent="1"/>
    </xf>
    <xf numFmtId="0" fontId="10" fillId="5" borderId="28" xfId="0" applyFont="1" applyFill="1" applyBorder="1" applyAlignment="1">
      <alignment vertical="center" wrapText="1"/>
    </xf>
    <xf numFmtId="0" fontId="10" fillId="0" borderId="28" xfId="0" applyFont="1" applyBorder="1" applyAlignment="1">
      <alignment horizontal="right" vertical="center" wrapText="1"/>
    </xf>
    <xf numFmtId="9" fontId="0" fillId="0" borderId="28" xfId="0" applyNumberFormat="1" applyBorder="1" applyAlignment="1">
      <alignment horizontal="right"/>
    </xf>
    <xf numFmtId="4" fontId="12" fillId="0" borderId="19" xfId="0" applyNumberFormat="1" applyFont="1" applyBorder="1" applyAlignment="1">
      <alignment horizontal="right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164" fontId="10" fillId="0" borderId="19" xfId="0" applyNumberFormat="1" applyFont="1" applyBorder="1" applyAlignment="1" applyProtection="1">
      <alignment horizontal="right" vertical="center" wrapText="1"/>
      <protection locked="0"/>
    </xf>
    <xf numFmtId="164" fontId="10" fillId="5" borderId="28" xfId="0" applyNumberFormat="1" applyFont="1" applyFill="1" applyBorder="1" applyAlignment="1" applyProtection="1">
      <alignment horizontal="right" vertical="center" wrapText="1"/>
      <protection locked="0"/>
    </xf>
    <xf numFmtId="164" fontId="10" fillId="0" borderId="28" xfId="0" applyNumberFormat="1" applyFont="1" applyBorder="1" applyAlignment="1" applyProtection="1">
      <alignment horizontal="right" vertical="center" wrapText="1"/>
      <protection locked="0"/>
    </xf>
    <xf numFmtId="0" fontId="10" fillId="0" borderId="28" xfId="0" applyFont="1" applyBorder="1" applyAlignment="1" applyProtection="1">
      <alignment horizontal="right" vertical="center" wrapText="1"/>
      <protection locked="0"/>
    </xf>
    <xf numFmtId="4" fontId="12" fillId="0" borderId="28" xfId="0" applyNumberFormat="1" applyFont="1" applyBorder="1" applyAlignment="1" applyProtection="1">
      <alignment horizontal="right" vertical="center" wrapText="1"/>
      <protection locked="0"/>
    </xf>
    <xf numFmtId="0" fontId="8" fillId="5" borderId="29" xfId="0" applyFont="1" applyFill="1" applyBorder="1" applyAlignment="1">
      <alignment vertical="center" wrapText="1"/>
    </xf>
    <xf numFmtId="0" fontId="8" fillId="5" borderId="30" xfId="0" applyFont="1" applyFill="1" applyBorder="1" applyAlignment="1">
      <alignment vertical="center" wrapText="1"/>
    </xf>
    <xf numFmtId="0" fontId="8" fillId="5" borderId="31" xfId="0" applyFont="1" applyFill="1" applyBorder="1" applyAlignment="1">
      <alignment vertical="center" wrapText="1"/>
    </xf>
    <xf numFmtId="0" fontId="13" fillId="5" borderId="30" xfId="0" applyFont="1" applyFill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right" vertical="center" wrapText="1"/>
    </xf>
    <xf numFmtId="0" fontId="1" fillId="7" borderId="0" xfId="0" applyFont="1" applyFill="1"/>
    <xf numFmtId="0" fontId="10" fillId="6" borderId="28" xfId="0" applyFont="1" applyFill="1" applyBorder="1" applyAlignment="1">
      <alignment horizontal="right" vertical="center" wrapText="1"/>
    </xf>
    <xf numFmtId="164" fontId="10" fillId="6" borderId="28" xfId="0" applyNumberFormat="1" applyFont="1" applyFill="1" applyBorder="1" applyAlignment="1" applyProtection="1">
      <alignment horizontal="right" vertical="center" wrapText="1"/>
      <protection locked="0"/>
    </xf>
    <xf numFmtId="0" fontId="1" fillId="8" borderId="0" xfId="0" applyFont="1" applyFill="1"/>
    <xf numFmtId="0" fontId="7" fillId="6" borderId="3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center" vertical="center"/>
    </xf>
    <xf numFmtId="8" fontId="2" fillId="6" borderId="2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horizontal="center"/>
    </xf>
    <xf numFmtId="0" fontId="0" fillId="0" borderId="16" xfId="0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8" fontId="4" fillId="0" borderId="14" xfId="0" applyNumberFormat="1" applyFont="1" applyBorder="1" applyAlignment="1" applyProtection="1">
      <alignment horizontal="center" vertical="center"/>
      <protection locked="0"/>
    </xf>
    <xf numFmtId="8" fontId="4" fillId="0" borderId="5" xfId="0" applyNumberFormat="1" applyFont="1" applyBorder="1" applyAlignment="1" applyProtection="1">
      <alignment horizontal="center" vertical="center"/>
      <protection locked="0"/>
    </xf>
    <xf numFmtId="8" fontId="4" fillId="0" borderId="9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8" fontId="4" fillId="0" borderId="14" xfId="0" applyNumberFormat="1" applyFont="1" applyBorder="1" applyAlignment="1">
      <alignment horizontal="right" vertical="center"/>
    </xf>
    <xf numFmtId="8" fontId="4" fillId="0" borderId="9" xfId="0" applyNumberFormat="1" applyFont="1" applyBorder="1" applyAlignment="1">
      <alignment horizontal="right" vertical="center"/>
    </xf>
    <xf numFmtId="8" fontId="4" fillId="0" borderId="5" xfId="0" applyNumberFormat="1" applyFont="1" applyBorder="1" applyAlignment="1">
      <alignment horizontal="right" vertical="center"/>
    </xf>
    <xf numFmtId="0" fontId="4" fillId="3" borderId="4" xfId="0" applyFont="1" applyFill="1" applyBorder="1" applyAlignment="1">
      <alignment horizontal="justify" vertical="center"/>
    </xf>
    <xf numFmtId="0" fontId="4" fillId="3" borderId="3" xfId="0" applyFont="1" applyFill="1" applyBorder="1" applyAlignment="1">
      <alignment horizontal="justify" vertical="center"/>
    </xf>
    <xf numFmtId="0" fontId="4" fillId="3" borderId="2" xfId="0" applyFont="1" applyFill="1" applyBorder="1" applyAlignment="1">
      <alignment horizontal="justify" vertical="center"/>
    </xf>
    <xf numFmtId="0" fontId="4" fillId="0" borderId="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8" fontId="4" fillId="0" borderId="14" xfId="0" applyNumberFormat="1" applyFont="1" applyBorder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8" fontId="4" fillId="0" borderId="5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justify" vertical="center"/>
    </xf>
    <xf numFmtId="0" fontId="3" fillId="3" borderId="3" xfId="0" applyFont="1" applyFill="1" applyBorder="1" applyAlignment="1">
      <alignment horizontal="justify" vertical="center"/>
    </xf>
    <xf numFmtId="0" fontId="3" fillId="3" borderId="2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0" fillId="6" borderId="37" xfId="0" applyFont="1" applyFill="1" applyBorder="1" applyAlignment="1">
      <alignment horizontal="left" vertical="center" wrapText="1"/>
    </xf>
    <xf numFmtId="0" fontId="10" fillId="6" borderId="38" xfId="0" applyFont="1" applyFill="1" applyBorder="1" applyAlignment="1">
      <alignment horizontal="left" vertical="center" wrapText="1"/>
    </xf>
    <xf numFmtId="0" fontId="10" fillId="6" borderId="39" xfId="0" applyFont="1" applyFill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0" fontId="11" fillId="5" borderId="35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opLeftCell="A67" workbookViewId="0">
      <selection activeCell="H56" sqref="H56"/>
    </sheetView>
  </sheetViews>
  <sheetFormatPr defaultRowHeight="14.5" x14ac:dyDescent="0.35"/>
  <cols>
    <col min="2" max="2" width="3.1796875" customWidth="1"/>
    <col min="3" max="3" width="4.26953125" customWidth="1"/>
    <col min="4" max="4" width="48.6328125" customWidth="1"/>
    <col min="8" max="8" width="17.36328125" customWidth="1"/>
    <col min="9" max="9" width="40.54296875" style="63" customWidth="1"/>
  </cols>
  <sheetData>
    <row r="1" spans="1:9" ht="32" thickBot="1" x14ac:dyDescent="0.4">
      <c r="A1" s="1"/>
      <c r="B1" s="164" t="s">
        <v>0</v>
      </c>
      <c r="C1" s="165"/>
      <c r="D1" s="2" t="s">
        <v>1</v>
      </c>
      <c r="E1" s="3" t="s">
        <v>2</v>
      </c>
      <c r="F1" s="3" t="s">
        <v>3</v>
      </c>
      <c r="G1" s="3" t="s">
        <v>60</v>
      </c>
      <c r="H1" s="4" t="s">
        <v>4</v>
      </c>
    </row>
    <row r="2" spans="1:9" ht="15" thickBot="1" x14ac:dyDescent="0.4">
      <c r="A2" s="5">
        <v>1</v>
      </c>
      <c r="B2" s="161" t="s">
        <v>86</v>
      </c>
      <c r="C2" s="162"/>
      <c r="D2" s="163"/>
      <c r="E2" s="6"/>
      <c r="F2" s="7"/>
      <c r="G2" s="7"/>
      <c r="H2" s="8">
        <f>SUM(H3:H5)</f>
        <v>0</v>
      </c>
    </row>
    <row r="3" spans="1:9" ht="20.5" thickBot="1" x14ac:dyDescent="0.4">
      <c r="A3" s="9"/>
      <c r="B3" s="128" t="s">
        <v>5</v>
      </c>
      <c r="C3" s="129"/>
      <c r="D3" s="12" t="s">
        <v>6</v>
      </c>
      <c r="E3" s="13">
        <v>166</v>
      </c>
      <c r="F3" s="14">
        <v>50</v>
      </c>
      <c r="G3" s="64"/>
      <c r="H3" s="15">
        <f>+ROUND(E3*G3,2)</f>
        <v>0</v>
      </c>
      <c r="I3" s="63" t="str">
        <f>+IF(G3&gt;F3,"preu ofert superior al pressupostat","")</f>
        <v/>
      </c>
    </row>
    <row r="4" spans="1:9" ht="20.5" thickBot="1" x14ac:dyDescent="0.4">
      <c r="A4" s="9"/>
      <c r="B4" s="128" t="s">
        <v>5</v>
      </c>
      <c r="C4" s="129"/>
      <c r="D4" s="12" t="s">
        <v>7</v>
      </c>
      <c r="E4" s="13">
        <v>2394</v>
      </c>
      <c r="F4" s="14">
        <v>50</v>
      </c>
      <c r="G4" s="64"/>
      <c r="H4" s="15">
        <f>+ROUND(E4*G4,2)</f>
        <v>0</v>
      </c>
      <c r="I4" s="63" t="str">
        <f>+IF(G4&gt;F4,"preu ofert superior al pressupostat","")</f>
        <v/>
      </c>
    </row>
    <row r="5" spans="1:9" ht="15" thickBot="1" x14ac:dyDescent="0.4">
      <c r="A5" s="9"/>
      <c r="B5" s="128" t="s">
        <v>5</v>
      </c>
      <c r="C5" s="129"/>
      <c r="D5" s="12" t="s">
        <v>8</v>
      </c>
      <c r="E5" s="13">
        <v>126</v>
      </c>
      <c r="F5" s="14">
        <v>48</v>
      </c>
      <c r="G5" s="64"/>
      <c r="H5" s="15">
        <f>+ROUND(E5*G5,2)</f>
        <v>0</v>
      </c>
      <c r="I5" s="63" t="str">
        <f>+IF(G5&gt;F5,"preu ofert superior al pressupostat","")</f>
        <v/>
      </c>
    </row>
    <row r="6" spans="1:9" ht="15" thickBot="1" x14ac:dyDescent="0.4">
      <c r="A6" s="56"/>
      <c r="B6" s="166"/>
      <c r="C6" s="166"/>
      <c r="D6" s="57"/>
      <c r="E6" s="58"/>
      <c r="F6" s="58"/>
      <c r="G6" s="58"/>
      <c r="H6" s="58"/>
    </row>
    <row r="7" spans="1:9" ht="15" thickBot="1" x14ac:dyDescent="0.4">
      <c r="A7" s="19">
        <v>2</v>
      </c>
      <c r="B7" s="158" t="s">
        <v>9</v>
      </c>
      <c r="C7" s="159"/>
      <c r="D7" s="160"/>
      <c r="E7" s="20"/>
      <c r="F7" s="21"/>
      <c r="G7" s="21"/>
      <c r="H7" s="22">
        <f>+H8</f>
        <v>0</v>
      </c>
    </row>
    <row r="8" spans="1:9" ht="15" thickBot="1" x14ac:dyDescent="0.4">
      <c r="A8" s="9"/>
      <c r="B8" s="128" t="s">
        <v>5</v>
      </c>
      <c r="C8" s="129"/>
      <c r="D8" s="12" t="s">
        <v>10</v>
      </c>
      <c r="E8" s="13">
        <v>38</v>
      </c>
      <c r="F8" s="14">
        <v>48</v>
      </c>
      <c r="G8" s="64"/>
      <c r="H8" s="15">
        <f>+ROUND(E8*G8,2)</f>
        <v>0</v>
      </c>
      <c r="I8" s="63" t="str">
        <f>+IF(G8&gt;F8,"preu ofert superior al pressupostat","")</f>
        <v/>
      </c>
    </row>
    <row r="9" spans="1:9" ht="15" thickBot="1" x14ac:dyDescent="0.4">
      <c r="A9" s="16"/>
      <c r="B9" s="123"/>
      <c r="C9" s="123"/>
      <c r="D9" s="18"/>
      <c r="E9" s="17"/>
      <c r="F9" s="23"/>
      <c r="G9" s="59"/>
      <c r="H9" s="17"/>
    </row>
    <row r="10" spans="1:9" ht="15" thickBot="1" x14ac:dyDescent="0.4">
      <c r="A10" s="19">
        <v>3</v>
      </c>
      <c r="B10" s="158" t="s">
        <v>11</v>
      </c>
      <c r="C10" s="159"/>
      <c r="D10" s="160"/>
      <c r="E10" s="20"/>
      <c r="F10" s="7"/>
      <c r="G10" s="7"/>
      <c r="H10" s="22">
        <f>+H11</f>
        <v>0</v>
      </c>
    </row>
    <row r="11" spans="1:9" ht="15" thickBot="1" x14ac:dyDescent="0.4">
      <c r="A11" s="9"/>
      <c r="B11" s="128" t="s">
        <v>5</v>
      </c>
      <c r="C11" s="129"/>
      <c r="D11" s="12" t="s">
        <v>12</v>
      </c>
      <c r="E11" s="13">
        <v>8</v>
      </c>
      <c r="F11" s="14">
        <v>48</v>
      </c>
      <c r="G11" s="64"/>
      <c r="H11" s="15">
        <f>+ROUND(E11*G11,2)</f>
        <v>0</v>
      </c>
      <c r="I11" s="63" t="str">
        <f>+IF(G11&gt;F11,"preu ofert superior al pressupostat","")</f>
        <v/>
      </c>
    </row>
    <row r="12" spans="1:9" ht="15" thickBot="1" x14ac:dyDescent="0.4">
      <c r="A12" s="16"/>
      <c r="B12" s="123"/>
      <c r="C12" s="123"/>
      <c r="D12" s="18"/>
      <c r="E12" s="17"/>
      <c r="F12" s="23"/>
      <c r="G12" s="59"/>
      <c r="H12" s="17"/>
    </row>
    <row r="13" spans="1:9" ht="15" thickBot="1" x14ac:dyDescent="0.4">
      <c r="A13" s="19">
        <v>4</v>
      </c>
      <c r="B13" s="161" t="s">
        <v>13</v>
      </c>
      <c r="C13" s="162"/>
      <c r="D13" s="163"/>
      <c r="E13" s="24"/>
      <c r="F13" s="25"/>
      <c r="G13" s="25"/>
      <c r="H13" s="22">
        <f>+H14+H15+H16</f>
        <v>0</v>
      </c>
    </row>
    <row r="14" spans="1:9" ht="15" thickBot="1" x14ac:dyDescent="0.4">
      <c r="A14" s="9"/>
      <c r="B14" s="128" t="s">
        <v>5</v>
      </c>
      <c r="C14" s="129"/>
      <c r="D14" s="12" t="s">
        <v>14</v>
      </c>
      <c r="E14" s="13">
        <v>38</v>
      </c>
      <c r="F14" s="14">
        <v>15</v>
      </c>
      <c r="G14" s="64"/>
      <c r="H14" s="15">
        <f>+ROUND(E14*G14,2)</f>
        <v>0</v>
      </c>
      <c r="I14" s="63" t="str">
        <f>+IF(G14&gt;F14,"preu ofert superior al pressupostat","")</f>
        <v/>
      </c>
    </row>
    <row r="15" spans="1:9" ht="20.5" thickBot="1" x14ac:dyDescent="0.4">
      <c r="A15" s="9"/>
      <c r="B15" s="128" t="s">
        <v>5</v>
      </c>
      <c r="C15" s="129"/>
      <c r="D15" s="12" t="s">
        <v>15</v>
      </c>
      <c r="E15" s="13">
        <v>38</v>
      </c>
      <c r="F15" s="14">
        <v>55</v>
      </c>
      <c r="G15" s="64"/>
      <c r="H15" s="15">
        <f>+ROUND(E15*G15,2)</f>
        <v>0</v>
      </c>
      <c r="I15" s="63" t="str">
        <f>+IF(G15&gt;F15,"preu ofert superior al pressupostat","")</f>
        <v/>
      </c>
    </row>
    <row r="16" spans="1:9" ht="15" thickBot="1" x14ac:dyDescent="0.4">
      <c r="A16" s="9"/>
      <c r="B16" s="128" t="s">
        <v>5</v>
      </c>
      <c r="C16" s="129"/>
      <c r="D16" s="12" t="s">
        <v>16</v>
      </c>
      <c r="E16" s="13">
        <v>38</v>
      </c>
      <c r="F16" s="14">
        <v>160</v>
      </c>
      <c r="G16" s="64"/>
      <c r="H16" s="15">
        <f>+ROUND(E16*G16,2)</f>
        <v>0</v>
      </c>
      <c r="I16" s="63" t="str">
        <f>+IF(G16&gt;F16,"preu ofert superior al pressupostat","")</f>
        <v/>
      </c>
    </row>
    <row r="17" spans="1:9" ht="15" thickBot="1" x14ac:dyDescent="0.4">
      <c r="A17" s="10"/>
      <c r="B17" s="123"/>
      <c r="C17" s="123"/>
      <c r="D17" s="18"/>
      <c r="E17" s="17"/>
      <c r="F17" s="17"/>
      <c r="G17" s="17"/>
      <c r="H17" s="17"/>
    </row>
    <row r="18" spans="1:9" ht="15" thickBot="1" x14ac:dyDescent="0.4">
      <c r="A18" s="19">
        <v>5</v>
      </c>
      <c r="B18" s="158" t="s">
        <v>17</v>
      </c>
      <c r="C18" s="159"/>
      <c r="D18" s="160"/>
      <c r="E18" s="20"/>
      <c r="F18" s="21"/>
      <c r="G18" s="21"/>
      <c r="H18" s="22">
        <f>+H20+H19</f>
        <v>0</v>
      </c>
    </row>
    <row r="19" spans="1:9" ht="30.5" thickBot="1" x14ac:dyDescent="0.4">
      <c r="A19" s="9"/>
      <c r="B19" s="128" t="s">
        <v>5</v>
      </c>
      <c r="C19" s="129"/>
      <c r="D19" s="26" t="s">
        <v>18</v>
      </c>
      <c r="E19" s="13">
        <v>8</v>
      </c>
      <c r="F19" s="14">
        <v>15</v>
      </c>
      <c r="G19" s="64"/>
      <c r="H19" s="15">
        <f>+ROUND(E19*G19,2)</f>
        <v>0</v>
      </c>
      <c r="I19" s="63" t="str">
        <f>+IF(G19&gt;F19,"preu ofert superior al pressupostat","")</f>
        <v/>
      </c>
    </row>
    <row r="20" spans="1:9" ht="20.5" thickBot="1" x14ac:dyDescent="0.4">
      <c r="A20" s="9"/>
      <c r="B20" s="128" t="s">
        <v>5</v>
      </c>
      <c r="C20" s="129"/>
      <c r="D20" s="26" t="s">
        <v>19</v>
      </c>
      <c r="E20" s="13">
        <v>8</v>
      </c>
      <c r="F20" s="14">
        <v>45</v>
      </c>
      <c r="G20" s="64"/>
      <c r="H20" s="15">
        <f>+ROUND(E20*G20,2)</f>
        <v>0</v>
      </c>
      <c r="I20" s="63" t="str">
        <f>+IF(G20&gt;F20,"preu ofert superior al pressupostat","")</f>
        <v/>
      </c>
    </row>
    <row r="21" spans="1:9" ht="15" thickBot="1" x14ac:dyDescent="0.4">
      <c r="A21" s="16"/>
      <c r="B21" s="123"/>
      <c r="C21" s="123"/>
      <c r="D21" s="18"/>
      <c r="E21" s="17"/>
      <c r="F21" s="17"/>
      <c r="G21" s="17"/>
      <c r="H21" s="17"/>
    </row>
    <row r="22" spans="1:9" ht="15" thickBot="1" x14ac:dyDescent="0.4">
      <c r="A22" s="19">
        <v>6</v>
      </c>
      <c r="B22" s="155" t="s">
        <v>20</v>
      </c>
      <c r="C22" s="156"/>
      <c r="D22" s="157"/>
      <c r="E22" s="27"/>
      <c r="F22" s="21"/>
      <c r="G22" s="21"/>
      <c r="H22" s="22">
        <f>SUM(H23:H29)</f>
        <v>0</v>
      </c>
    </row>
    <row r="23" spans="1:9" ht="40.5" thickBot="1" x14ac:dyDescent="0.4">
      <c r="A23" s="9"/>
      <c r="B23" s="128" t="s">
        <v>5</v>
      </c>
      <c r="C23" s="129"/>
      <c r="D23" s="26" t="s">
        <v>21</v>
      </c>
      <c r="E23" s="13">
        <v>5452</v>
      </c>
      <c r="F23" s="14">
        <v>15</v>
      </c>
      <c r="G23" s="64"/>
      <c r="H23" s="15">
        <f>+ROUND(E23*G23,2)</f>
        <v>0</v>
      </c>
      <c r="I23" s="63" t="str">
        <f>+IF(G23&gt;F23,"preu ofert superior al pressupostat","")</f>
        <v/>
      </c>
    </row>
    <row r="24" spans="1:9" ht="20" x14ac:dyDescent="0.35">
      <c r="A24" s="140"/>
      <c r="B24" s="143" t="s">
        <v>5</v>
      </c>
      <c r="C24" s="144"/>
      <c r="D24" s="28" t="s">
        <v>22</v>
      </c>
      <c r="E24" s="149">
        <v>5452</v>
      </c>
      <c r="F24" s="152">
        <v>55</v>
      </c>
      <c r="G24" s="120"/>
      <c r="H24" s="133">
        <f>+ROUND(E24*G24,2)</f>
        <v>0</v>
      </c>
      <c r="I24" s="109" t="str">
        <f>+IF(G24&gt;F24,"preu ofert superior al pressupostat","")</f>
        <v/>
      </c>
    </row>
    <row r="25" spans="1:9" ht="20.5" thickBot="1" x14ac:dyDescent="0.4">
      <c r="A25" s="142"/>
      <c r="B25" s="147"/>
      <c r="C25" s="148"/>
      <c r="D25" s="12" t="s">
        <v>23</v>
      </c>
      <c r="E25" s="151"/>
      <c r="F25" s="154"/>
      <c r="G25" s="121"/>
      <c r="H25" s="135"/>
      <c r="I25" s="109"/>
    </row>
    <row r="26" spans="1:9" ht="20.5" thickBot="1" x14ac:dyDescent="0.4">
      <c r="A26" s="9"/>
      <c r="B26" s="128" t="s">
        <v>5</v>
      </c>
      <c r="C26" s="129"/>
      <c r="D26" s="26" t="s">
        <v>24</v>
      </c>
      <c r="E26" s="13">
        <v>768</v>
      </c>
      <c r="F26" s="14">
        <v>350</v>
      </c>
      <c r="G26" s="64"/>
      <c r="H26" s="15">
        <f>+ROUND(E26*G26,2)</f>
        <v>0</v>
      </c>
      <c r="I26" s="63" t="str">
        <f>+IF(G26&gt;F26,"preu ofert superior al pressupostat","")</f>
        <v/>
      </c>
    </row>
    <row r="27" spans="1:9" ht="20.5" thickBot="1" x14ac:dyDescent="0.4">
      <c r="A27" s="9"/>
      <c r="B27" s="128" t="s">
        <v>5</v>
      </c>
      <c r="C27" s="129"/>
      <c r="D27" s="26" t="s">
        <v>25</v>
      </c>
      <c r="E27" s="13">
        <v>1792</v>
      </c>
      <c r="F27" s="14">
        <v>275</v>
      </c>
      <c r="G27" s="64"/>
      <c r="H27" s="15">
        <f>+ROUND(E27*G27,2)</f>
        <v>0</v>
      </c>
      <c r="I27" s="63" t="str">
        <f>+IF(G27&gt;F27,"preu ofert superior al pressupostat","")</f>
        <v/>
      </c>
    </row>
    <row r="28" spans="1:9" x14ac:dyDescent="0.35">
      <c r="A28" s="140"/>
      <c r="B28" s="143" t="s">
        <v>5</v>
      </c>
      <c r="C28" s="144"/>
      <c r="D28" s="28" t="s">
        <v>26</v>
      </c>
      <c r="E28" s="149">
        <v>30720</v>
      </c>
      <c r="F28" s="152">
        <v>25</v>
      </c>
      <c r="G28" s="120"/>
      <c r="H28" s="133">
        <f>+ROUND(E28*G28,2)</f>
        <v>0</v>
      </c>
      <c r="I28" s="109" t="str">
        <f>+IF(G28&gt;F28,"preu ofert superior al pressupostat","")</f>
        <v/>
      </c>
    </row>
    <row r="29" spans="1:9" ht="15" thickBot="1" x14ac:dyDescent="0.4">
      <c r="A29" s="142"/>
      <c r="B29" s="147"/>
      <c r="C29" s="148"/>
      <c r="D29" s="12" t="s">
        <v>27</v>
      </c>
      <c r="E29" s="151"/>
      <c r="F29" s="154"/>
      <c r="G29" s="121"/>
      <c r="H29" s="135"/>
      <c r="I29" s="109"/>
    </row>
    <row r="30" spans="1:9" ht="15" thickBot="1" x14ac:dyDescent="0.4">
      <c r="A30" s="16"/>
      <c r="B30" s="123"/>
      <c r="C30" s="123"/>
      <c r="D30" s="18"/>
      <c r="E30" s="18"/>
      <c r="F30" s="17"/>
      <c r="G30" s="17"/>
      <c r="H30" s="17"/>
    </row>
    <row r="31" spans="1:9" ht="15" thickBot="1" x14ac:dyDescent="0.4">
      <c r="A31" s="19">
        <v>7</v>
      </c>
      <c r="B31" s="155" t="s">
        <v>28</v>
      </c>
      <c r="C31" s="156"/>
      <c r="D31" s="157"/>
      <c r="E31" s="29"/>
      <c r="F31" s="30"/>
      <c r="G31" s="30"/>
      <c r="H31" s="22">
        <f>SUM(H32:H37)</f>
        <v>0</v>
      </c>
    </row>
    <row r="32" spans="1:9" ht="40.5" thickBot="1" x14ac:dyDescent="0.4">
      <c r="A32" s="9"/>
      <c r="B32" s="128" t="s">
        <v>5</v>
      </c>
      <c r="C32" s="129"/>
      <c r="D32" s="26" t="s">
        <v>21</v>
      </c>
      <c r="E32" s="13">
        <v>8</v>
      </c>
      <c r="F32" s="14">
        <v>15</v>
      </c>
      <c r="G32" s="64"/>
      <c r="H32" s="15">
        <f>+ROUND(E32*G32,2)</f>
        <v>0</v>
      </c>
      <c r="I32" s="63" t="str">
        <f>+IF(G32&gt;F32,"preu ofert superior al pressupostat","")</f>
        <v/>
      </c>
    </row>
    <row r="33" spans="1:9" ht="20" x14ac:dyDescent="0.35">
      <c r="A33" s="140"/>
      <c r="B33" s="143" t="s">
        <v>5</v>
      </c>
      <c r="C33" s="144"/>
      <c r="D33" s="28" t="s">
        <v>22</v>
      </c>
      <c r="E33" s="149">
        <v>8</v>
      </c>
      <c r="F33" s="152">
        <v>55</v>
      </c>
      <c r="G33" s="120"/>
      <c r="H33" s="133">
        <f>+ROUND(E33*G33,2)</f>
        <v>0</v>
      </c>
      <c r="I33" s="109" t="str">
        <f>+IF(G33&gt;F33,"preu ofert superior al pressupostat","")</f>
        <v/>
      </c>
    </row>
    <row r="34" spans="1:9" ht="20.5" thickBot="1" x14ac:dyDescent="0.4">
      <c r="A34" s="142"/>
      <c r="B34" s="147"/>
      <c r="C34" s="148"/>
      <c r="D34" s="12" t="s">
        <v>23</v>
      </c>
      <c r="E34" s="151"/>
      <c r="F34" s="154"/>
      <c r="G34" s="121"/>
      <c r="H34" s="135"/>
      <c r="I34" s="109"/>
    </row>
    <row r="35" spans="1:9" ht="20.5" thickBot="1" x14ac:dyDescent="0.4">
      <c r="A35" s="9"/>
      <c r="B35" s="128" t="s">
        <v>5</v>
      </c>
      <c r="C35" s="129"/>
      <c r="D35" s="26" t="s">
        <v>25</v>
      </c>
      <c r="E35" s="13">
        <v>2</v>
      </c>
      <c r="F35" s="14">
        <v>275</v>
      </c>
      <c r="G35" s="64"/>
      <c r="H35" s="15">
        <f>+ROUND(E35*G35,2)</f>
        <v>0</v>
      </c>
      <c r="I35" s="63" t="str">
        <f>+IF(G35&gt;F35,"preu ofert superior al pressupostat","")</f>
        <v/>
      </c>
    </row>
    <row r="36" spans="1:9" x14ac:dyDescent="0.35">
      <c r="A36" s="140"/>
      <c r="B36" s="143" t="s">
        <v>5</v>
      </c>
      <c r="C36" s="144"/>
      <c r="D36" s="31" t="s">
        <v>26</v>
      </c>
      <c r="E36" s="149">
        <v>48</v>
      </c>
      <c r="F36" s="152">
        <v>25</v>
      </c>
      <c r="G36" s="120"/>
      <c r="H36" s="133">
        <f>+ROUND(E36*G36,2)</f>
        <v>0</v>
      </c>
      <c r="I36" s="109" t="str">
        <f>+IF(G36&gt;F36,"preu ofert superior al pressupostat","")</f>
        <v/>
      </c>
    </row>
    <row r="37" spans="1:9" ht="15" thickBot="1" x14ac:dyDescent="0.4">
      <c r="A37" s="142"/>
      <c r="B37" s="147"/>
      <c r="C37" s="148"/>
      <c r="D37" s="26" t="s">
        <v>27</v>
      </c>
      <c r="E37" s="151"/>
      <c r="F37" s="154"/>
      <c r="G37" s="121"/>
      <c r="H37" s="135"/>
      <c r="I37" s="109"/>
    </row>
    <row r="38" spans="1:9" ht="15" thickBot="1" x14ac:dyDescent="0.4">
      <c r="A38" s="16"/>
      <c r="B38" s="123"/>
      <c r="C38" s="123"/>
      <c r="D38" s="18"/>
      <c r="E38" s="17"/>
      <c r="F38" s="17"/>
      <c r="G38" s="17"/>
      <c r="H38" s="17"/>
    </row>
    <row r="39" spans="1:9" ht="15" thickBot="1" x14ac:dyDescent="0.4">
      <c r="A39" s="19">
        <v>8</v>
      </c>
      <c r="B39" s="155" t="s">
        <v>29</v>
      </c>
      <c r="C39" s="156"/>
      <c r="D39" s="157"/>
      <c r="E39" s="29"/>
      <c r="F39" s="30"/>
      <c r="G39" s="30"/>
      <c r="H39" s="22">
        <f>SUM(H40:H54)</f>
        <v>0</v>
      </c>
    </row>
    <row r="40" spans="1:9" ht="30.5" thickBot="1" x14ac:dyDescent="0.4">
      <c r="A40" s="9"/>
      <c r="B40" s="128" t="s">
        <v>5</v>
      </c>
      <c r="C40" s="129"/>
      <c r="D40" s="26" t="s">
        <v>30</v>
      </c>
      <c r="E40" s="13">
        <v>504</v>
      </c>
      <c r="F40" s="14">
        <v>15</v>
      </c>
      <c r="G40" s="64"/>
      <c r="H40" s="15">
        <f>+ROUND(E40*G40,2)</f>
        <v>0</v>
      </c>
      <c r="I40" s="63" t="str">
        <f>+IF(G40&gt;F40,"preu ofert superior al pressupostat","")</f>
        <v/>
      </c>
    </row>
    <row r="41" spans="1:9" x14ac:dyDescent="0.35">
      <c r="A41" s="140"/>
      <c r="B41" s="143" t="s">
        <v>5</v>
      </c>
      <c r="C41" s="144"/>
      <c r="D41" s="28" t="s">
        <v>31</v>
      </c>
      <c r="E41" s="149">
        <v>504</v>
      </c>
      <c r="F41" s="152">
        <v>78</v>
      </c>
      <c r="G41" s="120"/>
      <c r="H41" s="133">
        <f>+ROUND(E41*G41,2)</f>
        <v>0</v>
      </c>
      <c r="I41" s="109" t="str">
        <f>+IF(G41&gt;F41,"preu ofert superior al pressupostat","")</f>
        <v/>
      </c>
    </row>
    <row r="42" spans="1:9" x14ac:dyDescent="0.35">
      <c r="A42" s="141"/>
      <c r="B42" s="145"/>
      <c r="C42" s="146"/>
      <c r="D42" s="28" t="s">
        <v>32</v>
      </c>
      <c r="E42" s="150"/>
      <c r="F42" s="153"/>
      <c r="G42" s="122"/>
      <c r="H42" s="134"/>
      <c r="I42" s="109"/>
    </row>
    <row r="43" spans="1:9" x14ac:dyDescent="0.35">
      <c r="A43" s="141"/>
      <c r="B43" s="145"/>
      <c r="C43" s="146"/>
      <c r="D43" s="28" t="s">
        <v>33</v>
      </c>
      <c r="E43" s="150"/>
      <c r="F43" s="153"/>
      <c r="G43" s="122"/>
      <c r="H43" s="134"/>
      <c r="I43" s="109"/>
    </row>
    <row r="44" spans="1:9" x14ac:dyDescent="0.35">
      <c r="A44" s="141"/>
      <c r="B44" s="145"/>
      <c r="C44" s="146"/>
      <c r="D44" s="28" t="s">
        <v>34</v>
      </c>
      <c r="E44" s="150"/>
      <c r="F44" s="153"/>
      <c r="G44" s="122"/>
      <c r="H44" s="134"/>
      <c r="I44" s="109"/>
    </row>
    <row r="45" spans="1:9" ht="20.5" thickBot="1" x14ac:dyDescent="0.4">
      <c r="A45" s="142"/>
      <c r="B45" s="147"/>
      <c r="C45" s="148"/>
      <c r="D45" s="12" t="s">
        <v>35</v>
      </c>
      <c r="E45" s="151"/>
      <c r="F45" s="154"/>
      <c r="G45" s="121"/>
      <c r="H45" s="135"/>
      <c r="I45" s="109"/>
    </row>
    <row r="46" spans="1:9" ht="15" thickBot="1" x14ac:dyDescent="0.4">
      <c r="A46" s="9"/>
      <c r="B46" s="128" t="s">
        <v>5</v>
      </c>
      <c r="C46" s="129"/>
      <c r="D46" s="12" t="s">
        <v>36</v>
      </c>
      <c r="E46" s="13">
        <v>126</v>
      </c>
      <c r="F46" s="14">
        <v>250</v>
      </c>
      <c r="G46" s="64"/>
      <c r="H46" s="15">
        <f>+ROUND(E46*G46,2)</f>
        <v>0</v>
      </c>
      <c r="I46" s="63" t="str">
        <f>+IF(G46&gt;F46,"preu ofert superior al pressupostat","")</f>
        <v/>
      </c>
    </row>
    <row r="47" spans="1:9" ht="20" x14ac:dyDescent="0.35">
      <c r="A47" s="140"/>
      <c r="B47" s="143" t="s">
        <v>5</v>
      </c>
      <c r="C47" s="144"/>
      <c r="D47" s="31" t="s">
        <v>37</v>
      </c>
      <c r="E47" s="149">
        <v>1512</v>
      </c>
      <c r="F47" s="152">
        <v>20</v>
      </c>
      <c r="G47" s="120"/>
      <c r="H47" s="133">
        <f>+ROUND(E47*G47,2)</f>
        <v>0</v>
      </c>
      <c r="I47" s="109" t="str">
        <f>+IF(G47&gt;F47,"preu ofert superior al pressupostat","")</f>
        <v/>
      </c>
    </row>
    <row r="48" spans="1:9" x14ac:dyDescent="0.35">
      <c r="A48" s="141"/>
      <c r="B48" s="145"/>
      <c r="C48" s="146"/>
      <c r="D48" s="32" t="s">
        <v>38</v>
      </c>
      <c r="E48" s="150"/>
      <c r="F48" s="153"/>
      <c r="G48" s="122"/>
      <c r="H48" s="134"/>
      <c r="I48" s="109"/>
    </row>
    <row r="49" spans="1:9" ht="30" x14ac:dyDescent="0.35">
      <c r="A49" s="141"/>
      <c r="B49" s="145"/>
      <c r="C49" s="146"/>
      <c r="D49" s="31" t="s">
        <v>39</v>
      </c>
      <c r="E49" s="150"/>
      <c r="F49" s="153"/>
      <c r="G49" s="122"/>
      <c r="H49" s="134"/>
      <c r="I49" s="109"/>
    </row>
    <row r="50" spans="1:9" ht="40" x14ac:dyDescent="0.35">
      <c r="A50" s="141"/>
      <c r="B50" s="145"/>
      <c r="C50" s="146"/>
      <c r="D50" s="31" t="s">
        <v>40</v>
      </c>
      <c r="E50" s="150"/>
      <c r="F50" s="153"/>
      <c r="G50" s="122"/>
      <c r="H50" s="134"/>
      <c r="I50" s="109"/>
    </row>
    <row r="51" spans="1:9" ht="30" x14ac:dyDescent="0.35">
      <c r="A51" s="141"/>
      <c r="B51" s="145"/>
      <c r="C51" s="146"/>
      <c r="D51" s="31" t="s">
        <v>41</v>
      </c>
      <c r="E51" s="150"/>
      <c r="F51" s="153"/>
      <c r="G51" s="122"/>
      <c r="H51" s="134"/>
      <c r="I51" s="109"/>
    </row>
    <row r="52" spans="1:9" ht="30" x14ac:dyDescent="0.35">
      <c r="A52" s="141"/>
      <c r="B52" s="145"/>
      <c r="C52" s="146"/>
      <c r="D52" s="31" t="s">
        <v>42</v>
      </c>
      <c r="E52" s="150"/>
      <c r="F52" s="153"/>
      <c r="G52" s="122"/>
      <c r="H52" s="134"/>
      <c r="I52" s="109"/>
    </row>
    <row r="53" spans="1:9" x14ac:dyDescent="0.35">
      <c r="A53" s="141"/>
      <c r="B53" s="145"/>
      <c r="C53" s="146"/>
      <c r="D53" s="31" t="s">
        <v>43</v>
      </c>
      <c r="E53" s="150"/>
      <c r="F53" s="153"/>
      <c r="G53" s="122"/>
      <c r="H53" s="134"/>
      <c r="I53" s="109"/>
    </row>
    <row r="54" spans="1:9" ht="20.5" thickBot="1" x14ac:dyDescent="0.4">
      <c r="A54" s="142"/>
      <c r="B54" s="147"/>
      <c r="C54" s="148"/>
      <c r="D54" s="26" t="s">
        <v>44</v>
      </c>
      <c r="E54" s="151"/>
      <c r="F54" s="154"/>
      <c r="G54" s="121"/>
      <c r="H54" s="135"/>
      <c r="I54" s="109"/>
    </row>
    <row r="55" spans="1:9" ht="15" thickBot="1" x14ac:dyDescent="0.4">
      <c r="A55" s="33"/>
      <c r="B55" s="123"/>
      <c r="C55" s="123"/>
      <c r="D55" s="35"/>
      <c r="E55" s="34"/>
      <c r="F55" s="34"/>
      <c r="G55" s="34"/>
      <c r="H55" s="34"/>
    </row>
    <row r="56" spans="1:9" ht="15" thickBot="1" x14ac:dyDescent="0.4">
      <c r="A56" s="5">
        <v>9</v>
      </c>
      <c r="B56" s="136" t="s">
        <v>45</v>
      </c>
      <c r="C56" s="137"/>
      <c r="D56" s="138"/>
      <c r="E56" s="36"/>
      <c r="F56" s="37"/>
      <c r="G56" s="37"/>
      <c r="H56" s="8">
        <f>+H57</f>
        <v>0</v>
      </c>
    </row>
    <row r="57" spans="1:9" ht="30.5" thickBot="1" x14ac:dyDescent="0.4">
      <c r="A57" s="9"/>
      <c r="B57" s="128" t="s">
        <v>46</v>
      </c>
      <c r="C57" s="129"/>
      <c r="D57" s="26" t="s">
        <v>47</v>
      </c>
      <c r="E57" s="13">
        <v>840</v>
      </c>
      <c r="F57" s="14">
        <v>24.11</v>
      </c>
      <c r="G57" s="64"/>
      <c r="H57" s="15">
        <f>+ROUND(E57*G57,2)</f>
        <v>0</v>
      </c>
      <c r="I57" s="63" t="str">
        <f>+IF(G57&gt;F57,"preu ofert superior al pressupostat","")</f>
        <v/>
      </c>
    </row>
    <row r="58" spans="1:9" ht="15" thickBot="1" x14ac:dyDescent="0.4">
      <c r="A58" s="139"/>
      <c r="B58" s="139"/>
      <c r="C58" s="139"/>
      <c r="D58" s="139"/>
      <c r="E58" s="139"/>
      <c r="F58" s="139"/>
      <c r="G58" s="139"/>
      <c r="H58" s="139"/>
    </row>
    <row r="59" spans="1:9" ht="15" thickBot="1" x14ac:dyDescent="0.4">
      <c r="A59" s="110" t="s">
        <v>85</v>
      </c>
      <c r="B59" s="111"/>
      <c r="C59" s="111"/>
      <c r="D59" s="111"/>
      <c r="E59" s="111"/>
      <c r="F59" s="112"/>
      <c r="G59" s="60"/>
      <c r="H59" s="39">
        <f>+H2+H7+H10+H13+H18+H22+H31+H39+H56</f>
        <v>0</v>
      </c>
    </row>
    <row r="60" spans="1:9" ht="15" thickBot="1" x14ac:dyDescent="0.4">
      <c r="A60" s="16"/>
      <c r="B60" s="123"/>
      <c r="C60" s="123"/>
      <c r="D60" s="18"/>
      <c r="E60" s="34"/>
      <c r="F60" s="17"/>
      <c r="G60" s="17"/>
      <c r="H60" s="17"/>
    </row>
    <row r="61" spans="1:9" ht="15" thickBot="1" x14ac:dyDescent="0.4">
      <c r="A61" s="40"/>
      <c r="B61" s="124" t="s">
        <v>48</v>
      </c>
      <c r="C61" s="125"/>
      <c r="D61" s="41" t="s">
        <v>49</v>
      </c>
      <c r="E61" s="42"/>
      <c r="F61" s="43"/>
      <c r="G61" s="43"/>
      <c r="H61" s="44"/>
    </row>
    <row r="62" spans="1:9" ht="15" thickBot="1" x14ac:dyDescent="0.4">
      <c r="A62" s="5">
        <v>10</v>
      </c>
      <c r="B62" s="130" t="s">
        <v>50</v>
      </c>
      <c r="C62" s="131"/>
      <c r="D62" s="132"/>
      <c r="E62" s="7"/>
      <c r="F62" s="7"/>
      <c r="G62" s="7"/>
      <c r="H62" s="8">
        <f>+H63+H64</f>
        <v>0</v>
      </c>
    </row>
    <row r="63" spans="1:9" ht="15" thickBot="1" x14ac:dyDescent="0.4">
      <c r="A63" s="9"/>
      <c r="B63" s="128" t="s">
        <v>5</v>
      </c>
      <c r="C63" s="129"/>
      <c r="D63" s="12" t="s">
        <v>51</v>
      </c>
      <c r="E63" s="13">
        <v>2</v>
      </c>
      <c r="F63" s="14">
        <v>1000</v>
      </c>
      <c r="G63" s="64"/>
      <c r="H63" s="15">
        <f>+ROUND(E63*G63,2)</f>
        <v>0</v>
      </c>
      <c r="I63" s="63" t="str">
        <f>+IF(G63&gt;F63,"preu ofert superior al pressupostat","")</f>
        <v/>
      </c>
    </row>
    <row r="64" spans="1:9" ht="20.5" thickBot="1" x14ac:dyDescent="0.4">
      <c r="A64" s="9"/>
      <c r="B64" s="128" t="s">
        <v>5</v>
      </c>
      <c r="C64" s="129"/>
      <c r="D64" s="12" t="s">
        <v>52</v>
      </c>
      <c r="E64" s="13">
        <v>2</v>
      </c>
      <c r="F64" s="14">
        <v>1250</v>
      </c>
      <c r="G64" s="64"/>
      <c r="H64" s="15">
        <f>+ROUND(E64*G64,2)</f>
        <v>0</v>
      </c>
      <c r="I64" s="63" t="str">
        <f>+IF(G64&gt;F64,"preu ofert superior al pressupostat","")</f>
        <v/>
      </c>
    </row>
    <row r="65" spans="1:9" ht="15" thickBot="1" x14ac:dyDescent="0.4">
      <c r="A65" s="10"/>
      <c r="B65" s="113"/>
      <c r="C65" s="113"/>
      <c r="D65" s="18"/>
      <c r="E65" s="17"/>
      <c r="F65" s="17"/>
      <c r="G65" s="17"/>
      <c r="H65" s="17"/>
    </row>
    <row r="66" spans="1:9" ht="15" thickBot="1" x14ac:dyDescent="0.4">
      <c r="A66" s="110" t="s">
        <v>53</v>
      </c>
      <c r="B66" s="111"/>
      <c r="C66" s="111"/>
      <c r="D66" s="111"/>
      <c r="E66" s="111"/>
      <c r="F66" s="112"/>
      <c r="G66" s="61"/>
      <c r="H66" s="45">
        <f>+H62</f>
        <v>0</v>
      </c>
    </row>
    <row r="67" spans="1:9" ht="15" thickBot="1" x14ac:dyDescent="0.4">
      <c r="A67" s="16"/>
      <c r="B67" s="123"/>
      <c r="C67" s="123"/>
      <c r="D67" s="18"/>
      <c r="E67" s="17"/>
      <c r="F67" s="17"/>
      <c r="G67" s="17"/>
      <c r="H67" s="17"/>
    </row>
    <row r="68" spans="1:9" ht="15" thickBot="1" x14ac:dyDescent="0.4">
      <c r="A68" s="40"/>
      <c r="B68" s="124" t="s">
        <v>48</v>
      </c>
      <c r="C68" s="125"/>
      <c r="D68" s="41" t="s">
        <v>1</v>
      </c>
      <c r="E68" s="46"/>
      <c r="F68" s="47"/>
      <c r="G68" s="47"/>
      <c r="H68" s="48"/>
    </row>
    <row r="69" spans="1:9" ht="15" thickBot="1" x14ac:dyDescent="0.4">
      <c r="A69" s="5">
        <v>11</v>
      </c>
      <c r="B69" s="126"/>
      <c r="C69" s="127"/>
      <c r="D69" s="49" t="s">
        <v>54</v>
      </c>
      <c r="E69" s="37"/>
      <c r="F69" s="37"/>
      <c r="G69" s="37"/>
      <c r="H69" s="8">
        <f>+H70</f>
        <v>0</v>
      </c>
    </row>
    <row r="70" spans="1:9" ht="40.5" thickBot="1" x14ac:dyDescent="0.4">
      <c r="A70" s="9"/>
      <c r="B70" s="128" t="s">
        <v>5</v>
      </c>
      <c r="C70" s="129"/>
      <c r="D70" s="26" t="s">
        <v>55</v>
      </c>
      <c r="E70" s="13">
        <v>2</v>
      </c>
      <c r="F70" s="14">
        <v>7000</v>
      </c>
      <c r="G70" s="64"/>
      <c r="H70" s="15">
        <f>+ROUND(E70*G70,2)</f>
        <v>0</v>
      </c>
      <c r="I70" s="63" t="str">
        <f>+IF(G70&gt;F70,"preu ofert superior al pressupostat","")</f>
        <v/>
      </c>
    </row>
    <row r="71" spans="1:9" ht="15" thickBot="1" x14ac:dyDescent="0.4">
      <c r="A71" s="11"/>
      <c r="B71" s="113"/>
      <c r="C71" s="113"/>
      <c r="D71" s="38"/>
      <c r="E71" s="50"/>
      <c r="F71" s="51"/>
      <c r="G71" s="51"/>
      <c r="H71" s="50"/>
    </row>
    <row r="72" spans="1:9" ht="15" thickBot="1" x14ac:dyDescent="0.4">
      <c r="A72" s="110" t="s">
        <v>56</v>
      </c>
      <c r="B72" s="111"/>
      <c r="C72" s="111"/>
      <c r="D72" s="111"/>
      <c r="E72" s="111"/>
      <c r="F72" s="112"/>
      <c r="G72" s="60"/>
      <c r="H72" s="39">
        <f>+H69</f>
        <v>0</v>
      </c>
    </row>
    <row r="73" spans="1:9" ht="15" thickBot="1" x14ac:dyDescent="0.4">
      <c r="A73" s="52"/>
      <c r="B73" s="17"/>
      <c r="C73" s="113"/>
      <c r="D73" s="113"/>
      <c r="E73" s="17"/>
    </row>
    <row r="74" spans="1:9" ht="15" thickBot="1" x14ac:dyDescent="0.4">
      <c r="A74" s="52"/>
      <c r="B74" s="17"/>
      <c r="C74" s="114" t="s">
        <v>57</v>
      </c>
      <c r="D74" s="115"/>
      <c r="E74" s="105"/>
      <c r="F74" s="106"/>
      <c r="G74" s="106"/>
      <c r="H74" s="107">
        <f>+H59+H66+H72</f>
        <v>0</v>
      </c>
    </row>
    <row r="75" spans="1:9" ht="15" thickBot="1" x14ac:dyDescent="0.4">
      <c r="A75" s="16"/>
      <c r="B75" s="17"/>
      <c r="C75" s="116" t="s">
        <v>58</v>
      </c>
      <c r="D75" s="117"/>
      <c r="E75" s="53"/>
      <c r="F75" s="54"/>
      <c r="G75" s="54"/>
      <c r="H75" s="55">
        <f>+ROUND(H74*0.21,2)</f>
        <v>0</v>
      </c>
    </row>
    <row r="76" spans="1:9" ht="15" thickBot="1" x14ac:dyDescent="0.4">
      <c r="A76" s="16"/>
      <c r="C76" s="118" t="s">
        <v>59</v>
      </c>
      <c r="D76" s="119"/>
      <c r="E76" s="53"/>
      <c r="F76" s="54"/>
      <c r="G76" s="54"/>
      <c r="H76" s="55">
        <f>+H74+H75</f>
        <v>0</v>
      </c>
    </row>
    <row r="78" spans="1:9" x14ac:dyDescent="0.35">
      <c r="D78" s="104" t="s">
        <v>84</v>
      </c>
      <c r="E78" s="104"/>
      <c r="F78" s="108" t="str">
        <f>+IF(H74='ESTUDI COSTOS'!F35,"CORRECTE","DIFERÈNCIES AMB ESTUDI COSTOS")</f>
        <v>CORRECTE</v>
      </c>
      <c r="G78" s="108"/>
      <c r="H78" s="108"/>
    </row>
  </sheetData>
  <sheetProtection password="8624" sheet="1" objects="1" scenarios="1"/>
  <mergeCells count="98">
    <mergeCell ref="B7:D7"/>
    <mergeCell ref="B8:C8"/>
    <mergeCell ref="B1:C1"/>
    <mergeCell ref="B2:D2"/>
    <mergeCell ref="B3:C3"/>
    <mergeCell ref="B4:C4"/>
    <mergeCell ref="B5:C5"/>
    <mergeCell ref="B6:C6"/>
    <mergeCell ref="B20:C20"/>
    <mergeCell ref="B9:C9"/>
    <mergeCell ref="B10:D10"/>
    <mergeCell ref="B11:C11"/>
    <mergeCell ref="B12:C12"/>
    <mergeCell ref="B13:D13"/>
    <mergeCell ref="B14:C14"/>
    <mergeCell ref="B15:C15"/>
    <mergeCell ref="B16:C16"/>
    <mergeCell ref="B17:C17"/>
    <mergeCell ref="B18:D18"/>
    <mergeCell ref="B19:C19"/>
    <mergeCell ref="B21:C21"/>
    <mergeCell ref="B22:D22"/>
    <mergeCell ref="B23:C23"/>
    <mergeCell ref="A24:A25"/>
    <mergeCell ref="B24:C25"/>
    <mergeCell ref="E24:E25"/>
    <mergeCell ref="F24:F25"/>
    <mergeCell ref="H24:H25"/>
    <mergeCell ref="B26:C26"/>
    <mergeCell ref="B27:C27"/>
    <mergeCell ref="H28:H29"/>
    <mergeCell ref="B30:C30"/>
    <mergeCell ref="B31:D31"/>
    <mergeCell ref="B32:C32"/>
    <mergeCell ref="A33:A34"/>
    <mergeCell ref="B33:C34"/>
    <mergeCell ref="E33:E34"/>
    <mergeCell ref="F33:F34"/>
    <mergeCell ref="H33:H34"/>
    <mergeCell ref="A28:A29"/>
    <mergeCell ref="B28:C29"/>
    <mergeCell ref="E28:E29"/>
    <mergeCell ref="F28:F29"/>
    <mergeCell ref="B35:C35"/>
    <mergeCell ref="A36:A37"/>
    <mergeCell ref="B36:C37"/>
    <mergeCell ref="E36:E37"/>
    <mergeCell ref="F36:F37"/>
    <mergeCell ref="H36:H37"/>
    <mergeCell ref="B38:C38"/>
    <mergeCell ref="B39:D39"/>
    <mergeCell ref="B40:C40"/>
    <mergeCell ref="A41:A45"/>
    <mergeCell ref="B41:C45"/>
    <mergeCell ref="E41:E45"/>
    <mergeCell ref="F41:F45"/>
    <mergeCell ref="H41:H45"/>
    <mergeCell ref="H47:H54"/>
    <mergeCell ref="B55:C55"/>
    <mergeCell ref="B56:D56"/>
    <mergeCell ref="B57:C57"/>
    <mergeCell ref="A58:H58"/>
    <mergeCell ref="G47:G54"/>
    <mergeCell ref="A47:A54"/>
    <mergeCell ref="B47:C54"/>
    <mergeCell ref="E47:E54"/>
    <mergeCell ref="F47:F54"/>
    <mergeCell ref="B70:C70"/>
    <mergeCell ref="B71:C71"/>
    <mergeCell ref="B60:C60"/>
    <mergeCell ref="B61:C61"/>
    <mergeCell ref="B62:D62"/>
    <mergeCell ref="B63:C63"/>
    <mergeCell ref="B64:C64"/>
    <mergeCell ref="B65:C65"/>
    <mergeCell ref="G41:G45"/>
    <mergeCell ref="A66:F66"/>
    <mergeCell ref="B67:C67"/>
    <mergeCell ref="B68:C68"/>
    <mergeCell ref="B69:C69"/>
    <mergeCell ref="A59:F59"/>
    <mergeCell ref="B46:C46"/>
    <mergeCell ref="F78:H78"/>
    <mergeCell ref="I24:I25"/>
    <mergeCell ref="I28:I29"/>
    <mergeCell ref="I33:I34"/>
    <mergeCell ref="I36:I37"/>
    <mergeCell ref="I41:I45"/>
    <mergeCell ref="I47:I54"/>
    <mergeCell ref="A72:F72"/>
    <mergeCell ref="C73:D73"/>
    <mergeCell ref="C74:D74"/>
    <mergeCell ref="C75:D75"/>
    <mergeCell ref="C76:D76"/>
    <mergeCell ref="G24:G25"/>
    <mergeCell ref="G28:G29"/>
    <mergeCell ref="G33:G34"/>
    <mergeCell ref="G36:G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F39" sqref="A1:F39"/>
    </sheetView>
  </sheetViews>
  <sheetFormatPr defaultRowHeight="14.5" x14ac:dyDescent="0.35"/>
  <cols>
    <col min="2" max="2" width="25.1796875" customWidth="1"/>
    <col min="3" max="3" width="17.36328125" customWidth="1"/>
    <col min="4" max="4" width="15.26953125" customWidth="1"/>
    <col min="5" max="5" width="13.08984375" customWidth="1"/>
    <col min="6" max="6" width="24.6328125" customWidth="1"/>
  </cols>
  <sheetData>
    <row r="1" spans="1:6" ht="15" thickBot="1" x14ac:dyDescent="0.4">
      <c r="A1" s="177"/>
      <c r="B1" s="177"/>
      <c r="C1" s="70" t="s">
        <v>61</v>
      </c>
      <c r="D1" s="70" t="s">
        <v>62</v>
      </c>
      <c r="E1" s="70" t="s">
        <v>63</v>
      </c>
      <c r="F1" s="70" t="s">
        <v>81</v>
      </c>
    </row>
    <row r="2" spans="1:6" ht="15" thickBot="1" x14ac:dyDescent="0.4">
      <c r="A2" s="71">
        <v>1</v>
      </c>
      <c r="B2" s="72" t="s">
        <v>64</v>
      </c>
      <c r="C2" s="96"/>
      <c r="D2" s="99" t="s">
        <v>65</v>
      </c>
      <c r="E2" s="97"/>
      <c r="F2" s="98"/>
    </row>
    <row r="3" spans="1:6" ht="15" thickBot="1" x14ac:dyDescent="0.4">
      <c r="B3" s="65"/>
      <c r="C3" s="66"/>
      <c r="D3" s="67"/>
      <c r="E3" s="100">
        <f t="shared" ref="E3:E8" si="0">+C3*D3</f>
        <v>0</v>
      </c>
      <c r="F3" s="100">
        <f t="shared" ref="F3:F8" si="1">+E3*2</f>
        <v>0</v>
      </c>
    </row>
    <row r="4" spans="1:6" ht="15" thickBot="1" x14ac:dyDescent="0.4">
      <c r="B4" s="65"/>
      <c r="C4" s="66"/>
      <c r="D4" s="67"/>
      <c r="E4" s="100">
        <f t="shared" si="0"/>
        <v>0</v>
      </c>
      <c r="F4" s="100">
        <f t="shared" si="1"/>
        <v>0</v>
      </c>
    </row>
    <row r="5" spans="1:6" ht="15" thickBot="1" x14ac:dyDescent="0.4">
      <c r="B5" s="65"/>
      <c r="C5" s="66"/>
      <c r="D5" s="67"/>
      <c r="E5" s="100">
        <f t="shared" si="0"/>
        <v>0</v>
      </c>
      <c r="F5" s="100">
        <f t="shared" si="1"/>
        <v>0</v>
      </c>
    </row>
    <row r="6" spans="1:6" ht="15" thickBot="1" x14ac:dyDescent="0.4">
      <c r="B6" s="65"/>
      <c r="C6" s="66"/>
      <c r="D6" s="67"/>
      <c r="E6" s="100">
        <f t="shared" si="0"/>
        <v>0</v>
      </c>
      <c r="F6" s="100">
        <f t="shared" si="1"/>
        <v>0</v>
      </c>
    </row>
    <row r="7" spans="1:6" ht="15" thickBot="1" x14ac:dyDescent="0.4">
      <c r="B7" s="65"/>
      <c r="C7" s="66"/>
      <c r="D7" s="67"/>
      <c r="E7" s="100">
        <f t="shared" si="0"/>
        <v>0</v>
      </c>
      <c r="F7" s="100">
        <f t="shared" si="1"/>
        <v>0</v>
      </c>
    </row>
    <row r="8" spans="1:6" ht="15" thickBot="1" x14ac:dyDescent="0.4">
      <c r="B8" s="65"/>
      <c r="C8" s="66"/>
      <c r="D8" s="67"/>
      <c r="E8" s="100">
        <f t="shared" si="0"/>
        <v>0</v>
      </c>
      <c r="F8" s="100">
        <f t="shared" si="1"/>
        <v>0</v>
      </c>
    </row>
    <row r="9" spans="1:6" ht="15" thickBot="1" x14ac:dyDescent="0.4">
      <c r="B9" s="68" t="s">
        <v>67</v>
      </c>
      <c r="C9" s="66"/>
      <c r="D9" s="67"/>
      <c r="E9" s="67"/>
      <c r="F9" s="89" t="s">
        <v>66</v>
      </c>
    </row>
    <row r="10" spans="1:6" ht="15" thickBot="1" x14ac:dyDescent="0.4">
      <c r="B10" s="178" t="s">
        <v>68</v>
      </c>
      <c r="C10" s="179"/>
      <c r="D10" s="179"/>
      <c r="E10" s="180"/>
      <c r="F10" s="91">
        <f>SUM(F3:F9)</f>
        <v>0</v>
      </c>
    </row>
    <row r="11" spans="1:6" ht="15" thickBot="1" x14ac:dyDescent="0.4"/>
    <row r="12" spans="1:6" ht="27.5" thickBot="1" x14ac:dyDescent="0.4">
      <c r="A12" s="76">
        <v>2</v>
      </c>
      <c r="B12" s="77" t="s">
        <v>69</v>
      </c>
      <c r="C12" s="183"/>
      <c r="D12" s="184"/>
      <c r="E12" s="184"/>
      <c r="F12" s="185"/>
    </row>
    <row r="13" spans="1:6" ht="15" thickBot="1" x14ac:dyDescent="0.4">
      <c r="B13" s="73" t="s">
        <v>70</v>
      </c>
      <c r="C13" s="74"/>
      <c r="D13" s="74"/>
      <c r="E13" s="69" t="s">
        <v>66</v>
      </c>
      <c r="F13" s="90" t="s">
        <v>66</v>
      </c>
    </row>
    <row r="14" spans="1:6" ht="15" thickBot="1" x14ac:dyDescent="0.4">
      <c r="B14" s="75" t="s">
        <v>71</v>
      </c>
      <c r="C14" s="66"/>
      <c r="D14" s="66"/>
      <c r="E14" s="69" t="s">
        <v>66</v>
      </c>
      <c r="F14" s="89" t="s">
        <v>66</v>
      </c>
    </row>
    <row r="15" spans="1:6" ht="15" thickBot="1" x14ac:dyDescent="0.4">
      <c r="B15" s="75" t="s">
        <v>72</v>
      </c>
      <c r="C15" s="66"/>
      <c r="D15" s="66"/>
      <c r="E15" s="69" t="s">
        <v>66</v>
      </c>
      <c r="F15" s="89" t="s">
        <v>66</v>
      </c>
    </row>
    <row r="16" spans="1:6" ht="15" thickBot="1" x14ac:dyDescent="0.4">
      <c r="B16" s="75"/>
      <c r="C16" s="66"/>
      <c r="D16" s="66"/>
      <c r="E16" s="69" t="s">
        <v>66</v>
      </c>
      <c r="F16" s="89" t="s">
        <v>66</v>
      </c>
    </row>
    <row r="17" spans="1:9" ht="15" thickBot="1" x14ac:dyDescent="0.4">
      <c r="B17" s="75"/>
      <c r="C17" s="66"/>
      <c r="D17" s="66"/>
      <c r="E17" s="69" t="s">
        <v>66</v>
      </c>
      <c r="F17" s="89" t="s">
        <v>66</v>
      </c>
    </row>
    <row r="18" spans="1:9" ht="15" thickBot="1" x14ac:dyDescent="0.4">
      <c r="B18" s="75"/>
      <c r="C18" s="66"/>
      <c r="D18" s="66"/>
      <c r="E18" s="69" t="s">
        <v>66</v>
      </c>
      <c r="F18" s="89" t="s">
        <v>66</v>
      </c>
    </row>
    <row r="19" spans="1:9" ht="15" thickBot="1" x14ac:dyDescent="0.4">
      <c r="B19" s="75"/>
      <c r="C19" s="66"/>
      <c r="D19" s="66"/>
      <c r="E19" s="69" t="s">
        <v>66</v>
      </c>
      <c r="F19" s="89" t="s">
        <v>66</v>
      </c>
    </row>
    <row r="20" spans="1:9" ht="15" thickBot="1" x14ac:dyDescent="0.4">
      <c r="B20" s="178" t="s">
        <v>73</v>
      </c>
      <c r="C20" s="179"/>
      <c r="D20" s="179"/>
      <c r="E20" s="180"/>
      <c r="F20" s="91">
        <f>SUM(F13:F19)</f>
        <v>0</v>
      </c>
    </row>
    <row r="21" spans="1:9" ht="15" thickBot="1" x14ac:dyDescent="0.4"/>
    <row r="22" spans="1:9" ht="15" thickBot="1" x14ac:dyDescent="0.4">
      <c r="A22" s="76">
        <v>3</v>
      </c>
      <c r="B22" s="79" t="s">
        <v>74</v>
      </c>
      <c r="C22" s="186"/>
      <c r="D22" s="187"/>
      <c r="E22" s="187"/>
      <c r="F22" s="188"/>
    </row>
    <row r="23" spans="1:9" x14ac:dyDescent="0.35">
      <c r="A23" s="78"/>
      <c r="B23" s="81" t="s">
        <v>75</v>
      </c>
      <c r="C23" s="80"/>
      <c r="D23" s="80"/>
      <c r="E23" s="80"/>
      <c r="F23" s="82" t="s">
        <v>66</v>
      </c>
    </row>
    <row r="24" spans="1:9" x14ac:dyDescent="0.35">
      <c r="A24" s="78"/>
      <c r="B24" s="81" t="s">
        <v>75</v>
      </c>
      <c r="C24" s="80"/>
      <c r="D24" s="80"/>
      <c r="E24" s="80"/>
      <c r="F24" s="82" t="s">
        <v>66</v>
      </c>
    </row>
    <row r="25" spans="1:9" x14ac:dyDescent="0.35">
      <c r="A25" s="78"/>
      <c r="B25" s="81" t="s">
        <v>75</v>
      </c>
      <c r="C25" s="80"/>
      <c r="D25" s="80"/>
      <c r="E25" s="80"/>
      <c r="F25" s="82" t="s">
        <v>66</v>
      </c>
    </row>
    <row r="26" spans="1:9" x14ac:dyDescent="0.35">
      <c r="A26" s="78"/>
      <c r="B26" s="81" t="s">
        <v>75</v>
      </c>
      <c r="C26" s="80"/>
      <c r="D26" s="80"/>
      <c r="E26" s="80"/>
      <c r="F26" s="82" t="s">
        <v>66</v>
      </c>
    </row>
    <row r="27" spans="1:9" x14ac:dyDescent="0.35">
      <c r="A27" s="78"/>
      <c r="B27" s="81" t="s">
        <v>75</v>
      </c>
      <c r="C27" s="80"/>
      <c r="D27" s="80"/>
      <c r="E27" s="80"/>
      <c r="F27" s="82"/>
    </row>
    <row r="28" spans="1:9" x14ac:dyDescent="0.35">
      <c r="A28" s="181"/>
      <c r="B28" s="83" t="s">
        <v>75</v>
      </c>
      <c r="C28" s="84"/>
      <c r="D28" s="84"/>
      <c r="E28" s="84"/>
      <c r="F28" s="82" t="s">
        <v>66</v>
      </c>
    </row>
    <row r="29" spans="1:9" ht="15" thickBot="1" x14ac:dyDescent="0.4">
      <c r="A29" s="181"/>
      <c r="B29" s="182" t="s">
        <v>76</v>
      </c>
      <c r="C29" s="182"/>
      <c r="D29" s="182"/>
      <c r="E29" s="182"/>
      <c r="F29" s="91">
        <f>SUM(F23:F28)</f>
        <v>0</v>
      </c>
    </row>
    <row r="30" spans="1:9" x14ac:dyDescent="0.35">
      <c r="I30" t="s">
        <v>82</v>
      </c>
    </row>
    <row r="31" spans="1:9" ht="27.5" customHeight="1" x14ac:dyDescent="0.35">
      <c r="A31" s="85">
        <v>4</v>
      </c>
      <c r="B31" s="86" t="s">
        <v>77</v>
      </c>
      <c r="C31" s="167"/>
      <c r="D31" s="167"/>
      <c r="E31" s="167"/>
      <c r="F31" s="92">
        <f>+F10+F20+F29</f>
        <v>0</v>
      </c>
    </row>
    <row r="32" spans="1:9" x14ac:dyDescent="0.35">
      <c r="E32" s="62" t="s">
        <v>65</v>
      </c>
    </row>
    <row r="33" spans="1:6" x14ac:dyDescent="0.35">
      <c r="A33" s="82">
        <v>5</v>
      </c>
      <c r="B33" s="168" t="s">
        <v>78</v>
      </c>
      <c r="C33" s="169"/>
      <c r="D33" s="170"/>
      <c r="E33" s="88"/>
      <c r="F33" s="95">
        <f>+ROUND(F31*E33,2)</f>
        <v>0</v>
      </c>
    </row>
    <row r="34" spans="1:6" x14ac:dyDescent="0.35">
      <c r="A34" s="82">
        <v>6</v>
      </c>
      <c r="B34" s="168" t="s">
        <v>79</v>
      </c>
      <c r="C34" s="169"/>
      <c r="D34" s="170"/>
      <c r="E34" s="88"/>
      <c r="F34" s="95">
        <f>+ROUND(F31*E34,2)</f>
        <v>0</v>
      </c>
    </row>
    <row r="35" spans="1:6" x14ac:dyDescent="0.35">
      <c r="A35" s="102">
        <v>7</v>
      </c>
      <c r="B35" s="171" t="s">
        <v>4</v>
      </c>
      <c r="C35" s="172"/>
      <c r="D35" s="172"/>
      <c r="E35" s="173"/>
      <c r="F35" s="103">
        <f>+F31+F33+F34</f>
        <v>0</v>
      </c>
    </row>
    <row r="36" spans="1:6" x14ac:dyDescent="0.35">
      <c r="A36" s="87">
        <v>8</v>
      </c>
      <c r="B36" s="174" t="s">
        <v>58</v>
      </c>
      <c r="C36" s="175"/>
      <c r="D36" s="176"/>
      <c r="E36" s="88"/>
      <c r="F36" s="94">
        <f>+ROUND(F35*E36,2)</f>
        <v>0</v>
      </c>
    </row>
    <row r="37" spans="1:6" ht="14.5" customHeight="1" x14ac:dyDescent="0.35">
      <c r="A37" s="87">
        <v>9</v>
      </c>
      <c r="B37" s="174" t="s">
        <v>80</v>
      </c>
      <c r="C37" s="175"/>
      <c r="D37" s="175"/>
      <c r="E37" s="176"/>
      <c r="F37" s="93">
        <f>+F35+F36</f>
        <v>0</v>
      </c>
    </row>
    <row r="39" spans="1:6" x14ac:dyDescent="0.35">
      <c r="B39" s="101" t="s">
        <v>83</v>
      </c>
      <c r="C39" s="101"/>
      <c r="D39" s="101"/>
      <c r="E39" s="101"/>
      <c r="F39" s="101" t="str">
        <f>+IF(F35=OFERTA!H74,"CORRECTE","DIFERÈNCIES AMB L'OFERTA")</f>
        <v>CORRECTE</v>
      </c>
    </row>
  </sheetData>
  <sheetProtection password="8624" sheet="1" objects="1" scenarios="1"/>
  <mergeCells count="13">
    <mergeCell ref="B37:E37"/>
    <mergeCell ref="A1:B1"/>
    <mergeCell ref="B10:E10"/>
    <mergeCell ref="B20:E20"/>
    <mergeCell ref="A28:A29"/>
    <mergeCell ref="B29:E29"/>
    <mergeCell ref="C12:F12"/>
    <mergeCell ref="C22:F22"/>
    <mergeCell ref="C31:E31"/>
    <mergeCell ref="B33:D33"/>
    <mergeCell ref="B34:D34"/>
    <mergeCell ref="B35:E35"/>
    <mergeCell ref="B36:D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Ajuntament de Barcelona</cp:lastModifiedBy>
  <dcterms:created xsi:type="dcterms:W3CDTF">2025-04-09T15:17:39Z</dcterms:created>
  <dcterms:modified xsi:type="dcterms:W3CDTF">2025-04-11T08:57:02Z</dcterms:modified>
</cp:coreProperties>
</file>