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QSE\Educació\PLECS\Manteniment\MEC-25L01\Impuls\"/>
    </mc:Choice>
  </mc:AlternateContent>
  <xr:revisionPtr revIDLastSave="0" documentId="13_ncr:1_{465F9527-6C3B-4504-B7C0-660B1242F91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Costos I.cat" sheetId="5" r:id="rId1"/>
    <sheet name="Oferta desglossada " sheetId="9" r:id="rId2"/>
    <sheet name="Aux" sheetId="6" state="hidden" r:id="rId3"/>
  </sheets>
  <externalReferences>
    <externalReference r:id="rId4"/>
  </externalReferences>
  <definedNames>
    <definedName name="INDICADOR_M.O.">'[1]Taules salarials'!$B$1:$B$32&amp;'[1]Taules salarials'!$C$1:$C$32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5" l="1"/>
  <c r="B50" i="9"/>
  <c r="B38" i="5"/>
  <c r="B22" i="5"/>
  <c r="B24" i="5" s="1"/>
  <c r="B30" i="5"/>
  <c r="B29" i="5"/>
  <c r="B21" i="5" l="1"/>
  <c r="B23" i="5"/>
  <c r="B25" i="5"/>
  <c r="B26" i="5"/>
  <c r="B20" i="5"/>
  <c r="B1" i="9" l="1"/>
  <c r="B4" i="9"/>
  <c r="B3" i="9"/>
  <c r="B48" i="9" l="1"/>
  <c r="B37" i="9"/>
  <c r="B27" i="9"/>
  <c r="B19" i="9"/>
  <c r="B10" i="9"/>
  <c r="B37" i="5"/>
  <c r="B48" i="5"/>
  <c r="B56" i="9" l="1"/>
  <c r="B27" i="5" l="1"/>
  <c r="B19" i="5"/>
  <c r="B10" i="5" l="1"/>
  <c r="B50" i="5" s="1"/>
  <c r="B54" i="5" l="1"/>
  <c r="B53" i="5"/>
  <c r="B56" i="5" l="1"/>
  <c r="B2" i="5" s="1"/>
  <c r="B2" i="9" s="1"/>
</calcChain>
</file>

<file path=xl/sharedStrings.xml><?xml version="1.0" encoding="utf-8"?>
<sst xmlns="http://schemas.openxmlformats.org/spreadsheetml/2006/main" count="123" uniqueCount="62">
  <si>
    <r>
      <rPr>
        <b/>
        <sz val="9"/>
        <color rgb="FF231F20"/>
        <rFont val="Arial"/>
        <family val="2"/>
      </rPr>
      <t>PERSONAL OBLIGATORI</t>
    </r>
  </si>
  <si>
    <t>Clau licitació</t>
  </si>
  <si>
    <t>COSTOS TOTALS</t>
  </si>
  <si>
    <t>SERVEI DE TRANSICIÓ</t>
  </si>
  <si>
    <t>Materials inclosos a la franquícia</t>
  </si>
  <si>
    <t xml:space="preserve">Formació personal </t>
  </si>
  <si>
    <t>CCTV</t>
  </si>
  <si>
    <t>Altres 2 (Especificar)</t>
  </si>
  <si>
    <t>Altres 3 (Especificar)</t>
  </si>
  <si>
    <t>Altres 4 (Especificar)</t>
  </si>
  <si>
    <t>%</t>
  </si>
  <si>
    <t>Gestió de residus</t>
  </si>
  <si>
    <t>COST TOTAL</t>
  </si>
  <si>
    <t>Llicències per l’ús del GMAO (MantTest) en els terminals de telefonia mòbil.</t>
  </si>
  <si>
    <t>Cobertura de vacances</t>
  </si>
  <si>
    <t>Absentisme del personal</t>
  </si>
  <si>
    <t>Suport Administratiu</t>
  </si>
  <si>
    <t>Operaris de l'equip d'intervenció</t>
  </si>
  <si>
    <t xml:space="preserve">Encarregat </t>
  </si>
  <si>
    <t>Cap de Servei</t>
  </si>
  <si>
    <t>Equip de Camp</t>
  </si>
  <si>
    <t>Coordinador d'Activitats Empresarials</t>
  </si>
  <si>
    <t>PREU DELS SERVEIS DE CONSERVACIÓ I MANTENIMENT I DE GESTIÓ ENERGÈTICA I MILLORA AMBIENTAL</t>
  </si>
  <si>
    <t>MILLORES</t>
  </si>
  <si>
    <t>INSTAL·LACIONS AMB MANTENIMENT SUBCONTRACTAT</t>
  </si>
  <si>
    <t>MITJANS NECESSARIS PER A L'EQUIP DEL SERVEI</t>
  </si>
  <si>
    <t>DESPESES GENERALS I BENEFICI INDUSTRIAL</t>
  </si>
  <si>
    <t>IMPORT</t>
  </si>
  <si>
    <t>Tipus de cost</t>
  </si>
  <si>
    <t>Mitjans propis</t>
  </si>
  <si>
    <t>Subcontractat</t>
  </si>
  <si>
    <t>Aplica?</t>
  </si>
  <si>
    <t>Aplica</t>
  </si>
  <si>
    <t>No aplica</t>
  </si>
  <si>
    <t>DESPESES GENERALS</t>
  </si>
  <si>
    <t>Import de licitació del servei de conservació i manteniment de gestió energètica i millora ambiental</t>
  </si>
  <si>
    <t>Termini del servei</t>
  </si>
  <si>
    <t>Termini del contracte</t>
  </si>
  <si>
    <t>Especialització?</t>
  </si>
  <si>
    <t>Sí</t>
  </si>
  <si>
    <t>No</t>
  </si>
  <si>
    <r>
      <t>Gestor Energètic /</t>
    </r>
    <r>
      <rPr>
        <b/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>Encarregat</t>
    </r>
  </si>
  <si>
    <t xml:space="preserve">Encarregat  </t>
  </si>
  <si>
    <t>Servei de guàrdia 24 hores anual</t>
  </si>
  <si>
    <t xml:space="preserve">Cost eines bàsiques </t>
  </si>
  <si>
    <t>telefonia</t>
  </si>
  <si>
    <t>EPIS</t>
  </si>
  <si>
    <t>Mitjans d'elevació</t>
  </si>
  <si>
    <t>Maquinaria específica</t>
  </si>
  <si>
    <t>Equips informàtics</t>
  </si>
  <si>
    <t>PERSONAL DEL SERVEI DE TRANSICIÓ</t>
  </si>
  <si>
    <t>SERVEI ORDINARI</t>
  </si>
  <si>
    <t>DESPESES GENERALS (3%)</t>
  </si>
  <si>
    <t>BENEFICI INDUSTRIAL (5%)</t>
  </si>
  <si>
    <t xml:space="preserve">BENEFICI INDUSTRIAL </t>
  </si>
  <si>
    <t>MEC-25L01 Lot 3</t>
  </si>
  <si>
    <t>Control d'Accessos</t>
  </si>
  <si>
    <t>Intrussió</t>
  </si>
  <si>
    <t>Barreres d'aparcament</t>
  </si>
  <si>
    <t>Armarris de claus</t>
  </si>
  <si>
    <t>Telefonia</t>
  </si>
  <si>
    <t>Altres 1 (Especificar)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</si>
</sst>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\ &quot;€&quot;"/>
  </numFmts>
  <fonts count="17" x14ac:knownFonts="1">
    <font>
      <sz val="10"/>
      <color rgb="FF000000"/>
      <name val="Times New Roman"/>
      <charset val="204"/>
    </font>
    <font>
      <b/>
      <sz val="9"/>
      <color rgb="FF231F20"/>
      <name val="Arial"/>
      <family val="2"/>
    </font>
    <font>
      <sz val="9"/>
      <color rgb="FF231F20"/>
      <name val="Arial"/>
      <family val="2"/>
    </font>
    <font>
      <b/>
      <sz val="9"/>
      <color rgb="FFFFFFFF"/>
      <name val="Arial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u/>
      <sz val="9"/>
      <name val="Arial"/>
      <family val="2"/>
    </font>
    <font>
      <b/>
      <u/>
      <sz val="9"/>
      <color rgb="FF231F2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03764"/>
      </patternFill>
    </fill>
    <fill>
      <patternFill patternType="solid">
        <fgColor rgb="FFBDD8EE"/>
      </patternFill>
    </fill>
    <fill>
      <patternFill patternType="solid">
        <fgColor rgb="FF8EAAD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/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231F20"/>
      </top>
      <bottom style="thin">
        <color indexed="64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rgb="FF231F2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2">
    <xf numFmtId="0" fontId="0" fillId="0" borderId="0" xfId="0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44" fontId="10" fillId="2" borderId="1" xfId="3" applyFont="1" applyFill="1" applyBorder="1" applyAlignment="1">
      <alignment horizontal="center" vertical="center" wrapText="1"/>
    </xf>
    <xf numFmtId="44" fontId="1" fillId="3" borderId="2" xfId="3" applyFont="1" applyFill="1" applyBorder="1" applyAlignment="1">
      <alignment vertical="center" shrinkToFit="1"/>
    </xf>
    <xf numFmtId="44" fontId="2" fillId="0" borderId="0" xfId="3" applyFont="1" applyFill="1" applyBorder="1" applyAlignment="1">
      <alignment vertical="center" shrinkToFit="1"/>
    </xf>
    <xf numFmtId="44" fontId="1" fillId="3" borderId="12" xfId="3" applyFont="1" applyFill="1" applyBorder="1" applyAlignment="1">
      <alignment vertical="center" shrinkToFit="1"/>
    </xf>
    <xf numFmtId="44" fontId="7" fillId="0" borderId="0" xfId="3" applyFont="1" applyFill="1" applyBorder="1" applyAlignment="1">
      <alignment horizontal="left" vertical="center"/>
    </xf>
    <xf numFmtId="44" fontId="1" fillId="3" borderId="2" xfId="3" applyFont="1" applyFill="1" applyBorder="1" applyAlignment="1" applyProtection="1">
      <alignment vertical="center" shrinkToFit="1"/>
    </xf>
    <xf numFmtId="0" fontId="7" fillId="6" borderId="0" xfId="0" applyFont="1" applyFill="1" applyAlignment="1" applyProtection="1">
      <alignment horizontal="left" vertical="center"/>
      <protection locked="0"/>
    </xf>
    <xf numFmtId="0" fontId="5" fillId="3" borderId="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44" fontId="5" fillId="4" borderId="4" xfId="3" applyFont="1" applyFill="1" applyBorder="1" applyAlignment="1" applyProtection="1">
      <alignment vertical="center" wrapText="1"/>
    </xf>
    <xf numFmtId="44" fontId="14" fillId="7" borderId="4" xfId="3" applyFont="1" applyFill="1" applyBorder="1" applyAlignment="1" applyProtection="1">
      <alignment vertical="center" wrapText="1"/>
    </xf>
    <xf numFmtId="0" fontId="7" fillId="0" borderId="6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9" fontId="5" fillId="0" borderId="4" xfId="1" applyFont="1" applyFill="1" applyBorder="1" applyAlignment="1" applyProtection="1">
      <alignment vertical="center" wrapText="1"/>
      <protection locked="0"/>
    </xf>
    <xf numFmtId="166" fontId="5" fillId="0" borderId="4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top"/>
    </xf>
    <xf numFmtId="0" fontId="7" fillId="0" borderId="8" xfId="0" applyFont="1" applyBorder="1" applyAlignment="1">
      <alignment horizontal="right" vertical="center" wrapText="1"/>
    </xf>
    <xf numFmtId="165" fontId="3" fillId="4" borderId="0" xfId="2" applyNumberFormat="1" applyFont="1" applyFill="1" applyBorder="1" applyAlignment="1" applyProtection="1">
      <alignment horizontal="right" vertical="center" wrapText="1"/>
    </xf>
    <xf numFmtId="165" fontId="13" fillId="7" borderId="0" xfId="2" applyNumberFormat="1" applyFont="1" applyFill="1" applyBorder="1" applyAlignment="1" applyProtection="1">
      <alignment horizontal="center" vertical="center" wrapText="1"/>
    </xf>
    <xf numFmtId="165" fontId="1" fillId="6" borderId="13" xfId="2" applyNumberFormat="1" applyFont="1" applyFill="1" applyBorder="1" applyAlignment="1">
      <alignment vertical="center" wrapText="1"/>
    </xf>
    <xf numFmtId="0" fontId="11" fillId="5" borderId="7" xfId="0" applyFont="1" applyFill="1" applyBorder="1" applyAlignment="1">
      <alignment horizontal="center" vertical="center"/>
    </xf>
    <xf numFmtId="7" fontId="11" fillId="5" borderId="9" xfId="2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44" fontId="5" fillId="3" borderId="12" xfId="4" applyFont="1" applyFill="1" applyBorder="1" applyAlignment="1">
      <alignment horizontal="center" vertical="center" wrapText="1"/>
    </xf>
    <xf numFmtId="44" fontId="5" fillId="3" borderId="12" xfId="4" applyFont="1" applyFill="1" applyBorder="1" applyAlignment="1">
      <alignment horizontal="center" vertical="center"/>
    </xf>
    <xf numFmtId="44" fontId="2" fillId="6" borderId="0" xfId="3" applyFont="1" applyFill="1" applyBorder="1" applyAlignment="1">
      <alignment vertical="center" shrinkToFit="1"/>
    </xf>
    <xf numFmtId="165" fontId="1" fillId="0" borderId="13" xfId="2" applyNumberFormat="1" applyFont="1" applyFill="1" applyBorder="1" applyAlignment="1">
      <alignment vertical="center" wrapText="1"/>
    </xf>
    <xf numFmtId="164" fontId="16" fillId="0" borderId="0" xfId="2" applyFont="1" applyAlignment="1">
      <alignment horizontal="center"/>
    </xf>
    <xf numFmtId="165" fontId="11" fillId="5" borderId="9" xfId="2" applyNumberFormat="1" applyFont="1" applyFill="1" applyBorder="1" applyAlignment="1">
      <alignment vertical="center"/>
    </xf>
    <xf numFmtId="44" fontId="7" fillId="0" borderId="0" xfId="3" applyFont="1" applyAlignment="1">
      <alignment horizontal="left" vertical="center"/>
    </xf>
    <xf numFmtId="44" fontId="11" fillId="5" borderId="9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5">
    <cellStyle name="Coma" xfId="2" builtinId="3"/>
    <cellStyle name="Moneda" xfId="3" builtinId="4"/>
    <cellStyle name="Moneda 2 2" xfId="4" xr:uid="{D93458B0-9C25-4B1B-8F84-64F661389637}"/>
    <cellStyle name="Normal" xfId="0" builtinId="0"/>
    <cellStyle name="Percentat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\Manteniment%20Obres\DECO\01%20AG\Manteniment\VALORACI&#211;%20202203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ament tècnic"/>
      <sheetName val="Taules salarials"/>
      <sheetName val="Hores NS"/>
      <sheetName val="Dades Manteniment"/>
      <sheetName val="ingressos manteniment 2021-2024"/>
      <sheetName val="Costos per tipus"/>
      <sheetName val="Taules Convenis"/>
      <sheetName val="Ma d'obra"/>
      <sheetName val="Costos de manteniment"/>
      <sheetName val="DADES 1"/>
      <sheetName val="DADES 2"/>
      <sheetName val="costos x ctre _anualitzat"/>
      <sheetName val="costos x ctre _ctte incr1%"/>
      <sheetName val="costos x ctre _ctte"/>
      <sheetName val="RESUM (1)"/>
      <sheetName val="RESUM (2)"/>
      <sheetName val="RESUM PLEC"/>
      <sheetName val="RESUM (3)"/>
    </sheetNames>
    <sheetDataSet>
      <sheetData sheetId="0" refreshError="1"/>
      <sheetData sheetId="1">
        <row r="1">
          <cell r="B1" t="str">
            <v>PROVINCIA</v>
          </cell>
          <cell r="C1" t="str">
            <v>GRUP PROFESSIONAL</v>
          </cell>
        </row>
        <row r="2">
          <cell r="B2" t="str">
            <v>Barcelona</v>
          </cell>
          <cell r="C2">
            <v>1</v>
          </cell>
        </row>
        <row r="3">
          <cell r="B3" t="str">
            <v>Barcelona</v>
          </cell>
          <cell r="C3">
            <v>2</v>
          </cell>
        </row>
        <row r="4">
          <cell r="B4" t="str">
            <v>Barcelona</v>
          </cell>
          <cell r="C4">
            <v>3</v>
          </cell>
        </row>
        <row r="5">
          <cell r="B5" t="str">
            <v>Barcelona</v>
          </cell>
          <cell r="C5">
            <v>4</v>
          </cell>
        </row>
        <row r="6">
          <cell r="B6" t="str">
            <v>Barcelona</v>
          </cell>
          <cell r="C6">
            <v>5</v>
          </cell>
        </row>
        <row r="7">
          <cell r="B7" t="str">
            <v>Barcelona</v>
          </cell>
          <cell r="C7">
            <v>6</v>
          </cell>
        </row>
        <row r="8">
          <cell r="B8" t="str">
            <v>Barcelona</v>
          </cell>
          <cell r="C8">
            <v>7</v>
          </cell>
        </row>
        <row r="9">
          <cell r="B9"/>
          <cell r="C9"/>
        </row>
        <row r="10">
          <cell r="B10"/>
          <cell r="C10"/>
        </row>
        <row r="11">
          <cell r="B11"/>
          <cell r="C11"/>
        </row>
        <row r="12">
          <cell r="B12"/>
          <cell r="C12"/>
        </row>
        <row r="13">
          <cell r="B13"/>
          <cell r="C13"/>
        </row>
        <row r="14">
          <cell r="B14"/>
          <cell r="C14"/>
        </row>
        <row r="15">
          <cell r="B15"/>
          <cell r="C15"/>
        </row>
        <row r="16">
          <cell r="B16"/>
          <cell r="C16"/>
        </row>
        <row r="17">
          <cell r="B17"/>
          <cell r="C17"/>
        </row>
        <row r="18">
          <cell r="B18"/>
          <cell r="C18"/>
        </row>
        <row r="19">
          <cell r="B19"/>
          <cell r="C19"/>
        </row>
        <row r="20">
          <cell r="B20"/>
          <cell r="C20"/>
        </row>
        <row r="21">
          <cell r="B21"/>
          <cell r="C21"/>
        </row>
        <row r="22">
          <cell r="B22"/>
          <cell r="C22"/>
        </row>
        <row r="23">
          <cell r="B23"/>
          <cell r="C23"/>
        </row>
        <row r="24">
          <cell r="B24"/>
          <cell r="C24"/>
        </row>
        <row r="25">
          <cell r="B25"/>
          <cell r="C25"/>
        </row>
        <row r="26">
          <cell r="B26"/>
          <cell r="C26"/>
        </row>
        <row r="27">
          <cell r="B27"/>
          <cell r="C27"/>
        </row>
        <row r="28">
          <cell r="B28"/>
          <cell r="C28"/>
        </row>
        <row r="29">
          <cell r="B29"/>
          <cell r="C29"/>
        </row>
        <row r="30">
          <cell r="B30"/>
          <cell r="C30"/>
        </row>
        <row r="31">
          <cell r="B31"/>
          <cell r="C31"/>
        </row>
        <row r="32">
          <cell r="B32"/>
          <cell r="C32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34B5D-248A-4973-8915-0A105C8944F9}">
  <dimension ref="A1:F56"/>
  <sheetViews>
    <sheetView tabSelected="1" zoomScale="80" zoomScaleNormal="80" workbookViewId="0">
      <selection activeCell="B57" sqref="B57"/>
    </sheetView>
  </sheetViews>
  <sheetFormatPr defaultColWidth="9.33203125" defaultRowHeight="15" customHeight="1" x14ac:dyDescent="0.2"/>
  <cols>
    <col min="1" max="1" width="86.33203125" style="2" customWidth="1"/>
    <col min="2" max="2" width="26.5" style="12" customWidth="1"/>
    <col min="3" max="3" width="1.6640625" style="2" customWidth="1"/>
    <col min="4" max="4" width="28.33203125" style="2" customWidth="1"/>
    <col min="5" max="5" width="11.83203125" style="2" bestFit="1" customWidth="1"/>
    <col min="6" max="6" width="17.6640625" style="39" bestFit="1" customWidth="1"/>
    <col min="7" max="16384" width="9.33203125" style="2"/>
  </cols>
  <sheetData>
    <row r="1" spans="1:3" ht="15" customHeight="1" x14ac:dyDescent="0.2">
      <c r="A1" s="19" t="s">
        <v>1</v>
      </c>
      <c r="B1" s="29" t="s">
        <v>55</v>
      </c>
    </row>
    <row r="2" spans="1:3" ht="33.6" customHeight="1" x14ac:dyDescent="0.2">
      <c r="A2" s="25" t="s">
        <v>35</v>
      </c>
      <c r="B2" s="40">
        <f>+B56</f>
        <v>167774.00939999998</v>
      </c>
    </row>
    <row r="3" spans="1:3" ht="15" customHeight="1" x14ac:dyDescent="0.2">
      <c r="A3" s="20" t="s">
        <v>37</v>
      </c>
      <c r="B3" s="31">
        <v>16</v>
      </c>
    </row>
    <row r="4" spans="1:3" ht="15" customHeight="1" x14ac:dyDescent="0.2">
      <c r="A4" s="20" t="s">
        <v>36</v>
      </c>
      <c r="B4" s="31">
        <v>15</v>
      </c>
    </row>
    <row r="5" spans="1:3" ht="12" x14ac:dyDescent="0.2">
      <c r="A5" s="21"/>
      <c r="B5" s="32"/>
    </row>
    <row r="8" spans="1:3" ht="15" customHeight="1" x14ac:dyDescent="0.2">
      <c r="A8" s="41"/>
      <c r="B8" s="41"/>
      <c r="C8" s="3"/>
    </row>
    <row r="9" spans="1:3" ht="12" x14ac:dyDescent="0.2">
      <c r="A9" s="1" t="s">
        <v>3</v>
      </c>
      <c r="B9" s="8" t="s">
        <v>12</v>
      </c>
    </row>
    <row r="10" spans="1:3" ht="15" customHeight="1" x14ac:dyDescent="0.2">
      <c r="A10" s="4" t="s">
        <v>50</v>
      </c>
      <c r="B10" s="9">
        <f>+SUM(B11:B16)</f>
        <v>1392.06</v>
      </c>
    </row>
    <row r="11" spans="1:3" ht="15" customHeight="1" x14ac:dyDescent="0.2">
      <c r="A11" s="6" t="s">
        <v>16</v>
      </c>
      <c r="B11" s="10"/>
    </row>
    <row r="12" spans="1:3" ht="15" customHeight="1" x14ac:dyDescent="0.2">
      <c r="A12" s="6" t="s">
        <v>21</v>
      </c>
      <c r="B12" s="10"/>
    </row>
    <row r="13" spans="1:3" ht="15" customHeight="1" x14ac:dyDescent="0.2">
      <c r="A13" s="6" t="s">
        <v>19</v>
      </c>
      <c r="B13" s="10">
        <v>200.78</v>
      </c>
    </row>
    <row r="14" spans="1:3" ht="15" customHeight="1" x14ac:dyDescent="0.2">
      <c r="A14" s="6" t="s">
        <v>41</v>
      </c>
      <c r="B14" s="10"/>
    </row>
    <row r="15" spans="1:3" ht="15" customHeight="1" x14ac:dyDescent="0.2">
      <c r="A15" s="5" t="s">
        <v>42</v>
      </c>
      <c r="B15" s="10"/>
    </row>
    <row r="16" spans="1:3" ht="15" customHeight="1" x14ac:dyDescent="0.2">
      <c r="A16" s="5" t="s">
        <v>20</v>
      </c>
      <c r="B16" s="10">
        <v>1191.28</v>
      </c>
    </row>
    <row r="17" spans="1:5" ht="15" customHeight="1" x14ac:dyDescent="0.2">
      <c r="A17" s="5"/>
      <c r="B17" s="10"/>
    </row>
    <row r="18" spans="1:5" ht="22.9" customHeight="1" x14ac:dyDescent="0.2">
      <c r="A18" s="1" t="s">
        <v>51</v>
      </c>
      <c r="B18" s="8" t="s">
        <v>12</v>
      </c>
    </row>
    <row r="19" spans="1:5" ht="15" customHeight="1" x14ac:dyDescent="0.2">
      <c r="A19" s="4" t="s">
        <v>0</v>
      </c>
      <c r="B19" s="9">
        <f>SUM(B20:B26)</f>
        <v>82603.125</v>
      </c>
    </row>
    <row r="20" spans="1:5" ht="15" customHeight="1" x14ac:dyDescent="0.2">
      <c r="A20" s="6" t="s">
        <v>19</v>
      </c>
      <c r="B20" s="39">
        <f>B22*1.25/10</f>
        <v>6328.125</v>
      </c>
    </row>
    <row r="21" spans="1:5" ht="15" customHeight="1" x14ac:dyDescent="0.2">
      <c r="A21" s="5" t="s">
        <v>18</v>
      </c>
      <c r="B21" s="39">
        <f>B22*1.1/10</f>
        <v>5568.7500000000009</v>
      </c>
    </row>
    <row r="22" spans="1:5" ht="15" customHeight="1" x14ac:dyDescent="0.2">
      <c r="A22" s="6" t="s">
        <v>17</v>
      </c>
      <c r="B22" s="39">
        <f>30000*1.35*15/12</f>
        <v>50625</v>
      </c>
    </row>
    <row r="23" spans="1:5" ht="15" customHeight="1" x14ac:dyDescent="0.2">
      <c r="A23" s="6" t="s">
        <v>16</v>
      </c>
      <c r="B23" s="39">
        <f>B22*0.9/10</f>
        <v>4556.25</v>
      </c>
    </row>
    <row r="24" spans="1:5" ht="15" customHeight="1" x14ac:dyDescent="0.2">
      <c r="A24" s="6" t="s">
        <v>21</v>
      </c>
      <c r="B24" s="39">
        <f>B22*0.9/10</f>
        <v>4556.25</v>
      </c>
    </row>
    <row r="25" spans="1:5" ht="15" customHeight="1" x14ac:dyDescent="0.2">
      <c r="A25" s="6" t="s">
        <v>15</v>
      </c>
      <c r="B25" s="39">
        <f>B22*0.05</f>
        <v>2531.25</v>
      </c>
    </row>
    <row r="26" spans="1:5" ht="15" customHeight="1" x14ac:dyDescent="0.2">
      <c r="A26" s="6" t="s">
        <v>14</v>
      </c>
      <c r="B26" s="39">
        <f>B22/6</f>
        <v>8437.5</v>
      </c>
    </row>
    <row r="27" spans="1:5" ht="15" customHeight="1" x14ac:dyDescent="0.2">
      <c r="A27" s="7" t="s">
        <v>24</v>
      </c>
      <c r="B27" s="11">
        <f>SUM(B28:B36)</f>
        <v>43843.9</v>
      </c>
      <c r="D27" s="34" t="s">
        <v>38</v>
      </c>
    </row>
    <row r="28" spans="1:5" ht="15" customHeight="1" x14ac:dyDescent="0.2">
      <c r="A28" s="2" t="s">
        <v>56</v>
      </c>
      <c r="B28" s="39">
        <f>13200*1.1+6875</f>
        <v>21395</v>
      </c>
      <c r="D28" s="2" t="s">
        <v>39</v>
      </c>
      <c r="E28" s="37"/>
    </row>
    <row r="29" spans="1:5" ht="15" customHeight="1" x14ac:dyDescent="0.2">
      <c r="A29" s="2" t="s">
        <v>6</v>
      </c>
      <c r="B29" s="39">
        <f>15324*1.1</f>
        <v>16856.400000000001</v>
      </c>
      <c r="D29" s="2" t="s">
        <v>39</v>
      </c>
      <c r="E29" s="37"/>
    </row>
    <row r="30" spans="1:5" ht="15" customHeight="1" x14ac:dyDescent="0.2">
      <c r="A30" s="2" t="s">
        <v>57</v>
      </c>
      <c r="B30" s="39">
        <f>3525*1.1</f>
        <v>3877.5000000000005</v>
      </c>
      <c r="D30" s="2" t="s">
        <v>39</v>
      </c>
      <c r="E30" s="37"/>
    </row>
    <row r="31" spans="1:5" ht="15" customHeight="1" x14ac:dyDescent="0.2">
      <c r="A31" s="2" t="s">
        <v>58</v>
      </c>
      <c r="B31" s="39">
        <v>1480</v>
      </c>
      <c r="E31" s="37"/>
    </row>
    <row r="32" spans="1:5" ht="15" customHeight="1" x14ac:dyDescent="0.2">
      <c r="A32" s="2" t="s">
        <v>59</v>
      </c>
      <c r="B32" s="39">
        <v>235</v>
      </c>
      <c r="E32" s="37"/>
    </row>
    <row r="33" spans="1:5" ht="15" customHeight="1" x14ac:dyDescent="0.2">
      <c r="A33" s="14" t="s">
        <v>61</v>
      </c>
      <c r="B33" s="39"/>
      <c r="E33" s="37"/>
    </row>
    <row r="34" spans="1:5" ht="15" customHeight="1" x14ac:dyDescent="0.2">
      <c r="A34" s="14" t="s">
        <v>7</v>
      </c>
      <c r="B34" s="39"/>
      <c r="E34" s="37"/>
    </row>
    <row r="35" spans="1:5" ht="15" customHeight="1" x14ac:dyDescent="0.2">
      <c r="A35" s="14" t="s">
        <v>8</v>
      </c>
      <c r="B35" s="39"/>
      <c r="E35" s="37"/>
    </row>
    <row r="36" spans="1:5" ht="15" customHeight="1" x14ac:dyDescent="0.2">
      <c r="A36" s="14" t="s">
        <v>9</v>
      </c>
      <c r="B36" s="39"/>
      <c r="E36" s="37"/>
    </row>
    <row r="37" spans="1:5" ht="15" customHeight="1" x14ac:dyDescent="0.2">
      <c r="A37" s="15" t="s">
        <v>25</v>
      </c>
      <c r="B37" s="13">
        <f>SUM(B38:B47)</f>
        <v>27507.22</v>
      </c>
    </row>
    <row r="38" spans="1:5" ht="15" customHeight="1" x14ac:dyDescent="0.2">
      <c r="A38" s="16" t="s">
        <v>43</v>
      </c>
      <c r="B38" s="39">
        <f>100*52*1.35</f>
        <v>7020.0000000000009</v>
      </c>
    </row>
    <row r="39" spans="1:5" ht="15" customHeight="1" x14ac:dyDescent="0.2">
      <c r="A39" s="5" t="s">
        <v>13</v>
      </c>
      <c r="B39" s="10">
        <v>6600</v>
      </c>
    </row>
    <row r="40" spans="1:5" ht="15" customHeight="1" x14ac:dyDescent="0.2">
      <c r="A40" s="5" t="s">
        <v>44</v>
      </c>
      <c r="B40" s="39">
        <v>1302.22</v>
      </c>
    </row>
    <row r="41" spans="1:5" ht="15" customHeight="1" x14ac:dyDescent="0.2">
      <c r="A41" t="s">
        <v>60</v>
      </c>
      <c r="B41" s="39">
        <v>150</v>
      </c>
    </row>
    <row r="42" spans="1:5" ht="15" customHeight="1" x14ac:dyDescent="0.2">
      <c r="A42" s="5" t="s">
        <v>46</v>
      </c>
      <c r="B42" s="39">
        <v>360</v>
      </c>
    </row>
    <row r="43" spans="1:5" ht="15" customHeight="1" x14ac:dyDescent="0.2">
      <c r="A43" s="6" t="s">
        <v>47</v>
      </c>
      <c r="B43" s="39">
        <v>4080</v>
      </c>
    </row>
    <row r="44" spans="1:5" ht="15" customHeight="1" x14ac:dyDescent="0.2">
      <c r="A44" s="6" t="s">
        <v>11</v>
      </c>
      <c r="B44" s="39">
        <v>1440</v>
      </c>
    </row>
    <row r="45" spans="1:5" ht="15" customHeight="1" x14ac:dyDescent="0.2">
      <c r="A45" s="5" t="s">
        <v>48</v>
      </c>
      <c r="B45" s="39">
        <v>2250</v>
      </c>
    </row>
    <row r="46" spans="1:5" ht="15" customHeight="1" x14ac:dyDescent="0.2">
      <c r="A46" s="5" t="s">
        <v>49</v>
      </c>
      <c r="B46" s="39">
        <v>805</v>
      </c>
    </row>
    <row r="47" spans="1:5" ht="15" customHeight="1" x14ac:dyDescent="0.2">
      <c r="A47" s="5" t="s">
        <v>4</v>
      </c>
      <c r="B47" s="39">
        <v>3500</v>
      </c>
    </row>
    <row r="48" spans="1:5" ht="15" customHeight="1" x14ac:dyDescent="0.2">
      <c r="A48" s="4" t="s">
        <v>23</v>
      </c>
      <c r="B48" s="13">
        <f>SUM(B49:B49)</f>
        <v>0</v>
      </c>
    </row>
    <row r="49" spans="1:2" ht="15" customHeight="1" x14ac:dyDescent="0.2">
      <c r="A49" s="6" t="s">
        <v>5</v>
      </c>
      <c r="B49" s="10">
        <v>0</v>
      </c>
    </row>
    <row r="50" spans="1:2" ht="15" customHeight="1" x14ac:dyDescent="0.2">
      <c r="A50" s="26" t="s">
        <v>2</v>
      </c>
      <c r="B50" s="17">
        <f>+B48+B37+B27+B19+B10</f>
        <v>155346.30499999999</v>
      </c>
    </row>
    <row r="52" spans="1:2" ht="15" customHeight="1" x14ac:dyDescent="0.2">
      <c r="A52" s="1" t="s">
        <v>26</v>
      </c>
      <c r="B52" s="8" t="s">
        <v>27</v>
      </c>
    </row>
    <row r="53" spans="1:2" ht="15" customHeight="1" x14ac:dyDescent="0.2">
      <c r="A53" s="28" t="s">
        <v>52</v>
      </c>
      <c r="B53" s="23">
        <f>B50*0.03</f>
        <v>4660.38915</v>
      </c>
    </row>
    <row r="54" spans="1:2" ht="15" customHeight="1" x14ac:dyDescent="0.2">
      <c r="A54" s="28" t="s">
        <v>53</v>
      </c>
      <c r="B54" s="23">
        <f>B50*0.05</f>
        <v>7767.3152499999997</v>
      </c>
    </row>
    <row r="55" spans="1:2" ht="15" customHeight="1" x14ac:dyDescent="0.2">
      <c r="B55" s="22"/>
    </row>
    <row r="56" spans="1:2" ht="15" customHeight="1" x14ac:dyDescent="0.2">
      <c r="A56" s="27" t="s">
        <v>22</v>
      </c>
      <c r="B56" s="18">
        <f>+B54+B53+B50</f>
        <v>167774.00939999998</v>
      </c>
    </row>
  </sheetData>
  <mergeCells count="1">
    <mergeCell ref="A8:B8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E5E8-612C-4DE3-9643-E212D7235494}">
  <dimension ref="A1:D56"/>
  <sheetViews>
    <sheetView zoomScale="115" zoomScaleNormal="115" workbookViewId="0">
      <selection activeCell="G21" sqref="G21"/>
    </sheetView>
  </sheetViews>
  <sheetFormatPr defaultColWidth="9.33203125" defaultRowHeight="12" x14ac:dyDescent="0.2"/>
  <cols>
    <col min="1" max="1" width="71.1640625" style="2" customWidth="1"/>
    <col min="2" max="2" width="26.5" style="12" customWidth="1"/>
    <col min="3" max="3" width="1.6640625" style="2" customWidth="1"/>
    <col min="4" max="4" width="14.33203125" style="2" bestFit="1" customWidth="1"/>
    <col min="5" max="5" width="9.33203125" style="2" customWidth="1"/>
    <col min="6" max="16384" width="9.33203125" style="2"/>
  </cols>
  <sheetData>
    <row r="1" spans="1:3" ht="12.75" x14ac:dyDescent="0.2">
      <c r="A1" s="19" t="s">
        <v>1</v>
      </c>
      <c r="B1" s="30" t="str">
        <f>+'Costos I.cat'!B1</f>
        <v>MEC-25L01 Lot 3</v>
      </c>
    </row>
    <row r="2" spans="1:3" ht="24" x14ac:dyDescent="0.2">
      <c r="A2" s="25" t="s">
        <v>35</v>
      </c>
      <c r="B2" s="40">
        <f>+'Costos I.cat'!B2</f>
        <v>167774.00939999998</v>
      </c>
    </row>
    <row r="3" spans="1:3" ht="12.75" x14ac:dyDescent="0.2">
      <c r="A3" s="20" t="s">
        <v>37</v>
      </c>
      <c r="B3" s="38">
        <f>+'Costos I.cat'!B3</f>
        <v>16</v>
      </c>
    </row>
    <row r="4" spans="1:3" ht="12.75" x14ac:dyDescent="0.2">
      <c r="A4" s="20" t="s">
        <v>36</v>
      </c>
      <c r="B4" s="38">
        <f>+'Costos I.cat'!B4</f>
        <v>15</v>
      </c>
    </row>
    <row r="5" spans="1:3" x14ac:dyDescent="0.2">
      <c r="A5" s="21"/>
      <c r="B5" s="32"/>
    </row>
    <row r="8" spans="1:3" x14ac:dyDescent="0.2">
      <c r="A8" s="41"/>
      <c r="B8" s="41"/>
      <c r="C8" s="3"/>
    </row>
    <row r="9" spans="1:3" x14ac:dyDescent="0.2">
      <c r="A9" s="1" t="s">
        <v>3</v>
      </c>
      <c r="B9" s="8" t="s">
        <v>12</v>
      </c>
    </row>
    <row r="10" spans="1:3" x14ac:dyDescent="0.2">
      <c r="A10" s="4" t="s">
        <v>50</v>
      </c>
      <c r="B10" s="9">
        <f>+SUM(B11:B16)</f>
        <v>0</v>
      </c>
    </row>
    <row r="11" spans="1:3" x14ac:dyDescent="0.2">
      <c r="A11" s="6" t="s">
        <v>16</v>
      </c>
      <c r="B11" s="35"/>
    </row>
    <row r="12" spans="1:3" x14ac:dyDescent="0.2">
      <c r="A12" s="6" t="s">
        <v>21</v>
      </c>
      <c r="B12" s="35"/>
    </row>
    <row r="13" spans="1:3" x14ac:dyDescent="0.2">
      <c r="A13" s="6" t="s">
        <v>19</v>
      </c>
      <c r="B13" s="35"/>
    </row>
    <row r="14" spans="1:3" x14ac:dyDescent="0.2">
      <c r="A14" s="6" t="s">
        <v>41</v>
      </c>
      <c r="B14" s="35"/>
    </row>
    <row r="15" spans="1:3" x14ac:dyDescent="0.2">
      <c r="A15" s="5" t="s">
        <v>42</v>
      </c>
      <c r="B15" s="35"/>
    </row>
    <row r="16" spans="1:3" x14ac:dyDescent="0.2">
      <c r="A16" s="5" t="s">
        <v>20</v>
      </c>
      <c r="B16" s="35"/>
    </row>
    <row r="17" spans="1:4" x14ac:dyDescent="0.2">
      <c r="A17" s="5"/>
      <c r="B17" s="10"/>
    </row>
    <row r="18" spans="1:4" x14ac:dyDescent="0.2">
      <c r="A18" s="1" t="s">
        <v>51</v>
      </c>
      <c r="B18" s="8" t="s">
        <v>12</v>
      </c>
    </row>
    <row r="19" spans="1:4" x14ac:dyDescent="0.2">
      <c r="A19" s="4" t="s">
        <v>0</v>
      </c>
      <c r="B19" s="9">
        <f>SUM(B20:B26)</f>
        <v>0</v>
      </c>
    </row>
    <row r="20" spans="1:4" x14ac:dyDescent="0.2">
      <c r="A20" s="6" t="s">
        <v>19</v>
      </c>
      <c r="B20" s="35"/>
    </row>
    <row r="21" spans="1:4" x14ac:dyDescent="0.2">
      <c r="A21" s="5" t="s">
        <v>18</v>
      </c>
      <c r="B21" s="35"/>
    </row>
    <row r="22" spans="1:4" x14ac:dyDescent="0.2">
      <c r="A22" s="6" t="s">
        <v>17</v>
      </c>
      <c r="B22" s="35"/>
    </row>
    <row r="23" spans="1:4" x14ac:dyDescent="0.2">
      <c r="A23" s="6" t="s">
        <v>16</v>
      </c>
      <c r="B23" s="35"/>
    </row>
    <row r="24" spans="1:4" x14ac:dyDescent="0.2">
      <c r="A24" s="6" t="s">
        <v>21</v>
      </c>
      <c r="B24" s="35"/>
    </row>
    <row r="25" spans="1:4" x14ac:dyDescent="0.2">
      <c r="A25" s="6" t="s">
        <v>15</v>
      </c>
      <c r="B25" s="35"/>
    </row>
    <row r="26" spans="1:4" x14ac:dyDescent="0.2">
      <c r="A26" s="6" t="s">
        <v>14</v>
      </c>
      <c r="B26" s="35"/>
    </row>
    <row r="27" spans="1:4" ht="36" x14ac:dyDescent="0.2">
      <c r="A27" s="7" t="s">
        <v>24</v>
      </c>
      <c r="B27" s="11">
        <f>SUM(B28:B36)</f>
        <v>0</v>
      </c>
      <c r="D27" s="33" t="s">
        <v>38</v>
      </c>
    </row>
    <row r="28" spans="1:4" x14ac:dyDescent="0.2">
      <c r="A28" s="2" t="s">
        <v>56</v>
      </c>
      <c r="B28" s="35"/>
      <c r="D28" s="2" t="s">
        <v>39</v>
      </c>
    </row>
    <row r="29" spans="1:4" x14ac:dyDescent="0.2">
      <c r="A29" s="2" t="s">
        <v>6</v>
      </c>
      <c r="B29" s="35"/>
      <c r="D29" s="2" t="s">
        <v>39</v>
      </c>
    </row>
    <row r="30" spans="1:4" x14ac:dyDescent="0.2">
      <c r="A30" s="2" t="s">
        <v>57</v>
      </c>
      <c r="B30" s="35"/>
      <c r="D30" s="2" t="s">
        <v>39</v>
      </c>
    </row>
    <row r="31" spans="1:4" x14ac:dyDescent="0.2">
      <c r="A31" s="2" t="s">
        <v>58</v>
      </c>
      <c r="B31" s="35"/>
    </row>
    <row r="32" spans="1:4" x14ac:dyDescent="0.2">
      <c r="A32" s="2" t="s">
        <v>59</v>
      </c>
      <c r="B32" s="35"/>
    </row>
    <row r="33" spans="1:2" x14ac:dyDescent="0.2">
      <c r="A33" s="14" t="s">
        <v>61</v>
      </c>
      <c r="B33" s="35"/>
    </row>
    <row r="34" spans="1:2" x14ac:dyDescent="0.2">
      <c r="A34" s="14" t="s">
        <v>7</v>
      </c>
      <c r="B34" s="35"/>
    </row>
    <row r="35" spans="1:2" x14ac:dyDescent="0.2">
      <c r="A35" s="14" t="s">
        <v>8</v>
      </c>
      <c r="B35" s="35"/>
    </row>
    <row r="36" spans="1:2" x14ac:dyDescent="0.2">
      <c r="A36" s="14" t="s">
        <v>9</v>
      </c>
      <c r="B36" s="35"/>
    </row>
    <row r="37" spans="1:2" x14ac:dyDescent="0.2">
      <c r="A37" s="15" t="s">
        <v>25</v>
      </c>
      <c r="B37" s="13">
        <f>SUM(B38:B47)</f>
        <v>0</v>
      </c>
    </row>
    <row r="38" spans="1:2" x14ac:dyDescent="0.2">
      <c r="A38" s="16" t="s">
        <v>43</v>
      </c>
      <c r="B38" s="35"/>
    </row>
    <row r="39" spans="1:2" ht="24" x14ac:dyDescent="0.2">
      <c r="A39" s="5" t="s">
        <v>13</v>
      </c>
      <c r="B39" s="35"/>
    </row>
    <row r="40" spans="1:2" x14ac:dyDescent="0.2">
      <c r="A40" s="5" t="s">
        <v>44</v>
      </c>
      <c r="B40" s="35"/>
    </row>
    <row r="41" spans="1:2" ht="12.75" x14ac:dyDescent="0.2">
      <c r="A41" t="s">
        <v>45</v>
      </c>
      <c r="B41" s="35"/>
    </row>
    <row r="42" spans="1:2" x14ac:dyDescent="0.2">
      <c r="A42" s="5" t="s">
        <v>46</v>
      </c>
      <c r="B42" s="35"/>
    </row>
    <row r="43" spans="1:2" x14ac:dyDescent="0.2">
      <c r="A43" s="6" t="s">
        <v>47</v>
      </c>
      <c r="B43" s="35"/>
    </row>
    <row r="44" spans="1:2" x14ac:dyDescent="0.2">
      <c r="A44" s="6" t="s">
        <v>11</v>
      </c>
      <c r="B44" s="35"/>
    </row>
    <row r="45" spans="1:2" x14ac:dyDescent="0.2">
      <c r="A45" s="5" t="s">
        <v>48</v>
      </c>
      <c r="B45" s="35"/>
    </row>
    <row r="46" spans="1:2" x14ac:dyDescent="0.2">
      <c r="A46" s="5" t="s">
        <v>49</v>
      </c>
      <c r="B46" s="35"/>
    </row>
    <row r="47" spans="1:2" x14ac:dyDescent="0.2">
      <c r="A47" s="5" t="s">
        <v>4</v>
      </c>
      <c r="B47" s="35"/>
    </row>
    <row r="48" spans="1:2" x14ac:dyDescent="0.2">
      <c r="A48" s="4" t="s">
        <v>23</v>
      </c>
      <c r="B48" s="13">
        <f>SUM(B49:B49)</f>
        <v>0</v>
      </c>
    </row>
    <row r="49" spans="1:4" x14ac:dyDescent="0.2">
      <c r="A49" s="6" t="s">
        <v>5</v>
      </c>
      <c r="B49" s="35"/>
    </row>
    <row r="50" spans="1:4" x14ac:dyDescent="0.2">
      <c r="A50" s="26" t="s">
        <v>2</v>
      </c>
      <c r="B50" s="17">
        <f>+B48+B37+B27+B19+B10</f>
        <v>0</v>
      </c>
    </row>
    <row r="52" spans="1:4" x14ac:dyDescent="0.2">
      <c r="A52" s="1" t="s">
        <v>26</v>
      </c>
      <c r="B52" s="8" t="s">
        <v>27</v>
      </c>
      <c r="D52" s="8" t="s">
        <v>10</v>
      </c>
    </row>
    <row r="53" spans="1:4" x14ac:dyDescent="0.2">
      <c r="A53" s="36" t="s">
        <v>34</v>
      </c>
      <c r="B53" s="35"/>
      <c r="D53" s="35"/>
    </row>
    <row r="54" spans="1:4" x14ac:dyDescent="0.2">
      <c r="A54" s="36" t="s">
        <v>54</v>
      </c>
      <c r="B54" s="35"/>
      <c r="D54" s="35"/>
    </row>
    <row r="55" spans="1:4" x14ac:dyDescent="0.2">
      <c r="B55" s="22"/>
    </row>
    <row r="56" spans="1:4" ht="25.5" x14ac:dyDescent="0.2">
      <c r="A56" s="27" t="s">
        <v>22</v>
      </c>
      <c r="B56" s="18">
        <f>+B54+B53+B50</f>
        <v>0</v>
      </c>
    </row>
  </sheetData>
  <mergeCells count="1">
    <mergeCell ref="A8:B8"/>
  </mergeCells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5AE7-3DD2-4B39-8889-53A082B9023C}">
  <dimension ref="A2:C4"/>
  <sheetViews>
    <sheetView workbookViewId="0">
      <selection activeCell="C5" sqref="C5"/>
    </sheetView>
  </sheetViews>
  <sheetFormatPr defaultColWidth="11.5" defaultRowHeight="12.75" x14ac:dyDescent="0.2"/>
  <sheetData>
    <row r="2" spans="1:3" x14ac:dyDescent="0.2">
      <c r="A2" s="24" t="s">
        <v>28</v>
      </c>
      <c r="B2" s="24" t="s">
        <v>31</v>
      </c>
      <c r="C2" s="24" t="s">
        <v>38</v>
      </c>
    </row>
    <row r="3" spans="1:3" x14ac:dyDescent="0.2">
      <c r="A3" s="24" t="s">
        <v>29</v>
      </c>
      <c r="B3" t="s">
        <v>32</v>
      </c>
      <c r="C3" s="24" t="s">
        <v>39</v>
      </c>
    </row>
    <row r="4" spans="1:3" x14ac:dyDescent="0.2">
      <c r="A4" s="24" t="s">
        <v>30</v>
      </c>
      <c r="B4" t="s">
        <v>33</v>
      </c>
      <c r="C4" s="2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Costos I.cat</vt:lpstr>
      <vt:lpstr>Oferta desglossada </vt:lpstr>
      <vt:lpstr>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Requeriment d'acreditació de solvència tècnica o professional GEINSTAL.pdf</dc:title>
  <dc:creator>Gonzalo Vielba</dc:creator>
  <cp:lastModifiedBy>Díaz Guindo, Alberto</cp:lastModifiedBy>
  <cp:lastPrinted>2022-08-01T10:55:49Z</cp:lastPrinted>
  <dcterms:created xsi:type="dcterms:W3CDTF">2019-09-05T10:35:09Z</dcterms:created>
  <dcterms:modified xsi:type="dcterms:W3CDTF">2025-03-27T15:11:16Z</dcterms:modified>
</cp:coreProperties>
</file>