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36_DIRTEC_INF\02.DADES GENERALS\00 OBRES INFRA\a.245-OB-011 Desdoblament Tramvia Gran Via Àmbit Mar\G01 Documentació contractual\G01 04 Concurs DO\250408 definitius\"/>
    </mc:Choice>
  </mc:AlternateContent>
  <bookViews>
    <workbookView xWindow="0" yWindow="0" windowWidth="20925" windowHeight="6960"/>
  </bookViews>
  <sheets>
    <sheet name="revATM" sheetId="3" r:id="rId1"/>
  </sheets>
  <definedNames>
    <definedName name="_1Àrea_d_impressió" localSheetId="0">revATM!$A:$P</definedName>
    <definedName name="_xlnm.Print_Area" localSheetId="0">revATM!$A$1:$P$114</definedName>
    <definedName name="Print_Area" localSheetId="0">revATM!$A$1:$P$120</definedName>
    <definedName name="Print_Titles" localSheetId="0">revATM!$1:$6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5" i="3" l="1"/>
  <c r="P34" i="3"/>
  <c r="P21" i="3"/>
  <c r="P24" i="3"/>
  <c r="P25" i="3"/>
  <c r="P27" i="3"/>
  <c r="P28" i="3"/>
  <c r="P29" i="3"/>
  <c r="P31" i="3"/>
  <c r="P33" i="3"/>
  <c r="P20" i="3"/>
  <c r="O27" i="3" l="1"/>
  <c r="A95" i="3"/>
  <c r="A88" i="3"/>
  <c r="L30" i="3" l="1"/>
  <c r="K30" i="3"/>
  <c r="L22" i="3"/>
  <c r="A102" i="3"/>
  <c r="O35" i="3"/>
  <c r="N35" i="3"/>
  <c r="K35" i="3"/>
  <c r="O34" i="3"/>
  <c r="N34" i="3"/>
  <c r="K34" i="3"/>
  <c r="O33" i="3"/>
  <c r="N33" i="3"/>
  <c r="K33" i="3"/>
  <c r="O31" i="3"/>
  <c r="N31" i="3"/>
  <c r="K31" i="3"/>
  <c r="O29" i="3"/>
  <c r="N29" i="3"/>
  <c r="K29" i="3"/>
  <c r="O28" i="3"/>
  <c r="N28" i="3"/>
  <c r="K28" i="3"/>
  <c r="N27" i="3"/>
  <c r="K27" i="3"/>
  <c r="O25" i="3"/>
  <c r="N25" i="3"/>
  <c r="K25" i="3"/>
  <c r="O24" i="3"/>
  <c r="N24" i="3"/>
  <c r="K24" i="3"/>
  <c r="O21" i="3"/>
  <c r="N21" i="3"/>
  <c r="K21" i="3"/>
  <c r="O20" i="3"/>
  <c r="N20" i="3"/>
  <c r="K20" i="3"/>
  <c r="O30" i="3" l="1"/>
  <c r="P30" i="3"/>
  <c r="O22" i="3"/>
  <c r="P22" i="3"/>
  <c r="P38" i="3" s="1"/>
  <c r="O38" i="3"/>
  <c r="O39" i="3" s="1"/>
  <c r="N30" i="3"/>
  <c r="N22" i="3"/>
  <c r="N38" i="3" s="1"/>
  <c r="N39" i="3" s="1"/>
  <c r="P39" i="3" l="1"/>
  <c r="P41" i="3"/>
</calcChain>
</file>

<file path=xl/sharedStrings.xml><?xml version="1.0" encoding="utf-8"?>
<sst xmlns="http://schemas.openxmlformats.org/spreadsheetml/2006/main" count="91" uniqueCount="81">
  <si>
    <t>FULL DE TREBALL INTERN</t>
  </si>
  <si>
    <t>Full: al peu</t>
  </si>
  <si>
    <t>Data: al peu</t>
  </si>
  <si>
    <t>Assumpte:</t>
  </si>
  <si>
    <t>DEPARTAMENT D'INFRASTRUCTURES</t>
  </si>
  <si>
    <t>BIMSA</t>
  </si>
  <si>
    <t>Import de licitació de projecte:</t>
  </si>
  <si>
    <t>Projecte:</t>
  </si>
  <si>
    <t>PEC a/iva</t>
  </si>
  <si>
    <t>10 anys</t>
  </si>
  <si>
    <t>Titulació</t>
  </si>
  <si>
    <t>Experiència</t>
  </si>
  <si>
    <t>mesos</t>
  </si>
  <si>
    <t>Oficina</t>
  </si>
  <si>
    <t>Imprevistos</t>
  </si>
  <si>
    <t>Totals:</t>
  </si>
  <si>
    <t>Total amb iva al 21%</t>
  </si>
  <si>
    <t>Percentatge sobre l'import de licitació:</t>
  </si>
  <si>
    <t>Durada de les obres licitació:</t>
  </si>
  <si>
    <t>PERFIL DE L'EQUIP</t>
  </si>
  <si>
    <t>2.</t>
  </si>
  <si>
    <t>5 anys</t>
  </si>
  <si>
    <t>3.</t>
  </si>
  <si>
    <t>VIGILANT D'OBRA</t>
  </si>
  <si>
    <t>Proposta d'equip de Project Management</t>
  </si>
  <si>
    <t>15 anys</t>
  </si>
  <si>
    <t>Concepte</t>
  </si>
  <si>
    <t>4.</t>
  </si>
  <si>
    <t>1.</t>
  </si>
  <si>
    <t>Francisco Alcañiz Carretero</t>
  </si>
  <si>
    <t>Director Tècnic d'Infraestructures</t>
  </si>
  <si>
    <t>Ut</t>
  </si>
  <si>
    <t xml:space="preserve">PROPOSTA SERVEI DE DO </t>
  </si>
  <si>
    <t>Titulació competent</t>
  </si>
  <si>
    <t>Responsable BIM</t>
  </si>
  <si>
    <t>RESPONSABLE DE BIM</t>
  </si>
  <si>
    <t>7.</t>
  </si>
  <si>
    <t>Dedicació TOTAL</t>
  </si>
  <si>
    <t>Dedicació BIMSA</t>
  </si>
  <si>
    <t>Dedicació ATM</t>
  </si>
  <si>
    <t>17 mesos</t>
  </si>
  <si>
    <t>Responsable Sistemes</t>
  </si>
  <si>
    <t>PROJECTE EXECUTIU DE LA URBANITZACIÓ DE LA COBERTURA (ÀMBIT MAR I RESTA D’ÀMBITS)  I DESDOBLAMENT DE LES VIES DEL TRAMVIA A LA GRAN VIA DE LES CORTS CATALANES, ENTRE EL CARRER DE BADAJOZ I EL CARRER DE BILBAO. DISTRICTE DE SANT MARTÍ DE BARCELONA</t>
  </si>
  <si>
    <t>TOTAL</t>
  </si>
  <si>
    <t>Unitari</t>
  </si>
  <si>
    <t>25 anys</t>
  </si>
  <si>
    <t>Projecte As-built i gestió recepció</t>
  </si>
  <si>
    <t>parcial BIMSA</t>
  </si>
  <si>
    <t>parcial ATM</t>
  </si>
  <si>
    <t>5.</t>
  </si>
  <si>
    <t>6.</t>
  </si>
  <si>
    <t>8.</t>
  </si>
  <si>
    <t>Ajudant de DO i responsable control temporal i econòmic</t>
  </si>
  <si>
    <t>Vigilant d'obra i supervisió d'implantació en domini públic</t>
  </si>
  <si>
    <t>Director/a d'obra / Project Manager</t>
  </si>
  <si>
    <t>Director/a tècnic/a de treballs d'urbanització</t>
  </si>
  <si>
    <t>Enginyer/a de Camins</t>
  </si>
  <si>
    <t>Enginyer/a d'Obres Públiques</t>
  </si>
  <si>
    <t>Enginyer/a Industrial</t>
  </si>
  <si>
    <t>DIRECTOR/A D'OBRA</t>
  </si>
  <si>
    <t>AJUDANT DEL DIRECTOR/A D'OBRA</t>
  </si>
  <si>
    <t xml:space="preserve">Vigilant d'obra, tècnic/a no qualificat/da, responsables de la supervisió directa, amb experiència mínima de 5 anys. Es requereix experiència, acreditada mitjançant curriculum, en treballs rellevants de supervisió o construcció d'alguna obra de les següents característiques:
* Obres d'urbanització en entorn urbà consolidat amb un PEC &gt; 3.000.000 € (IVA Exclòs) </t>
  </si>
  <si>
    <t>Director/a tècnic/a de treballs tramviaris</t>
  </si>
  <si>
    <t>Responsable Via</t>
  </si>
  <si>
    <t>Responsable Energia</t>
  </si>
  <si>
    <t>Enginyer/a Industrial, Informàtic o de Telecomunicacions</t>
  </si>
  <si>
    <t>Responsable ambiental</t>
  </si>
  <si>
    <t>RESPONSABLE AMBIENTAL</t>
  </si>
  <si>
    <t xml:space="preserve">Responsable de la direcció ambiental de l'obra, amb titulació competent, amb una experiència superior a 10 anys. Es requereix experiència, acreditada mitjançant curriculum, en posicions similars en alguna obra de les següents característiques:
* Obres d'urbanització o ferroviària en entorn urbà consolidat sotmeses a informe d'impacte ambiental amb un PEC &gt; 3.000.000 € (IVA exclòs) </t>
  </si>
  <si>
    <t>DIRECTOR/A TÈCNIC/A DE TREBALLS D'URBANITZACIÓ</t>
  </si>
  <si>
    <t xml:space="preserve">Director/a tècnic/a treballs d'urbanització, Enginyer/a de Camins, o amb titulació competent, amb una experiència superior a 15 anys. Es requereix experiència, acreditada mitjançant curriculum, en posicions rellevants en alguna obra de les següents característiques:
* Obres d'urbanització en entorn urbà consolidat amb un PEC &gt; 6.000.000 € (IVA Exclòs) 
</t>
  </si>
  <si>
    <t>9.</t>
  </si>
  <si>
    <t>10.</t>
  </si>
  <si>
    <t xml:space="preserve">Ajudant del Director/a d'Obra i responsable control temporal i econòmic, Enginyer/a tècnic/a d'obres públiques, o amb titulació competent, amb una experiència superior a 10 anys. Es requereix experiència, acreditada mitjançant curriculum, en posicions similars en alguna obra de les següents característiques:
* Obres d'urbanització o ferroviària en entorn urbà consolidat amb un PEC &gt; 3.000.000 € (IVA exclòs) </t>
  </si>
  <si>
    <t>DIRECTOR/A TÈCNIC/A DE TREBALLS TRAMVIARIS</t>
  </si>
  <si>
    <r>
      <t xml:space="preserve">Director/a tècnic/a treballs tramviaris, responsable de la integració entre tots els susbsistemes de l'obra tramviària. Assumirà el rol de BIM Manager. Enginyer/a de Camins, o amb titulació competent, amb una experiència superior a 15 anys. Es requereix experiència, acreditada mitjançant curriculum, en posicions rellevants en alguna obra de les següents característiques:
* Obres ferroviàries/tramviàries d'execució/renovació de via incloent instal·lacions de catenària i senyalització ferroviària amb un PEC &gt; 6.000.000 € (IVA Exclòs) </t>
    </r>
    <r>
      <rPr>
        <sz val="10"/>
        <color rgb="FFFF0000"/>
        <rFont val="Arial"/>
        <family val="2"/>
      </rPr>
      <t xml:space="preserve">
</t>
    </r>
  </si>
  <si>
    <t xml:space="preserve">Ajudant director/a tècnic/a tramviari i responsable de l'estesa de via i muntatge d'aparells de via. Assumirà el rol de Coordinador BIM d'aquesta especialitat. Enginyer/a de Camins o amb titulació competent, amb una experiència superior a 10 anys. Es requereix experiència, acreditada mitjançant curriculum, en posicions similars en alguna obra de les següents característiques:
* Obres ferroviaries/tramviàries d'execució/renovació de via i aparells de via amb un PEC &gt; 3.000.000 € (IVA Exclòs) </t>
  </si>
  <si>
    <t>Ajudant director/a tècnic tramviari i responsable del subsistema energia (catenària, cablejat MT i BT i elements de control i comandament subestacions).Assumirà el rol de Coordinador BIM d'aquesta especialitat. Enginyer/a Industrial o amb titulació competent, amb una experiència superior a 10 anys. Es requereix experiència, acreditada mitjançant curriculum, en posicions similars en alguna obra de les següents característiques:
- Obres ferroviàries/tramviàries d'execució/renovació de catenària amb PEC  &gt; 1.000.000 € (IVA Exclòs).</t>
  </si>
  <si>
    <t>Ajudant director/a tècnic tramviari i responsable de sistemes tramviaris. Assumirà el rol de Coordinador BIM d'aquesta especialitat. Enginyer/a Industrial, Informàtic o de Telecomunicacions o amb titulació competent, amb una experiència superior a 10 anys. Es requereix experiència, acreditada mitjançant curriculum, en posicions similars en alguna obra de les següents característiques:
- Obres ferroviàries/tramviàries d'execució/renovació d'enclavaments de senyalització ferroviària amb PEC  per la part de sistemes  &gt; 1.000.000 € (IVA Exclòs).</t>
  </si>
  <si>
    <t xml:space="preserve">Director/a d'Obra i Project Manager, Enginye/a de Camins, o amb titulació competent, amb una experiència superior a 25 anys. Es requereix experiència, acreditada mitjançant curriculum, en posicions rellevants en alguna obra de les següents característiques:
* Obres d'urbanització en entorn urbà consolidat amb un PEC &gt; 6.000.000 € (IVA exclòs) 
* Obres ferroviària/tramviària amb interrupció/afectació del servei amb un PEC &gt; 6.000.000 € (IVA exclòs) </t>
  </si>
  <si>
    <t xml:space="preserve">Responsable de BIM. Assumirà el rol de Facilitador BIM a l'equip de la Direcció d'Obra i al client, la redacció del BEP i donarà suport com a modelador BIM en cas de necessitat, per exemple, per a la generació del model BIM as-built federat. Tècnic/a o amb titulació competent, amb una experiència superior a 5 anys. Es requereix experiència, acreditada mitjançant curriculum, en aplicació de metodologia BIM en redacció de projectes o en execució d'obres de les següents característiques:
- Obres o projectes d'infraestructures amb PEC &gt; 3.000.000 €  (IVA exclòs).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</si>
</sst>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0.0000000"/>
  </numFmts>
  <fonts count="12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8"/>
      <name val="Arial Narrow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4" fontId="0" fillId="0" borderId="0" xfId="0" applyNumberFormat="1"/>
    <xf numFmtId="0" fontId="11" fillId="0" borderId="0" xfId="0" applyFont="1"/>
    <xf numFmtId="0" fontId="0" fillId="0" borderId="0" xfId="0" applyBorder="1"/>
    <xf numFmtId="0" fontId="4" fillId="0" borderId="0" xfId="0" applyFont="1" applyBorder="1" applyAlignment="1">
      <alignment horizontal="left" vertical="top" wrapText="1"/>
    </xf>
    <xf numFmtId="165" fontId="0" fillId="0" borderId="0" xfId="0" applyNumberFormat="1"/>
    <xf numFmtId="0" fontId="0" fillId="0" borderId="0" xfId="0" applyProtection="1"/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2" fillId="0" borderId="1" xfId="0" applyFont="1" applyBorder="1" applyProtection="1"/>
    <xf numFmtId="0" fontId="1" fillId="0" borderId="8" xfId="0" applyFont="1" applyBorder="1" applyAlignment="1" applyProtection="1">
      <alignment horizontal="right"/>
    </xf>
    <xf numFmtId="0" fontId="0" fillId="0" borderId="4" xfId="0" applyBorder="1" applyProtection="1"/>
    <xf numFmtId="0" fontId="0" fillId="0" borderId="5" xfId="0" applyBorder="1" applyProtection="1"/>
    <xf numFmtId="0" fontId="1" fillId="0" borderId="9" xfId="0" applyFont="1" applyBorder="1" applyAlignment="1" applyProtection="1">
      <alignment horizontal="right"/>
    </xf>
    <xf numFmtId="0" fontId="5" fillId="0" borderId="0" xfId="0" applyFont="1" applyAlignment="1" applyProtection="1">
      <alignment horizontal="center"/>
    </xf>
    <xf numFmtId="0" fontId="6" fillId="0" borderId="4" xfId="0" applyFont="1" applyBorder="1" applyAlignment="1" applyProtection="1">
      <alignment horizontal="center" wrapText="1"/>
    </xf>
    <xf numFmtId="0" fontId="6" fillId="0" borderId="0" xfId="0" applyFont="1" applyAlignment="1" applyProtection="1">
      <alignment horizontal="center" wrapText="1"/>
    </xf>
    <xf numFmtId="0" fontId="6" fillId="0" borderId="5" xfId="0" applyFont="1" applyBorder="1" applyAlignment="1" applyProtection="1">
      <alignment horizontal="center" wrapText="1"/>
    </xf>
    <xf numFmtId="0" fontId="0" fillId="0" borderId="6" xfId="0" applyBorder="1" applyProtection="1"/>
    <xf numFmtId="0" fontId="3" fillId="0" borderId="11" xfId="0" applyFont="1" applyBorder="1" applyAlignment="1" applyProtection="1">
      <alignment horizontal="center" vertical="top"/>
    </xf>
    <xf numFmtId="0" fontId="0" fillId="0" borderId="7" xfId="0" applyBorder="1" applyProtection="1"/>
    <xf numFmtId="0" fontId="6" fillId="0" borderId="6" xfId="0" applyFont="1" applyBorder="1" applyAlignment="1" applyProtection="1">
      <alignment horizontal="center" wrapText="1"/>
    </xf>
    <xf numFmtId="0" fontId="6" fillId="0" borderId="11" xfId="0" applyFont="1" applyBorder="1" applyAlignment="1" applyProtection="1">
      <alignment horizontal="center" wrapText="1"/>
    </xf>
    <xf numFmtId="0" fontId="6" fillId="0" borderId="7" xfId="0" applyFont="1" applyBorder="1" applyAlignment="1" applyProtection="1">
      <alignment horizontal="center" wrapText="1"/>
    </xf>
    <xf numFmtId="0" fontId="0" fillId="0" borderId="10" xfId="0" applyBorder="1" applyAlignment="1" applyProtection="1">
      <alignment horizontal="right"/>
    </xf>
    <xf numFmtId="0" fontId="7" fillId="0" borderId="19" xfId="0" applyFont="1" applyBorder="1" applyProtection="1"/>
    <xf numFmtId="0" fontId="4" fillId="0" borderId="20" xfId="0" applyFont="1" applyBorder="1" applyAlignment="1" applyProtection="1">
      <alignment horizontal="justify" vertical="top" wrapText="1"/>
    </xf>
    <xf numFmtId="0" fontId="7" fillId="0" borderId="20" xfId="0" applyFont="1" applyBorder="1" applyAlignment="1" applyProtection="1">
      <alignment horizontal="justify" vertical="top" wrapText="1"/>
    </xf>
    <xf numFmtId="0" fontId="7" fillId="0" borderId="21" xfId="0" applyFont="1" applyBorder="1" applyAlignment="1" applyProtection="1">
      <alignment horizontal="justify" vertical="top" wrapText="1"/>
    </xf>
    <xf numFmtId="0" fontId="0" fillId="0" borderId="24" xfId="0" applyBorder="1" applyProtection="1"/>
    <xf numFmtId="0" fontId="7" fillId="0" borderId="25" xfId="0" applyFont="1" applyBorder="1" applyAlignment="1" applyProtection="1">
      <alignment horizontal="justify" vertical="top" wrapText="1"/>
    </xf>
    <xf numFmtId="0" fontId="7" fillId="0" borderId="26" xfId="0" applyFont="1" applyBorder="1" applyAlignment="1" applyProtection="1">
      <alignment horizontal="justify" vertical="top" wrapText="1"/>
    </xf>
    <xf numFmtId="0" fontId="7" fillId="0" borderId="0" xfId="0" applyFont="1" applyProtection="1"/>
    <xf numFmtId="164" fontId="4" fillId="0" borderId="0" xfId="0" applyNumberFormat="1" applyFont="1" applyProtection="1"/>
    <xf numFmtId="4" fontId="0" fillId="0" borderId="0" xfId="0" applyNumberFormat="1" applyProtection="1"/>
    <xf numFmtId="0" fontId="4" fillId="0" borderId="0" xfId="0" applyFont="1" applyAlignment="1" applyProtection="1">
      <alignment horizontal="right"/>
    </xf>
    <xf numFmtId="0" fontId="4" fillId="0" borderId="0" xfId="0" applyFont="1" applyProtection="1"/>
    <xf numFmtId="0" fontId="2" fillId="0" borderId="0" xfId="0" applyFont="1" applyProtection="1"/>
    <xf numFmtId="0" fontId="4" fillId="2" borderId="12" xfId="0" applyFont="1" applyFill="1" applyBorder="1" applyProtection="1"/>
    <xf numFmtId="0" fontId="0" fillId="2" borderId="15" xfId="0" applyFill="1" applyBorder="1" applyProtection="1"/>
    <xf numFmtId="0" fontId="0" fillId="2" borderId="13" xfId="0" applyFill="1" applyBorder="1" applyProtection="1"/>
    <xf numFmtId="0" fontId="7" fillId="2" borderId="15" xfId="0" applyFont="1" applyFill="1" applyBorder="1" applyProtection="1"/>
    <xf numFmtId="0" fontId="0" fillId="2" borderId="13" xfId="0" applyFill="1" applyBorder="1" applyAlignment="1" applyProtection="1">
      <alignment horizontal="right"/>
    </xf>
    <xf numFmtId="0" fontId="7" fillId="2" borderId="14" xfId="0" applyFont="1" applyFill="1" applyBorder="1" applyAlignment="1" applyProtection="1">
      <alignment horizontal="center"/>
    </xf>
    <xf numFmtId="0" fontId="10" fillId="2" borderId="14" xfId="0" applyFont="1" applyFill="1" applyBorder="1" applyAlignment="1" applyProtection="1">
      <alignment horizontal="right" wrapText="1"/>
    </xf>
    <xf numFmtId="0" fontId="6" fillId="2" borderId="14" xfId="0" applyFont="1" applyFill="1" applyBorder="1" applyAlignment="1" applyProtection="1">
      <alignment horizontal="right" wrapText="1"/>
    </xf>
    <xf numFmtId="0" fontId="6" fillId="2" borderId="14" xfId="0" applyFont="1" applyFill="1" applyBorder="1" applyAlignment="1" applyProtection="1">
      <alignment horizontal="right"/>
    </xf>
    <xf numFmtId="0" fontId="7" fillId="2" borderId="14" xfId="0" applyFont="1" applyFill="1" applyBorder="1" applyAlignment="1" applyProtection="1">
      <alignment horizontal="right"/>
    </xf>
    <xf numFmtId="0" fontId="10" fillId="0" borderId="0" xfId="0" applyFont="1" applyAlignment="1" applyProtection="1">
      <alignment horizontal="right"/>
    </xf>
    <xf numFmtId="0" fontId="10" fillId="0" borderId="0" xfId="0" applyFont="1" applyProtection="1"/>
    <xf numFmtId="0" fontId="4" fillId="0" borderId="16" xfId="0" applyFont="1" applyBorder="1" applyAlignment="1" applyProtection="1">
      <alignment horizontal="right"/>
    </xf>
    <xf numFmtId="0" fontId="4" fillId="0" borderId="17" xfId="0" applyFont="1" applyBorder="1" applyProtection="1"/>
    <xf numFmtId="0" fontId="4" fillId="0" borderId="17" xfId="0" applyFont="1" applyBorder="1" applyAlignment="1" applyProtection="1">
      <alignment horizontal="center"/>
    </xf>
    <xf numFmtId="9" fontId="10" fillId="0" borderId="17" xfId="0" applyNumberFormat="1" applyFont="1" applyBorder="1" applyAlignment="1" applyProtection="1">
      <alignment horizontal="right"/>
    </xf>
    <xf numFmtId="9" fontId="6" fillId="0" borderId="17" xfId="0" applyNumberFormat="1" applyFont="1" applyBorder="1" applyProtection="1"/>
    <xf numFmtId="4" fontId="9" fillId="0" borderId="17" xfId="0" applyNumberFormat="1" applyFont="1" applyBorder="1" applyProtection="1"/>
    <xf numFmtId="1" fontId="4" fillId="0" borderId="17" xfId="0" applyNumberFormat="1" applyFont="1" applyBorder="1" applyProtection="1"/>
    <xf numFmtId="4" fontId="10" fillId="0" borderId="18" xfId="0" applyNumberFormat="1" applyFont="1" applyBorder="1" applyProtection="1"/>
    <xf numFmtId="4" fontId="6" fillId="0" borderId="18" xfId="0" applyNumberFormat="1" applyFont="1" applyBorder="1" applyProtection="1"/>
    <xf numFmtId="0" fontId="4" fillId="0" borderId="16" xfId="0" applyFont="1" applyBorder="1" applyProtection="1"/>
    <xf numFmtId="0" fontId="0" fillId="0" borderId="17" xfId="0" applyBorder="1" applyProtection="1"/>
    <xf numFmtId="1" fontId="0" fillId="0" borderId="17" xfId="0" applyNumberFormat="1" applyBorder="1" applyProtection="1"/>
    <xf numFmtId="0" fontId="0" fillId="0" borderId="16" xfId="0" applyBorder="1" applyProtection="1"/>
    <xf numFmtId="0" fontId="7" fillId="0" borderId="17" xfId="0" applyFont="1" applyBorder="1" applyProtection="1"/>
    <xf numFmtId="3" fontId="0" fillId="0" borderId="0" xfId="0" applyNumberFormat="1" applyProtection="1"/>
    <xf numFmtId="2" fontId="0" fillId="0" borderId="0" xfId="0" applyNumberFormat="1" applyProtection="1"/>
    <xf numFmtId="2" fontId="10" fillId="0" borderId="0" xfId="0" applyNumberFormat="1" applyFont="1" applyProtection="1"/>
    <xf numFmtId="4" fontId="10" fillId="0" borderId="0" xfId="0" applyNumberFormat="1" applyFont="1" applyProtection="1"/>
    <xf numFmtId="4" fontId="6" fillId="0" borderId="0" xfId="0" applyNumberFormat="1" applyFont="1" applyProtection="1"/>
    <xf numFmtId="4" fontId="9" fillId="0" borderId="0" xfId="0" applyNumberFormat="1" applyFont="1" applyProtection="1"/>
    <xf numFmtId="0" fontId="7" fillId="0" borderId="0" xfId="0" applyFont="1" applyAlignment="1" applyProtection="1">
      <alignment horizontal="right"/>
    </xf>
    <xf numFmtId="10" fontId="10" fillId="0" borderId="0" xfId="0" applyNumberFormat="1" applyFont="1" applyProtection="1"/>
    <xf numFmtId="10" fontId="0" fillId="0" borderId="0" xfId="0" applyNumberFormat="1" applyProtection="1"/>
    <xf numFmtId="0" fontId="8" fillId="0" borderId="0" xfId="0" applyFont="1" applyProtection="1"/>
    <xf numFmtId="0" fontId="0" fillId="0" borderId="19" xfId="0" applyBorder="1" applyProtection="1"/>
    <xf numFmtId="0" fontId="0" fillId="0" borderId="20" xfId="0" applyBorder="1" applyProtection="1"/>
    <xf numFmtId="0" fontId="0" fillId="0" borderId="21" xfId="0" applyBorder="1" applyProtection="1"/>
    <xf numFmtId="0" fontId="4" fillId="0" borderId="22" xfId="0" quotePrefix="1" applyFont="1" applyBorder="1" applyAlignment="1" applyProtection="1">
      <alignment horizontal="left"/>
    </xf>
    <xf numFmtId="0" fontId="4" fillId="0" borderId="0" xfId="0" applyFont="1" applyAlignment="1" applyProtection="1">
      <alignment horizontal="left" vertical="top" wrapText="1"/>
    </xf>
    <xf numFmtId="0" fontId="4" fillId="0" borderId="23" xfId="0" applyFont="1" applyBorder="1" applyAlignment="1" applyProtection="1">
      <alignment horizontal="left" vertical="top" wrapText="1"/>
    </xf>
    <xf numFmtId="0" fontId="0" fillId="0" borderId="22" xfId="0" applyBorder="1" applyProtection="1"/>
    <xf numFmtId="0" fontId="0" fillId="0" borderId="25" xfId="0" applyBorder="1" applyProtection="1"/>
    <xf numFmtId="0" fontId="0" fillId="0" borderId="26" xfId="0" applyBorder="1" applyProtection="1"/>
    <xf numFmtId="0" fontId="4" fillId="0" borderId="22" xfId="0" quotePrefix="1" applyFont="1" applyBorder="1" applyProtection="1"/>
    <xf numFmtId="0" fontId="0" fillId="0" borderId="0" xfId="0" applyBorder="1" applyProtection="1"/>
    <xf numFmtId="0" fontId="11" fillId="0" borderId="0" xfId="0" applyFont="1" applyProtection="1"/>
    <xf numFmtId="0" fontId="11" fillId="0" borderId="19" xfId="0" applyFont="1" applyBorder="1" applyProtection="1"/>
    <xf numFmtId="0" fontId="11" fillId="0" borderId="20" xfId="0" applyFont="1" applyBorder="1" applyProtection="1"/>
    <xf numFmtId="0" fontId="11" fillId="0" borderId="21" xfId="0" applyFont="1" applyBorder="1" applyProtection="1"/>
    <xf numFmtId="0" fontId="11" fillId="0" borderId="0" xfId="0" applyFont="1" applyAlignment="1" applyProtection="1">
      <alignment horizontal="left" vertical="top" wrapText="1"/>
    </xf>
    <xf numFmtId="0" fontId="11" fillId="0" borderId="23" xfId="0" applyFont="1" applyBorder="1" applyAlignment="1" applyProtection="1">
      <alignment horizontal="left" vertical="top" wrapText="1"/>
    </xf>
    <xf numFmtId="0" fontId="11" fillId="0" borderId="22" xfId="0" applyFont="1" applyBorder="1" applyProtection="1"/>
    <xf numFmtId="0" fontId="4" fillId="0" borderId="25" xfId="0" applyFont="1" applyBorder="1" applyProtection="1"/>
    <xf numFmtId="0" fontId="0" fillId="0" borderId="25" xfId="0" applyBorder="1" applyAlignment="1" applyProtection="1">
      <alignment horizontal="justify" vertical="top" wrapText="1"/>
    </xf>
    <xf numFmtId="0" fontId="0" fillId="0" borderId="20" xfId="0" applyBorder="1" applyAlignment="1" applyProtection="1">
      <alignment horizontal="left" vertical="top" wrapText="1"/>
    </xf>
    <xf numFmtId="0" fontId="0" fillId="0" borderId="21" xfId="0" applyBorder="1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</xf>
    <xf numFmtId="0" fontId="0" fillId="0" borderId="23" xfId="0" applyBorder="1" applyAlignment="1" applyProtection="1">
      <alignment horizontal="left" vertical="top" wrapText="1"/>
    </xf>
    <xf numFmtId="0" fontId="0" fillId="0" borderId="25" xfId="0" applyBorder="1" applyAlignment="1" applyProtection="1">
      <alignment horizontal="left" vertical="top" wrapText="1"/>
    </xf>
    <xf numFmtId="0" fontId="0" fillId="0" borderId="26" xfId="0" applyBorder="1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</xf>
    <xf numFmtId="0" fontId="4" fillId="0" borderId="22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 vertical="top" wrapText="1"/>
    </xf>
    <xf numFmtId="0" fontId="4" fillId="0" borderId="25" xfId="0" applyFont="1" applyBorder="1" applyAlignment="1" applyProtection="1">
      <alignment horizontal="left" vertical="top" wrapText="1"/>
    </xf>
    <xf numFmtId="0" fontId="4" fillId="0" borderId="26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left" vertical="top" wrapText="1"/>
    </xf>
    <xf numFmtId="4" fontId="9" fillId="0" borderId="17" xfId="0" applyNumberFormat="1" applyFont="1" applyBorder="1" applyProtection="1">
      <protection locked="0"/>
    </xf>
    <xf numFmtId="4" fontId="9" fillId="0" borderId="17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38100</xdr:rowOff>
    </xdr:from>
    <xdr:to>
      <xdr:col>2</xdr:col>
      <xdr:colOff>171450</xdr:colOff>
      <xdr:row>2</xdr:row>
      <xdr:rowOff>228600</xdr:rowOff>
    </xdr:to>
    <xdr:pic>
      <xdr:nvPicPr>
        <xdr:cNvPr id="2" name="2 Imagen" descr="logo ajunt12.jpg">
          <a:extLst>
            <a:ext uri="{FF2B5EF4-FFF2-40B4-BE49-F238E27FC236}">
              <a16:creationId xmlns:a16="http://schemas.microsoft.com/office/drawing/2014/main" id="{1F859212-18C5-4E4D-992D-7D0ABD5E8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09550"/>
          <a:ext cx="15335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0"/>
  <sheetViews>
    <sheetView tabSelected="1" view="pageBreakPreview" topLeftCell="A14" zoomScale="90" zoomScaleNormal="100" zoomScaleSheetLayoutView="90" workbookViewId="0">
      <selection activeCell="L33" activeCellId="3" sqref="L20:L22 L24:L25 L27:L31 L33"/>
    </sheetView>
  </sheetViews>
  <sheetFormatPr baseColWidth="10" defaultColWidth="11.42578125" defaultRowHeight="12.75" x14ac:dyDescent="0.2"/>
  <cols>
    <col min="1" max="1" width="8.5703125" customWidth="1"/>
    <col min="2" max="2" width="13.5703125" customWidth="1"/>
    <col min="3" max="3" width="6.85546875" customWidth="1"/>
    <col min="4" max="4" width="27" customWidth="1"/>
    <col min="5" max="5" width="8" customWidth="1"/>
    <col min="6" max="6" width="25.5703125" customWidth="1"/>
    <col min="7" max="7" width="5.5703125" customWidth="1"/>
    <col min="8" max="8" width="12.140625" customWidth="1"/>
    <col min="9" max="9" width="9.5703125" customWidth="1"/>
    <col min="10" max="10" width="11.140625" customWidth="1"/>
    <col min="11" max="11" width="9.5703125" customWidth="1"/>
    <col min="12" max="12" width="12.42578125" customWidth="1"/>
    <col min="15" max="15" width="13.140625" customWidth="1"/>
    <col min="16" max="16" width="14.140625" bestFit="1" customWidth="1"/>
    <col min="18" max="18" width="25.42578125" customWidth="1"/>
    <col min="19" max="19" width="12.7109375" bestFit="1" customWidth="1"/>
  </cols>
  <sheetData>
    <row r="1" spans="1:16" ht="13.5" thickBo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ht="21" customHeight="1" x14ac:dyDescent="0.25">
      <c r="A2" s="7"/>
      <c r="B2" s="8"/>
      <c r="C2" s="9"/>
      <c r="D2" s="10" t="s">
        <v>0</v>
      </c>
      <c r="E2" s="8"/>
      <c r="F2" s="8"/>
      <c r="G2" s="8"/>
      <c r="H2" s="8"/>
      <c r="I2" s="8"/>
      <c r="J2" s="8"/>
      <c r="K2" s="8"/>
      <c r="L2" s="8"/>
      <c r="M2" s="8"/>
      <c r="N2" s="8"/>
      <c r="O2" s="9"/>
      <c r="P2" s="11" t="s">
        <v>2</v>
      </c>
    </row>
    <row r="3" spans="1:16" ht="21" customHeight="1" x14ac:dyDescent="0.2">
      <c r="A3" s="12"/>
      <c r="B3" s="6"/>
      <c r="C3" s="13"/>
      <c r="D3" s="12" t="s">
        <v>3</v>
      </c>
      <c r="E3" s="6"/>
      <c r="F3" s="6"/>
      <c r="G3" s="6"/>
      <c r="H3" s="6"/>
      <c r="I3" s="6"/>
      <c r="J3" s="6"/>
      <c r="K3" s="6"/>
      <c r="L3" s="6"/>
      <c r="M3" s="6"/>
      <c r="N3" s="6"/>
      <c r="O3" s="13"/>
      <c r="P3" s="14" t="s">
        <v>1</v>
      </c>
    </row>
    <row r="4" spans="1:16" ht="13.5" customHeight="1" x14ac:dyDescent="0.2">
      <c r="A4" s="12"/>
      <c r="B4" s="15" t="s">
        <v>5</v>
      </c>
      <c r="C4" s="13"/>
      <c r="D4" s="16" t="s">
        <v>32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  <c r="P4" s="14"/>
    </row>
    <row r="5" spans="1:16" ht="11.25" customHeight="1" thickBot="1" x14ac:dyDescent="0.25">
      <c r="A5" s="19"/>
      <c r="B5" s="20" t="s">
        <v>4</v>
      </c>
      <c r="C5" s="21"/>
      <c r="D5" s="22"/>
      <c r="E5" s="23"/>
      <c r="F5" s="23"/>
      <c r="G5" s="23"/>
      <c r="H5" s="23"/>
      <c r="I5" s="23"/>
      <c r="J5" s="23"/>
      <c r="K5" s="23"/>
      <c r="L5" s="23"/>
      <c r="M5" s="23"/>
      <c r="N5" s="23"/>
      <c r="O5" s="24"/>
      <c r="P5" s="25"/>
    </row>
    <row r="6" spans="1:16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x14ac:dyDescent="0.2">
      <c r="A8" s="26" t="s">
        <v>7</v>
      </c>
      <c r="B8" s="27" t="s">
        <v>42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9"/>
    </row>
    <row r="9" spans="1:16" ht="28.5" customHeight="1" x14ac:dyDescent="0.2">
      <c r="A9" s="30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2"/>
    </row>
    <row r="10" spans="1:16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6" x14ac:dyDescent="0.2">
      <c r="A11" s="33" t="s">
        <v>6</v>
      </c>
      <c r="B11" s="6"/>
      <c r="C11" s="6"/>
      <c r="D11" s="33" t="s">
        <v>8</v>
      </c>
      <c r="E11" s="6"/>
      <c r="F11" s="34">
        <v>32262270.920000002</v>
      </c>
      <c r="G11" s="35"/>
      <c r="H11" s="6"/>
      <c r="I11" s="6"/>
      <c r="J11" s="6"/>
      <c r="K11" s="6"/>
      <c r="L11" s="6"/>
      <c r="M11" s="6"/>
      <c r="N11" s="6"/>
      <c r="O11" s="6"/>
      <c r="P11" s="6"/>
    </row>
    <row r="12" spans="1:16" x14ac:dyDescent="0.2">
      <c r="A12" s="6"/>
      <c r="B12" s="6"/>
      <c r="C12" s="6"/>
      <c r="D12" s="6"/>
      <c r="E12" s="6"/>
      <c r="F12" s="35"/>
      <c r="G12" s="35"/>
      <c r="H12" s="6"/>
      <c r="I12" s="6"/>
      <c r="J12" s="6"/>
      <c r="K12" s="6"/>
      <c r="L12" s="6"/>
      <c r="M12" s="6"/>
      <c r="N12" s="6"/>
      <c r="O12" s="6"/>
      <c r="P12" s="6"/>
    </row>
    <row r="13" spans="1:16" x14ac:dyDescent="0.2">
      <c r="A13" s="33" t="s">
        <v>18</v>
      </c>
      <c r="B13" s="6"/>
      <c r="C13" s="6"/>
      <c r="D13" s="6"/>
      <c r="E13" s="6"/>
      <c r="F13" s="36" t="s">
        <v>40</v>
      </c>
      <c r="G13" s="36"/>
      <c r="H13" s="6"/>
      <c r="I13" s="37"/>
      <c r="J13" s="37"/>
      <c r="K13" s="37"/>
      <c r="L13" s="6"/>
      <c r="M13" s="6"/>
      <c r="N13" s="6"/>
      <c r="O13" s="6"/>
      <c r="P13" s="6"/>
    </row>
    <row r="14" spans="1:16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 ht="15.75" x14ac:dyDescent="0.25">
      <c r="A16" s="38" t="s">
        <v>24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9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9" ht="25.5" x14ac:dyDescent="0.2">
      <c r="A18" s="6"/>
      <c r="B18" s="39" t="s">
        <v>26</v>
      </c>
      <c r="C18" s="40"/>
      <c r="D18" s="41"/>
      <c r="E18" s="42" t="s">
        <v>10</v>
      </c>
      <c r="F18" s="41"/>
      <c r="G18" s="43" t="s">
        <v>31</v>
      </c>
      <c r="H18" s="44" t="s">
        <v>11</v>
      </c>
      <c r="I18" s="45" t="s">
        <v>38</v>
      </c>
      <c r="J18" s="45" t="s">
        <v>39</v>
      </c>
      <c r="K18" s="46" t="s">
        <v>37</v>
      </c>
      <c r="L18" s="47" t="s">
        <v>44</v>
      </c>
      <c r="M18" s="48" t="s">
        <v>12</v>
      </c>
      <c r="N18" s="45" t="s">
        <v>47</v>
      </c>
      <c r="O18" s="45" t="s">
        <v>48</v>
      </c>
      <c r="P18" s="46" t="s">
        <v>43</v>
      </c>
    </row>
    <row r="19" spans="1:19" ht="5.25" customHeight="1" x14ac:dyDescent="0.2">
      <c r="A19" s="6"/>
      <c r="B19" s="6"/>
      <c r="C19" s="6"/>
      <c r="D19" s="6"/>
      <c r="E19" s="6"/>
      <c r="F19" s="6"/>
      <c r="G19" s="6"/>
      <c r="H19" s="6"/>
      <c r="I19" s="49"/>
      <c r="J19" s="49"/>
      <c r="K19" s="6"/>
      <c r="L19" s="6"/>
      <c r="M19" s="6"/>
      <c r="N19" s="50"/>
      <c r="O19" s="50"/>
      <c r="P19" s="6"/>
    </row>
    <row r="20" spans="1:19" ht="15.75" customHeight="1" x14ac:dyDescent="0.2">
      <c r="A20" s="51">
        <v>1</v>
      </c>
      <c r="B20" s="52" t="s">
        <v>54</v>
      </c>
      <c r="C20" s="52"/>
      <c r="D20" s="52"/>
      <c r="E20" s="52" t="s">
        <v>56</v>
      </c>
      <c r="F20" s="52"/>
      <c r="G20" s="52">
        <v>1</v>
      </c>
      <c r="H20" s="53" t="s">
        <v>45</v>
      </c>
      <c r="I20" s="54">
        <v>0.5</v>
      </c>
      <c r="J20" s="54">
        <v>0.5</v>
      </c>
      <c r="K20" s="55">
        <f>+I20+J20</f>
        <v>1</v>
      </c>
      <c r="L20" s="107">
        <v>0</v>
      </c>
      <c r="M20" s="57">
        <v>19</v>
      </c>
      <c r="N20" s="58">
        <f>+I20*L20*M20</f>
        <v>0</v>
      </c>
      <c r="O20" s="58">
        <f>+J20*L20*M20</f>
        <v>0</v>
      </c>
      <c r="P20" s="59">
        <f>+ROUND(K20*L20*M20*G20,2)</f>
        <v>0</v>
      </c>
    </row>
    <row r="21" spans="1:19" ht="15.75" customHeight="1" x14ac:dyDescent="0.2">
      <c r="A21" s="51">
        <v>2</v>
      </c>
      <c r="B21" s="52" t="s">
        <v>52</v>
      </c>
      <c r="C21" s="52"/>
      <c r="D21" s="52"/>
      <c r="E21" s="52" t="s">
        <v>57</v>
      </c>
      <c r="F21" s="52"/>
      <c r="G21" s="52">
        <v>1</v>
      </c>
      <c r="H21" s="53" t="s">
        <v>9</v>
      </c>
      <c r="I21" s="54">
        <v>0.5</v>
      </c>
      <c r="J21" s="54">
        <v>0.5</v>
      </c>
      <c r="K21" s="55">
        <f t="shared" ref="K21:K25" si="0">+I21+J21</f>
        <v>1</v>
      </c>
      <c r="L21" s="107">
        <v>0</v>
      </c>
      <c r="M21" s="57">
        <v>18</v>
      </c>
      <c r="N21" s="58">
        <f t="shared" ref="N21:N33" si="1">+I21*L21*M21</f>
        <v>0</v>
      </c>
      <c r="O21" s="58">
        <f t="shared" ref="O21:O33" si="2">+J21*L21*M21</f>
        <v>0</v>
      </c>
      <c r="P21" s="59">
        <f t="shared" ref="P21:P33" si="3">+ROUND(K21*L21*M21*G21,2)</f>
        <v>0</v>
      </c>
      <c r="S21" s="1"/>
    </row>
    <row r="22" spans="1:19" s="2" customFormat="1" ht="15.75" customHeight="1" x14ac:dyDescent="0.2">
      <c r="A22" s="51">
        <v>3</v>
      </c>
      <c r="B22" s="52" t="s">
        <v>66</v>
      </c>
      <c r="C22" s="52"/>
      <c r="D22" s="52"/>
      <c r="E22" s="52" t="s">
        <v>33</v>
      </c>
      <c r="F22" s="52"/>
      <c r="G22" s="52">
        <v>1</v>
      </c>
      <c r="H22" s="53" t="s">
        <v>9</v>
      </c>
      <c r="I22" s="54">
        <v>0.25</v>
      </c>
      <c r="J22" s="54">
        <v>0.25</v>
      </c>
      <c r="K22" s="55">
        <v>0.5</v>
      </c>
      <c r="L22" s="107">
        <f>+L21</f>
        <v>0</v>
      </c>
      <c r="M22" s="57">
        <v>18</v>
      </c>
      <c r="N22" s="58">
        <f t="shared" si="1"/>
        <v>0</v>
      </c>
      <c r="O22" s="58">
        <f t="shared" si="2"/>
        <v>0</v>
      </c>
      <c r="P22" s="59">
        <f t="shared" si="3"/>
        <v>0</v>
      </c>
    </row>
    <row r="23" spans="1:19" ht="10.35" customHeight="1" x14ac:dyDescent="0.2">
      <c r="A23" s="51"/>
      <c r="B23" s="52"/>
      <c r="C23" s="52"/>
      <c r="D23" s="52"/>
      <c r="E23" s="52"/>
      <c r="F23" s="52"/>
      <c r="G23" s="52"/>
      <c r="H23" s="53"/>
      <c r="I23" s="54"/>
      <c r="J23" s="54"/>
      <c r="K23" s="55"/>
      <c r="L23" s="56"/>
      <c r="M23" s="57"/>
      <c r="N23" s="58"/>
      <c r="O23" s="58"/>
      <c r="P23" s="59"/>
    </row>
    <row r="24" spans="1:19" ht="15.75" customHeight="1" x14ac:dyDescent="0.2">
      <c r="A24" s="51">
        <v>4</v>
      </c>
      <c r="B24" s="52" t="s">
        <v>55</v>
      </c>
      <c r="C24" s="52"/>
      <c r="D24" s="52"/>
      <c r="E24" s="52" t="s">
        <v>56</v>
      </c>
      <c r="F24" s="52"/>
      <c r="G24" s="52">
        <v>1</v>
      </c>
      <c r="H24" s="53" t="s">
        <v>25</v>
      </c>
      <c r="I24" s="54">
        <v>1</v>
      </c>
      <c r="J24" s="54">
        <v>0</v>
      </c>
      <c r="K24" s="55">
        <f t="shared" si="0"/>
        <v>1</v>
      </c>
      <c r="L24" s="107">
        <v>0</v>
      </c>
      <c r="M24" s="57">
        <v>19</v>
      </c>
      <c r="N24" s="58">
        <f t="shared" si="1"/>
        <v>0</v>
      </c>
      <c r="O24" s="58">
        <f t="shared" si="2"/>
        <v>0</v>
      </c>
      <c r="P24" s="59">
        <f t="shared" si="3"/>
        <v>0</v>
      </c>
    </row>
    <row r="25" spans="1:19" ht="15.75" customHeight="1" x14ac:dyDescent="0.2">
      <c r="A25" s="60">
        <v>5</v>
      </c>
      <c r="B25" s="52" t="s">
        <v>53</v>
      </c>
      <c r="C25" s="52"/>
      <c r="D25" s="52"/>
      <c r="E25" s="52"/>
      <c r="F25" s="52"/>
      <c r="G25" s="52">
        <v>1</v>
      </c>
      <c r="H25" s="53" t="s">
        <v>21</v>
      </c>
      <c r="I25" s="54">
        <v>1</v>
      </c>
      <c r="J25" s="54">
        <v>0</v>
      </c>
      <c r="K25" s="55">
        <f t="shared" si="0"/>
        <v>1</v>
      </c>
      <c r="L25" s="107">
        <v>0</v>
      </c>
      <c r="M25" s="57">
        <v>18</v>
      </c>
      <c r="N25" s="58">
        <f t="shared" si="1"/>
        <v>0</v>
      </c>
      <c r="O25" s="58">
        <f t="shared" si="2"/>
        <v>0</v>
      </c>
      <c r="P25" s="59">
        <f t="shared" si="3"/>
        <v>0</v>
      </c>
    </row>
    <row r="26" spans="1:19" ht="10.35" customHeight="1" x14ac:dyDescent="0.2">
      <c r="A26" s="51"/>
      <c r="B26" s="52"/>
      <c r="C26" s="52"/>
      <c r="D26" s="52"/>
      <c r="E26" s="52"/>
      <c r="F26" s="52"/>
      <c r="G26" s="52"/>
      <c r="H26" s="53"/>
      <c r="I26" s="54"/>
      <c r="J26" s="54"/>
      <c r="K26" s="55"/>
      <c r="L26" s="56"/>
      <c r="M26" s="57"/>
      <c r="N26" s="58"/>
      <c r="O26" s="58"/>
      <c r="P26" s="59"/>
    </row>
    <row r="27" spans="1:19" ht="15.75" customHeight="1" x14ac:dyDescent="0.2">
      <c r="A27" s="51">
        <v>6</v>
      </c>
      <c r="B27" s="52" t="s">
        <v>62</v>
      </c>
      <c r="C27" s="52"/>
      <c r="D27" s="52"/>
      <c r="E27" s="52" t="s">
        <v>56</v>
      </c>
      <c r="F27" s="52"/>
      <c r="G27" s="52">
        <v>1</v>
      </c>
      <c r="H27" s="53" t="s">
        <v>25</v>
      </c>
      <c r="I27" s="54">
        <v>0</v>
      </c>
      <c r="J27" s="54">
        <v>1</v>
      </c>
      <c r="K27" s="55">
        <f t="shared" ref="K27:K30" si="4">+I27+J27</f>
        <v>1</v>
      </c>
      <c r="L27" s="107">
        <v>0</v>
      </c>
      <c r="M27" s="57">
        <v>19</v>
      </c>
      <c r="N27" s="58">
        <f t="shared" si="1"/>
        <v>0</v>
      </c>
      <c r="O27" s="58">
        <f t="shared" si="2"/>
        <v>0</v>
      </c>
      <c r="P27" s="59">
        <f t="shared" si="3"/>
        <v>0</v>
      </c>
    </row>
    <row r="28" spans="1:19" ht="15.75" customHeight="1" x14ac:dyDescent="0.2">
      <c r="A28" s="60">
        <v>7</v>
      </c>
      <c r="B28" s="52" t="s">
        <v>63</v>
      </c>
      <c r="C28" s="52"/>
      <c r="D28" s="52"/>
      <c r="E28" s="52" t="s">
        <v>56</v>
      </c>
      <c r="F28" s="52"/>
      <c r="G28" s="52">
        <v>1</v>
      </c>
      <c r="H28" s="53" t="s">
        <v>9</v>
      </c>
      <c r="I28" s="54">
        <v>0</v>
      </c>
      <c r="J28" s="54">
        <v>1</v>
      </c>
      <c r="K28" s="55">
        <f t="shared" si="4"/>
        <v>1</v>
      </c>
      <c r="L28" s="107">
        <v>0</v>
      </c>
      <c r="M28" s="57">
        <v>18</v>
      </c>
      <c r="N28" s="58">
        <f t="shared" si="1"/>
        <v>0</v>
      </c>
      <c r="O28" s="58">
        <f t="shared" si="2"/>
        <v>0</v>
      </c>
      <c r="P28" s="59">
        <f t="shared" si="3"/>
        <v>0</v>
      </c>
    </row>
    <row r="29" spans="1:19" ht="15.75" customHeight="1" x14ac:dyDescent="0.2">
      <c r="A29" s="51">
        <v>8</v>
      </c>
      <c r="B29" s="52" t="s">
        <v>64</v>
      </c>
      <c r="C29" s="52"/>
      <c r="D29" s="52"/>
      <c r="E29" s="52" t="s">
        <v>58</v>
      </c>
      <c r="F29" s="52"/>
      <c r="G29" s="52">
        <v>1</v>
      </c>
      <c r="H29" s="53" t="s">
        <v>9</v>
      </c>
      <c r="I29" s="54">
        <v>0</v>
      </c>
      <c r="J29" s="54">
        <v>1</v>
      </c>
      <c r="K29" s="55">
        <f t="shared" si="4"/>
        <v>1</v>
      </c>
      <c r="L29" s="107">
        <v>0</v>
      </c>
      <c r="M29" s="57">
        <v>18</v>
      </c>
      <c r="N29" s="58">
        <f t="shared" si="1"/>
        <v>0</v>
      </c>
      <c r="O29" s="58">
        <f t="shared" si="2"/>
        <v>0</v>
      </c>
      <c r="P29" s="59">
        <f t="shared" si="3"/>
        <v>0</v>
      </c>
    </row>
    <row r="30" spans="1:19" ht="15.75" customHeight="1" x14ac:dyDescent="0.2">
      <c r="A30" s="51">
        <v>9</v>
      </c>
      <c r="B30" s="52" t="s">
        <v>41</v>
      </c>
      <c r="C30" s="52"/>
      <c r="D30" s="52"/>
      <c r="E30" s="52" t="s">
        <v>65</v>
      </c>
      <c r="F30" s="52"/>
      <c r="G30" s="52">
        <v>1</v>
      </c>
      <c r="H30" s="53" t="s">
        <v>9</v>
      </c>
      <c r="I30" s="54">
        <v>0</v>
      </c>
      <c r="J30" s="54">
        <v>0.5</v>
      </c>
      <c r="K30" s="55">
        <f t="shared" si="4"/>
        <v>0.5</v>
      </c>
      <c r="L30" s="107">
        <f>+L29</f>
        <v>0</v>
      </c>
      <c r="M30" s="57">
        <v>18</v>
      </c>
      <c r="N30" s="58">
        <f t="shared" ref="N30" si="5">+I30*L30*M30</f>
        <v>0</v>
      </c>
      <c r="O30" s="58">
        <f t="shared" ref="O30" si="6">+J30*L30*M30</f>
        <v>0</v>
      </c>
      <c r="P30" s="59">
        <f t="shared" si="3"/>
        <v>0</v>
      </c>
    </row>
    <row r="31" spans="1:19" ht="15.75" customHeight="1" x14ac:dyDescent="0.2">
      <c r="A31" s="60">
        <v>10</v>
      </c>
      <c r="B31" s="52" t="s">
        <v>34</v>
      </c>
      <c r="C31" s="52"/>
      <c r="D31" s="52"/>
      <c r="E31" s="52" t="s">
        <v>33</v>
      </c>
      <c r="F31" s="52"/>
      <c r="G31" s="52">
        <v>1</v>
      </c>
      <c r="H31" s="53" t="s">
        <v>21</v>
      </c>
      <c r="I31" s="54">
        <v>0</v>
      </c>
      <c r="J31" s="54">
        <v>1</v>
      </c>
      <c r="K31" s="55">
        <f>+I31+J31</f>
        <v>1</v>
      </c>
      <c r="L31" s="108">
        <v>0</v>
      </c>
      <c r="M31" s="57">
        <v>19</v>
      </c>
      <c r="N31" s="58">
        <f t="shared" si="1"/>
        <v>0</v>
      </c>
      <c r="O31" s="58">
        <f t="shared" si="2"/>
        <v>0</v>
      </c>
      <c r="P31" s="59">
        <f t="shared" si="3"/>
        <v>0</v>
      </c>
    </row>
    <row r="32" spans="1:19" ht="10.35" customHeight="1" x14ac:dyDescent="0.2">
      <c r="A32" s="51"/>
      <c r="B32" s="52"/>
      <c r="C32" s="61"/>
      <c r="D32" s="61"/>
      <c r="E32" s="52"/>
      <c r="F32" s="61"/>
      <c r="G32" s="61"/>
      <c r="H32" s="53"/>
      <c r="I32" s="54"/>
      <c r="J32" s="54"/>
      <c r="K32" s="55"/>
      <c r="L32" s="56"/>
      <c r="M32" s="62"/>
      <c r="N32" s="58"/>
      <c r="O32" s="58"/>
      <c r="P32" s="59"/>
    </row>
    <row r="33" spans="1:18" ht="15.75" customHeight="1" x14ac:dyDescent="0.2">
      <c r="A33" s="63"/>
      <c r="B33" s="64" t="s">
        <v>13</v>
      </c>
      <c r="C33" s="61"/>
      <c r="D33" s="61"/>
      <c r="E33" s="64"/>
      <c r="F33" s="61"/>
      <c r="G33" s="61">
        <v>1</v>
      </c>
      <c r="H33" s="53"/>
      <c r="I33" s="54">
        <v>0.5</v>
      </c>
      <c r="J33" s="54">
        <v>0.5</v>
      </c>
      <c r="K33" s="55">
        <f>+I33+J33</f>
        <v>1</v>
      </c>
      <c r="L33" s="107">
        <v>0</v>
      </c>
      <c r="M33" s="62">
        <v>19</v>
      </c>
      <c r="N33" s="58">
        <f t="shared" si="1"/>
        <v>0</v>
      </c>
      <c r="O33" s="58">
        <f t="shared" si="2"/>
        <v>0</v>
      </c>
      <c r="P33" s="59">
        <f t="shared" si="3"/>
        <v>0</v>
      </c>
    </row>
    <row r="34" spans="1:18" ht="15.75" customHeight="1" x14ac:dyDescent="0.2">
      <c r="A34" s="63"/>
      <c r="B34" s="52" t="s">
        <v>46</v>
      </c>
      <c r="C34" s="61"/>
      <c r="D34" s="61"/>
      <c r="E34" s="64"/>
      <c r="F34" s="61"/>
      <c r="G34" s="61">
        <v>1</v>
      </c>
      <c r="H34" s="53"/>
      <c r="I34" s="54">
        <v>0.5</v>
      </c>
      <c r="J34" s="54">
        <v>0.5</v>
      </c>
      <c r="K34" s="55">
        <f t="shared" ref="K34:K35" si="7">+I34+J34</f>
        <v>1</v>
      </c>
      <c r="L34" s="56">
        <v>20000</v>
      </c>
      <c r="M34" s="62"/>
      <c r="N34" s="58">
        <f>+I34*L34</f>
        <v>10000</v>
      </c>
      <c r="O34" s="58">
        <f>+J34*L34</f>
        <v>10000</v>
      </c>
      <c r="P34" s="59">
        <f>+ROUND(K34*L34*G34,2)</f>
        <v>20000</v>
      </c>
    </row>
    <row r="35" spans="1:18" ht="14.25" customHeight="1" x14ac:dyDescent="0.2">
      <c r="A35" s="63"/>
      <c r="B35" s="64" t="s">
        <v>14</v>
      </c>
      <c r="C35" s="61"/>
      <c r="D35" s="61"/>
      <c r="E35" s="64"/>
      <c r="F35" s="61"/>
      <c r="G35" s="61">
        <v>1</v>
      </c>
      <c r="H35" s="53"/>
      <c r="I35" s="54">
        <v>0.5</v>
      </c>
      <c r="J35" s="54">
        <v>0.5</v>
      </c>
      <c r="K35" s="55">
        <f t="shared" si="7"/>
        <v>1</v>
      </c>
      <c r="L35" s="56">
        <v>70000</v>
      </c>
      <c r="M35" s="62"/>
      <c r="N35" s="58">
        <f>+I35*L35</f>
        <v>35000</v>
      </c>
      <c r="O35" s="58">
        <f>+J35*L35</f>
        <v>35000</v>
      </c>
      <c r="P35" s="59">
        <f>+ROUND(K35*L35*G35,2)</f>
        <v>70000</v>
      </c>
    </row>
    <row r="36" spans="1:18" ht="7.5" customHeight="1" x14ac:dyDescent="0.2">
      <c r="A36" s="6"/>
      <c r="B36" s="33"/>
      <c r="C36" s="6"/>
      <c r="D36" s="6"/>
      <c r="E36" s="6"/>
      <c r="F36" s="6"/>
      <c r="G36" s="6"/>
      <c r="H36" s="6"/>
      <c r="I36" s="6"/>
      <c r="J36" s="6"/>
      <c r="K36" s="6"/>
      <c r="L36" s="65"/>
      <c r="M36" s="66"/>
      <c r="N36" s="67"/>
      <c r="O36" s="67"/>
      <c r="P36" s="65"/>
    </row>
    <row r="37" spans="1:18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50"/>
      <c r="O37" s="50"/>
      <c r="P37" s="6"/>
    </row>
    <row r="38" spans="1:18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33" t="s">
        <v>15</v>
      </c>
      <c r="M38" s="6"/>
      <c r="N38" s="68">
        <f>+ROUND(SUM(N20:N35),2)</f>
        <v>45000</v>
      </c>
      <c r="O38" s="68">
        <f>+ROUND(SUM(O20:O35),2)</f>
        <v>45000</v>
      </c>
      <c r="P38" s="69">
        <f>+ROUND(SUM(P20:P35),2)</f>
        <v>90000</v>
      </c>
      <c r="R38" s="5"/>
    </row>
    <row r="39" spans="1:18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33" t="s">
        <v>16</v>
      </c>
      <c r="M39" s="6"/>
      <c r="N39" s="70">
        <f t="shared" ref="N39:O39" si="8">+ROUND(N38*1.21,2)</f>
        <v>54450</v>
      </c>
      <c r="O39" s="70">
        <f t="shared" si="8"/>
        <v>54450</v>
      </c>
      <c r="P39" s="70">
        <f>+ROUND(N39+O39,2)</f>
        <v>108900</v>
      </c>
      <c r="Q39" s="1"/>
    </row>
    <row r="40" spans="1:18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8"/>
      <c r="O40" s="68"/>
      <c r="P40" s="6"/>
    </row>
    <row r="41" spans="1:18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71" t="s">
        <v>17</v>
      </c>
      <c r="N41" s="72"/>
      <c r="O41" s="72"/>
      <c r="P41" s="73">
        <f>P39/F11</f>
        <v>3.3754598450318881E-3</v>
      </c>
    </row>
    <row r="42" spans="1:18" ht="18" x14ac:dyDescent="0.25">
      <c r="A42" s="74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8" ht="18" x14ac:dyDescent="0.25">
      <c r="A43" s="74" t="s">
        <v>19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18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8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18" x14ac:dyDescent="0.2">
      <c r="A46" s="37" t="s">
        <v>59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1:18" x14ac:dyDescent="0.2">
      <c r="A47" s="75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7"/>
    </row>
    <row r="48" spans="1:18" ht="12.75" customHeight="1" x14ac:dyDescent="0.2">
      <c r="A48" s="78" t="s">
        <v>28</v>
      </c>
      <c r="B48" s="79" t="s">
        <v>79</v>
      </c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80"/>
    </row>
    <row r="49" spans="1:16" x14ac:dyDescent="0.2">
      <c r="A49" s="81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80"/>
    </row>
    <row r="50" spans="1:16" ht="45" customHeight="1" x14ac:dyDescent="0.2">
      <c r="A50" s="81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80"/>
    </row>
    <row r="51" spans="1:16" x14ac:dyDescent="0.2">
      <c r="A51" s="30"/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3"/>
    </row>
    <row r="52" spans="1:16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 x14ac:dyDescent="0.2">
      <c r="A53" s="37" t="s">
        <v>60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1:16" x14ac:dyDescent="0.2">
      <c r="A54" s="75"/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7"/>
    </row>
    <row r="55" spans="1:16" ht="12.75" customHeight="1" x14ac:dyDescent="0.2">
      <c r="A55" s="84" t="s">
        <v>20</v>
      </c>
      <c r="B55" s="79" t="s">
        <v>73</v>
      </c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80"/>
    </row>
    <row r="56" spans="1:16" x14ac:dyDescent="0.2">
      <c r="A56" s="81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80"/>
    </row>
    <row r="57" spans="1:16" ht="45" customHeight="1" x14ac:dyDescent="0.2">
      <c r="A57" s="81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80"/>
    </row>
    <row r="58" spans="1:16" x14ac:dyDescent="0.2">
      <c r="A58" s="30"/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3"/>
    </row>
    <row r="59" spans="1:16" x14ac:dyDescent="0.2">
      <c r="A59" s="85"/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</row>
    <row r="60" spans="1:16" x14ac:dyDescent="0.2">
      <c r="A60" s="37" t="s">
        <v>67</v>
      </c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</row>
    <row r="61" spans="1:16" x14ac:dyDescent="0.2">
      <c r="A61" s="87"/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9"/>
    </row>
    <row r="62" spans="1:16" ht="12.75" customHeight="1" x14ac:dyDescent="0.2">
      <c r="A62" s="78" t="s">
        <v>22</v>
      </c>
      <c r="B62" s="79" t="s">
        <v>68</v>
      </c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1"/>
    </row>
    <row r="63" spans="1:16" x14ac:dyDescent="0.2">
      <c r="A63" s="92"/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1"/>
    </row>
    <row r="64" spans="1:16" ht="45" customHeight="1" x14ac:dyDescent="0.2">
      <c r="A64" s="92"/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1"/>
    </row>
    <row r="65" spans="1:16" x14ac:dyDescent="0.2">
      <c r="A65" s="30"/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3"/>
    </row>
    <row r="66" spans="1:16" x14ac:dyDescent="0.2">
      <c r="A66" s="85"/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</row>
    <row r="67" spans="1:16" x14ac:dyDescent="0.2">
      <c r="A67" s="37" t="s">
        <v>69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1:16" x14ac:dyDescent="0.2">
      <c r="A68" s="75"/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7"/>
    </row>
    <row r="69" spans="1:16" ht="12.75" customHeight="1" x14ac:dyDescent="0.2">
      <c r="A69" s="78" t="s">
        <v>27</v>
      </c>
      <c r="B69" s="79" t="s">
        <v>70</v>
      </c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80"/>
    </row>
    <row r="70" spans="1:16" x14ac:dyDescent="0.2">
      <c r="A70" s="81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80"/>
    </row>
    <row r="71" spans="1:16" ht="45" customHeight="1" x14ac:dyDescent="0.2">
      <c r="A71" s="81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80"/>
    </row>
    <row r="72" spans="1:16" x14ac:dyDescent="0.2">
      <c r="A72" s="30"/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3"/>
    </row>
    <row r="73" spans="1:16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1:16" ht="15" customHeight="1" x14ac:dyDescent="0.2">
      <c r="A74" s="93" t="s">
        <v>23</v>
      </c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</row>
    <row r="75" spans="1:16" x14ac:dyDescent="0.2">
      <c r="A75" s="75"/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6"/>
    </row>
    <row r="76" spans="1:16" x14ac:dyDescent="0.2">
      <c r="A76" s="78" t="s">
        <v>49</v>
      </c>
      <c r="B76" s="79" t="s">
        <v>61</v>
      </c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8"/>
    </row>
    <row r="77" spans="1:16" x14ac:dyDescent="0.2">
      <c r="A77" s="81"/>
      <c r="B77" s="97"/>
      <c r="C77" s="97"/>
      <c r="D77" s="97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8"/>
    </row>
    <row r="78" spans="1:16" ht="44.25" customHeight="1" x14ac:dyDescent="0.2">
      <c r="A78" s="81"/>
      <c r="B78" s="97"/>
      <c r="C78" s="97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8"/>
    </row>
    <row r="79" spans="1:16" x14ac:dyDescent="0.2">
      <c r="A79" s="30"/>
      <c r="B79" s="99"/>
      <c r="C79" s="99"/>
      <c r="D79" s="99"/>
      <c r="E79" s="99"/>
      <c r="F79" s="99"/>
      <c r="G79" s="99"/>
      <c r="H79" s="99"/>
      <c r="I79" s="99"/>
      <c r="J79" s="99"/>
      <c r="K79" s="99"/>
      <c r="L79" s="99"/>
      <c r="M79" s="99"/>
      <c r="N79" s="99"/>
      <c r="O79" s="99"/>
      <c r="P79" s="100"/>
    </row>
    <row r="80" spans="1:16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1:16" x14ac:dyDescent="0.2">
      <c r="A81" s="37" t="s">
        <v>74</v>
      </c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1:16" x14ac:dyDescent="0.2">
      <c r="A82" s="75"/>
      <c r="B82" s="76"/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7"/>
    </row>
    <row r="83" spans="1:16" ht="12.75" customHeight="1" x14ac:dyDescent="0.2">
      <c r="A83" s="78" t="s">
        <v>50</v>
      </c>
      <c r="B83" s="79" t="s">
        <v>75</v>
      </c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80"/>
    </row>
    <row r="84" spans="1:16" x14ac:dyDescent="0.2">
      <c r="A84" s="81"/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80"/>
    </row>
    <row r="85" spans="1:16" ht="45" customHeight="1" x14ac:dyDescent="0.2">
      <c r="A85" s="81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80"/>
    </row>
    <row r="86" spans="1:16" x14ac:dyDescent="0.2">
      <c r="A86" s="30"/>
      <c r="B86" s="82"/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3"/>
    </row>
    <row r="87" spans="1:16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1:16" x14ac:dyDescent="0.2">
      <c r="A88" s="37" t="str">
        <f>UPPER("Responsable de Via")</f>
        <v>RESPONSABLE DE VIA</v>
      </c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1:16" x14ac:dyDescent="0.2">
      <c r="A89" s="75"/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7"/>
    </row>
    <row r="90" spans="1:16" ht="12.75" customHeight="1" x14ac:dyDescent="0.2">
      <c r="A90" s="78" t="s">
        <v>36</v>
      </c>
      <c r="B90" s="79" t="s">
        <v>76</v>
      </c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91"/>
    </row>
    <row r="91" spans="1:16" x14ac:dyDescent="0.2">
      <c r="A91" s="81"/>
      <c r="B91" s="90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P91" s="91"/>
    </row>
    <row r="92" spans="1:16" ht="45" customHeight="1" x14ac:dyDescent="0.2">
      <c r="A92" s="81"/>
      <c r="B92" s="90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P92" s="91"/>
    </row>
    <row r="93" spans="1:16" x14ac:dyDescent="0.2">
      <c r="A93" s="30"/>
      <c r="B93" s="82"/>
      <c r="C93" s="82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3"/>
    </row>
    <row r="94" spans="1:16" x14ac:dyDescent="0.2">
      <c r="A94" s="85"/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</row>
    <row r="95" spans="1:16" x14ac:dyDescent="0.2">
      <c r="A95" s="52" t="str">
        <f>UPPER("Responsable Energia")</f>
        <v>RESPONSABLE ENERGIA</v>
      </c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</row>
    <row r="96" spans="1:16" x14ac:dyDescent="0.2">
      <c r="A96" s="75"/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7"/>
    </row>
    <row r="97" spans="1:16" ht="12.75" customHeight="1" x14ac:dyDescent="0.2">
      <c r="A97" s="78" t="s">
        <v>51</v>
      </c>
      <c r="B97" s="79" t="s">
        <v>77</v>
      </c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80"/>
    </row>
    <row r="98" spans="1:16" x14ac:dyDescent="0.2">
      <c r="A98" s="81"/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80"/>
    </row>
    <row r="99" spans="1:16" ht="45" customHeight="1" x14ac:dyDescent="0.2">
      <c r="A99" s="81"/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80"/>
    </row>
    <row r="100" spans="1:16" x14ac:dyDescent="0.2">
      <c r="A100" s="30"/>
      <c r="B100" s="82"/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3"/>
    </row>
    <row r="101" spans="1:16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spans="1:16" x14ac:dyDescent="0.2">
      <c r="A102" s="52" t="str">
        <f>UPPER("Responsable Sistemes")</f>
        <v>RESPONSABLE SISTEMES</v>
      </c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</row>
    <row r="103" spans="1:16" x14ac:dyDescent="0.2">
      <c r="A103" s="75"/>
      <c r="B103" s="76"/>
      <c r="C103" s="76"/>
      <c r="D103" s="76"/>
      <c r="E103" s="76"/>
      <c r="F103" s="76"/>
      <c r="G103" s="76"/>
      <c r="H103" s="76"/>
      <c r="I103" s="76"/>
      <c r="J103" s="76"/>
      <c r="K103" s="76"/>
      <c r="L103" s="76"/>
      <c r="M103" s="76"/>
      <c r="N103" s="76"/>
      <c r="O103" s="76"/>
      <c r="P103" s="77"/>
    </row>
    <row r="104" spans="1:16" ht="12.75" customHeight="1" x14ac:dyDescent="0.2">
      <c r="A104" s="78" t="s">
        <v>71</v>
      </c>
      <c r="B104" s="79" t="s">
        <v>78</v>
      </c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80"/>
    </row>
    <row r="105" spans="1:16" x14ac:dyDescent="0.2">
      <c r="A105" s="81"/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80"/>
    </row>
    <row r="106" spans="1:16" ht="45" customHeight="1" x14ac:dyDescent="0.2">
      <c r="A106" s="81"/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80"/>
    </row>
    <row r="107" spans="1:16" x14ac:dyDescent="0.2">
      <c r="A107" s="30"/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3"/>
    </row>
    <row r="108" spans="1:16" x14ac:dyDescent="0.2">
      <c r="A108" s="6"/>
      <c r="B108" s="101"/>
      <c r="C108" s="101"/>
      <c r="D108" s="101"/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</row>
    <row r="109" spans="1:16" ht="15" customHeight="1" x14ac:dyDescent="0.2">
      <c r="A109" s="37" t="s">
        <v>35</v>
      </c>
      <c r="B109" s="101"/>
      <c r="C109" s="101"/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</row>
    <row r="110" spans="1:16" x14ac:dyDescent="0.2">
      <c r="A110" s="75"/>
      <c r="B110" s="76"/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  <c r="O110" s="76"/>
      <c r="P110" s="77"/>
    </row>
    <row r="111" spans="1:16" x14ac:dyDescent="0.2">
      <c r="A111" s="102" t="s">
        <v>72</v>
      </c>
      <c r="B111" s="103" t="s">
        <v>80</v>
      </c>
      <c r="C111" s="103"/>
      <c r="D111" s="103"/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103"/>
      <c r="P111" s="80"/>
    </row>
    <row r="112" spans="1:16" x14ac:dyDescent="0.2">
      <c r="A112" s="81"/>
      <c r="B112" s="103"/>
      <c r="C112" s="103"/>
      <c r="D112" s="103"/>
      <c r="E112" s="103"/>
      <c r="F112" s="103"/>
      <c r="G112" s="103"/>
      <c r="H112" s="103"/>
      <c r="I112" s="103"/>
      <c r="J112" s="103"/>
      <c r="K112" s="103"/>
      <c r="L112" s="103"/>
      <c r="M112" s="103"/>
      <c r="N112" s="103"/>
      <c r="O112" s="103"/>
      <c r="P112" s="80"/>
    </row>
    <row r="113" spans="1:16" ht="69.75" customHeight="1" x14ac:dyDescent="0.2">
      <c r="A113" s="30"/>
      <c r="B113" s="104"/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104"/>
      <c r="O113" s="104"/>
      <c r="P113" s="105"/>
    </row>
    <row r="114" spans="1:16" ht="69.75" customHeight="1" x14ac:dyDescent="0.2">
      <c r="A114" s="85"/>
      <c r="B114" s="106"/>
      <c r="C114" s="106"/>
      <c r="D114" s="106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</row>
    <row r="115" spans="1:16" ht="69.75" customHeight="1" x14ac:dyDescent="0.2">
      <c r="A115" s="3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</row>
    <row r="116" spans="1:16" ht="69.75" customHeight="1" x14ac:dyDescent="0.2">
      <c r="A116" s="3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</row>
    <row r="119" spans="1:16" x14ac:dyDescent="0.2">
      <c r="B119" t="s">
        <v>29</v>
      </c>
    </row>
    <row r="120" spans="1:16" x14ac:dyDescent="0.2">
      <c r="B120" t="s">
        <v>30</v>
      </c>
    </row>
  </sheetData>
  <sheetProtection sheet="1" objects="1" scenarios="1"/>
  <mergeCells count="12">
    <mergeCell ref="B104:P106"/>
    <mergeCell ref="B111:P113"/>
    <mergeCell ref="B62:P64"/>
    <mergeCell ref="B97:P99"/>
    <mergeCell ref="D4:O5"/>
    <mergeCell ref="B8:P9"/>
    <mergeCell ref="B48:P50"/>
    <mergeCell ref="B55:P57"/>
    <mergeCell ref="B76:P78"/>
    <mergeCell ref="B69:P71"/>
    <mergeCell ref="B83:P85"/>
    <mergeCell ref="B90:P92"/>
  </mergeCells>
  <pageMargins left="0.23622047244094491" right="0.23622047244094491" top="0.35433070866141736" bottom="0.74803149606299213" header="0.31496062992125984" footer="0.31496062992125984"/>
  <pageSetup paperSize="9" scale="50" fitToHeight="0" orientation="portrait" r:id="rId1"/>
  <headerFooter alignWithMargins="0">
    <oddFooter>&amp;R&amp;9&amp;F
Pàgina &amp;P de &amp;N</oddFooter>
  </headerFooter>
  <rowBreaks count="1" manualBreakCount="1">
    <brk id="94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revATM</vt:lpstr>
      <vt:lpstr>revATM!_1Àrea_d_impressió</vt:lpstr>
      <vt:lpstr>revATM!Área_de_impresión</vt:lpstr>
      <vt:lpstr>revATM!Print_Area</vt:lpstr>
      <vt:lpstr>revATM!Print_Titles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falcaniz</dc:creator>
  <cp:lastModifiedBy>Buj Lozano, Montse</cp:lastModifiedBy>
  <cp:lastPrinted>2025-04-09T11:21:08Z</cp:lastPrinted>
  <dcterms:created xsi:type="dcterms:W3CDTF">2005-10-11T08:42:37Z</dcterms:created>
  <dcterms:modified xsi:type="dcterms:W3CDTF">2025-04-09T11:27:55Z</dcterms:modified>
</cp:coreProperties>
</file>