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annao\Documents\PROJECTES\2024\LA SELVA Escorxador\treball\amidaments\__BC3 ENTREGA\"/>
    </mc:Choice>
  </mc:AlternateContent>
  <xr:revisionPtr revIDLastSave="0" documentId="8_{8EAC22BA-089E-42CC-9794-59D853AACC41}" xr6:coauthVersionLast="47" xr6:coauthVersionMax="47" xr10:uidLastSave="{00000000-0000-0000-0000-000000000000}"/>
  <bookViews>
    <workbookView xWindow="28680" yWindow="-120" windowWidth="29040" windowHeight="15720" xr2:uid="{EE0B7819-A94D-47FE-8EA6-80D02E4AA29D}"/>
  </bookViews>
  <sheets>
    <sheet name="Full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19" i="1" l="1"/>
  <c r="L1133" i="1"/>
  <c r="J1137" i="1"/>
  <c r="J1136" i="1"/>
  <c r="J1135" i="1"/>
  <c r="K1138" i="1" s="1"/>
  <c r="L1126" i="1"/>
  <c r="J1130" i="1"/>
  <c r="J1129" i="1"/>
  <c r="J1128" i="1"/>
  <c r="K1131" i="1" s="1"/>
  <c r="M1124" i="1"/>
  <c r="M1122" i="1"/>
  <c r="M1120" i="1"/>
  <c r="K1114" i="1"/>
  <c r="M1115" i="1"/>
  <c r="L1117" i="1" s="1"/>
  <c r="K1060" i="1"/>
  <c r="L1106" i="1"/>
  <c r="J1109" i="1"/>
  <c r="J1108" i="1"/>
  <c r="K1110" i="1" s="1"/>
  <c r="L1099" i="1"/>
  <c r="J1103" i="1"/>
  <c r="K1104" i="1" s="1"/>
  <c r="L1093" i="1"/>
  <c r="K1097" i="1"/>
  <c r="K1093" i="1" s="1"/>
  <c r="J1096" i="1"/>
  <c r="J1095" i="1"/>
  <c r="L1071" i="1"/>
  <c r="J1090" i="1"/>
  <c r="J1089" i="1"/>
  <c r="J1088" i="1"/>
  <c r="J1087" i="1"/>
  <c r="J1086" i="1"/>
  <c r="J1085" i="1"/>
  <c r="J1084" i="1"/>
  <c r="J1083" i="1"/>
  <c r="J1082" i="1"/>
  <c r="J1081" i="1"/>
  <c r="J1080" i="1"/>
  <c r="J1079" i="1"/>
  <c r="J1078" i="1"/>
  <c r="J1077" i="1"/>
  <c r="J1076" i="1"/>
  <c r="J1075" i="1"/>
  <c r="J1074" i="1"/>
  <c r="J1073" i="1"/>
  <c r="K1091" i="1" s="1"/>
  <c r="L1066" i="1"/>
  <c r="J1068" i="1"/>
  <c r="K1069" i="1" s="1"/>
  <c r="L1061" i="1"/>
  <c r="K1064" i="1"/>
  <c r="K1061" i="1" s="1"/>
  <c r="J1063" i="1"/>
  <c r="K1028" i="1"/>
  <c r="K1044" i="1"/>
  <c r="M1055" i="1"/>
  <c r="L1045" i="1"/>
  <c r="J1050" i="1"/>
  <c r="K1053" i="1" s="1"/>
  <c r="J1047" i="1"/>
  <c r="K1029" i="1"/>
  <c r="M1040" i="1"/>
  <c r="M1038" i="1"/>
  <c r="M1036" i="1"/>
  <c r="M1034" i="1"/>
  <c r="M1032" i="1"/>
  <c r="L1042" i="1" s="1"/>
  <c r="M1030" i="1"/>
  <c r="K776" i="1"/>
  <c r="K1015" i="1"/>
  <c r="M1022" i="1"/>
  <c r="M1021" i="1"/>
  <c r="M1020" i="1"/>
  <c r="M1019" i="1"/>
  <c r="M1018" i="1"/>
  <c r="L1024" i="1" s="1"/>
  <c r="M1017" i="1"/>
  <c r="M1016" i="1"/>
  <c r="K1000" i="1"/>
  <c r="M1011" i="1"/>
  <c r="L1013" i="1" s="1"/>
  <c r="M1009" i="1"/>
  <c r="M1007" i="1"/>
  <c r="M1005" i="1"/>
  <c r="M1003" i="1"/>
  <c r="M1001" i="1"/>
  <c r="K989" i="1"/>
  <c r="M996" i="1"/>
  <c r="M994" i="1"/>
  <c r="M992" i="1"/>
  <c r="M990" i="1"/>
  <c r="L998" i="1" s="1"/>
  <c r="K948" i="1"/>
  <c r="K958" i="1"/>
  <c r="M983" i="1"/>
  <c r="M981" i="1"/>
  <c r="L976" i="1"/>
  <c r="J978" i="1"/>
  <c r="K979" i="1" s="1"/>
  <c r="M974" i="1"/>
  <c r="M972" i="1"/>
  <c r="L967" i="1"/>
  <c r="K970" i="1"/>
  <c r="K967" i="1" s="1"/>
  <c r="J969" i="1"/>
  <c r="M965" i="1"/>
  <c r="M963" i="1"/>
  <c r="M961" i="1"/>
  <c r="M959" i="1"/>
  <c r="K949" i="1"/>
  <c r="M954" i="1"/>
  <c r="M952" i="1"/>
  <c r="M950" i="1"/>
  <c r="L956" i="1" s="1"/>
  <c r="K914" i="1"/>
  <c r="M944" i="1"/>
  <c r="M942" i="1"/>
  <c r="M940" i="1"/>
  <c r="M938" i="1"/>
  <c r="M936" i="1"/>
  <c r="M934" i="1"/>
  <c r="M932" i="1"/>
  <c r="M930" i="1"/>
  <c r="M928" i="1"/>
  <c r="M926" i="1"/>
  <c r="L921" i="1"/>
  <c r="M924" i="1"/>
  <c r="M921" i="1" s="1"/>
  <c r="K924" i="1"/>
  <c r="K921" i="1" s="1"/>
  <c r="J923" i="1"/>
  <c r="M919" i="1"/>
  <c r="M917" i="1"/>
  <c r="M915" i="1"/>
  <c r="L946" i="1" s="1"/>
  <c r="K842" i="1"/>
  <c r="M911" i="1"/>
  <c r="L906" i="1"/>
  <c r="K909" i="1"/>
  <c r="K906" i="1" s="1"/>
  <c r="J908" i="1"/>
  <c r="L901" i="1"/>
  <c r="K901" i="1"/>
  <c r="K904" i="1"/>
  <c r="M904" i="1" s="1"/>
  <c r="M901" i="1" s="1"/>
  <c r="J903" i="1"/>
  <c r="M899" i="1"/>
  <c r="M897" i="1"/>
  <c r="M895" i="1"/>
  <c r="M893" i="1"/>
  <c r="M891" i="1"/>
  <c r="M889" i="1"/>
  <c r="M887" i="1"/>
  <c r="M885" i="1"/>
  <c r="M883" i="1"/>
  <c r="M881" i="1"/>
  <c r="M879" i="1"/>
  <c r="M877" i="1"/>
  <c r="M875" i="1"/>
  <c r="M873" i="1"/>
  <c r="M871" i="1"/>
  <c r="M869" i="1"/>
  <c r="M867" i="1"/>
  <c r="M865" i="1"/>
  <c r="M863" i="1"/>
  <c r="M861" i="1"/>
  <c r="M859" i="1"/>
  <c r="M857" i="1"/>
  <c r="M855" i="1"/>
  <c r="M853" i="1"/>
  <c r="M851" i="1"/>
  <c r="M849" i="1"/>
  <c r="M847" i="1"/>
  <c r="M845" i="1"/>
  <c r="M843" i="1"/>
  <c r="K813" i="1"/>
  <c r="M838" i="1"/>
  <c r="M836" i="1"/>
  <c r="M834" i="1"/>
  <c r="M832" i="1"/>
  <c r="M830" i="1"/>
  <c r="M828" i="1"/>
  <c r="M826" i="1"/>
  <c r="M824" i="1"/>
  <c r="M822" i="1"/>
  <c r="M820" i="1"/>
  <c r="M818" i="1"/>
  <c r="L840" i="1" s="1"/>
  <c r="M816" i="1"/>
  <c r="M814" i="1"/>
  <c r="K777" i="1"/>
  <c r="L806" i="1"/>
  <c r="K809" i="1"/>
  <c r="K806" i="1" s="1"/>
  <c r="J808" i="1"/>
  <c r="L801" i="1"/>
  <c r="K801" i="1"/>
  <c r="K804" i="1"/>
  <c r="M804" i="1" s="1"/>
  <c r="M801" i="1" s="1"/>
  <c r="J803" i="1"/>
  <c r="L796" i="1"/>
  <c r="K799" i="1"/>
  <c r="K796" i="1" s="1"/>
  <c r="J798" i="1"/>
  <c r="M794" i="1"/>
  <c r="M792" i="1"/>
  <c r="M790" i="1"/>
  <c r="M788" i="1"/>
  <c r="M786" i="1"/>
  <c r="M784" i="1"/>
  <c r="M782" i="1"/>
  <c r="M780" i="1"/>
  <c r="M778" i="1"/>
  <c r="K762" i="1"/>
  <c r="L769" i="1"/>
  <c r="K772" i="1"/>
  <c r="K769" i="1" s="1"/>
  <c r="M767" i="1"/>
  <c r="M765" i="1"/>
  <c r="M763" i="1"/>
  <c r="K722" i="1"/>
  <c r="K741" i="1"/>
  <c r="L753" i="1"/>
  <c r="K753" i="1"/>
  <c r="M756" i="1"/>
  <c r="M753" i="1" s="1"/>
  <c r="K756" i="1"/>
  <c r="J755" i="1"/>
  <c r="L748" i="1"/>
  <c r="J750" i="1"/>
  <c r="K751" i="1" s="1"/>
  <c r="L742" i="1"/>
  <c r="J745" i="1"/>
  <c r="J744" i="1"/>
  <c r="K746" i="1" s="1"/>
  <c r="K736" i="1"/>
  <c r="M737" i="1"/>
  <c r="L739" i="1" s="1"/>
  <c r="K723" i="1"/>
  <c r="L729" i="1"/>
  <c r="J731" i="1"/>
  <c r="K732" i="1" s="1"/>
  <c r="L724" i="1"/>
  <c r="K727" i="1"/>
  <c r="K724" i="1" s="1"/>
  <c r="J726" i="1"/>
  <c r="K668" i="1"/>
  <c r="L715" i="1"/>
  <c r="K718" i="1"/>
  <c r="K715" i="1" s="1"/>
  <c r="J717" i="1"/>
  <c r="L707" i="1"/>
  <c r="J712" i="1"/>
  <c r="J711" i="1"/>
  <c r="K713" i="1" s="1"/>
  <c r="J710" i="1"/>
  <c r="J709" i="1"/>
  <c r="L701" i="1"/>
  <c r="J704" i="1"/>
  <c r="K705" i="1" s="1"/>
  <c r="J703" i="1"/>
  <c r="L693" i="1"/>
  <c r="J698" i="1"/>
  <c r="J695" i="1"/>
  <c r="K699" i="1" s="1"/>
  <c r="L685" i="1"/>
  <c r="J690" i="1"/>
  <c r="J687" i="1"/>
  <c r="K691" i="1" s="1"/>
  <c r="L677" i="1"/>
  <c r="J682" i="1"/>
  <c r="J681" i="1"/>
  <c r="J680" i="1"/>
  <c r="J679" i="1"/>
  <c r="K683" i="1" s="1"/>
  <c r="L669" i="1"/>
  <c r="J674" i="1"/>
  <c r="J673" i="1"/>
  <c r="J672" i="1"/>
  <c r="J671" i="1"/>
  <c r="K675" i="1" s="1"/>
  <c r="K477" i="1"/>
  <c r="K612" i="1"/>
  <c r="L659" i="1"/>
  <c r="K662" i="1"/>
  <c r="K659" i="1" s="1"/>
  <c r="J661" i="1"/>
  <c r="L653" i="1"/>
  <c r="J656" i="1"/>
  <c r="J655" i="1"/>
  <c r="K657" i="1" s="1"/>
  <c r="L648" i="1"/>
  <c r="J650" i="1"/>
  <c r="K651" i="1" s="1"/>
  <c r="L637" i="1"/>
  <c r="J645" i="1"/>
  <c r="J643" i="1"/>
  <c r="J642" i="1"/>
  <c r="J641" i="1"/>
  <c r="J640" i="1"/>
  <c r="K646" i="1" s="1"/>
  <c r="J639" i="1"/>
  <c r="L632" i="1"/>
  <c r="J634" i="1"/>
  <c r="K635" i="1" s="1"/>
  <c r="L619" i="1"/>
  <c r="J629" i="1"/>
  <c r="J628" i="1"/>
  <c r="J627" i="1"/>
  <c r="J626" i="1"/>
  <c r="K630" i="1" s="1"/>
  <c r="J625" i="1"/>
  <c r="J624" i="1"/>
  <c r="J623" i="1"/>
  <c r="J622" i="1"/>
  <c r="J621" i="1"/>
  <c r="L613" i="1"/>
  <c r="J616" i="1"/>
  <c r="J615" i="1"/>
  <c r="K617" i="1" s="1"/>
  <c r="K551" i="1"/>
  <c r="L603" i="1"/>
  <c r="J607" i="1"/>
  <c r="J606" i="1"/>
  <c r="J605" i="1"/>
  <c r="K608" i="1" s="1"/>
  <c r="L596" i="1"/>
  <c r="J600" i="1"/>
  <c r="J599" i="1"/>
  <c r="K601" i="1" s="1"/>
  <c r="J598" i="1"/>
  <c r="L591" i="1"/>
  <c r="J593" i="1"/>
  <c r="K594" i="1" s="1"/>
  <c r="L579" i="1"/>
  <c r="J588" i="1"/>
  <c r="J587" i="1"/>
  <c r="J586" i="1"/>
  <c r="J585" i="1"/>
  <c r="K589" i="1" s="1"/>
  <c r="J584" i="1"/>
  <c r="J583" i="1"/>
  <c r="J582" i="1"/>
  <c r="J581" i="1"/>
  <c r="L574" i="1"/>
  <c r="K574" i="1"/>
  <c r="M577" i="1"/>
  <c r="M574" i="1" s="1"/>
  <c r="K577" i="1"/>
  <c r="L567" i="1"/>
  <c r="J571" i="1"/>
  <c r="J570" i="1"/>
  <c r="K572" i="1" s="1"/>
  <c r="J569" i="1"/>
  <c r="L562" i="1"/>
  <c r="J564" i="1"/>
  <c r="K565" i="1" s="1"/>
  <c r="L557" i="1"/>
  <c r="J559" i="1"/>
  <c r="K560" i="1" s="1"/>
  <c r="L552" i="1"/>
  <c r="J554" i="1"/>
  <c r="K555" i="1" s="1"/>
  <c r="K541" i="1"/>
  <c r="M547" i="1"/>
  <c r="L542" i="1"/>
  <c r="J544" i="1"/>
  <c r="K545" i="1" s="1"/>
  <c r="K515" i="1"/>
  <c r="L531" i="1"/>
  <c r="J536" i="1"/>
  <c r="J535" i="1"/>
  <c r="J534" i="1"/>
  <c r="J533" i="1"/>
  <c r="K537" i="1" s="1"/>
  <c r="L523" i="1"/>
  <c r="J528" i="1"/>
  <c r="J527" i="1"/>
  <c r="J526" i="1"/>
  <c r="J525" i="1"/>
  <c r="K529" i="1" s="1"/>
  <c r="L516" i="1"/>
  <c r="J520" i="1"/>
  <c r="J519" i="1"/>
  <c r="K521" i="1" s="1"/>
  <c r="J518" i="1"/>
  <c r="K478" i="1"/>
  <c r="L507" i="1"/>
  <c r="M511" i="1"/>
  <c r="M507" i="1" s="1"/>
  <c r="K511" i="1"/>
  <c r="K507" i="1" s="1"/>
  <c r="J510" i="1"/>
  <c r="J509" i="1"/>
  <c r="L502" i="1"/>
  <c r="K505" i="1"/>
  <c r="K502" i="1" s="1"/>
  <c r="L497" i="1"/>
  <c r="J499" i="1"/>
  <c r="K500" i="1" s="1"/>
  <c r="L492" i="1"/>
  <c r="J494" i="1"/>
  <c r="K495" i="1" s="1"/>
  <c r="L485" i="1"/>
  <c r="K490" i="1"/>
  <c r="K485" i="1" s="1"/>
  <c r="J489" i="1"/>
  <c r="J488" i="1"/>
  <c r="J487" i="1"/>
  <c r="L479" i="1"/>
  <c r="J482" i="1"/>
  <c r="K483" i="1" s="1"/>
  <c r="J481" i="1"/>
  <c r="K431" i="1"/>
  <c r="L470" i="1"/>
  <c r="J472" i="1"/>
  <c r="K473" i="1" s="1"/>
  <c r="L462" i="1"/>
  <c r="J467" i="1"/>
  <c r="J466" i="1"/>
  <c r="J465" i="1"/>
  <c r="J464" i="1"/>
  <c r="K468" i="1" s="1"/>
  <c r="L454" i="1"/>
  <c r="J459" i="1"/>
  <c r="J458" i="1"/>
  <c r="J457" i="1"/>
  <c r="J456" i="1"/>
  <c r="K460" i="1" s="1"/>
  <c r="L449" i="1"/>
  <c r="M452" i="1"/>
  <c r="M449" i="1" s="1"/>
  <c r="K452" i="1"/>
  <c r="K449" i="1" s="1"/>
  <c r="L443" i="1"/>
  <c r="J446" i="1"/>
  <c r="J445" i="1"/>
  <c r="K447" i="1" s="1"/>
  <c r="L437" i="1"/>
  <c r="J440" i="1"/>
  <c r="K441" i="1" s="1"/>
  <c r="L432" i="1"/>
  <c r="J434" i="1"/>
  <c r="K435" i="1" s="1"/>
  <c r="K358" i="1"/>
  <c r="L421" i="1"/>
  <c r="J426" i="1"/>
  <c r="J425" i="1"/>
  <c r="J424" i="1"/>
  <c r="J423" i="1"/>
  <c r="K427" i="1" s="1"/>
  <c r="L414" i="1"/>
  <c r="J418" i="1"/>
  <c r="J417" i="1"/>
  <c r="J416" i="1"/>
  <c r="K419" i="1" s="1"/>
  <c r="L407" i="1"/>
  <c r="J411" i="1"/>
  <c r="J410" i="1"/>
  <c r="J409" i="1"/>
  <c r="K412" i="1" s="1"/>
  <c r="L400" i="1"/>
  <c r="J404" i="1"/>
  <c r="J403" i="1"/>
  <c r="J402" i="1"/>
  <c r="K405" i="1" s="1"/>
  <c r="L395" i="1"/>
  <c r="J397" i="1"/>
  <c r="K398" i="1" s="1"/>
  <c r="L390" i="1"/>
  <c r="K393" i="1"/>
  <c r="K390" i="1" s="1"/>
  <c r="J392" i="1"/>
  <c r="L385" i="1"/>
  <c r="J387" i="1"/>
  <c r="K388" i="1" s="1"/>
  <c r="L379" i="1"/>
  <c r="J382" i="1"/>
  <c r="K383" i="1" s="1"/>
  <c r="J381" i="1"/>
  <c r="L374" i="1"/>
  <c r="K377" i="1"/>
  <c r="K374" i="1" s="1"/>
  <c r="J376" i="1"/>
  <c r="L369" i="1"/>
  <c r="K369" i="1"/>
  <c r="K372" i="1"/>
  <c r="M372" i="1" s="1"/>
  <c r="M369" i="1" s="1"/>
  <c r="J371" i="1"/>
  <c r="L364" i="1"/>
  <c r="J366" i="1"/>
  <c r="K367" i="1" s="1"/>
  <c r="L359" i="1"/>
  <c r="K362" i="1"/>
  <c r="K359" i="1" s="1"/>
  <c r="J361" i="1"/>
  <c r="K276" i="1"/>
  <c r="L350" i="1"/>
  <c r="K354" i="1"/>
  <c r="M354" i="1" s="1"/>
  <c r="M350" i="1" s="1"/>
  <c r="J353" i="1"/>
  <c r="J352" i="1"/>
  <c r="L343" i="1"/>
  <c r="K348" i="1"/>
  <c r="K343" i="1" s="1"/>
  <c r="J347" i="1"/>
  <c r="J346" i="1"/>
  <c r="J345" i="1"/>
  <c r="L338" i="1"/>
  <c r="J340" i="1"/>
  <c r="K341" i="1" s="1"/>
  <c r="L332" i="1"/>
  <c r="J335" i="1"/>
  <c r="J334" i="1"/>
  <c r="K336" i="1" s="1"/>
  <c r="L326" i="1"/>
  <c r="J329" i="1"/>
  <c r="K330" i="1" s="1"/>
  <c r="J328" i="1"/>
  <c r="L320" i="1"/>
  <c r="J323" i="1"/>
  <c r="J322" i="1"/>
  <c r="K324" i="1" s="1"/>
  <c r="L311" i="1"/>
  <c r="J317" i="1"/>
  <c r="J316" i="1"/>
  <c r="J315" i="1"/>
  <c r="J314" i="1"/>
  <c r="J313" i="1"/>
  <c r="K318" i="1" s="1"/>
  <c r="L305" i="1"/>
  <c r="J308" i="1"/>
  <c r="J307" i="1"/>
  <c r="K309" i="1" s="1"/>
  <c r="L300" i="1"/>
  <c r="K303" i="1"/>
  <c r="K300" i="1" s="1"/>
  <c r="J302" i="1"/>
  <c r="L295" i="1"/>
  <c r="K295" i="1"/>
  <c r="M298" i="1"/>
  <c r="M295" i="1" s="1"/>
  <c r="K298" i="1"/>
  <c r="J297" i="1"/>
  <c r="L289" i="1"/>
  <c r="K293" i="1"/>
  <c r="K289" i="1" s="1"/>
  <c r="J292" i="1"/>
  <c r="J291" i="1"/>
  <c r="L283" i="1"/>
  <c r="J286" i="1"/>
  <c r="J285" i="1"/>
  <c r="K287" i="1" s="1"/>
  <c r="L277" i="1"/>
  <c r="J280" i="1"/>
  <c r="J279" i="1"/>
  <c r="K281" i="1" s="1"/>
  <c r="K130" i="1"/>
  <c r="K192" i="1"/>
  <c r="L250" i="1"/>
  <c r="J269" i="1"/>
  <c r="J268" i="1"/>
  <c r="J267" i="1"/>
  <c r="J266" i="1"/>
  <c r="J265" i="1"/>
  <c r="J264" i="1"/>
  <c r="J263" i="1"/>
  <c r="J262" i="1"/>
  <c r="J261" i="1"/>
  <c r="J260" i="1"/>
  <c r="J259" i="1"/>
  <c r="J258" i="1"/>
  <c r="J257" i="1"/>
  <c r="J256" i="1"/>
  <c r="J255" i="1"/>
  <c r="J254" i="1"/>
  <c r="J253" i="1"/>
  <c r="J252" i="1"/>
  <c r="K270" i="1" s="1"/>
  <c r="L228" i="1"/>
  <c r="J247" i="1"/>
  <c r="J246" i="1"/>
  <c r="J245" i="1"/>
  <c r="J244" i="1"/>
  <c r="J243" i="1"/>
  <c r="J242" i="1"/>
  <c r="J241" i="1"/>
  <c r="J240" i="1"/>
  <c r="J239" i="1"/>
  <c r="J238" i="1"/>
  <c r="J237" i="1"/>
  <c r="J236" i="1"/>
  <c r="J235" i="1"/>
  <c r="J234" i="1"/>
  <c r="J233" i="1"/>
  <c r="J232" i="1"/>
  <c r="J231" i="1"/>
  <c r="J230" i="1"/>
  <c r="K248" i="1" s="1"/>
  <c r="L220" i="1"/>
  <c r="J225" i="1"/>
  <c r="J224" i="1"/>
  <c r="J223" i="1"/>
  <c r="J222" i="1"/>
  <c r="K226" i="1" s="1"/>
  <c r="L211" i="1"/>
  <c r="K218" i="1"/>
  <c r="K211" i="1" s="1"/>
  <c r="J213" i="1"/>
  <c r="L193" i="1"/>
  <c r="J208" i="1"/>
  <c r="J207" i="1"/>
  <c r="J206" i="1"/>
  <c r="J205" i="1"/>
  <c r="J204" i="1"/>
  <c r="J203" i="1"/>
  <c r="J202" i="1"/>
  <c r="J201" i="1"/>
  <c r="J200" i="1"/>
  <c r="J199" i="1"/>
  <c r="J198" i="1"/>
  <c r="J197" i="1"/>
  <c r="J196" i="1"/>
  <c r="J195" i="1"/>
  <c r="K209" i="1" s="1"/>
  <c r="K182" i="1"/>
  <c r="L183" i="1"/>
  <c r="J187" i="1"/>
  <c r="J186" i="1"/>
  <c r="K188" i="1" s="1"/>
  <c r="J185" i="1"/>
  <c r="K146" i="1"/>
  <c r="L168" i="1"/>
  <c r="J177" i="1"/>
  <c r="J176" i="1"/>
  <c r="J175" i="1"/>
  <c r="J174" i="1"/>
  <c r="J173" i="1"/>
  <c r="J172" i="1"/>
  <c r="J171" i="1"/>
  <c r="J170" i="1"/>
  <c r="K178" i="1" s="1"/>
  <c r="L156" i="1"/>
  <c r="J165" i="1"/>
  <c r="J164" i="1"/>
  <c r="J163" i="1"/>
  <c r="J162" i="1"/>
  <c r="J161" i="1"/>
  <c r="J160" i="1"/>
  <c r="J159" i="1"/>
  <c r="J158" i="1"/>
  <c r="K166" i="1" s="1"/>
  <c r="L147" i="1"/>
  <c r="J153" i="1"/>
  <c r="J152" i="1"/>
  <c r="J151" i="1"/>
  <c r="J150" i="1"/>
  <c r="J149" i="1"/>
  <c r="K154" i="1" s="1"/>
  <c r="K131" i="1"/>
  <c r="L138" i="1"/>
  <c r="J141" i="1"/>
  <c r="J140" i="1"/>
  <c r="K142" i="1" s="1"/>
  <c r="L132" i="1"/>
  <c r="M136" i="1"/>
  <c r="M132" i="1" s="1"/>
  <c r="K136" i="1"/>
  <c r="K132" i="1" s="1"/>
  <c r="J135" i="1"/>
  <c r="J134" i="1"/>
  <c r="K4" i="1"/>
  <c r="L121" i="1"/>
  <c r="J125" i="1"/>
  <c r="J124" i="1"/>
  <c r="J123" i="1"/>
  <c r="K126" i="1" s="1"/>
  <c r="L115" i="1"/>
  <c r="J118" i="1"/>
  <c r="K119" i="1" s="1"/>
  <c r="J117" i="1"/>
  <c r="L108" i="1"/>
  <c r="J112" i="1"/>
  <c r="J111" i="1"/>
  <c r="J110" i="1"/>
  <c r="K113" i="1" s="1"/>
  <c r="L103" i="1"/>
  <c r="K106" i="1"/>
  <c r="K103" i="1" s="1"/>
  <c r="J105" i="1"/>
  <c r="L98" i="1"/>
  <c r="K98" i="1"/>
  <c r="M101" i="1"/>
  <c r="M98" i="1" s="1"/>
  <c r="K101" i="1"/>
  <c r="J100" i="1"/>
  <c r="L93" i="1"/>
  <c r="K96" i="1"/>
  <c r="K93" i="1" s="1"/>
  <c r="L87" i="1"/>
  <c r="J90" i="1"/>
  <c r="K91" i="1" s="1"/>
  <c r="J89" i="1"/>
  <c r="L75" i="1"/>
  <c r="J84" i="1"/>
  <c r="J83" i="1"/>
  <c r="J82" i="1"/>
  <c r="J81" i="1"/>
  <c r="J80" i="1"/>
  <c r="J79" i="1"/>
  <c r="J78" i="1"/>
  <c r="J77" i="1"/>
  <c r="K85" i="1" s="1"/>
  <c r="L68" i="1"/>
  <c r="K73" i="1"/>
  <c r="K68" i="1" s="1"/>
  <c r="J72" i="1"/>
  <c r="J71" i="1"/>
  <c r="J70" i="1"/>
  <c r="L63" i="1"/>
  <c r="J65" i="1"/>
  <c r="K66" i="1" s="1"/>
  <c r="L58" i="1"/>
  <c r="J60" i="1"/>
  <c r="K61" i="1" s="1"/>
  <c r="L52" i="1"/>
  <c r="K56" i="1"/>
  <c r="K52" i="1" s="1"/>
  <c r="L44" i="1"/>
  <c r="J49" i="1"/>
  <c r="J48" i="1"/>
  <c r="J47" i="1"/>
  <c r="J46" i="1"/>
  <c r="K50" i="1" s="1"/>
  <c r="L39" i="1"/>
  <c r="J41" i="1"/>
  <c r="K42" i="1" s="1"/>
  <c r="M37" i="1"/>
  <c r="M35" i="1"/>
  <c r="M33" i="1"/>
  <c r="L28" i="1"/>
  <c r="K31" i="1"/>
  <c r="K28" i="1" s="1"/>
  <c r="J30" i="1"/>
  <c r="M26" i="1"/>
  <c r="M24" i="1"/>
  <c r="L15" i="1"/>
  <c r="J21" i="1"/>
  <c r="J20" i="1"/>
  <c r="J19" i="1"/>
  <c r="J18" i="1"/>
  <c r="J17" i="1"/>
  <c r="K22" i="1" s="1"/>
  <c r="L10" i="1"/>
  <c r="K13" i="1"/>
  <c r="K10" i="1" s="1"/>
  <c r="J12" i="1"/>
  <c r="L5" i="1"/>
  <c r="J7" i="1"/>
  <c r="K8" i="1" s="1"/>
  <c r="K976" i="1" l="1"/>
  <c r="M979" i="1"/>
  <c r="M976" i="1" s="1"/>
  <c r="K183" i="1"/>
  <c r="M188" i="1"/>
  <c r="M183" i="1" s="1"/>
  <c r="L190" i="1" s="1"/>
  <c r="M383" i="1"/>
  <c r="M379" i="1" s="1"/>
  <c r="K379" i="1"/>
  <c r="K567" i="1"/>
  <c r="M572" i="1"/>
  <c r="M567" i="1" s="1"/>
  <c r="K591" i="1"/>
  <c r="M594" i="1"/>
  <c r="M591" i="1" s="1"/>
  <c r="K677" i="1"/>
  <c r="M683" i="1"/>
  <c r="M677" i="1" s="1"/>
  <c r="K707" i="1"/>
  <c r="M713" i="1"/>
  <c r="M707" i="1" s="1"/>
  <c r="L1000" i="1"/>
  <c r="M1013" i="1"/>
  <c r="M1000" i="1" s="1"/>
  <c r="K108" i="1"/>
  <c r="M113" i="1"/>
  <c r="M108" i="1" s="1"/>
  <c r="M419" i="1"/>
  <c r="M414" i="1" s="1"/>
  <c r="K414" i="1"/>
  <c r="K648" i="1"/>
  <c r="M651" i="1"/>
  <c r="M648" i="1" s="1"/>
  <c r="L811" i="1"/>
  <c r="M61" i="1"/>
  <c r="M58" i="1" s="1"/>
  <c r="K58" i="1"/>
  <c r="M142" i="1"/>
  <c r="M138" i="1" s="1"/>
  <c r="L144" i="1" s="1"/>
  <c r="K138" i="1"/>
  <c r="M330" i="1"/>
  <c r="M326" i="1" s="1"/>
  <c r="K326" i="1"/>
  <c r="K385" i="1"/>
  <c r="M388" i="1"/>
  <c r="M385" i="1" s="1"/>
  <c r="K748" i="1"/>
  <c r="M751" i="1"/>
  <c r="M748" i="1" s="1"/>
  <c r="L1114" i="1"/>
  <c r="M1117" i="1"/>
  <c r="M1114" i="1" s="1"/>
  <c r="K693" i="1"/>
  <c r="M699" i="1"/>
  <c r="M693" i="1" s="1"/>
  <c r="M405" i="1"/>
  <c r="M400" i="1" s="1"/>
  <c r="K400" i="1"/>
  <c r="K277" i="1"/>
  <c r="M281" i="1"/>
  <c r="M277" i="1" s="1"/>
  <c r="K479" i="1"/>
  <c r="M483" i="1"/>
  <c r="M479" i="1" s="1"/>
  <c r="K596" i="1"/>
  <c r="M601" i="1"/>
  <c r="M596" i="1" s="1"/>
  <c r="K619" i="1"/>
  <c r="M630" i="1"/>
  <c r="M619" i="1" s="1"/>
  <c r="K653" i="1"/>
  <c r="M657" i="1"/>
  <c r="M653" i="1" s="1"/>
  <c r="K1066" i="1"/>
  <c r="M1069" i="1"/>
  <c r="M1066" i="1" s="1"/>
  <c r="M529" i="1"/>
  <c r="M523" i="1" s="1"/>
  <c r="K523" i="1"/>
  <c r="K193" i="1"/>
  <c r="M209" i="1"/>
  <c r="M193" i="1" s="1"/>
  <c r="K332" i="1"/>
  <c r="M336" i="1"/>
  <c r="M332" i="1" s="1"/>
  <c r="M1042" i="1"/>
  <c r="M1029" i="1" s="1"/>
  <c r="L1029" i="1"/>
  <c r="K87" i="1"/>
  <c r="M91" i="1"/>
  <c r="M87" i="1" s="1"/>
  <c r="K305" i="1"/>
  <c r="M309" i="1"/>
  <c r="M305" i="1" s="1"/>
  <c r="K421" i="1"/>
  <c r="M427" i="1"/>
  <c r="M421" i="1" s="1"/>
  <c r="K454" i="1"/>
  <c r="M460" i="1"/>
  <c r="M454" i="1" s="1"/>
  <c r="M545" i="1"/>
  <c r="M542" i="1" s="1"/>
  <c r="L549" i="1" s="1"/>
  <c r="K542" i="1"/>
  <c r="K685" i="1"/>
  <c r="M691" i="1"/>
  <c r="M685" i="1" s="1"/>
  <c r="K1071" i="1"/>
  <c r="M1091" i="1"/>
  <c r="M1071" i="1" s="1"/>
  <c r="K63" i="1"/>
  <c r="M66" i="1"/>
  <c r="M63" i="1" s="1"/>
  <c r="K168" i="1"/>
  <c r="M178" i="1"/>
  <c r="M168" i="1" s="1"/>
  <c r="M119" i="1"/>
  <c r="M115" i="1" s="1"/>
  <c r="K115" i="1"/>
  <c r="M154" i="1"/>
  <c r="M147" i="1" s="1"/>
  <c r="K147" i="1"/>
  <c r="K220" i="1"/>
  <c r="M226" i="1"/>
  <c r="M220" i="1" s="1"/>
  <c r="M287" i="1"/>
  <c r="M283" i="1" s="1"/>
  <c r="K283" i="1"/>
  <c r="K364" i="1"/>
  <c r="M367" i="1"/>
  <c r="M364" i="1" s="1"/>
  <c r="K603" i="1"/>
  <c r="M608" i="1"/>
  <c r="M603" i="1" s="1"/>
  <c r="K121" i="1"/>
  <c r="M126" i="1"/>
  <c r="M121" i="1" s="1"/>
  <c r="M42" i="1"/>
  <c r="M39" i="1" s="1"/>
  <c r="K39" i="1"/>
  <c r="L914" i="1"/>
  <c r="M946" i="1"/>
  <c r="M914" i="1" s="1"/>
  <c r="K5" i="1"/>
  <c r="M8" i="1"/>
  <c r="M5" i="1" s="1"/>
  <c r="K338" i="1"/>
  <c r="M341" i="1"/>
  <c r="M338" i="1" s="1"/>
  <c r="K395" i="1"/>
  <c r="M398" i="1"/>
  <c r="M395" i="1" s="1"/>
  <c r="K516" i="1"/>
  <c r="M521" i="1"/>
  <c r="M516" i="1" s="1"/>
  <c r="L813" i="1"/>
  <c r="M840" i="1"/>
  <c r="M813" i="1" s="1"/>
  <c r="K1126" i="1"/>
  <c r="M1131" i="1"/>
  <c r="M1126" i="1" s="1"/>
  <c r="L1140" i="1" s="1"/>
  <c r="M555" i="1"/>
  <c r="M552" i="1" s="1"/>
  <c r="K552" i="1"/>
  <c r="K462" i="1"/>
  <c r="M468" i="1"/>
  <c r="M462" i="1" s="1"/>
  <c r="K15" i="1"/>
  <c r="M22" i="1"/>
  <c r="M15" i="1" s="1"/>
  <c r="K228" i="1"/>
  <c r="M248" i="1"/>
  <c r="M228" i="1" s="1"/>
  <c r="M560" i="1"/>
  <c r="M557" i="1" s="1"/>
  <c r="K557" i="1"/>
  <c r="K669" i="1"/>
  <c r="M675" i="1"/>
  <c r="M669" i="1" s="1"/>
  <c r="K1045" i="1"/>
  <c r="M1053" i="1"/>
  <c r="M1045" i="1" s="1"/>
  <c r="L1056" i="1" s="1"/>
  <c r="K156" i="1"/>
  <c r="M166" i="1"/>
  <c r="M156" i="1" s="1"/>
  <c r="K497" i="1"/>
  <c r="M500" i="1"/>
  <c r="M497" i="1" s="1"/>
  <c r="K701" i="1"/>
  <c r="M705" i="1"/>
  <c r="M701" i="1" s="1"/>
  <c r="M1024" i="1"/>
  <c r="M1015" i="1" s="1"/>
  <c r="L1015" i="1"/>
  <c r="K1099" i="1"/>
  <c r="M1104" i="1"/>
  <c r="M1099" i="1" s="1"/>
  <c r="K632" i="1"/>
  <c r="M635" i="1"/>
  <c r="M632" i="1" s="1"/>
  <c r="K492" i="1"/>
  <c r="M495" i="1"/>
  <c r="M492" i="1" s="1"/>
  <c r="K44" i="1"/>
  <c r="M50" i="1"/>
  <c r="M44" i="1" s="1"/>
  <c r="K579" i="1"/>
  <c r="M589" i="1"/>
  <c r="M579" i="1" s="1"/>
  <c r="L949" i="1"/>
  <c r="M956" i="1"/>
  <c r="M949" i="1" s="1"/>
  <c r="K407" i="1"/>
  <c r="M412" i="1"/>
  <c r="M407" i="1" s="1"/>
  <c r="K437" i="1"/>
  <c r="M441" i="1"/>
  <c r="M437" i="1" s="1"/>
  <c r="K562" i="1"/>
  <c r="M565" i="1"/>
  <c r="M562" i="1" s="1"/>
  <c r="M739" i="1"/>
  <c r="M736" i="1" s="1"/>
  <c r="L736" i="1"/>
  <c r="K729" i="1"/>
  <c r="M732" i="1"/>
  <c r="M729" i="1" s="1"/>
  <c r="K432" i="1"/>
  <c r="M435" i="1"/>
  <c r="M432" i="1" s="1"/>
  <c r="K637" i="1"/>
  <c r="M646" i="1"/>
  <c r="M637" i="1" s="1"/>
  <c r="K250" i="1"/>
  <c r="M270" i="1"/>
  <c r="M250" i="1" s="1"/>
  <c r="K320" i="1"/>
  <c r="M324" i="1"/>
  <c r="M320" i="1" s="1"/>
  <c r="L989" i="1"/>
  <c r="M998" i="1"/>
  <c r="M989" i="1" s="1"/>
  <c r="K1106" i="1"/>
  <c r="M1110" i="1"/>
  <c r="M1106" i="1" s="1"/>
  <c r="K311" i="1"/>
  <c r="M318" i="1"/>
  <c r="M311" i="1" s="1"/>
  <c r="K75" i="1"/>
  <c r="M85" i="1"/>
  <c r="M75" i="1" s="1"/>
  <c r="K613" i="1"/>
  <c r="M617" i="1"/>
  <c r="M613" i="1" s="1"/>
  <c r="K1133" i="1"/>
  <c r="M1138" i="1"/>
  <c r="M1133" i="1" s="1"/>
  <c r="M447" i="1"/>
  <c r="M443" i="1" s="1"/>
  <c r="K443" i="1"/>
  <c r="K470" i="1"/>
  <c r="M473" i="1"/>
  <c r="M470" i="1" s="1"/>
  <c r="K531" i="1"/>
  <c r="M537" i="1"/>
  <c r="M531" i="1" s="1"/>
  <c r="K742" i="1"/>
  <c r="M746" i="1"/>
  <c r="M742" i="1" s="1"/>
  <c r="L758" i="1" s="1"/>
  <c r="L985" i="1"/>
  <c r="M73" i="1"/>
  <c r="M68" i="1" s="1"/>
  <c r="M393" i="1"/>
  <c r="M390" i="1" s="1"/>
  <c r="M490" i="1"/>
  <c r="M485" i="1" s="1"/>
  <c r="K350" i="1"/>
  <c r="M505" i="1"/>
  <c r="M502" i="1" s="1"/>
  <c r="M13" i="1"/>
  <c r="M10" i="1" s="1"/>
  <c r="M218" i="1"/>
  <c r="M211" i="1" s="1"/>
  <c r="M727" i="1"/>
  <c r="M724" i="1" s="1"/>
  <c r="L734" i="1" s="1"/>
  <c r="M31" i="1"/>
  <c r="M28" i="1" s="1"/>
  <c r="M106" i="1"/>
  <c r="M103" i="1" s="1"/>
  <c r="M303" i="1"/>
  <c r="M300" i="1" s="1"/>
  <c r="M1064" i="1"/>
  <c r="M1061" i="1" s="1"/>
  <c r="M662" i="1"/>
  <c r="M659" i="1" s="1"/>
  <c r="M718" i="1"/>
  <c r="M715" i="1" s="1"/>
  <c r="M96" i="1"/>
  <c r="M93" i="1" s="1"/>
  <c r="M293" i="1"/>
  <c r="M289" i="1" s="1"/>
  <c r="M348" i="1"/>
  <c r="M343" i="1" s="1"/>
  <c r="M772" i="1"/>
  <c r="M769" i="1" s="1"/>
  <c r="L774" i="1" s="1"/>
  <c r="M809" i="1"/>
  <c r="M806" i="1" s="1"/>
  <c r="M909" i="1"/>
  <c r="M906" i="1" s="1"/>
  <c r="L912" i="1" s="1"/>
  <c r="M970" i="1"/>
  <c r="M967" i="1" s="1"/>
  <c r="M1097" i="1"/>
  <c r="M1093" i="1" s="1"/>
  <c r="M362" i="1"/>
  <c r="M359" i="1" s="1"/>
  <c r="M56" i="1"/>
  <c r="M52" i="1" s="1"/>
  <c r="M377" i="1"/>
  <c r="M374" i="1" s="1"/>
  <c r="M799" i="1"/>
  <c r="M796" i="1" s="1"/>
  <c r="M144" i="1" l="1"/>
  <c r="M131" i="1" s="1"/>
  <c r="L131" i="1"/>
  <c r="L1119" i="1"/>
  <c r="M1140" i="1"/>
  <c r="M1119" i="1" s="1"/>
  <c r="L842" i="1"/>
  <c r="M912" i="1"/>
  <c r="M842" i="1" s="1"/>
  <c r="M774" i="1"/>
  <c r="M762" i="1" s="1"/>
  <c r="L762" i="1"/>
  <c r="M811" i="1"/>
  <c r="M777" i="1" s="1"/>
  <c r="L777" i="1"/>
  <c r="M734" i="1"/>
  <c r="M723" i="1" s="1"/>
  <c r="L760" i="1" s="1"/>
  <c r="L723" i="1"/>
  <c r="L429" i="1"/>
  <c r="L610" i="1"/>
  <c r="L664" i="1"/>
  <c r="L475" i="1"/>
  <c r="L1044" i="1"/>
  <c r="M1056" i="1"/>
  <c r="M1044" i="1" s="1"/>
  <c r="L1058" i="1" s="1"/>
  <c r="L513" i="1"/>
  <c r="L720" i="1"/>
  <c r="L539" i="1"/>
  <c r="L356" i="1"/>
  <c r="L958" i="1"/>
  <c r="M985" i="1"/>
  <c r="M958" i="1" s="1"/>
  <c r="L987" i="1" s="1"/>
  <c r="L741" i="1"/>
  <c r="M758" i="1"/>
  <c r="M741" i="1" s="1"/>
  <c r="L272" i="1"/>
  <c r="L1112" i="1"/>
  <c r="L128" i="1"/>
  <c r="L182" i="1"/>
  <c r="M190" i="1"/>
  <c r="M182" i="1" s="1"/>
  <c r="L180" i="1"/>
  <c r="L541" i="1"/>
  <c r="M549" i="1"/>
  <c r="M541" i="1" s="1"/>
  <c r="M987" i="1" l="1"/>
  <c r="M948" i="1" s="1"/>
  <c r="L948" i="1"/>
  <c r="L1028" i="1"/>
  <c r="M1058" i="1"/>
  <c r="M1028" i="1" s="1"/>
  <c r="M272" i="1"/>
  <c r="M192" i="1" s="1"/>
  <c r="L192" i="1"/>
  <c r="L358" i="1"/>
  <c r="M429" i="1"/>
  <c r="M358" i="1" s="1"/>
  <c r="L1060" i="1"/>
  <c r="M1112" i="1"/>
  <c r="M1060" i="1" s="1"/>
  <c r="L4" i="1"/>
  <c r="M128" i="1"/>
  <c r="M4" i="1" s="1"/>
  <c r="L1026" i="1"/>
  <c r="L722" i="1"/>
  <c r="M760" i="1"/>
  <c r="M722" i="1" s="1"/>
  <c r="L276" i="1"/>
  <c r="M356" i="1"/>
  <c r="M276" i="1" s="1"/>
  <c r="M720" i="1"/>
  <c r="M668" i="1" s="1"/>
  <c r="L668" i="1"/>
  <c r="L431" i="1"/>
  <c r="M475" i="1"/>
  <c r="M431" i="1" s="1"/>
  <c r="M664" i="1"/>
  <c r="M612" i="1" s="1"/>
  <c r="L612" i="1"/>
  <c r="L515" i="1"/>
  <c r="M539" i="1"/>
  <c r="M515" i="1" s="1"/>
  <c r="L551" i="1"/>
  <c r="M610" i="1"/>
  <c r="M551" i="1" s="1"/>
  <c r="M513" i="1"/>
  <c r="M478" i="1" s="1"/>
  <c r="L666" i="1" s="1"/>
  <c r="L478" i="1"/>
  <c r="M180" i="1"/>
  <c r="M146" i="1" s="1"/>
  <c r="L274" i="1" s="1"/>
  <c r="L146" i="1"/>
  <c r="M274" i="1" l="1"/>
  <c r="M130" i="1" s="1"/>
  <c r="L130" i="1"/>
  <c r="L477" i="1"/>
  <c r="M666" i="1"/>
  <c r="M477" i="1" s="1"/>
  <c r="L1142" i="1" s="1"/>
  <c r="M1142" i="1" s="1"/>
  <c r="L776" i="1"/>
  <c r="M1026" i="1"/>
  <c r="M77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Olle Simo</author>
  </authors>
  <commentList>
    <comment ref="A3" authorId="0" shapeId="0" xr:uid="{1D14CB34-F190-45A2-8F71-FB16774E958B}">
      <text>
        <r>
          <rPr>
            <b/>
            <sz val="9"/>
            <color indexed="81"/>
            <rFont val="Tahoma"/>
            <family val="2"/>
          </rPr>
          <t>Codi únic que n'identifica el concepte. Veure colors en "Entorn de treball: Aparença"</t>
        </r>
      </text>
    </comment>
    <comment ref="B3" authorId="0" shapeId="0" xr:uid="{9DC3B2FC-4933-4908-85A8-13E074371AF8}">
      <text>
        <r>
          <rPr>
            <b/>
            <sz val="9"/>
            <color indexed="81"/>
            <rFont val="Tahoma"/>
            <family val="2"/>
          </rPr>
          <t>Naturalesa del concepte (veure menú contextual)</t>
        </r>
      </text>
    </comment>
    <comment ref="C3" authorId="0" shapeId="0" xr:uid="{03033419-8790-485F-ACBC-B6FC3C64D341}">
      <text>
        <r>
          <rPr>
            <b/>
            <sz val="9"/>
            <color indexed="81"/>
            <rFont val="Tahoma"/>
            <family val="2"/>
          </rPr>
          <t>Unitat de mesura a què fa referència el preu unitari. Les unitats de temps afecten els càlculs de durades i recursos</t>
        </r>
      </text>
    </comment>
    <comment ref="D3" authorId="0" shapeId="0" xr:uid="{B10FF787-957C-4CEE-A248-F11E7C95BBC5}">
      <text>
        <r>
          <rPr>
            <b/>
            <sz val="9"/>
            <color indexed="81"/>
            <rFont val="Tahoma"/>
            <family val="2"/>
          </rPr>
          <t>Text breu que facilita la visualització, la cerca i la impressió del concepte en lloc del text</t>
        </r>
      </text>
    </comment>
    <comment ref="E3" authorId="0" shapeId="0" xr:uid="{F42B8CFE-132B-4032-A255-A07F7A0B19AE}">
      <text>
        <r>
          <rPr>
            <b/>
            <sz val="9"/>
            <color indexed="81"/>
            <rFont val="Tahoma"/>
            <family val="2"/>
          </rPr>
          <t>Descripció curta de la línia d’amidament</t>
        </r>
      </text>
    </comment>
    <comment ref="F3" authorId="0" shapeId="0" xr:uid="{58786DE5-5BC8-4D9B-B7E1-340C66605A00}">
      <text>
        <r>
          <rPr>
            <b/>
            <sz val="9"/>
            <color indexed="81"/>
            <rFont val="Tahoma"/>
            <family val="2"/>
          </rPr>
          <t>Columna A: Número d’unitats iguals de la línia d’amidament</t>
        </r>
      </text>
    </comment>
    <comment ref="G3" authorId="0" shapeId="0" xr:uid="{0C800DC6-1902-434D-B7AD-18BC296CF1C3}">
      <text>
        <r>
          <rPr>
            <b/>
            <sz val="9"/>
            <color indexed="81"/>
            <rFont val="Tahoma"/>
            <family val="2"/>
          </rPr>
          <t>Columna B: Longitud de la línia d’amidament</t>
        </r>
      </text>
    </comment>
    <comment ref="H3" authorId="0" shapeId="0" xr:uid="{767E1B88-E909-4EE6-8332-3F9ECB9ADED4}">
      <text>
        <r>
          <rPr>
            <b/>
            <sz val="9"/>
            <color indexed="81"/>
            <rFont val="Tahoma"/>
            <family val="2"/>
          </rPr>
          <t>Columna C: Amplada de la línia d’amidament</t>
        </r>
      </text>
    </comment>
    <comment ref="I3" authorId="0" shapeId="0" xr:uid="{C3E92C53-5818-4C00-816B-0669B262F572}">
      <text>
        <r>
          <rPr>
            <b/>
            <sz val="9"/>
            <color indexed="81"/>
            <rFont val="Tahoma"/>
            <family val="2"/>
          </rPr>
          <t>Columna D: Alçada de la línia d’amidament</t>
        </r>
      </text>
    </comment>
    <comment ref="J3" authorId="0" shapeId="0" xr:uid="{21628560-06FD-47E5-8E4C-11E87328FD3B}">
      <text>
        <r>
          <rPr>
            <b/>
            <sz val="9"/>
            <color indexed="81"/>
            <rFont val="Tahoma"/>
            <family val="2"/>
          </rPr>
          <t>Quantitat
Verd: Referència a una altra partida 
Taronja: Fórmula de mesurament 
Blau: Expressió 
Magenta: Calculat a partir de les dimensions 
Negre: Introduït directament</t>
        </r>
      </text>
    </comment>
    <comment ref="K3" authorId="0" shapeId="0" xr:uid="{59C5EE97-F771-4F9E-A5D9-698F060D1F29}">
      <text>
        <r>
          <rPr>
            <b/>
            <sz val="9"/>
            <color indexed="81"/>
            <rFont val="Tahoma"/>
            <family val="2"/>
          </rPr>
          <t>Rendiment o quantitat pressupostada</t>
        </r>
      </text>
    </comment>
    <comment ref="L3" authorId="0" shapeId="0" xr:uid="{EC9C4409-A6CF-4EF3-A745-3D9BE6C13708}">
      <text>
        <r>
          <rPr>
            <b/>
            <sz val="9"/>
            <color indexed="81"/>
            <rFont val="Tahoma"/>
            <family val="2"/>
          </rPr>
          <t>Preu unitari del concepte al pressupost Vermell: Bloquejat Gris: Anul·lat Magenta: Calculat</t>
        </r>
      </text>
    </comment>
    <comment ref="M3" authorId="0" shapeId="0" xr:uid="{E0A7BC20-0B1A-4A65-ABE2-188EB9100F3D}">
      <text>
        <r>
          <rPr>
            <b/>
            <sz val="9"/>
            <color indexed="81"/>
            <rFont val="Tahoma"/>
            <family val="2"/>
          </rPr>
          <t>Import del pressupost
Magenta: Hi ha ajustaments al producte de quantitat per preu unitari</t>
        </r>
      </text>
    </comment>
  </commentList>
</comments>
</file>

<file path=xl/sharedStrings.xml><?xml version="1.0" encoding="utf-8"?>
<sst xmlns="http://schemas.openxmlformats.org/spreadsheetml/2006/main" count="1818" uniqueCount="1078">
  <si>
    <t>REHABILITACIÓ ANTIC ESCORXADOR</t>
  </si>
  <si>
    <t>Pressupost</t>
  </si>
  <si>
    <t>Código</t>
  </si>
  <si>
    <t>Nat</t>
  </si>
  <si>
    <t>Ud</t>
  </si>
  <si>
    <t>Resumen</t>
  </si>
  <si>
    <t>Comentario</t>
  </si>
  <si>
    <t>N</t>
  </si>
  <si>
    <t>Longitud</t>
  </si>
  <si>
    <t>Anchura</t>
  </si>
  <si>
    <t>Altura</t>
  </si>
  <si>
    <t>Cantidad</t>
  </si>
  <si>
    <t>CanPres</t>
  </si>
  <si>
    <t>Pres</t>
  </si>
  <si>
    <t>ImpPres</t>
  </si>
  <si>
    <t>01</t>
  </si>
  <si>
    <t>Capítol</t>
  </si>
  <si>
    <t/>
  </si>
  <si>
    <t>Enderrocs i moviment de terres</t>
  </si>
  <si>
    <t>K2183501</t>
  </si>
  <si>
    <t>Partida</t>
  </si>
  <si>
    <t>m2</t>
  </si>
  <si>
    <t>Arrencada enrajolat,param.vert.,m.man.,càrrega manual</t>
  </si>
  <si>
    <t>Arrencada d'enrajolat en parament vertical, amb mitjans manuals i càrrega manual de runa sobre camió o contenidor</t>
  </si>
  <si>
    <t>fissures</t>
  </si>
  <si>
    <t>Total K2183501</t>
  </si>
  <si>
    <t>K2182231</t>
  </si>
  <si>
    <t>Repicat arreb.,mort.ciment,m.man.,càrrega manual</t>
  </si>
  <si>
    <t>Repicat d'arrebossat de morter de ciment, amb mitjans manuals i càrrega manual de runa sobre camió o contenidor</t>
  </si>
  <si>
    <t>Total K2182231</t>
  </si>
  <si>
    <t>K2182281</t>
  </si>
  <si>
    <t>Repicat arreb.,mort.calç,m.man.,càrrega manual</t>
  </si>
  <si>
    <t>Repicat d'arrebossat de morter de calç, amb mitjans manuals i càrrega manual de runa sobre camió o contenidor</t>
  </si>
  <si>
    <t>Nau part superior</t>
  </si>
  <si>
    <t>SÒCOLS VO</t>
  </si>
  <si>
    <t>Plaça St Andreu</t>
  </si>
  <si>
    <t>Total K2182281</t>
  </si>
  <si>
    <t>ENDELEC01</t>
  </si>
  <si>
    <t>u</t>
  </si>
  <si>
    <t>Desconnexió i arrencada de instal.lació elèctrica d’un edifici de fins a 200 m2, amb mitjans manuals i càrrega a camió o conteni</t>
  </si>
  <si>
    <t>Desconnexió i arrencada de instal.lació elèctrica i d'enllumenat d’un edifici de fins a 200 m2, amb mitjans manuals i càrrega manual a camió o contenidor.</t>
  </si>
  <si>
    <t>ENDAIGU01</t>
  </si>
  <si>
    <t>Desconnexió i arrencada de instal.lació d’aigua d’un edifici de fins a 200 m2 amb dos banys, amb mitjans manuals i càrrega a cam</t>
  </si>
  <si>
    <t>Desconnexió i arrencada de instal.lació de lampisteria d’un edifici de fins a 200 m2 amb dos banys inclòs aparells sanitaris, escalfador, accessoris i mobles de bany, amb mitjans manuals i càrrega manual a camió o contenidor.</t>
  </si>
  <si>
    <t>K2182301</t>
  </si>
  <si>
    <t>Repicat enguix.,m.man.,càrrega manual</t>
  </si>
  <si>
    <t>Repicat d'enguixat, amb mitjans manuals i càrrega manual de runa sobre camió o contenidor</t>
  </si>
  <si>
    <t>vo</t>
  </si>
  <si>
    <t>Total K2182301</t>
  </si>
  <si>
    <t>ENDDES01</t>
  </si>
  <si>
    <t>Arrencada de instal.lació de clavegueram d’un edifici de fins a 200 m2, amb mitjans manuals i càrrega manual a camió o contenido</t>
  </si>
  <si>
    <t>Arrencada de instal.lació de clavegueram d’un edifici de fins a 200 m2, amb mitjans manuals i càrrega manual a camió o contenidor.</t>
  </si>
  <si>
    <t>K21JB111</t>
  </si>
  <si>
    <t>Arrencada inodor,ancor.,aixetes,mecan.,desgua.,desc.xarx.subm./evac.,m.man.,càrrega manual</t>
  </si>
  <si>
    <t>Arrencada d'inodor, ancoratges, aixetes, mecanismes, desguassos i desconnexió de les xarxes de subministrament i d'evacuació, amb mitjans manuals i càrrega manual de runa sobre camió o contenidor</t>
  </si>
  <si>
    <t>K21JD111</t>
  </si>
  <si>
    <t>Arrencada lavabo,suport,aixetes,sifó,desgua.,desc.xarx.subm./evac.,m.man.,càrrega manual</t>
  </si>
  <si>
    <t>Arrencada de lavabo, suport, aixetes, sifó, desguassos i desconnexió de les xarxes de subministrament i d'evacuació, amb mitjans manuals i càrrega manual de runa sobre camió o contenidor</t>
  </si>
  <si>
    <t>P214T-4RQI</t>
  </si>
  <si>
    <t>Enderroc paret tancam. Maó calat,g=15cm,a mà+mart.trenc.man.,càrrega manual</t>
  </si>
  <si>
    <t>Enderroc de paret de tancament de maó calat de 15 cm de gruix, a mà i amb martell trencador manual i càrrega manual de runa sobre camió o contenidor</t>
  </si>
  <si>
    <t>Paret central</t>
  </si>
  <si>
    <t>Total P214T-4RQI</t>
  </si>
  <si>
    <t>K2161511</t>
  </si>
  <si>
    <t>Enderroc envà ceràm.,g=5cm,m.man.,càrrega manual</t>
  </si>
  <si>
    <t>Enderroc d'envà de ceràmica de 5 cm de gruix, amb mitjans manuals i càrrega manual de runa sobre camió o contenidor</t>
  </si>
  <si>
    <t>Aseo</t>
  </si>
  <si>
    <t>Altell Magatzem</t>
  </si>
  <si>
    <t>Total K2161511</t>
  </si>
  <si>
    <t>F227A00A</t>
  </si>
  <si>
    <t>Repàs+picon.sòl rasa,ampl.=de més de 0,6 i menys d'1,5m,90%PM</t>
  </si>
  <si>
    <t>Repàs i piconatge de sòl de rasa de més de 0,6 i menys d'1,5 m d'amplària, amb compactació del 90% PM</t>
  </si>
  <si>
    <t>Distribuidor</t>
  </si>
  <si>
    <t>Bany</t>
  </si>
  <si>
    <t>Total F227A00A</t>
  </si>
  <si>
    <t>K2194421</t>
  </si>
  <si>
    <t>Arrencada pavim. ceràmic,m.man.,càrrega manual</t>
  </si>
  <si>
    <t>Arrencada de paviment ceràmic, amb mitjans manuals i càrrega manual de runa sobre camió o contenidor</t>
  </si>
  <si>
    <t>Office</t>
  </si>
  <si>
    <t>Total K2194421</t>
  </si>
  <si>
    <t>K222B622_a</t>
  </si>
  <si>
    <t>m3</t>
  </si>
  <si>
    <t>Previsió treballs de connexió a xarxa de sanejament existent.</t>
  </si>
  <si>
    <t>VO</t>
  </si>
  <si>
    <t>Total K222B622_a</t>
  </si>
  <si>
    <t>K21A3011</t>
  </si>
  <si>
    <t>Arrencada full+bastim. porta int.,m.man.,càrr.man.</t>
  </si>
  <si>
    <t>Arrencada de full i bastiment de porta interior amb mitjans manuals i càrrega manual sobre camió o contenidor</t>
  </si>
  <si>
    <t>Magatzem</t>
  </si>
  <si>
    <t>Total K21A3011</t>
  </si>
  <si>
    <t>K2183971</t>
  </si>
  <si>
    <t>m</t>
  </si>
  <si>
    <t>Arrencada escopidor,ceràm.,m.man.,càrrega manual</t>
  </si>
  <si>
    <t>Arrencada d'escopidor de ceràmica, amb mitjans manuals i càrrega manual de runa sobre camió o contenidor</t>
  </si>
  <si>
    <t>FAÇANA PRINCIPAL PLAÇA</t>
  </si>
  <si>
    <t>FE-01</t>
  </si>
  <si>
    <t>FE-03</t>
  </si>
  <si>
    <t>FE-04</t>
  </si>
  <si>
    <t>FAÇANA LATERAL CARRER MAJOR</t>
  </si>
  <si>
    <t>FE-05</t>
  </si>
  <si>
    <t>FE-07 Porta lateral</t>
  </si>
  <si>
    <t>FE-08</t>
  </si>
  <si>
    <t>Total K2183971</t>
  </si>
  <si>
    <t>ES02.02</t>
  </si>
  <si>
    <t>Enderroc forjat de fusta</t>
  </si>
  <si>
    <t>Enderroc de forjat de biguetes de fusta y entrebigat ceràmic i canyís, paviment i reforços de bigues de ferro, amb mitjans manuals, martell pneumàtic i motoserra, i càrrega manual sobre camió o contenidor. 
La D.F. podrà indicar en obra l'execució de l'enderroc en dues fases, enderracant primerament l'entrebigat i mantenint les biguetes de fusta per acodalar els murs de fàbrica existents fins a l'execució dels nous forjats. 
I/l'enderroc de les jàsseres existents. I/p.p. d'enderroc d'escala existent. 
I/p.p. de medis auxiliars. Inclòs retirada de runes i càrrega sobre camió, i posterior transport a abocador o planta de reciclatge.</t>
  </si>
  <si>
    <t>Cobert</t>
  </si>
  <si>
    <t>Total ES02.02</t>
  </si>
  <si>
    <t>P214Q-4RPI</t>
  </si>
  <si>
    <t>Desmuntatge teules,m.man.,aplec p/aprofit.</t>
  </si>
  <si>
    <t>Desmuntatge de teules amb mitjans manuals i aplec i sanejament per a posterior aprofitament</t>
  </si>
  <si>
    <t>Total P214Q-4RPI</t>
  </si>
  <si>
    <t>P214Q-4RPT</t>
  </si>
  <si>
    <t>Arrencada teules,m.man.,càrrega manual</t>
  </si>
  <si>
    <t>Arrencada de teules amb mitjans manuals i càrrega manual de runa sobre camió o contenidor</t>
  </si>
  <si>
    <t>NAU</t>
  </si>
  <si>
    <t>Total P214Q-4RPT</t>
  </si>
  <si>
    <t>P214O-4RNH</t>
  </si>
  <si>
    <t>Enderroc biga,perf.lam.,m.man.,càrrega manual</t>
  </si>
  <si>
    <t>Enderroc de biga de perfil laminat, amb mitjans manuals i càrrega manual de runa sobre camió o contenidor</t>
  </si>
  <si>
    <t>Pont grua antic escorxador</t>
  </si>
  <si>
    <t>Total P214O-4RNH</t>
  </si>
  <si>
    <t>P214O-4RNY</t>
  </si>
  <si>
    <t>Enderroc sostre,bigueta perf.lam.,m.man.,càrrega manual</t>
  </si>
  <si>
    <t>Enderroc de sostre de bigueta de perfil laminat, amb mitjans manuals i càrrega manual de runa sobre camió o contenidor</t>
  </si>
  <si>
    <t>Altell dipòsits magatzem</t>
  </si>
  <si>
    <t>Total P214O-4RNY</t>
  </si>
  <si>
    <t>P21G1-W8ZB_a</t>
  </si>
  <si>
    <t>Desmuntatge baix.,clave.,tub vent.,fibrocim.+amiant, D=fins a 125 mm,alç=superior a 5 m,m.man.,empaquetat+càr.s/camió-contenidor</t>
  </si>
  <si>
    <t>Desmuntatge de baixant, clavegueró o tub de ventilació de fibrociment amb contingut d'amiant de diàmetre fins a 125 mm a una alçària superior a 5 m, treballs verticals amb mitjans manuals, reg del tub amb líquid fixador de les fibres d'amiant, empaquetat i càrrega sobre camió o contenidor corresponent</t>
  </si>
  <si>
    <t>Baixants mitgera lateral</t>
  </si>
  <si>
    <t>Total P21G1-W8ZB_a</t>
  </si>
  <si>
    <t>P21GQ-W8ZC_a</t>
  </si>
  <si>
    <t>Enderroc dipòs.aigua+tapa,fins a 150 l,fibrocim.,base sup.obra,m.man.,càrrega manual</t>
  </si>
  <si>
    <t>Enderroc de dipòsit d'aigua amb tapa de fibrociment amb contingut d'amiant de capacitat fins a 150 l i base de suport d'obra, amb mitjans manuals i càrrega manual de runa sobre contenidor o sac corresponent</t>
  </si>
  <si>
    <t>Dipòsits uralita</t>
  </si>
  <si>
    <t>Total P21GQ-W8ZC_a</t>
  </si>
  <si>
    <t>Total 01</t>
  </si>
  <si>
    <t>02_</t>
  </si>
  <si>
    <t>Estructura coberta nau</t>
  </si>
  <si>
    <t>ESW01</t>
  </si>
  <si>
    <t>DEMOLICIONS</t>
  </si>
  <si>
    <t>ESW_01.01</t>
  </si>
  <si>
    <t>m³</t>
  </si>
  <si>
    <t>Demolició de mur de fàbrica</t>
  </si>
  <si>
    <t>Demolició de mur de fàbrica, amb mitjans manuals, i càrrega manual sobre camió o contenidor i transport de runes en camió a abocador controlat, a la distància que sigui necessària, considerant anada i tornada, i/ descàrrega per bolcada, i/ cànon d'abocador, i/p.p de tots els mitjans auxiliars necessaris per a la correcta execució d'aquests treballs.</t>
  </si>
  <si>
    <t>Daus formigó Eix 1 Façana plaça</t>
  </si>
  <si>
    <t>Total ESW_01.01</t>
  </si>
  <si>
    <t>ESW_01.02</t>
  </si>
  <si>
    <t>m²</t>
  </si>
  <si>
    <t>Demolició forjat coberta de fusta</t>
  </si>
  <si>
    <t>Demolició de de coberta de llates, sobre les quals recolza un tauler de maó ceràmic cara vista massís d'elaboració manual (teuleria) col·locat per taula; i possible capa de compressió de formigó, amb martell pneumàtic i motoserra, previ retirada de l'acabat de coberta, i càrrega manual sobre camió o contenidor. I transport de runes en camió a abocador controlat, a la distància que sigui necessària, considerant anada i tornada, i/ descàrrega per bolcada, i/ cànon d'abocador, i/p.p de tots els mitjans auxiliars necessaris per a la correcta execució d'aquests treballs. 
I/p.p. retirada de les corretges de fusta d'acord al procés constructiu indicat per la D.F.</t>
  </si>
  <si>
    <t>Coberta nau</t>
  </si>
  <si>
    <t>Total ESW_01.02</t>
  </si>
  <si>
    <t>Total ESW01</t>
  </si>
  <si>
    <t>ESW02</t>
  </si>
  <si>
    <t>ESTRUCTURA DE FUSTA</t>
  </si>
  <si>
    <t>ESW_02.01</t>
  </si>
  <si>
    <t>Bigueta de fusta laminada encolada GL24h</t>
  </si>
  <si>
    <t>Bigueta de fusta laminada encolada homogènia de pi silvestre (Pinus sylvestris) procedent d'Espanya amb certificat PEFC, de 140x140 mm de secció, classe resistent GL-24h i classe E1 en emissió de formaldehid segons UNE-EN 14080; per a classe d'ús 1 segons UNE-EN 335, amb protecció davant d'agents biòtics que es correspon amb la classe de penetració NP1 segons UNE-EN 351-1, amb acabat raspallat. Col·locació en obra: amb peces metàl·liques.</t>
  </si>
  <si>
    <t>W 14x14 cm</t>
  </si>
  <si>
    <t>Eixos 3-4</t>
  </si>
  <si>
    <t>Eixos 2-3</t>
  </si>
  <si>
    <t>Eixos 1-2</t>
  </si>
  <si>
    <t>Total ESW_02.01</t>
  </si>
  <si>
    <t>ESW_02.02</t>
  </si>
  <si>
    <t>Vernís ignifug R-30 per encavallada existent</t>
  </si>
  <si>
    <t>Protecció passiva contra incendis d'element estructural de encavallada existent, mitjançant l'aplicació d'una mà de vernís intumescent per a interior, de dos components a emulsió aquosa, incolor, acabat setinat, amb una resistència al foc de 30 minuts, segons UNE-EN 1363-1.</t>
  </si>
  <si>
    <t>Cordó superior</t>
  </si>
  <si>
    <t>Cordó inferior</t>
  </si>
  <si>
    <t>Pendoló</t>
  </si>
  <si>
    <t>Diagonal</t>
  </si>
  <si>
    <t>Total ESW_02.02</t>
  </si>
  <si>
    <t>RYP005_a</t>
  </si>
  <si>
    <t>Preparació de superfície de fusta, per a repintar.</t>
  </si>
  <si>
    <t>Preparació de superfície de fusta, amb capes de pintura en mal estat, mitjançant l'aplicació amb brotxa de 0,29 l/m² de decapant, impregnant la pintura existent, eliminant-la amb espàtula una vegada reblanida i rentat posterior amb aigua o dissolvent fins a eliminar les restes del decapant, per procedir posteriorment al seu repintat.
Inclou: Aplicació del decapant. Rentat amb aigua i detergent. Recollida i eliminació de l'aigua de neteja. Eliminació de la pintura existent. Neteja de la superfície.
Criteri d'amidament de projecte: Superfície mesurada segons documentació gràfica de Projecte.
Criteri de mesura d'obra: Es mesurarà la superfície realment executada segons especificacions de Projecte.</t>
  </si>
  <si>
    <t>Total RYP005_a</t>
  </si>
  <si>
    <t>Total ESW02</t>
  </si>
  <si>
    <t>ESW03</t>
  </si>
  <si>
    <t>ESTRUCTURA DE FORMIGÓ ARMAT</t>
  </si>
  <si>
    <t>ESW_03.01</t>
  </si>
  <si>
    <t>HA-30/F/20/XC3 per daus de formigó</t>
  </si>
  <si>
    <t>Daus de formigó armat realitzats amb formigó HA-30/F/20/XC3 fabricat in situ, i acer UNE-EN 10080 B 500 S, amb una quantia aproximada de 200 kg/m³. Inclús filferro de lligar, encofrat i separadors.</t>
  </si>
  <si>
    <t>W-DET-03</t>
  </si>
  <si>
    <t>Eix 1</t>
  </si>
  <si>
    <t>Total ESW_03.01</t>
  </si>
  <si>
    <t>Total ESW03</t>
  </si>
  <si>
    <t>ESW04</t>
  </si>
  <si>
    <t>ESTRUCTURA D'ACER</t>
  </si>
  <si>
    <t>ESW_04.01</t>
  </si>
  <si>
    <t>kg</t>
  </si>
  <si>
    <t>Acer S275JR en perfils laminats en calent</t>
  </si>
  <si>
    <t>Acer UNE-EN 10025 S275JR, en elements estructurals formats per peces simples de perfils laminats en calent de les sèries L, LD, T, rodó, quadrat, rectangular o platina, acabat amb emprimació antioxidant, col·locats amb unions cargolades en obra i soldadura, a una altura de més de 3 m.
NOTA: La columa "Alçada" fa referència a kg/m2 per a xapes i kg/ml per a perfils metàl·lics</t>
  </si>
  <si>
    <t>W-DET-01</t>
  </si>
  <si>
    <t>L 100.100.8</t>
  </si>
  <si>
    <t>Xapa 80x80x6</t>
  </si>
  <si>
    <t>W-DET-02</t>
  </si>
  <si>
    <t>L 120.120.10</t>
  </si>
  <si>
    <t>Xapa 100x120x6</t>
  </si>
  <si>
    <t>Xapa 300x200x10</t>
  </si>
  <si>
    <t>+10% (escapçadures,...)</t>
  </si>
  <si>
    <t>CARENER L 100.100.8</t>
  </si>
  <si>
    <t>Total ESW_04.01</t>
  </si>
  <si>
    <t>P448-44GX</t>
  </si>
  <si>
    <t>Acer S275JR,p/encavallades peça comp.,perf.lam.L,LD,T,rodó,quad.,rectang.,treb.taller+galv.,col.obra carg.</t>
  </si>
  <si>
    <t>Acer S275JR segons UNE-EN 10025-2, per a encavallades formades per peça composta, en perfils laminats en calent sèrie L, LD, T, rodó, quadrat, rectangular i planxa, treballat a taller i galvanitzat, col·locat a l'obra amb unions cargolades i soldadura, a una altura de més de 3 m.</t>
  </si>
  <si>
    <t>Encavallada metàl·lica Eix 4</t>
  </si>
  <si>
    <t>Cordó superior #100.4</t>
  </si>
  <si>
    <t>11.73</t>
  </si>
  <si>
    <t>Cordó inferior #100.4</t>
  </si>
  <si>
    <t>Diagonal #80.4</t>
  </si>
  <si>
    <t>9.22</t>
  </si>
  <si>
    <t>Pendoló #80.4</t>
  </si>
  <si>
    <t>Total P448-44GX</t>
  </si>
  <si>
    <t>ESW_</t>
  </si>
  <si>
    <t>Element de fixació</t>
  </si>
  <si>
    <t>Vareta roscada amb femella i volandera d'acer galvanitzat, segons UNE-EN ISO 898-1, de 12 mm de diàmetre i màxim 300 mm de longitud. Execució de fixació de nova estructura de fusta en estructura de fusta existent i recolzament en daus, d'acord a les indicacions de la D.F. i als plànols del projecte. Inclou l'execució dels trepants i la disposició de les resines en el trepant.</t>
  </si>
  <si>
    <t>Total ESW_</t>
  </si>
  <si>
    <t>ESW_04.03</t>
  </si>
  <si>
    <t>Pintura anticorrosió</t>
  </si>
  <si>
    <t>Subministrament i aplicació de sistema de protecció mitjançant sistema de pintures de protecció anticorrosiva de perfils metàl·lics.
Protecció d'estructura en funció de l'ambient indicat en projecte i segons indicacions de la Direcció Facultativa.</t>
  </si>
  <si>
    <t>Encavallada metàl·lica</t>
  </si>
  <si>
    <t>Total ESW_04.03</t>
  </si>
  <si>
    <t>W_04.04</t>
  </si>
  <si>
    <t>Pintura intumescent R-30</t>
  </si>
  <si>
    <t>Protecció passiva contra incendis d'estructura metàl·lica, mitjançant l'aplicació de pintura intumescent, fins aconseguir una resistència al foc de 30 minuts. Gruix a definir per la DIrecció Facultativa per a una capacitat portant al foc R 30.</t>
  </si>
  <si>
    <t>Total W_04.04</t>
  </si>
  <si>
    <t>Total ESW04</t>
  </si>
  <si>
    <t>Total 02_</t>
  </si>
  <si>
    <t>03</t>
  </si>
  <si>
    <t>Cobertes</t>
  </si>
  <si>
    <t>E52219PK</t>
  </si>
  <si>
    <t>Teulada teula àrab mec.ceràm.,envellit,35 u/m2,col.morter 1:2:10</t>
  </si>
  <si>
    <t>Teulada de teula àrab mecànica de ceràmica color envellit, de 35 peces/m2, com a màxim, col·locada amb morter mixt 1:2:10</t>
  </si>
  <si>
    <t>Total E52219PK</t>
  </si>
  <si>
    <t>E5Z2U010</t>
  </si>
  <si>
    <t>Cap.prot.morter ciment 1:6 g=1cm,remolinat</t>
  </si>
  <si>
    <t>Capa de protecció de morter de ciment 1:6, elaborat a l'obra d'1 cm de gruix, amb acabat remolinat, inclosa la formació de mitges canyes amb l'entrega amb els paraments</t>
  </si>
  <si>
    <t>Total E5Z2U010</t>
  </si>
  <si>
    <t>E5ZB4DCN</t>
  </si>
  <si>
    <t>Canal 30x30cm,parets totxana,imperm.LBM(SBS)50/G-FP 150g/m2</t>
  </si>
  <si>
    <t>Canal de 30 cm d'amplària i 30 cm de fondària, amb parets de totxana i impermeabilització amb làmina de betum modificat LBM (SBS) 50/G- FP 150 g/m2</t>
  </si>
  <si>
    <t>Cobert Pati</t>
  </si>
  <si>
    <t>Total E5ZB4DCN</t>
  </si>
  <si>
    <t>P5ZJ0-4SMY_a</t>
  </si>
  <si>
    <t>Canal ext.secc.a mida,planx.alu. Lacat,g=0,8mm,ampl.=20cm,desenv.=70cm col.pec.esp.,connec.baix.</t>
  </si>
  <si>
    <t>Canal exterior de secció a mida, de planxa d'alumini lacat, de 0,8 mm de gruix, de 20 cm d'amplària i 70 cm de desenvolupament, col·locada amb peces especials i connectada al baixant</t>
  </si>
  <si>
    <t>Nau</t>
  </si>
  <si>
    <t>Total P5ZJ0-4SMY_a</t>
  </si>
  <si>
    <t>P54C-WHQ5</t>
  </si>
  <si>
    <t>Remat plan.acer pl. Galv.+prelac. G=0,8mm, desenv.&lt;60cm 3 plecs, p/minvell col.fix.mec+perfils estanquitat+segellat</t>
  </si>
  <si>
    <t>Remat de planxa d'acer plegada amb acabat galvanitzat i prelacat, de 0,8 mm de gruix, 60 cm de desenvolupament, com a màxim, amb 3 plecs, per a minvell, col·locat amb fixacions mecàniques, amb perfils conformats d' estanquitat, i segellat</t>
  </si>
  <si>
    <t>Total P54C-WHQ5</t>
  </si>
  <si>
    <t>P51K-5RZH</t>
  </si>
  <si>
    <t>Minvell rajola encast.,arreb.+matarracó</t>
  </si>
  <si>
    <t>Minvell amb rajola ceràmica, reforç de membrana bituminosa LBM (SBS)-40-FV+FP, parament arrebossat i matarracó de morter de ciment</t>
  </si>
  <si>
    <t>Total P51K-5RZH</t>
  </si>
  <si>
    <t>K5ZD1G0K</t>
  </si>
  <si>
    <t>Minvell encast.,rajola ceràm.fina,col.morter 1:2:10</t>
  </si>
  <si>
    <t>Minvell encastat al parament, de rajola ceràmica fina, col·locada amb morter mixt 1:2:10</t>
  </si>
  <si>
    <t>Cobert pati vo</t>
  </si>
  <si>
    <t>Nau façana Plaça</t>
  </si>
  <si>
    <t>Total K5ZD1G0K</t>
  </si>
  <si>
    <t>P54C-WHNS</t>
  </si>
  <si>
    <t>Remat plan.acer pl. Galv.+prelac. G=0,6mm, desenv.&lt;30cm 3 plecs, p/minvell col.fix.mec+perfils estanquitat+segellat</t>
  </si>
  <si>
    <t>Remat de planxa d'acer plegada amb acabat galvanitzat i prelacat, de 0,6 mm de gruix, 30 cm de desenvolupament, com a màxim, amb 3 plecs, per a minvell, col·locat amb fixacions mecàniques, amb perfils conformats d' estanquitat, i segellat</t>
  </si>
  <si>
    <t>Cobert pati</t>
  </si>
  <si>
    <t>Total P54C-WHNS</t>
  </si>
  <si>
    <t>E5330A01JICM</t>
  </si>
  <si>
    <t>Placa base p/coberta teula,placa conf.bitum.ona gran,col.fix.mec.Bajo Teja de ONDULINE</t>
  </si>
  <si>
    <t>Placa base per a formació de coberta de teula,  de placa conformada bituminosa amb perfil d'ona gran ref. BT235 de la sèrie Bajo Teja de ONDULINE col·locada amb fixacions mecàniques</t>
  </si>
  <si>
    <t>Coberta Nau</t>
  </si>
  <si>
    <t>Coberta Magatzem</t>
  </si>
  <si>
    <t>Total E5330A01JICM</t>
  </si>
  <si>
    <t>QUN040</t>
  </si>
  <si>
    <t>Tauler de panell sandvitx, per a formació de faldó en coberta inclinada. TYH 12 - 160 - 19</t>
  </si>
  <si>
    <t>Tauler de panell sandvitx encadellat en les quatre cares, Thermochip Plus, TYH 12 - 160 - 19 "THERMOCHIP", compost de: cara exterior de tauler d'aglomerat hidròfug de 19 mm d'espessor, amb làmina impermeabilitzant i altament transpirable, de 0,02 m de gruix d'aire equivalent enfront de la difusió de vapor d'aigua, segons UNE-EN 1931, permeabilitat a l'aire 0,02 m³/h·m² a 50 Pa, nucli aïllant d'escuma de poliestirè extrusor, de 160 mm d'espessor i cara interior de placa de guix reforçat amb fibres, de 12 mm d'espessor, de 2400x550 mm, transmitància tèrmica 0,21 W/(m²K), Euroclasse B-s1, d0 de reacció al foc, segons UNE-EN 13501-1, fixat mecànicament sobre suport discontinu de fusta; per a formació de faldó en coberta inclinada. Inclús cargols autoroscants, per a fixació a suport de fusta; cinta autoadhesiva per a segellat de junts.
Inclou: Replanteig. Tall de les peces. Col·locació dels panells que formen el tauler. Fixació mecànica de les peces al suport. Segellat de juntes i unions.</t>
  </si>
  <si>
    <t>Total QUN040</t>
  </si>
  <si>
    <t>P531-9T5L</t>
  </si>
  <si>
    <t>Cob.sandv.acer+aill MW-roca 100mm grecada color estàndard (no blanc) llisa,prelacat,REI90</t>
  </si>
  <si>
    <t>Coberta amb panell sandvitx de planxes d'acer amb aillament de llana mineral de roca, REI90, amb un gruix total de 100 mm, amb la cara exterior grecada color estàndard, diferent del blanc i la cara interior llisa, prelacat en ambdues cares, gruix de les planxes (ext/int) 0.6/0,5 mm, junt longitudinal encadellat amb nervi, amb fixació vista, amb un pendent de 7 a 30 %, REI90</t>
  </si>
  <si>
    <t>Total P531-9T5L</t>
  </si>
  <si>
    <t>QRB010_a</t>
  </si>
  <si>
    <t>Vora lateral de coberta amb perfil.</t>
  </si>
  <si>
    <t>Vora lateral de coberta amb perfil escopidor d'alumini lacat, de 25 mm d'altura, color beix clar RAL 1019, amb perforacions trapezoïdals per a la seva fixació i goteró. Inclús adhesiu cimentós, peces especials i silicona neutra.
Inclou: Neteja i preparació de la superfície. Replanteig. Tall, col·locació i fixació del perfil.</t>
  </si>
  <si>
    <t>Nau muralla</t>
  </si>
  <si>
    <t>Total QRB010_a</t>
  </si>
  <si>
    <t>P5ZF7-H95Y</t>
  </si>
  <si>
    <t>Gàrgola planxa coure estampada silueta retallada,DN=80mm,soldat</t>
  </si>
  <si>
    <t>Gàrgola de planxa de coure estampada amb silueta retallada, de 80 mm de diàmetre, col·locada soldada</t>
  </si>
  <si>
    <t>Total P5ZF7-H95Y</t>
  </si>
  <si>
    <t>Total 03</t>
  </si>
  <si>
    <t>04</t>
  </si>
  <si>
    <t>Tancaments i divisions</t>
  </si>
  <si>
    <t>K612B51K</t>
  </si>
  <si>
    <t>Paret tanc.recolzada,p/revestir,14cm,maó calat,290x140x100mm,p/revestir,categoria I,HD,UNE-EN 771-1,col.morter 1:2:10,CEM II</t>
  </si>
  <si>
    <t>Paret de tancament recolzada per a revestir de gruix 14 cm, de maó calat, de 290x140x100 mm, per a revestir, categoria I, HD, segons la norma UNE-EN 771-1, col·locat amb morter mixt de ciment pòrtland amb filler calcari CEM II/B-L, calç i sorra, amb 200 kg/m3 de ciment, amb una proporció en volum 1:2:10 i 2,5 N/mm2 de resistència a compressió, elaborat a l'obra</t>
  </si>
  <si>
    <t>VO recolzament bigues</t>
  </si>
  <si>
    <t>Total K612B51K</t>
  </si>
  <si>
    <t>ES05.03_a</t>
  </si>
  <si>
    <t>Forjat de perfileria d'acer galvanitzat</t>
  </si>
  <si>
    <t>Forjat de perfileria d'acer galvanitzat i tancaments de panell aglomerat hidròfug, ignífug, REI-90</t>
  </si>
  <si>
    <t>bany adaptat i pas</t>
  </si>
  <si>
    <t>Total ES05.03_a</t>
  </si>
  <si>
    <t>K652317X</t>
  </si>
  <si>
    <t>Envà pl.guix laminat,estruc.doble N121mm, /400mm(48mm+48mm),1xH(12,5mm)</t>
  </si>
  <si>
    <t>Envà de plaques de guix laminat format per estructura doble normal amb perfileria de planxa d'acer galvanitzat, amb un gruix total de l'envà de 121 mm, muntants cada 400 mm de 48 mm d'amplària i canals de 48 mm d'amplària, 1 placa hidròfuga (H) de 12,5 mm de gruix en cada cara, fixades mecànicament</t>
  </si>
  <si>
    <t>BANY</t>
  </si>
  <si>
    <t>Total K652317X</t>
  </si>
  <si>
    <t>P653-15BMZ</t>
  </si>
  <si>
    <t>Envà pl.guix laminat,estruc.senzilla refor.H0,136mm/400mm(100mm),2xF(18mm). 1xH(12,5mm)</t>
  </si>
  <si>
    <t>Envà de plaques de guix laminat format per estructura senzilla reforçada en H amb perfileria de planxa d'acer galvanitzat, amb un gruix total de l'envà de 0,136 mm, muntants cada 400 mm de 100 mm d'amplària i canals de 100 mm d'amplària, 1 placa resistent al foc (F) de 18 mm de gruix en cada cara, REI90, 1 placa hidròfuga (H) de 12,5 mm de gruix, fixades mecànicament. Envà hidròfug, ignífug, REI-90.</t>
  </si>
  <si>
    <t>Paret bany-magatzem</t>
  </si>
  <si>
    <t>Total P653-15BMZ</t>
  </si>
  <si>
    <t>K83E536A</t>
  </si>
  <si>
    <t>Extradossat pl.guix lam, estruc.autop.arriost.N,60.5/400(48) A(12,5mm)</t>
  </si>
  <si>
    <t>Extradossat autoportant lliure de plaques de guix laminat format per estructura autoportant arriostrada normal amb perfileria de planxa d'acer galvanitzat, amb un gruix total de l'extradossat de 60,5 mm, muntants cada 400 mm de 48 mm d'amplaria i canals de 48 mm d'amplaria, amb 1 placa estàndard (A) de 12,5 mm de gruix, fixada mecànicament</t>
  </si>
  <si>
    <t>NAU LATERALS</t>
  </si>
  <si>
    <t>FONS</t>
  </si>
  <si>
    <t>Total K83E536A</t>
  </si>
  <si>
    <t>K83E586A</t>
  </si>
  <si>
    <t>Extradossat pl.guix lam, estruc.autop.arriost.N,60.5/400(48) H(12,5mm)</t>
  </si>
  <si>
    <t>Extradossat autoportant lliure de plaques de guix laminat format per estructura autoportant arriostrada normal amb perfileria de planxa d'acer galvanitzat, amb un gruix total de l'extradossat de 60,5 mm, muntants cada 400 mm de 48 mm d'amplaria i canals de 48 mm d'amplaria, amb 1 placa hidròfuga (H) de 12,5 mm de gruix, fixada mecànicament</t>
  </si>
  <si>
    <t>Total K83E586A</t>
  </si>
  <si>
    <t>P83EC-WCLX_a</t>
  </si>
  <si>
    <t>Extradossat pl.guix lam, estruc.autop.arriost.N,0,063/400(48) IFHD(15mm) Fonoabsorbent</t>
  </si>
  <si>
    <t>Extradossat autoportant lliure de plaques de guix laminat format per estructura autoportant arriostrada normal amb perfileria de planxa d'acer galvanitzat, amb un gruix total de l'extradossat de 0,063 mm, muntants cada 400 mm de 48 mm d'amplaria i canals de 48 mm d'amplaria, amb 1  Fonoabsorbent amb perforacions circulars  i amb aïllament acústic (D) de 15 mm de gruix, fixada mecànicament</t>
  </si>
  <si>
    <t>NAU FONS</t>
  </si>
  <si>
    <t>Total P83EC-WCLX_a</t>
  </si>
  <si>
    <t>K83E9372</t>
  </si>
  <si>
    <t>Calaix de pl.guix lam.,estruc.autop.lliure N,perf.48mm ampl.,1xA(12.5)</t>
  </si>
  <si>
    <t>Formació de calaix d'amb plaques de guix laminat format per estructura d'autoportant lliure normal N amb perfileria de planxa d'acer galvanitzat de 48 mm d'amplària i 1 placa tipus estàndard (A) de 12,5 mm de gruix, fixades mecànicament, inclòs aïllament</t>
  </si>
  <si>
    <t>Caixes ventilació</t>
  </si>
  <si>
    <t>Total K83E9372</t>
  </si>
  <si>
    <t>44FR21F1</t>
  </si>
  <si>
    <t>Rep.esquerda paret obra ceràm.,repic.+sanej.zona afect.+grapes acer b/corrugada B500S,c/30cm,morter polimèric ciment+res.sint.fi</t>
  </si>
  <si>
    <t>Reparació d'esquerda en paret d'obra ceràmica, amb repicat i sanejament previ de la zona afectada, col·locació de grapes amb acer en barres corrugades B500S, separades cada 30 cm, reblert amb morter polimèric de ciment amb resines sintètiques i fibres, fluid i de retracció controlada per a reparació, i càrrega manual de runa sobre camió o contenidor</t>
  </si>
  <si>
    <t>Façana lateral</t>
  </si>
  <si>
    <t>Façana principal</t>
  </si>
  <si>
    <t>Total 44FR21F1</t>
  </si>
  <si>
    <t>K4GRRE00</t>
  </si>
  <si>
    <t>Segellat esquerda param.,pedra,inj.res.epoxi s/dissolv.baix.visc.</t>
  </si>
  <si>
    <t>Segellat d'esquerda en parament de pedra amb injecció d'adhesiu de resines epoxi sense dissolvents, de dos components i baixa viscositat</t>
  </si>
  <si>
    <t>Total K4GRRE00</t>
  </si>
  <si>
    <t>K4FZ610L_a</t>
  </si>
  <si>
    <t>Ataconat maó massís mec./pedra,,paret obra ceràm./mamposteria+morter calç</t>
  </si>
  <si>
    <t>Ataconat amb maó massís d'elaboració mecànica i/o pedra en estintolament de paret d'obra ceràmica i/o mamposteria, amb morter de claç</t>
  </si>
  <si>
    <t>Corretges</t>
  </si>
  <si>
    <t>Total K4FZ610L_a</t>
  </si>
  <si>
    <t>CZX030_a</t>
  </si>
  <si>
    <t>Ataconat amb morter expansiu</t>
  </si>
  <si>
    <t>Ataconat mitjançant l'injecció de morter expansiu, sense retracció, d'alta resistència inicial, fins a colmatar l'espai resultant entre l'estructura existent i la nova estructura, així com les cavitats que poguessin quedar, tipus SikaGrout-334 o similar. Inclús pasta de guix i massilla per al segellat de l'espai entre la estructura existent i el recalçament.
Inclou: Neteja de la cara superior del recalç de la fonamentació. Humectació de les superfícies de contacte. Segellat de l'espai entre fonamentació i recalç. Col·locació dels broquets d'injecció. Injecció del morter expansiu. Retirada del guix i la runa. Neteja de l'element. Càrrega d'enderrocs sobre camió o contenidor.
Criteri d'amidament de projecte: Volum mesurat segons documentació gràfica de Projecte.
Criteri de mesura d'obra: Es mesurarà el volum realment executat segons especificacions de Projecte.</t>
  </si>
  <si>
    <t>Encavellades vo</t>
  </si>
  <si>
    <t>Corretges vo</t>
  </si>
  <si>
    <t>Total CZX030_a</t>
  </si>
  <si>
    <t>Total 04</t>
  </si>
  <si>
    <t>05</t>
  </si>
  <si>
    <t>Impermeabilització i aïllaments</t>
  </si>
  <si>
    <t>K7B21H0L</t>
  </si>
  <si>
    <t>Làmina separad.polietilè g=150µm,pes=144g/m2,col.n/adh.</t>
  </si>
  <si>
    <t>Làmina separadora de polietilè de 150 µm i 144 g/m2, col·locada no adherida</t>
  </si>
  <si>
    <t>Total K7B21H0L</t>
  </si>
  <si>
    <t>P7R1-HIZ0</t>
  </si>
  <si>
    <t>Barrera radó làm.bitum.betum aditivat ac.plàstic p/2 caresLA-30-AL+arm.alum.gof., g&gt;= 2mm coef dif. gas radó &lt;= 10^-13m2/s, col.</t>
  </si>
  <si>
    <t>Barrera front al gas radó amb làmina bituminosa de betum aditivat amb acabat plàstic per les dues cares LA-30-AL amb armadura d'alumini gofrat, de gruix mes gran a 2 mm, amb coeficient de difusió front al gas radó menor o igual a 10^-13 m2/s, col·locada no adherida sobre superfície horitzontal. Inclòs segellat perimetral i dels passos d'instal·lacions i de sanejament. Inclòs medició posterior.</t>
  </si>
  <si>
    <t>Total P7R1-HIZ0</t>
  </si>
  <si>
    <t>K7C96514</t>
  </si>
  <si>
    <t>Aïllam.lamel·la MW-roca,dens.=106 a 115kg/m3,g=50mm,R&gt;=1,25m2·K/W,imprim.col.fix.mecàniques</t>
  </si>
  <si>
    <t>Aïllament amb lamel·la de llana mineral de roca, segons UNE-EN 13162, de densitat 106 a 115 kg/m3 i 50 mm de gruix, amb una conductivitat tèrmica &lt;= 0.04 W/(m·K), resistència tèrmica &gt;= 1,25 m2·K/W, amb imprimació, col·locat amb fixacions mecàniques</t>
  </si>
  <si>
    <t>NAU FAÇANA LATERAL</t>
  </si>
  <si>
    <t>FAÇANA PLAÇA</t>
  </si>
  <si>
    <t>Total K7C96514</t>
  </si>
  <si>
    <t>K7C2EA64</t>
  </si>
  <si>
    <t>Aïllam.planxa XPS,g=100mm,resist.compress.&gt;= 300kPa,res.tèrmica=2.941-2,703m2·K/W,superf.acanal.,cantell encadellat,col.fix.mecà</t>
  </si>
  <si>
    <t>Aïllament de planxa de poliestirè extruït (XPS), de 100 mm de gruix, resistència a compressió &gt;= 300 kPa, resistència tèrmica entre 2.941 i 2,703 m2·K/W, amb la superfície acanalada i cantell encadellat, col·locada amb fixacions mecàniques</t>
  </si>
  <si>
    <t>Coberta magatzem</t>
  </si>
  <si>
    <t>Total K7C2EA64</t>
  </si>
  <si>
    <t>K7119D85_a</t>
  </si>
  <si>
    <t>Membrana PA-6 4,1kg/m2,d'una làminaLBM(APP)-40-FV-100g/m2,adh.calent</t>
  </si>
  <si>
    <t>Membrana per a impermeabilització de cobertes PA-6 segons UNE 104402 de 4,1 kg/m2 d'una làmina de betum asfàltic modificat LBM (APP)-40-FV amb armadura de feltre de fibra de vidre de 100 g/m2, adherida en calent, prèvia imprimació, inclòs formació de regata a mur perimetral.</t>
  </si>
  <si>
    <t>canals laterals coberta nau</t>
  </si>
  <si>
    <t>Total K7119D85_a</t>
  </si>
  <si>
    <t>K8B11A05</t>
  </si>
  <si>
    <t>Hidrof.param.vert.ext.,protector hidròfug</t>
  </si>
  <si>
    <t>Hidrofugat de parament vertical exterior amb protector hidròfug</t>
  </si>
  <si>
    <t>SÒCOLS</t>
  </si>
  <si>
    <t>Façana carrer Major</t>
  </si>
  <si>
    <t>Raval Sant Pere</t>
  </si>
  <si>
    <t>Total K8B11A05</t>
  </si>
  <si>
    <t>ES06.01</t>
  </si>
  <si>
    <t>Pintura intumescent R-90</t>
  </si>
  <si>
    <t>Protecció passiva contra incendis d'estructura metàl·lica, mitjançant l'aplicació de pintura intumescent, fins aconseguir una resistència al foc de 90 minuts. Gruix a definir per la DIrecció Facultativa per a una capacitat portant al foc R 90.</t>
  </si>
  <si>
    <t>Bigues fusta magatzem</t>
  </si>
  <si>
    <t>Total ES06.01</t>
  </si>
  <si>
    <t>Total 05</t>
  </si>
  <si>
    <t>06</t>
  </si>
  <si>
    <t>Revestiments</t>
  </si>
  <si>
    <t>06.01</t>
  </si>
  <si>
    <t>Arrebossats i enguixats</t>
  </si>
  <si>
    <t>K81126L2</t>
  </si>
  <si>
    <t>Arrebossat bona vista,vert.ext.,h&gt;3m,morter calç GP,CSIV-W0,remolinat</t>
  </si>
  <si>
    <t>Arrebossat a bona vista sobre parament vertical exterior, a més de 3,00 m d'alçària, amb morter de calç per a ús corrent (GP), de designació CSIV-W0, segons UNE-EN 998-1, remolinat</t>
  </si>
  <si>
    <t>Total K81126L2</t>
  </si>
  <si>
    <t>K81126L2_a1</t>
  </si>
  <si>
    <t>Arrebossat bona vista,vert.ext.,h&gt;3m,morter calç GP,CSIV-W0,remolinat crema</t>
  </si>
  <si>
    <t>Arrebossat a bona vista sobre parament vertical exterior, a més de 3,00 m d'alçària, amb morter de calç per a ús corrent (GP), de designació CSIV-W0, segons UNE-EN 998-1, remolinat. Base i acabat color crema/beix a escollir per la propietat i la DF</t>
  </si>
  <si>
    <t>Total K81126L2_a1</t>
  </si>
  <si>
    <t>K81135C2</t>
  </si>
  <si>
    <t>Arrebossat reglejat,vert.ext.,h&lt;3m,morter mixt 1:2:10,remolinat</t>
  </si>
  <si>
    <t>Arrebossat reglejat sobre parament vertical exterior, a 3,00 m d'alçària, com a màxim, amb morter mixt 1:2:10, remolinat</t>
  </si>
  <si>
    <t>Paret cobert</t>
  </si>
  <si>
    <t>Total K81135C2</t>
  </si>
  <si>
    <t>K8122112</t>
  </si>
  <si>
    <t>Enguixat reglejat,vert.int.h&lt;3m,B1,lliscat C6</t>
  </si>
  <si>
    <t>Enguixat reglejat sobre parament vertical interior, a 3,00 m d'alçària, com a màxim, amb guix B1, acabat lliscat amb guix C6 segons la norma UNE-EN 13279-1</t>
  </si>
  <si>
    <t>Paret cobert VO</t>
  </si>
  <si>
    <t>Total K8122112</t>
  </si>
  <si>
    <t>K8122312_a</t>
  </si>
  <si>
    <t>Revestiment de guix en forjat</t>
  </si>
  <si>
    <t>Protecció passiva contra incendis en forjat undireccional de biguetes prefabricades i entrebigat ceràmic, mitjançant revestiment de guix o de morter continu.</t>
  </si>
  <si>
    <t>Total K8122312_a</t>
  </si>
  <si>
    <t>P87C-HKUQ</t>
  </si>
  <si>
    <t>Rejuntat de junts param.vert. paredat,morter calç 1:4,1009, NHL 3,5+colorant,buidat mat.junt.+Cinta adhesiva tipus pintor, a=50</t>
  </si>
  <si>
    <t>Rejuntat de junts de parament vertical de paredat, amb morter de calç 1:4 NHL 3,5 amb colorant, prèvi buidat i neteja del material dels junts i protecció dels junts amb Cinta adhesiva tipus pintor de 50 mm d'amplaria. Color similar a l'original.</t>
  </si>
  <si>
    <t>Interior</t>
  </si>
  <si>
    <t>Exterior</t>
  </si>
  <si>
    <t>Total P87C-HKUQ</t>
  </si>
  <si>
    <t>Total 06.01</t>
  </si>
  <si>
    <t>06.02</t>
  </si>
  <si>
    <t>Enrajolats i aplacats</t>
  </si>
  <si>
    <t>K82C1N2K</t>
  </si>
  <si>
    <t>Enrajolat vert.int.,h&lt;= 3m,rajola gres porcell.premsat polit,rectang/quadr. 6 a 15 peces/m2,preu mitjà,col.adhes.rajola C2,beura</t>
  </si>
  <si>
    <t>Enrajolat de parament vertical interior a una alçària &lt;= 3 m amb rajola de gres porcellànic premsat polit de forma rectangular o quadrada, de 6 a 15 peces/m2, preu mitjà, grup BIa (UNE-EN 14411), col·locades amb adhesiu per a rajola ceràmica C2 (UNE-EN 12004) i rejuntat amb beurada CG2 (UNE-EN 13888)</t>
  </si>
  <si>
    <t>Bany adaptat</t>
  </si>
  <si>
    <t>Total K82C1N2K</t>
  </si>
  <si>
    <t>E865U231-a</t>
  </si>
  <si>
    <t>Revestiment vertical tauler aglomerat DA ignífug,acabat melamina,2cares,g=19mm,adherit sobre llistons</t>
  </si>
  <si>
    <t>Revestiment de parament vertical amb tauler aglomerat de fibres de fusta i resines sintètiques d'alta densitat, ignífug, acabat amb melamina a les 1 cares, de 19 mm de gruix, col·locat adherit, sobre llistons amb reacció al foc B-s2,d0. Inclòs cantejats i remats, i portes practicables per a instal·lacions.</t>
  </si>
  <si>
    <t>DISTRIBUÏDOR</t>
  </si>
  <si>
    <t>Total E865U231-a</t>
  </si>
  <si>
    <t>P83Z1-4291</t>
  </si>
  <si>
    <t>Perfileria planxa acer galv.,vert.,ampl.=75 a 85 mm,/40cm,fix.mec.</t>
  </si>
  <si>
    <t>Perfileria de planxa d'acer galvanitzat, en paraments verticals amb perfils entre 75 a 85 mm d'amplària, col·locats cada 40 cm, amb fixacions mecàniques</t>
  </si>
  <si>
    <t>Total P83Z1-4291</t>
  </si>
  <si>
    <t>Total 06.02</t>
  </si>
  <si>
    <t>06.03</t>
  </si>
  <si>
    <t>Cels rasos</t>
  </si>
  <si>
    <t>K8447300_a</t>
  </si>
  <si>
    <t>Cel ras,placa guix lamin.,H,g=12,5mm,vora afinada+mestres c/400mm</t>
  </si>
  <si>
    <t>Cel ras de placa de guix laminat hidròfuga (H) i gruix 12,5 mm, amb vora afinada (BA), segons la norma UNE-EN 520, amb perfileria de mestres fixades directament al sostre col·locades cada 400 mm, per a una alçària de cel ras de 4 m com a màxim, horitzontal o inclinat, segons sostre o coberta.</t>
  </si>
  <si>
    <t>Bany i pas</t>
  </si>
  <si>
    <t>Total K8447300_a</t>
  </si>
  <si>
    <t>E84ZG1D0</t>
  </si>
  <si>
    <t>Registre cel ras guix lam. portella 50x50cm2,marc alumini+fulla PGL (H),g=30mm,col.perf.acer galv.</t>
  </si>
  <si>
    <t>Registre per a cel ras de plaques de guix laminat format per portella de 50x50 cm2 amb marc d'alumini i fulla de placa guix laminat hidròfuga (H) amb un gruix total de 30 mm com a màxim, tanca de pressió i dispositiu de retenció, col·locat amb perfileria d'acer galvanitzat</t>
  </si>
  <si>
    <t>Total 06.03</t>
  </si>
  <si>
    <t>06.04</t>
  </si>
  <si>
    <t>Pintats</t>
  </si>
  <si>
    <t>K89BDDJ0</t>
  </si>
  <si>
    <t>Freg.+netej.+repint. barana fosa,barrots a 12cm,pintura part.met.,2capes imprimació antioxidant,2capes acabat</t>
  </si>
  <si>
    <t>Fregat d'òxid, neteja i repintat de barana de fosa amb barrots a 12 cm de separació, amb pintura de partícules metàl·liques, dues capes d'imprimació antioxidant i dues capes d'acabat</t>
  </si>
  <si>
    <t>Barana Finestra FE-08</t>
  </si>
  <si>
    <t>Total K89BDDJ0</t>
  </si>
  <si>
    <t>K89B5DJ0</t>
  </si>
  <si>
    <t>Pintat barana/reixa acer barrots sep.10cm,pintura part.met.,2imprimació antioxidant+2acab.</t>
  </si>
  <si>
    <t>Pintat de barana i reixa d'acer de barrots separats 10 cm, amb pintura de partícules metàl·liques, amb dues capes d'imprimació antioxidant i 2 d'acabat</t>
  </si>
  <si>
    <t>Finestra FE-08</t>
  </si>
  <si>
    <t>Total K89B5DJ0</t>
  </si>
  <si>
    <t>K894B0M2</t>
  </si>
  <si>
    <t>Pintat biga acer pintura epoxi,2imprim.epoxi +acab.</t>
  </si>
  <si>
    <t>Pintat de biga d'un sol perfil d'acer amb pintura epoxi, amb dues capes d'imprimació epoxi i dues d'acabat. Inclòs raspat i sanejament biga actual.</t>
  </si>
  <si>
    <t>Biga magatzem vo</t>
  </si>
  <si>
    <t>Total K894B0M2</t>
  </si>
  <si>
    <t>K8989240_a</t>
  </si>
  <si>
    <t>Pintat vert. int.,pintura plàstica,llis,1fons+2acab.</t>
  </si>
  <si>
    <t>Pintat de parament vertical interior de cartró-guix, amb pintura plàstica amb acabat llis, amb una capa de fons diluïda i dues d'acabat. Inclòs lijar pladur, acondicionar la base, protecció de paviment i paraments, encintar i part proporcional de mitjans auxiliars.</t>
  </si>
  <si>
    <t>Laterals</t>
  </si>
  <si>
    <t>Fons</t>
  </si>
  <si>
    <t>Total K8989240_a</t>
  </si>
  <si>
    <t>K898A240_a</t>
  </si>
  <si>
    <t>Pintat horitz. inclinat int.,pintura plàstica,llis,1fons+2acab.</t>
  </si>
  <si>
    <t>Pintat de parament horitzontal, inclinat, amb pintura plàstica amb acabat llis, amb una capa de fons diluïda i dues d'acabat. Inclòs lijar pladur, acondicionar la base, protecció de bigues i encavallades, paviment i paraments i encintar, encintar i part proporcional de mitjans auxiliars.</t>
  </si>
  <si>
    <t>Total K898A240_a</t>
  </si>
  <si>
    <t>P894-4V9L_A</t>
  </si>
  <si>
    <t>Pintat peces acer planxa,esmalt poliuretà,2imprimació antioxidant+2acab.</t>
  </si>
  <si>
    <t>Pintat de barana i reixa d'acer de planxa, amb esmalt de poliuretà, amb dues capes d'imprimació antioxidant i 2 d'acabat</t>
  </si>
  <si>
    <t>Total P894-4V9L_A</t>
  </si>
  <si>
    <t>K89ABBJ0</t>
  </si>
  <si>
    <t>Pintat porta acer,esmalt sint.,+2 antioxidant +2acabat</t>
  </si>
  <si>
    <t>Pintat de portes cegues d'acer, amb esmalt sintètic, amb dues capes d'imprimació antioxidant i dues d'acabat</t>
  </si>
  <si>
    <t>Porta RF</t>
  </si>
  <si>
    <t>Total K89ABBJ0</t>
  </si>
  <si>
    <t>P874-4UC1</t>
  </si>
  <si>
    <t>Neteja parament morter,raig ag.desion.pres. fins a 2 bar, SANEART o KF-12</t>
  </si>
  <si>
    <t>Neteja de parament de morter, amb raig d'aigua desionitzada a pressió, fins a 2 bar amb Saneart, KF-12 o similar</t>
  </si>
  <si>
    <t>FAÇANA POSTERIOR RAVAL ST PERE</t>
  </si>
  <si>
    <t>Total P874-4UC1</t>
  </si>
  <si>
    <t>P89H-HE8C</t>
  </si>
  <si>
    <t>Pintat vert. ext. ciment,pintura silicat,llis,imprimació fixadora KF-7+2acab.</t>
  </si>
  <si>
    <t>Pintat de parament vertical exterior de ciment, amb pintura al silicat amb acabat llis, i pigments, amb una capa d'imprimació fixadora KF-7 o similar i dues d'acabatSilicalith o similar</t>
  </si>
  <si>
    <t>Total P89H-HE8C</t>
  </si>
  <si>
    <t>Total 06.04</t>
  </si>
  <si>
    <t>06.05</t>
  </si>
  <si>
    <t>Brancals, coronaments, escopidors i llindes</t>
  </si>
  <si>
    <t>P8JD-607K</t>
  </si>
  <si>
    <t>Repar.junt.coron. ceràm. paret g=15cm,arrenc.+net.+segell. junts massilla silicona neut.,imprim.prèv.segell.</t>
  </si>
  <si>
    <t>Reparació de junts de coronament de ceràmica d'acabat fi color vermell de paret de 15 cm de gruix, amb arrencada, neteja i nou segellat de junts amb massilla de silicona neutra, aplicada amb pistola manual, i imprimació prèvia per a segellats</t>
  </si>
  <si>
    <t>Total P8JD-607K</t>
  </si>
  <si>
    <t>K8K1D14K</t>
  </si>
  <si>
    <t>Escopidor ampl.=29cm,raj.fina,col.vermell,trencaaig.,mort.1:2:10</t>
  </si>
  <si>
    <t>Escopidor de 29 cm d'amplària, amb rajola ceràmica fina, de color vermell, amb trencaaigües, col·locada amb morter mixt 1:2:10</t>
  </si>
  <si>
    <t>FE-10 Finestra magatzem</t>
  </si>
  <si>
    <t>Total K8K1D14K</t>
  </si>
  <si>
    <t>E8K454DK</t>
  </si>
  <si>
    <t>Escopidor ampl.=50cm,pedra calcària nacio.,buixardada,preu alt,g=30mm,forat.+4arest.v.,col.morter 1:2:10</t>
  </si>
  <si>
    <t>Escopidor de 50 cm, amb peça de pedra calcària nacional de la sènia, amb una cara buixardada, preu alt, de 30 mm de gruix amb forats per a fixacions i aresta viva a les quatre vores, col·locat amb morter mixt 1:2:10</t>
  </si>
  <si>
    <t>Porta lateral FE-07</t>
  </si>
  <si>
    <t>Total E8K454DK</t>
  </si>
  <si>
    <t>E8MAU051_a</t>
  </si>
  <si>
    <t>Formació contorn d'obertura (brancal+escopidor+llinda) planxa acer .g=5mm, col.</t>
  </si>
  <si>
    <t>Formació de contorn d'obertura (brancals, escopidors i llinda corbada) amb planxa acer de 5 mm de gruix i fins a 40 cm d'amplada, amb 3 plecs, formant goteró, col.locada amb fixacions mecàniques, varilles amb resina epoxi a obra i segellat amb massilla de silicona de monocomponent. Inclòs trencaaigües a llinda corbada i ampit, ancoratges a obra amb fixacions mecàniques, varilles amb resina epoxi a obra. Acabat pintat d'estructura d'acer galvanitzat a l'esmalt sintètic, amb dues capes d'imprimació fosfatant i dues d'acabat</t>
  </si>
  <si>
    <t>-LLINDES:</t>
  </si>
  <si>
    <t>- ESCOPIDORS AMPITS:</t>
  </si>
  <si>
    <t>-BRANCALS.</t>
  </si>
  <si>
    <t>2</t>
  </si>
  <si>
    <t>Total E8MAU051_a</t>
  </si>
  <si>
    <t>P8KC-I171</t>
  </si>
  <si>
    <t>Remat plan.acer pl. Galv.+prelac. G=0,8mm, desenv.&lt;30cm 5 plecs, p/escopidor col.fix.mec+segellat</t>
  </si>
  <si>
    <t>Remat de planxa d'acer plegada amb acabat galvanitzat i prelacat, de 0,8 mm de gruix, 30 cm de desenvolupament, com a màxim, amb 5 plecs, per a escopidor, col·locat amb fixacions mecàniques, i segellat</t>
  </si>
  <si>
    <t>Total P8KC-I171</t>
  </si>
  <si>
    <t>P8KC-I87R</t>
  </si>
  <si>
    <t>Remat plan.acer pl. Galv.+prelac. G=0,8mm, desenv.&lt;40cm 5 plecs, p/escopidor col.fix.mec+segellat</t>
  </si>
  <si>
    <t>Remat de planxa d'acer plegada amb acabat galvanitzat i prelacat, de 0,8 mm de gruix, 40 cm de desenvolupament, com a màxim, amb 5 plecs, per a escopidor, col·locat amb fixacions mecàniques, i segellat</t>
  </si>
  <si>
    <t>Total P8KC-I87R</t>
  </si>
  <si>
    <t>P8KC-I86J</t>
  </si>
  <si>
    <t>Remat plan.acer pl. Galv.+prelac. G=0,8mm, desenv.&lt;60cm 5 plecs, p/escopidor col.fix.mec+segellat</t>
  </si>
  <si>
    <t>Remat de planxa d'acer plegada amb acabat galvanitzat i prelacat, de 0,8 mm de gruix, 60 cm de desenvolupament, com a màxim, amb 5 plecs, per a escopidor, col·locat amb fixacions mecàniques, i segellat</t>
  </si>
  <si>
    <t>MURALLA</t>
  </si>
  <si>
    <t>Total P8KC-I86J</t>
  </si>
  <si>
    <t>Total 06.05</t>
  </si>
  <si>
    <t>Total 06</t>
  </si>
  <si>
    <t>07</t>
  </si>
  <si>
    <t>Paviments</t>
  </si>
  <si>
    <t>K9234B91</t>
  </si>
  <si>
    <t>Subbase,g=15cm,grava pedra calc.50 a 70mm,estesa+picon.</t>
  </si>
  <si>
    <t>Subbase de 15 cm de gruix de grava de pedrera de pedra calcària, de 50 a 70 mm, amb estesa i piconatge del material</t>
  </si>
  <si>
    <t>Tapiat Fossa</t>
  </si>
  <si>
    <t>Total K9234B91</t>
  </si>
  <si>
    <t>ES04.05_a</t>
  </si>
  <si>
    <t>H.ARM. HA-30/B/20/XC3 en solera</t>
  </si>
  <si>
    <t>Formació de solera de formigó de 15 cm. d'espessor, executada amb formigó HA-30/B/20/XC3, abocada per qualsevol mitjà, vibrat, reglejat, arrencat, col·locació, transport i armat amb doble malla #Ø8/20-20, p.p. de formació de taló, de juntes de dilatació, retracció, construcció i trobades amb paraments verticals, serrat de les mateixes i remolinat, i/p.p de làmina de polietilè per impermeabilització entre l'encaixat i el formigó i feltre geotèxtil entre l'encaixat i el terreny, i/ p.p de poliestirè per a rematada de juntes, i/encaixat de pedra calcària 40/80 de 20 cm. de gruix, estès i compactat amb pisó, sobre base de terreny compactat. Encofrat i desencofrat en cas necessari i tots els mitjans necessaris per a la perfecta execució daquests treballs. 
Totalment acabada i rematada segons plànols. Segons NTE-RSS, CE, CTE i indicacions de la D.F. 
Mesurada la superfície teòrica segons plànols en veritable magnitud.</t>
  </si>
  <si>
    <t>Total ES04.05_a</t>
  </si>
  <si>
    <t>K7B111A0</t>
  </si>
  <si>
    <t>Geotèxtil feltre PP no teix. lligat mecàn.,100-110g/m2,s/adh.</t>
  </si>
  <si>
    <t>Geotèxtil format per feltre de polipropilè no teixit lligat mecànicament de 100 a 110 g/m2, col·locat sense adherir</t>
  </si>
  <si>
    <t>Tapiat fossa</t>
  </si>
  <si>
    <t>Total K7B111A0</t>
  </si>
  <si>
    <t>K93AK116</t>
  </si>
  <si>
    <t>Recrescuda i anivellament del suport de 40 mm de gruix, amb pasta autoanivellant de ciment tipus CT-C12-F3 segons UNE-EN 13813,</t>
  </si>
  <si>
    <t>Recrescuda i anivellament del suport de 40 mm de gruix, amb pasta autoanivellant de ciment tipus CT-C12-F3 segons UNE-EN 13813, aplicada mitjançant bombeig</t>
  </si>
  <si>
    <t>Total K93AK116</t>
  </si>
  <si>
    <t>E9DC1K13_a</t>
  </si>
  <si>
    <t>Paviment int.rajola gres porcell.premsat polit,rectang/quadr. 1 a 5 peces/m2,preu mitjàadhes.rajola C3,beurada CG1</t>
  </si>
  <si>
    <t>Paviment interior, de rajola de gres porcellànic premsat polit de forma rectangular o quadrada, d'1 a 5 peces/m2, preu mitjà, grup BIa (UNE-EN 14411), col·locades amb adhesiu per a rajola ceràmica CLASSE 3 (UNE-EN 12004) i rejuntat amb beurada CG1 (UNE-EN 13888). Color gris o taupe, a escollir per la propietat i la DF.</t>
  </si>
  <si>
    <t>Escales magatzem</t>
  </si>
  <si>
    <t>Total E9DC1K13_a</t>
  </si>
  <si>
    <t>P9U6-J0J2_a</t>
  </si>
  <si>
    <t>Sòcol alumini lacat COLOR ral,g=1,4mm,desenv=15cm,tacs exp.+cargols</t>
  </si>
  <si>
    <t>Sòcol de planxa  d'alumini lacat, color RAL, plegat en forma de "U", d'1,4 mm de gruix, i desenvolupament 15 cm, col·locat amb tacs d'expansió i cargols</t>
  </si>
  <si>
    <t>NAU Lateral</t>
  </si>
  <si>
    <t>Total P9U6-J0J2_a</t>
  </si>
  <si>
    <t>P9Z8-8D2Y_a</t>
  </si>
  <si>
    <t>Pintat pavim.form.,2 c.Vernis de poliuretà base aigua de dos components mat</t>
  </si>
  <si>
    <t>Pintat de paviment de formigó amb 2 capes de Vernis de poliuretà base aigua de dos components mat. Inclòs neteja solera existent.</t>
  </si>
  <si>
    <t>nau</t>
  </si>
  <si>
    <t>Total P9Z8-8D2Y_a</t>
  </si>
  <si>
    <t>Total 07</t>
  </si>
  <si>
    <t>08</t>
  </si>
  <si>
    <t>Tancaments i division practicables</t>
  </si>
  <si>
    <t>08.01_</t>
  </si>
  <si>
    <t>Tancaments de PVC exteriors</t>
  </si>
  <si>
    <t>PAJ4-CE6X_a</t>
  </si>
  <si>
    <t>Subst.finestra,p/finestra PVC,1oscilob.,105x105cm,classif.4 9A C5,s/persiana,col.,vidre aïlla.,incolora 6/12/4+4incolor</t>
  </si>
  <si>
    <t>Substitució de finestra de 105x105 cm, amb finestra de PVC no plastificat, col·locada sobre bastiment de base, amb una fulla oscilobatent, per a un buit d'obra aproximat de 105x105 cm, classificació mínima 4 de permeabilitat a l'aire segons UNE-EN 12207, classificació mínima 9A d'estanquitat a l'aigua segons UNE-EN 12208 i classificació mínima C5 de resistència al vent segons UNE-EN 12210, sense persiana, vidre aïllant laminat de lluna incolora de 6 mm de gruix, cambra d'aire de 12 mm i lluna de 4+4 mm de gruix incolora, col·locat amb llistó de vidre sobre fusta, acer o alumini.</t>
  </si>
  <si>
    <t>FE-10 Pati</t>
  </si>
  <si>
    <t>Total PAJ4-CE6X_a</t>
  </si>
  <si>
    <t>PAJ1-8082</t>
  </si>
  <si>
    <t>Finestra PVC,1oscilob.,60x35cm,classif.3 8A C3,s/persiana,col.,vidre aïlla.,incolora 6/12/4+4incolor</t>
  </si>
  <si>
    <t>Finestra de PVC no plastificat, col·locada sobre bastiment de base, amb una fulla oscilobatent, per a un buit d'obra aproximat de 60x35 cm, classificació mínima 3 de permeabilitat a l'aire segons UNE-EN 12207, classificació mínima 8A d'estanquitat a l'aigua segons UNE-EN 12208 i classificació mínima C3 de resistència al vent segons UNE-EN 12210, sense persiana, vidre aïllant laminat de lluna incolora de 6 mm de gruix, cambra d'aire de 12 mm i lluna de 4+4 mm de gruix incolora, col·locat amb llistó de vidre sobre fusta, acer o alumini.</t>
  </si>
  <si>
    <t>fe-08</t>
  </si>
  <si>
    <t>Total PAJ1-8082</t>
  </si>
  <si>
    <t>Total 08.01_</t>
  </si>
  <si>
    <t>08.03</t>
  </si>
  <si>
    <t>Tancaments d'acer</t>
  </si>
  <si>
    <t>KASA71P7</t>
  </si>
  <si>
    <t>Porta tallaf.,metàl.,EI2-C 60,1bat.,90x210cm,preu alt,finest.col.</t>
  </si>
  <si>
    <t>Porta tallafocs metàl·lica, EI2-C 60, una fulla batent, per a una llum de 90x210 cm, preu alt amb finestreta, col·locada</t>
  </si>
  <si>
    <t>Total 08.03</t>
  </si>
  <si>
    <t>08.04</t>
  </si>
  <si>
    <t>Tancaments interiors de fusta</t>
  </si>
  <si>
    <t>08.05.02</t>
  </si>
  <si>
    <t>Fulla p/porta corr. llum pas 90x210 cm, galze p/vidr.DM lacat RAL ferratges preu mitjà+folrrat bast.base</t>
  </si>
  <si>
    <t>Fulla per a porta corredissa encastada amb una llum de pas de 90x210 cm, amb DM lacada color blanc, ferratges de preu mitjà, comdemna, tirador i folrat del bastiment i tapajunts.</t>
  </si>
  <si>
    <t>Fi-02 Bany</t>
  </si>
  <si>
    <t>Fi-01 Distribuidor</t>
  </si>
  <si>
    <t>Total 08.05.02</t>
  </si>
  <si>
    <t>EAND1940</t>
  </si>
  <si>
    <t>Caixa corred.enc. 1 fulla 90x210cm acabat guix lam.</t>
  </si>
  <si>
    <t>Caixa i bastiment de base per a porta corredissa encastada d'acer galvanitzat, d'1 fulla de 90x 210 cm de llum de pas, per a acabat amb plaques de guix laminat, muntada</t>
  </si>
  <si>
    <t>Total EAND1940</t>
  </si>
  <si>
    <t>PAZ2-BTIW</t>
  </si>
  <si>
    <t>Ferramenta p/portes corred. guia acer galv. l=2m, pes porta &lt;=40kg, munt.</t>
  </si>
  <si>
    <t>Ferramenta per a portes corredisses composada per guia d'acer galvanitzat de 2 m, llarg, per a una porta de pes màxim de 40 kg, 2 carros per a suspensió de la porta, topalls retenedors, peça de guiat inferior i elements de fixació, muntada als paraments de suport i a la porta</t>
  </si>
  <si>
    <t>Fi-01 Distribuïdor</t>
  </si>
  <si>
    <t>Total PAZ2-BTIW</t>
  </si>
  <si>
    <t>Total 08.04</t>
  </si>
  <si>
    <t>Total 08</t>
  </si>
  <si>
    <t>09</t>
  </si>
  <si>
    <t>Protecció i senyalització</t>
  </si>
  <si>
    <t>EEKN1DB0_a</t>
  </si>
  <si>
    <t>Reixeta intempèrie alum.anod.plat.+malla,200x200mm,aletes Z,fix.bast.</t>
  </si>
  <si>
    <t>Reixa d'intempèrie d'aletes horitzontals d'alumini anoditzat platejat i reixeta de malla metàl·lica, de 200x200
 mm, aletes en Z i fixada al bastiment</t>
  </si>
  <si>
    <t>EEKN1KG0_a</t>
  </si>
  <si>
    <t>Reixeta intempèrie alum.anod.plat.+malla,600x900mm,aletes Z,fix.bast.</t>
  </si>
  <si>
    <t>Reixa d'intempèrie d'aletes horitzontals d'alumini anoditzat platejat i reixeta de malla metàl·lica, de 600x900 mm, aletes en Z i fixada al bastiment</t>
  </si>
  <si>
    <t>ERST9824_a</t>
  </si>
  <si>
    <t>Compra i col.locació de senyalètica per a tot l’edifici segons detall de la documentació gràfica, totalment col.locada.</t>
  </si>
  <si>
    <t>Compra i col.locació de senyalètica per a tot l’edifici segons detall de la documentació gràfica, totalment col.locada. Inclòs vinil per a vidrieres ampliació amb el perfil de la Mola de Colldejou i el poble. A definir per la propietat i la DF.</t>
  </si>
  <si>
    <t>ERST9824_a3</t>
  </si>
  <si>
    <t>Subminist i col.locació de lletres petites a façana de ferro a tall laser detall de la documentació gràfica,totalment col.locada</t>
  </si>
  <si>
    <t>Subministre i col.locació de lletres petites a façana, de ferro, a tall laser, de 20 a 30cm d'alçària, amb varilles per a anclatge a paret amb resina epoxi, separades 5 cm de paret, amb acabat pintat amb 2 capes d'emprimació antioxidant i 2 capes d'esmalt sintètic. Segons la documentació gràfica i detalls a l'obra, totalment col.locada.</t>
  </si>
  <si>
    <t>L ' ESCORXADOR</t>
  </si>
  <si>
    <t>Total ERST9824_a3</t>
  </si>
  <si>
    <t>Total 09</t>
  </si>
  <si>
    <t>10</t>
  </si>
  <si>
    <t>Instal·lacions</t>
  </si>
  <si>
    <t>INS-01.01</t>
  </si>
  <si>
    <t xml:space="preserve"> SANEJANENT</t>
  </si>
  <si>
    <t>PD781-WBP8_a</t>
  </si>
  <si>
    <t>PD1A-F121</t>
  </si>
  <si>
    <t>Desg.ap.sanitari tub PVC-U,paret massissa,àrea aplicació B,DN=40mm</t>
  </si>
  <si>
    <t>Desguàs d'aparell sanitari amb tub de PVC-U de paret massissa, àrea d'aplicació B segons norma UNE-EN 1329-1, classe de reacció al foc B-s1, d0 segons norma UNE-EN 13501-1, de DN 40 mm, fins a baixant, caixa o clavegueró
Criteri d'amidament: m de llargària amidada segons les especificacions de la DT.</t>
  </si>
  <si>
    <t>PJ34-3FOV</t>
  </si>
  <si>
    <t>Desguàs recte p/aigüera,PVC,D=40mm,connec.ramal/sifó PVC</t>
  </si>
  <si>
    <t>Desguàs recte per a aigüera, amb sobreeixidor, tap i cadeneta incorporats, de PVC, de diàmetre 40 mm, connectat a un ramal o a un sifó de PVC
Criteri d'amidament: Unitat de quantitat instal·lada, mesurada segons les especificacions de la DT.</t>
  </si>
  <si>
    <t>PJ38-HJRP</t>
  </si>
  <si>
    <t>Desguàs recte p/lavab.,PVC,D=40mm,connec.ramal/sifó PVC</t>
  </si>
  <si>
    <t>Desguàs recte per a lavabo, amb tap i cadeneta incorporats, de PVC, de diàmetre 40 mm, connectat a un ramal o a un sifó de PVC
Criteri d'amidament: Unitat de quantitat instal·lada, mesurada segons les especificacions de la DT.</t>
  </si>
  <si>
    <t>PJ3F-3FQH</t>
  </si>
  <si>
    <t>Sifó botella p/1pica,PVC,D=40mm,connec.ramal PVC</t>
  </si>
  <si>
    <t>Sifó de botella per a aigüera d'una pica, de PVC, de diàmetre 40 mm, connectat a un ramal de PVC
Criteri d'amidament: Unitat de quantitat instal·lada, mesurada segons les especificacions de la DT.</t>
  </si>
  <si>
    <t>PJ3I-3EHK</t>
  </si>
  <si>
    <t>Sifó botella p/p/lavab.,PVC,D=40mm,connec.ramal PVC</t>
  </si>
  <si>
    <t>Sifó de botella per a lavabo, de PVC de diàmetre 40 mm, connectat a un ramal de PVC
Criteri d'amidament: Unitat de quantitat instal·lada, mesurada segons les especificacions de la DT.</t>
  </si>
  <si>
    <t>PD19-49LO</t>
  </si>
  <si>
    <t>Desg.ap.sanitari tub polipropilè paret tricapa,evacua.insonoritz.,DN=110mm,junt elàstic</t>
  </si>
  <si>
    <t>Desguàs d'aparell sanitari amb tub de polipropilè de paret tricapa per a evacuació insonoritzada, segons norma UNE-EN 1451-1, de DN 110 mm, classe de reacció al foc B-s1, d0 segons norma UNE-EN 13501-1, junt elàstic, fins a baixant, caixa o clavegueró</t>
  </si>
  <si>
    <t>ICN018010000</t>
  </si>
  <si>
    <t>Red de evacuación de condensados.</t>
  </si>
  <si>
    <t>Red de evacuación de condensados, empotrada en la pared, formada por tubo flexible de PVC, de 20 mm de diámetro y 2 mm de espesor, que conecta la unidad de aire acondicionado con la red de pequeña evacuación, la bajante, el colector o el bote sifónico. Incluso, accesorios y piezas especiales colocados mediante unión pegada con adhesivo.
Incluye: Replanteo. Presentación de tubos, accesorios y piezas especiales. Fijación del material auxiliar para montaje y sujeción a la obra. Colocación y fijación de tubos, accesorios y piezas especiales. Realización de pruebas de servicio.
Criterio de medición de proyecto: Longitud medida según documentación gráfica de Proyecto.
Criterio de medición de obra: Se medirá la longitud realmente ejecutada según especificaciones de Proyecto.</t>
  </si>
  <si>
    <t>mt37gru480a</t>
  </si>
  <si>
    <t>U</t>
  </si>
  <si>
    <t>Estació elevadora per a evacuació de condensats, amb dipòsit de 2,65 l, alimentació monofàsica a 230 V, consum de la bomba 75 W,</t>
  </si>
  <si>
    <t>Estació elevadora per a evacuació de condensats, amb dipòsit de 2,65 l, alimentació monofàsica a 230 V, consum de la bomba 75 W, nivell sonor 47 dBA, protecció IP20, cable d'alimentació de 1,7 m amb endoll, cable per a connexió d'alarma de 1,7 m, mànega flexible de descàrrega de 5 m, adaptador d'entrada de 19, 32 i 40 mm de diàmetre i cargols per a col·locació en paret.</t>
  </si>
  <si>
    <t>KD14C531</t>
  </si>
  <si>
    <t>Baixant tub coure unió electrosoldada,DN=80mm G=0,6mm,fix.mec.brides</t>
  </si>
  <si>
    <t>Baixant de tub de xapa de coure amb unió longitudinal electrosoldada, de diàmetre nominal 80 mm i de 0,6 mm de gruix, incloses les peces especials i fixat mecànicament amb brides</t>
  </si>
  <si>
    <t>Total KD14C531</t>
  </si>
  <si>
    <t>PD18-8D50</t>
  </si>
  <si>
    <t>Baixant PVC-U paret massissa,B,DN=110mm,fix.mec.brides</t>
  </si>
  <si>
    <t>Baixant de tub de PVC-U de paret massissa, àrea d'aplicació B segons norma UNE-EN 1329-1, de DN 110 mm, classe de reacció al foc B-s1, d0 segons norma UNE-EN 13501-1, incloses les peces especials i fixat mecànicament amb brides</t>
  </si>
  <si>
    <t>Total PD18-8D50</t>
  </si>
  <si>
    <t>PDKY-HP20</t>
  </si>
  <si>
    <t>Col.bastiment+tapa pericons serv.,costat&lt;= 80 cm</t>
  </si>
  <si>
    <t>Col·locació de bastiment i tapa per a pericons de serveis de costat &lt;= 80 cm</t>
  </si>
  <si>
    <t>Tapa desaigües existents</t>
  </si>
  <si>
    <t>Total PDKY-HP20</t>
  </si>
  <si>
    <t>Total INS-01.01</t>
  </si>
  <si>
    <t>INS-01.02</t>
  </si>
  <si>
    <t xml:space="preserve"> AIGUA</t>
  </si>
  <si>
    <t>PFB6-Z003</t>
  </si>
  <si>
    <t>Nota sobre els capítols de fontaneria</t>
  </si>
  <si>
    <t>Notes els capítols de fontaneria (escomesa i distribució d'aigua, producció d'ACS, sanejament, combustibles, extinció d'incendis)
Totes les partides del capítol inclouen:
· control de la recepció en obra d'equips i materials, control d’execució de la instal·lació i control de la instal·lació acabada, comprovació de funcionament, control de qualitat, posta en marxa
· bancades, estructures de suport i elements antivibradors
· les ajudes de paleteria
Es tindran en compte les següents indicacions:
· tots els materials compatibles amb aigua per al consum humà, tant de tubs, com dipòsits o accessoris
· tots els aparells sanitaris amb sifó
· elements antiariets a la part superior dels muntants
· tubs de fontaneria aeris amb polietilè reticulat
· tubs de fontaneria enterrats amb polietilè d'alta densitat
· tubs de sanejament aeris per gravetat amb PVC
· tubs de sanejament enterrat per gravetat de PVC
· tubs d'extinció d'incendis aeris amb acer negre
· tubs d'extinció d'incendis enterrats amb polietilè d'alta densitat
· suports i unions entre tubs i accessoris, compensació de dilatacions, segons recomanacions del fabricant.
· control de legionel·la en dipòsits i temperatures de producció d'ACS segons projecte
Qualsevol canvi ha de ser aprovats per la DF.</t>
  </si>
  <si>
    <t>PEUC-51AT</t>
  </si>
  <si>
    <t>Purgador automàt.aire,llautó,vert.+vàlvula obt.,D=3/8''</t>
  </si>
  <si>
    <t>Purgador automàtic d'aire, de llautó, per flotador, de posició vertical i vàlvula d'obturació incorporada, amb rosca de 3/8'' de diàmetre, roscat
Criteri d'amidament: Unitat de quantitat instal·lada, mesurada segons les especificacions de la DT.</t>
  </si>
  <si>
    <t>PN38-HDWX</t>
  </si>
  <si>
    <t>Vàlvula bola manual rosca,2peces,pas tot.,llautó,DN=1/2,superf.</t>
  </si>
  <si>
    <t>Vàlvula de bola manual amb rosca, de dues peces amb pas total, de llautó, de diàmetre nominal 1/2 i preu alt, muntada superficialment
Criteri d'amidament: Unitat de quantitat instal·lada, mesurada segons les especificacions de la DT.</t>
  </si>
  <si>
    <t>PJ2Z2-3ECH</t>
  </si>
  <si>
    <t>Enllaç mural,munt.superf.,sortida1/2'',cromat,preu sup.,entrada1/2''</t>
  </si>
  <si>
    <t>Enllaç mural, muntat superficialment, amb sortida roscada de 1/2'' per a maniguets, de llautó cromat, preu superior, amb entrada roscada de 1/2''
Criteri d'amidament: Unitat de quantitat instal·lada, mesurada segons les especificacions de la DT.</t>
  </si>
  <si>
    <t>PJ2Z3-3ECL</t>
  </si>
  <si>
    <t>Maniguet flex.,malla met.,preu mitjà,2unions 1/2''</t>
  </si>
  <si>
    <t>Maniguet flexible, de malla metàl·lica amb ànima interior sintètica, preu mitjà, amb dues unions roscades de 1/2''
Criteri d'amidament: Unitat de quantitat instal·lada, mesurada segons les especificacions de la DT.</t>
  </si>
  <si>
    <t>PFB6-7AJ5</t>
  </si>
  <si>
    <t>Tub poliet.retic.D=16mm,g=1,8mm,sèrie 4 segons UNE-EN ISO 15875-2,connect.pressió,superf.</t>
  </si>
  <si>
    <t>Tub de polietilè reticulat de 16 mm de diàmetre nominal exterior i 1,8 mm de gruix, de la sèrie 4 segons UNE-EN ISO 15875-2, connectat a pressió i col·locat superficialment
Criteri d'amidament: m de llargària instal·lada, amidada segons les especificacions de la DT, entre els eixos dels elements o dels punts per connectar.
Aquest criteri inclou les pèrdues de material per retalls i els empalmaments que s'hagin efectuat.</t>
  </si>
  <si>
    <t>PFB6-7AIB</t>
  </si>
  <si>
    <t>Tub poliet.retic.D=20mm,g=1,9mm,sèrie 5 segons UNE-EN ISO 15875-2,connect.pressió,superf.</t>
  </si>
  <si>
    <t>Tub de polietilè reticulat de 20 mm de diàmetre nominal exterior i 1,9 mm de gruix, de la sèrie 5 segons UNE-EN ISO 15875-2, connectat a pressió i col·locat superficialment
Criteri d'amidament: m de llargària instal·lada, amidada segons les especificacions de la DT, entre els eixos dels elements o dels punts per connectar.
Aquest criteri inclou les pèrdues de material per retalls i els empalmaments que s'hagin efectuat.</t>
  </si>
  <si>
    <t>PFB6-7AID</t>
  </si>
  <si>
    <t>Tub poliet.retic.D=25mm,g=2,3mm,sèrie 5 segons UNE-EN ISO 15875-2,connect.pressió,superf.</t>
  </si>
  <si>
    <t>Tub de polietilè reticulat de 25 mm de diàmetre nominal exterior i 2,3 mm de gruix, de la sèrie 5 segons UNE-EN ISO 15875-2, connectat a pressió i col·locat superficialment
Criteri d'amidament: m de llargària instal·lada, amidada segons les especificacions de la DT, entre els eixos dels elements o dels punts per connectar.
Aquest criteri inclou les pèrdues de material per retalls i els empalmaments que s'hagin efectuat.</t>
  </si>
  <si>
    <t>PFQ0-3LEA</t>
  </si>
  <si>
    <t>Aïllament tèrmic d'escuma elastomèrica per a canonades que transporten fluids a temperatura entre -5</t>
  </si>
  <si>
    <t>Aïllament tèrmic d'escuma elastomèrica per a canonades que transporten fluids a temperatura entre -50°C i 105°C, per a tub de diàmetre exterior 18 mm, de 32 mm de gruix, classe de reacció al foc BL-s2, d0 segons norma UNE-EN 13501-1, amb un factor de resistència a la difusió del vapor d'aigua &gt;= 7000, col·locat superficialment amb grau de dificultat baix
Criteri d'amidament: m de llargària instal·lada, amidada segons les especificacions de la DT, entre els eixos dels elements o dels punts per connectar.
Aquest criteri inclou les pèrdues de material com a conseqüència dels retalls.</t>
  </si>
  <si>
    <t>PFQ0-3LEB</t>
  </si>
  <si>
    <t>Aïllament tèrmic d'escuma elastomèrica per a canonades que transporten fluids a temperatura entre -50°C i 105°C, per a tub de diàmetre exterior 22 mm, de 32 mm de gruix, classe de reacció al foc BL-s2, d0 segons norma UNE-EN 13501-1, amb un factor de resistència a la difusió del vapor d'aigua &gt;= 7000, col·locat superficialment amb grau de dificultat baix
Criteri d'amidament: m de llargària instal·lada, amidada segons les especificacions de la DT, entre els eixos dels elements o dels punts per connectar.
Aquest criteri inclou les pèrdues de material com a conseqüència dels retalls.</t>
  </si>
  <si>
    <t>PFQ0-3LEC</t>
  </si>
  <si>
    <t>Aïllament tèrmic d'escuma elastomèrica per a canonades que transporten fluids a temperatura entre -50°C i 105°C, per a tub de diàmetre exterior 28 mm, de 32 mm de gruix, classe de reacció al foc BL-s2, d0 segons norma UNE-EN 13501-1, amb un factor de resistència a la difusió del vapor d'aigua &gt;= 7000, col·locat superficialment amb grau de dificultat baix
Criteri d'amidament: m de llargària instal·lada, amidada segons les especificacions de la DT, entre els eixos dels elements o dels punts per connectar.
Aquest criteri inclou les pèrdues de material com a conseqüència dels retalls.</t>
  </si>
  <si>
    <t>IFC010</t>
  </si>
  <si>
    <t>Preinstal·lació de comptador per proveïment d'aigua potable.</t>
  </si>
  <si>
    <t>Preinstal·lació de comptador general d'aigua 1/2´´ DN 15 mm, col·locat en fornícula, connectat a la branca d'escomès i al tub d'alimentació, formada per clau de tall general de comporta de llautó fos; aixeta de comprovació; filtre retenidor de residus; vàlvula de retenció de llautó i clau de sortida de comporta de llautó fos. Inclús marc i tapa de ferro colat dúctil per registre i material auxiliar.
Criteri de valoració econòmica: El preu no inclou el comptador d'aigua.
Inclou: Replanteig. Col·locació i fixació d'accessoris i peces especials. Connexionat i comprovació del seu correcte funcionament.
Criteri d'amidament de projecte: Nombre d'unitats previstes, segons documentació gràfica de Projecte.
Criteri de mesura d'obra: Es mesurarà el nombre d'unitats realment executades segons especificacions de Projecte.</t>
  </si>
  <si>
    <t>ICA010</t>
  </si>
  <si>
    <t>Termos elèctric.</t>
  </si>
  <si>
    <t>Termos elèctric per al servei d'A.C.S., mural vertical, resistència blindada, capacitat 50 l, potència 2 kW, de 553 mm d'altura i 450 mm de diàmetre, format per bóta d'acer vitrificat, aïllament d'escuma de poliuretà, ànode de sacrifici de magnesi. Inclús suport i ancoratges de fixació a parament, vàlvula de seguretat antiretorn, claus de tall d'esfera, tirantets flexibles, tant a l'entrada d'aigua com a la sortida. Totalment muntat, connexionat i provat.
Inclou: Replanteig de l'aparell. Fixació en parament mitjançant elements d'ancoratge. Col·locació de l'aparell i accessoris. Connexionat amb les xarxes de conducció d'aigua, elèctrica i de terra. Posada en marxa.
Criteri d'amidament de projecte: Nombre d'unitats previstes, segons documentació gràfica de Projecte.
Criteri de mesura d'obra: Es mesurarà el nombre d'unitats realment executades segons especificacions de Projecte.</t>
  </si>
  <si>
    <t>Total INS-01.02</t>
  </si>
  <si>
    <t>INS-01.03</t>
  </si>
  <si>
    <t xml:space="preserve"> ELECTRICITAT</t>
  </si>
  <si>
    <t>PG1B-DGYG</t>
  </si>
  <si>
    <t>Caixa p/quadre distrib.,plàst.+porta,quatrex18mòduls,munt.superf.</t>
  </si>
  <si>
    <t>Caixa per a quadre de distribució, de plàstic amb porta, per a quatre fileres de divuit mòduls i muntada superficialment</t>
  </si>
  <si>
    <t>PG29-H87R</t>
  </si>
  <si>
    <t>Canal planxa acer galv.,250x28mm,instal·lada</t>
  </si>
  <si>
    <t>Canal de planxa d'acer galvanitzat per a muntatge sota paviment, de 250 mm d'amplada i 28 mm d'alçada, instal·lada</t>
  </si>
  <si>
    <t>PG2N-EUJN</t>
  </si>
  <si>
    <t>Tub flexible corrugat plàstic s/halògens,DN=25mmbaixa emissió fums,2J,320N,2000V,encastat</t>
  </si>
  <si>
    <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encastat</t>
  </si>
  <si>
    <t>PG2N-EUJT</t>
  </si>
  <si>
    <t>Tub flexible corrugat plàstic s/halògens,DN=40mmbaixa emissió fums,2J,320N,2000V,encastat</t>
  </si>
  <si>
    <t>Tub flexible corrugat de plàstic sense halògens, de 40 mm de diàmetre nominal, aïllant i no propagador de la flama, de baixa emissió de fums i sense emissió de gasos tòxics ni corrosius, resistència a l'impacte de 2 J, resistència a compressió de 320 N i una rigidesa dielèctrica de 2000 V, muntat encastat</t>
  </si>
  <si>
    <t>PG2P-6T0C</t>
  </si>
  <si>
    <t>Tub rígid plàstic s/halògens,DN=25mm,impacte=2J,resist.compress.=1250N,unió endollada+munt.superf.</t>
  </si>
  <si>
    <t>Tub rígid de plàstic sense halògens, de 25 mm de diàmetre nominal, aïllant i no propagador de la flama, amb una resistència a l'impacte de 2 J, resistència a compressió de 1250 N i una rigidesa dielèctrica de 2000 V, amb unió endollada i muntat superficialment</t>
  </si>
  <si>
    <t>PG12-DHFJ</t>
  </si>
  <si>
    <t>Caixa deriv.plàstic,120x120mm,prot.IP-40,munt.superf.</t>
  </si>
  <si>
    <t>Caixa de derivació quadrada de plàstic, de 120x120 mm, amb grau de protecció IP-40, muntada superficialment</t>
  </si>
  <si>
    <t>PG13-E30U</t>
  </si>
  <si>
    <t>Caixa deriv.plàstic,100x160mm,prot.IP-40,encastada</t>
  </si>
  <si>
    <t>Caixa de derivació rectangular de plàstic, de 100x160 mm, amb grau de protecció IP-40, encastada</t>
  </si>
  <si>
    <t>PG33-E747</t>
  </si>
  <si>
    <t>Cable 0,6/1 kV RZ1-K (AS), 1x2,5mm2,col.tub</t>
  </si>
  <si>
    <t>Cable amb conductor de coure de tensió assignada0,6/1 kV, de designació RZ1-K (AS), construcció segons norma UNE 21123-4, unipolar, de secció 1x2,5 mm2, amb coberta del cable de poliolefines, classe de reacció al foc Cca-s1b, d1, a1 segons la norma UNE-EN 50575 amb baixa emissió fums, col·locat en tub</t>
  </si>
  <si>
    <t>PG35-HIXS</t>
  </si>
  <si>
    <t>Cable Cu 450/750 V, H07Z1-K (AS) Type 2, 1x1,5mm2, Cca-s1b, d1, a1,col.tub</t>
  </si>
  <si>
    <t>Cable amb conductor de coure de tensió assignada inferior o igual a 450/750 V, de designació H07Z1-K (AS) Type 2, construcció segons norma UNE-EN 50525-3-31, unipolar, de secció 1x1,5 mm2, amb aïllament de poliolefines, classe de reacció al foc Cca-s1b, d1, a1 segons la norma UNE-EN 50575, amb baixa emissió fums, col·locat en tub</t>
  </si>
  <si>
    <t>PG33-E74C</t>
  </si>
  <si>
    <t>Cable 0,6/1 kV RZ1-K (AS), 1x10mm2,col.tub</t>
  </si>
  <si>
    <t>Cable amb conductor de coure de tensió assignada0,6/1 kV, de designació RZ1-K (AS), construcció segons norma UNE 21123-4, unipolar, de secció 1x10 mm2, amb coberta del cable de poliolefines, classe de reacció al foc Cca-s1b, d1, a1 segons la norma UNE-EN 50575 amb baixa emissió fums, col·locat en tub</t>
  </si>
  <si>
    <t>PG33-E74I</t>
  </si>
  <si>
    <t>Cable 0,6/1 kV RZ1-K (AS), 1x35mm2,col.tub</t>
  </si>
  <si>
    <t>Cable amb conductor de coure de tensió assignada0,6/1 kV, de designació RZ1-K (AS), construcció segons norma UNE 21123-4, unipolar, de secció 1x35 mm2, amb coberta del cable de poliolefines, classe de reacció al foc Cca-s1b, d1, a1 segons la norma UNE-EN 50575 amb baixa emissió fums, col·locat en tub</t>
  </si>
  <si>
    <t>PGD4-614M</t>
  </si>
  <si>
    <t>Punt connex.terra pont secc.platina coure,munt.caixa,col.superf.</t>
  </si>
  <si>
    <t>Punt de connexió a terra amb pont seccionador de platina de coure, muntat en caixa estanca i col·locat superficialment</t>
  </si>
  <si>
    <t>PGD1-E3BT</t>
  </si>
  <si>
    <t>Piqueta connex.terra acer,300µm,long.=1500mm,D=14,6mm,clav.terr.</t>
  </si>
  <si>
    <t>Piqueta de connexió a terra d'acer, amb recobriment de coure 300 µm de gruix, de 1500 mm llargària de 14,6 mm de diàmetre, clavada a terra</t>
  </si>
  <si>
    <t>PG4G-9GYL</t>
  </si>
  <si>
    <t>Protector p/sobret.perman.+transit.IGA 25Abipol.(4P),PIA corbaC,tall=6000A,Imàx=15kA,munt.perf.DIN</t>
  </si>
  <si>
    <t>Protector per a sobretensions permanents i transitòries amb IGA integrat d'intensitat nominal 25 A, bipolar (4P), PIA corba C, de poder de tall segons UNE-EN 60898 de 6000 A, intensitat màxima transitòria 15 kA, muntat en perfil DIN</t>
  </si>
  <si>
    <t>PG4B-DWYQ</t>
  </si>
  <si>
    <t>Interruptor dif.cl.AC,gam.terc.,I=40A,(4P),0,3A,fix.select.,4mòd.DIN,munt.perf.DIN</t>
  </si>
  <si>
    <t>Interruptor diferencial de la classe AC, gamma terciari, de 40 A d'intensitat nominal, tetrapolar (4P), de sensibilitat 0,3 A, de desconnexió fix selectiu, amb botó de test incorporat i indicador mecànic de defecte, construït segons les especificacions de la norma UNE-EN 61008-1, de 4 mòduls DIN de 18 mm d'amplària, muntat en perfil DIN</t>
  </si>
  <si>
    <t>PG4B-DWYI</t>
  </si>
  <si>
    <t>Interruptor dif.cl.AC,gam.terc.,I=40A,(4P),0,03A,fix.inst.,4mòd.DIN,munt.perf.DIN</t>
  </si>
  <si>
    <t>Interruptor diferencial de la classe AC, gamma terciari, de 40 A d'intensitat nominal, tetrapolar (4P), de sensibilitat 0,03 A, de desconnexió fix instantani, amb botó de test incorporat i indicador mecànic de defecte, construït segons les especificacions de la norma UNE-EN 61008-1, de 4 mòduls DIN de 18 mm d'amplària, muntat en perfil DIN</t>
  </si>
  <si>
    <t>PG4B-DWYF</t>
  </si>
  <si>
    <t>Interruptor dif.cl.AC,gam.terc.,I=40A,(2P),0,03A,fix.inst.,2mòd.DIN,munt.perf.DIN</t>
  </si>
  <si>
    <t>Interruptor diferencial de la classe AC, gamma terciari, de 40 A d'intensitat nominal, bipolar (2P), de sensibilitat 0,03 A, de desconnexió fix instantani, amb botó de test incorporat i indicador mecànic de defecte, construït segons les especificacions de la norma UNE-EN 61008-1, de 2 mòduls DIN de 18 mm d'amplària, muntat en perfil DIN</t>
  </si>
  <si>
    <t>PG47-ELQF</t>
  </si>
  <si>
    <t>Interruptor auto.magnet.,I=10A,PIA corbaC,(2P),tall=6000A/10kA,2mòd.DIN,munt.perf.DIN</t>
  </si>
  <si>
    <t>Interruptor automàtic magnetotèrmic de 10 A d'intensitat nominal, tipus PIA corba C, bipolar (2P), de 6000 A de poder de tall segons UNE-EN 60898 i de 10 kA de poder de tall segons UNE-EN 60947-2, de 2 mòduls DIN de 18 mm d'amplària, muntat en perfil DIN</t>
  </si>
  <si>
    <t>PG47-ELX8</t>
  </si>
  <si>
    <t>Interruptor auto.magnet.,I=16A,PIA corbaC,(2P),tall=6000A/10kA,2mòd.DIN,munt.perf.DIN</t>
  </si>
  <si>
    <t>Interruptor automàtic magnetotèrmic de 16 A d'intensitat nominal, tipus PIA corba C, bipolar (2P), de 6000 A de poder de tall segons UNE-EN 60898 i de 10 kA de poder de tall segons UNE-EN 60947-2, de 2 mòduls DIN de 18 mm d'amplària, muntat en perfil DIN</t>
  </si>
  <si>
    <t>PG47-ELY7</t>
  </si>
  <si>
    <t>Interruptor auto.magnet.,I=16A,PIA corbaC,(4P),tall=6000A/10kA,4mòd.DIN,munt.perf.DIN</t>
  </si>
  <si>
    <t>Interruptor automàtic magnetotèrmic de 16 A d'intensitat nominal, tipus PIA corba C, tetrapolar (4P), de 6000 A de poder de tall segons UNE-EN 60898 i de 10 kA de poder de tall segons UNE-EN 60947-2, de 4 mòduls DIN de 18 mm d'amplària, muntat en perfil DIN</t>
  </si>
  <si>
    <t>PG63-895U</t>
  </si>
  <si>
    <t>Caixa 1elem.p/mec.univ.,ABS,preu alt,munt.superf.</t>
  </si>
  <si>
    <t>Caixa d'1 element, per a mecanisme universal, d'ABS, de preu alt, muntada superficialment</t>
  </si>
  <si>
    <t>PG65-483R</t>
  </si>
  <si>
    <t>Caixa mecanismes,p/un element,preu alt,encastada</t>
  </si>
  <si>
    <t>Caixa de mecanismes, per a un element, preu alt, encastada</t>
  </si>
  <si>
    <t>PG6O-77NX</t>
  </si>
  <si>
    <t>Presa corrent,tipus univ.(2P+T),16A/250V,a/tapa+marc,preu alt,encastada</t>
  </si>
  <si>
    <t>Presa de corrent de tipus universal, bipolar amb presa de terra lateral (2P+T), 16 A 250 V, amb tapa i marc, preu alt, encastada</t>
  </si>
  <si>
    <t>PG6E-7724</t>
  </si>
  <si>
    <t>Interruptor,tipus univ.,(1P),10AX/250V,a/tecla,preu alt,encastat</t>
  </si>
  <si>
    <t>Interruptor, de tipus universal, unipolar (1P), 10 AX/250 V, amb tecla, preu alt, encastat</t>
  </si>
  <si>
    <t>PG6E-76RF</t>
  </si>
  <si>
    <t>Comm.,tipus univ.,(1P),10A/250V,a/tecla,,IP-44preu alt,encastat</t>
  </si>
  <si>
    <t>Commutador, de tipus universal, unipolar (1P), 10 A/250 V, amb tecla, amb grau de protecció IP-44, preu alt, encastat</t>
  </si>
  <si>
    <t>PG6E-7720</t>
  </si>
  <si>
    <t>Creuament pulsant,tipus univ.,(1P),10AX/250V,a/tecla,preu alt,encastat</t>
  </si>
  <si>
    <t>Creuament pulsant, de tipus universal, unipolar (1P), 10 AX/250 V, amb tecla, preu alt, encastat</t>
  </si>
  <si>
    <t>PG6S-486N</t>
  </si>
  <si>
    <t>Sortida fils,tipus univ.,2,5mm2,a/tapa,preu alt,encastada</t>
  </si>
  <si>
    <t>Sortida de fils, de tipus universal, per a conductors de fins a 2,5 mm2 de secció, amb tapa, preu alt, encastada</t>
  </si>
  <si>
    <t>PG70-78AJ</t>
  </si>
  <si>
    <t>Int.detect.mov.,tipus univ.,resistives,1000W,230V,10 a 300 s,5 a 120 lx,a/tapa,preu alt,encastat</t>
  </si>
  <si>
    <t>Interruptor detector de moviment, de tipus universal, per a càrregues resistives de fins a 1000 W de potència i 230 V de tensió d'alimentació, de 10 a 300 s de temps de desconnexió, sensibilitat d'activació de 5 a 120 lx, amb tapa, preu alt, encastat</t>
  </si>
  <si>
    <t>PH57-B3A2</t>
  </si>
  <si>
    <t>Llum emerg.led,no permanent,IP4X,classe II,140 a 170 lm,auton&lt; 1h,,forma rect.,policarbon.,preu alt,</t>
  </si>
  <si>
    <t>Llum d'emergència amb làmpada led, amb una vida útil de 100000 h, no permanent i no estanca amb grau de protecció IP4X, aïllament classe II, amb un flux aproximat de 140 a 170 lm, 1 h d'autonomia, de forma rectangular amb difusor i cos de policarbonat, preu alt, col·locat superficial</t>
  </si>
  <si>
    <t>D27GA001</t>
  </si>
  <si>
    <t>PRESA DE TERRA (PICA)</t>
  </si>
  <si>
    <t>Ud. Presa terra amb pica cobrizada de D=14,3 mm. y 2 m. de longitut, cable de coure nu de 1x35 mm2. connexionat amb soldadura aluminotérmica. ITC-BT 18. Comprobant el nivell de resistència del sol cumpleix amb la normativa vigent.</t>
  </si>
  <si>
    <t>Total D27GA001</t>
  </si>
  <si>
    <t>D27GG001</t>
  </si>
  <si>
    <t>Ml</t>
  </si>
  <si>
    <t>PRESA DE TERRA ESTRUCTURA</t>
  </si>
  <si>
    <t>Ml. Presa de terra a estructura en terreny calizo ó de roques eruptives per edificis, amb cable de coure nu de 1x35 m2 electrodos cobrizados de D=14,3 mm. y 2 m. de longitud amb connexió amb soldadura aluminotèrmica. ITC-BT 18</t>
  </si>
  <si>
    <t>Total D27GG001</t>
  </si>
  <si>
    <t>10.03.34_a</t>
  </si>
  <si>
    <t>Projecte elèctric, inclòs inspecció inicial per ECA i registre a Canal Empresa de la instal·lació</t>
  </si>
  <si>
    <t>Total INS-01.03</t>
  </si>
  <si>
    <t>INS-01.04</t>
  </si>
  <si>
    <t xml:space="preserve"> TÈRMIQUES I VENTILACIÓ</t>
  </si>
  <si>
    <t>PEKK-38FL</t>
  </si>
  <si>
    <t>Reixeta impuls/retorn orientables,200x200mm,20mm recta,fixada bastiment</t>
  </si>
  <si>
    <t>Reixeta d'impulsió o retorn, amb una filera d'aletes orientables horitzontals, d'alumini anoditzat platejat, de 200x200 mm, d'aletes separades 20 mm, de secció recta i fixada al bastiment</t>
  </si>
  <si>
    <t>PEKK-38FO</t>
  </si>
  <si>
    <t>Reixeta impuls/retorn orientables,500x200mm,20mm recta,fixada bastiment</t>
  </si>
  <si>
    <t>Reixeta d'impulsió o retorn, amb una filera d'aletes orientables horitzontals, d'alumini anoditzat platejat, de 500x200 mm, d'aletes separades 20 mm, de secció recta i fixada al bastiment</t>
  </si>
  <si>
    <t>PEKM-H81C</t>
  </si>
  <si>
    <t>Reixeta retorn quadríc.,alum.lacat blanc,400x400mm,16/12.5mm recta,fixada bastiment</t>
  </si>
  <si>
    <t>Reixeta de retorn de quadrícula, d'alumini lacat blanc, de 400x400 mm, d'aletes separades 16/12.5 mm, de secció recta i fixada al bastiment</t>
  </si>
  <si>
    <t>PE53-4UF4</t>
  </si>
  <si>
    <t>Formació cond.placa llana min.roca,aïll.106 a 115kg/m3,kraft-Al.p/ext.+tel nat.p/int.,encast.cel ras</t>
  </si>
  <si>
    <t>Formació de conducte rectangular de placa de llana mineral de roca (MW) per a aïllaments (106 a 115 kg/m3), de 25 mm de gruix, amb paper kraft-alumini per la cara externa i tel natural per l'altra cara, muntat encastat en el cel ras</t>
  </si>
  <si>
    <t>Impulssió</t>
  </si>
  <si>
    <t>Total PE53-4UF4</t>
  </si>
  <si>
    <t>EEM32211</t>
  </si>
  <si>
    <t>Ventilador-extractor monof.230V,cabal&lt;100m3/h,encastat</t>
  </si>
  <si>
    <t>Ventilador-extractor monofàsic per a 230 V de tensió, de 100 m3/h de cabal màxim d'aire, de pressió baixa i encastat</t>
  </si>
  <si>
    <t>KE41GGH6</t>
  </si>
  <si>
    <t>Xemeneia circ.helic. ac.galv+fibra+ac.galv.,d=175mm,amb adaptador,munt.superf.</t>
  </si>
  <si>
    <t>Xemeneia circular helicoïdal d'acer galvanitzat+fibra+acer galvanitzat, de 175 mm de diàmetre, amb adaptador, muntada superficialment</t>
  </si>
  <si>
    <t>KFA1C342</t>
  </si>
  <si>
    <t>Tub PVC,DN=90mm,PN=6bar,encolatUNE-EN 1452-2,dific.mitjà,col.superf.</t>
  </si>
  <si>
    <t>Tub de PVC de 90 mm de diàmetre nominal exterior, de 6 bar de pressió nominal, encolat, segons la norma UNE-EN 1452-2, amb grau de dificultat mitjà i col·locat superficialment</t>
  </si>
  <si>
    <t>PEG6-5ZQA</t>
  </si>
  <si>
    <t>Bomba partida mural,6,7 a 7,2 kW/7,2 a 7,7 kW,A+/A++,230V,R410A,preu alt,col.</t>
  </si>
  <si>
    <t>Bomba de calor partida d'expansió directa amb condensació per aire, amb una unitat interior de tipus mural, potència frigorífica nominal de 6,7 a 7,2 kW, potència calorífica nominal de 7,2 a 7,7 kW, amb uns coeficients d'eficiència energètica estacionals SEER de 5.6 a 6.1 1 (A+) i SCOP de 4.6 a 5.1 1 (A++) segons REGLAMENTO (UE) 206/2012, alimentació elèctrica monofàsica de 230 V, motor de tipus DC Inverter i compressor hermètic rotatiu, gas refrigerant R410A, nivell de potència acústica segons REGLAMENTO (UE) 206/2012, de preu alt, col.locada.</t>
  </si>
  <si>
    <t>10.04.14</t>
  </si>
  <si>
    <t>Conductes frigorífics aïllats i connexió elèctrica entre màquines</t>
  </si>
  <si>
    <t>VENT01</t>
  </si>
  <si>
    <t>Caixa de ventilació acústica&lt;br&gt;&lt;strong&gt;Serie CAB&lt;/strong&gt;. Codigo Producto: 5113212400, Descripció</t>
  </si>
  <si>
    <t>Caixa de ventilació construida en xapa d'acer galvanitzat, amb aillament acústic ignifug M0 amb espessor de 50 mm , ctancament estanco per clips, incorpora ventilador centrífug de álabes adelante amb motor tancat monofásic i regulable. IP44, B Marca S&amp;P model CAB-200 0 equivalent. Amb filtres segons codi tècnic. Inclosos accessoris suports antivibratoris, atenuador acústic, comporta antiretorn, acoplaments elàstics circulars, viseres aspiració-descarga, regulador electrònic.</t>
  </si>
  <si>
    <t>PE41-38WK</t>
  </si>
  <si>
    <t>Flexible,conducte circular,Al+espiral acer+LV,D=200mm,col.</t>
  </si>
  <si>
    <t>Tub flexible amb conducte circular d'alumini+espiral d'acer+fibra de vidre amb alumini reforçat de 200 mm de diàmetre sense gruixos definits, col·locat</t>
  </si>
  <si>
    <t>PE422-13INC</t>
  </si>
  <si>
    <t>Mòdul extensible (AISI 304),llarg.=550 a 900 mm,D=200mm,doble paret,aïllament llana roca alta dens.30mm,impulsió,munt.superf.</t>
  </si>
  <si>
    <t>Mòdul extensible d'acer inoxidable 1.4301 (AISI 304), de 550 a 900 mm de llargària, de 200 mm de diàmetre, de doble paret, amb aïllament de llana de roca d?alta densitat de 30 mm, acabat exterior llis, per a formació de conducte circular d?aire condicionat en xarxa d'impulsió segons la norma UNE-EN 1506, muntat superficialment</t>
  </si>
  <si>
    <t>PE46-B2AT</t>
  </si>
  <si>
    <t>Tapa regis.cond.circ diàm.=200mm,250x150mm,xapa acer galvanit.,col.</t>
  </si>
  <si>
    <t>Tapa de registre per a conducte circular de diàmetre 200 mm de dimensions 250x 150 mm de xapa d'acer galvanitzat amb sistema d'autoblocatge, col.locada</t>
  </si>
  <si>
    <t>PEKK-H7MG</t>
  </si>
  <si>
    <t>Reixeta impuls/retorn orientables,alum.lacat blanc,200x100mm,20mm recta,fixada bastiment</t>
  </si>
  <si>
    <t>Reixeta d'impulsió o retorn, amb una filera d'aletes orientables horitzontals, d'alumini lacat blanc, de 200x100 mm, d'aletes separades 20 mm, de secció recta i fixada al bastiment</t>
  </si>
  <si>
    <t>Total INS-01.04</t>
  </si>
  <si>
    <t>INS-01.05</t>
  </si>
  <si>
    <t xml:space="preserve"> TELECOMUNICACIONS I SEGURETAT</t>
  </si>
  <si>
    <t>INS-01.05.03</t>
  </si>
  <si>
    <t xml:space="preserve"> CONTROL ACCESSOS</t>
  </si>
  <si>
    <t>PPA2-HA65</t>
  </si>
  <si>
    <t>Equip control CTTV,joyistick,pantalla LCD,teclat,&lt;=255u,alimentació,sobretaula</t>
  </si>
  <si>
    <t>Equip per a control de càmeres domo, multiplexors, gravadors i matrius de video de CTTV, amb joyistick, pantalla LCD i teclat, per al control i gestió de 255 elements, com a màxim, amb font d'alimentació i de sobretaula, instal.lat</t>
  </si>
  <si>
    <t>PPA0-HA51</t>
  </si>
  <si>
    <t>Càmera fixa p/CTTV,B/N, CCD1/3'',res=420 lin,&gt;=0,1lux,(F1.2),C/CS, 230Vac,AES,DC-Iris,muntada</t>
  </si>
  <si>
    <t>Càmera fixa per a circuit tancat de TV (CTTV), B/N amb sensor CCD d'1/3'', elements de 537 × 597, resolució 420 línies, sensibilitat de 0,1 lux a F1.2, muntura C / CS, alimentació a 230 Vac, relació senyal/soroll de 48 dB, compensació de contrallum, AES, DC vídeo iris, muntada i fixada en el interior de carcassa</t>
  </si>
  <si>
    <t>PPA1-HA69</t>
  </si>
  <si>
    <t>Gravador MPEG4,4canals, 1TB,100imps,telemetria,TCP/IP,USB</t>
  </si>
  <si>
    <t>Gravador digital MPEG4, de 4 canals amb 1 TB de capacitat a 100 imatges per segons, programació de qualitat i quantitat d'imatges per segon per a cada canal, control de telemetria per càmeres mòbils, transmissió TCP/IP incorporada amb connexió per iexplorer o programari remot, port USB per còpia de seguretat, per a muntage de superficie, instal.lat</t>
  </si>
  <si>
    <t>Total INS-01.05.03</t>
  </si>
  <si>
    <t>INS-01.05.04</t>
  </si>
  <si>
    <t xml:space="preserve"> TELECOMUNICACIONS</t>
  </si>
  <si>
    <t>PP7F-CUIH</t>
  </si>
  <si>
    <t>Presa multimèdia,tipus univ.,+connector HDMI,a/tapa,encastada</t>
  </si>
  <si>
    <t>Presa multimèdia, de tipus universal, amb connector HDMI, amb tapa, encastada</t>
  </si>
  <si>
    <t>PP44-663Q</t>
  </si>
  <si>
    <t>Cable transm.dades,4par.,cat.6 U/UTP,poliolefina/poliolefina,n/propag.incendi UNE-EN 50266,col.tub/c</t>
  </si>
  <si>
    <t>Cable per a transmissió de dades amb conductor de coure, de 4 parells, categoria 6 U/UTP, aïllament de poliolefina i coberta de poliolefina, de baixa emissió de fums i opacitat reduïda, no propagador de l'incendi segons UNE-EN 50266, col·locat sota tub o canal
Criteri d'amidament: m de llargària amidada segons les especificacions de la DT.</t>
  </si>
  <si>
    <t>PP7C-66UV</t>
  </si>
  <si>
    <t>Panell integrat lliscant, equipat amb 24 connectors RJ45 categoria 6 U/UTP, per a muntar sobre basti</t>
  </si>
  <si>
    <t>Panell integrat lliscant, equipat amb 24 connectors RJ45 categoria 6 U/UTP, per a muntar sobre bastidor rack 19'', d'1 unitat d'alçària, amb organitzador de cables i portaetiquetes, fixat mecànicament
Criteri d'amidament: Unitat de quantitat instal·lada, mesurada segons les especificacions de la DT.</t>
  </si>
  <si>
    <t>PP7B-890F</t>
  </si>
  <si>
    <t>Ventilador axialp/entrades cables,Q=35m3/h,230V,80x80,a/filtre+reixeta,col.</t>
  </si>
  <si>
    <t>Ventilador de tipus axial, per a entrades de cables, cabal de 35 m3/h, 230 V de tensió d'alimentació, de 80x80 mm, amb filtre i reixeta protectora, col·locat
Criteri d'amidament: Unitat de quantitat instal·lada, mesurada segons les especificacions de la DT.</t>
  </si>
  <si>
    <t>PP71-Z002</t>
  </si>
  <si>
    <t>Conjunt de proves per a la comprovació del correcte funcionament de les telecomunicacions.</t>
  </si>
  <si>
    <t>Conjunt de proves per a la comprovació del correcte funcionament de les telecomunicacions.
Realització de protocol de proves en edifici de pública concurrència, d'acord a normativa vigent, de la xarxa estructurada, mitjançant quadrilla de telecomunicacions (oficial registrat més ajudant), equipament adequat (mesurador de camp, multímetre, simulador de FI, fluke, Fibra Òptica , etc.), fins i tot de redacció de l'informe de resultats</t>
  </si>
  <si>
    <t>instal·lacio telecomunicacions</t>
  </si>
  <si>
    <t>Total PP71-Z002</t>
  </si>
  <si>
    <t>PP47-65W4</t>
  </si>
  <si>
    <t>Cable xarxa 4 par.,a/2xRJ45 cat.6 U/UTP,llargària fins a 0,5m,col.</t>
  </si>
  <si>
    <t>Cable de xarxa de 4 parells, amb 2 connectors RJ45, categoria 6 U/UTP, fins a 0,5 m de llargària, col·locat
Criteri d'amidament: Unitat de quantitat necessària amidada segons les especificacions de la DT.</t>
  </si>
  <si>
    <t>PP7H-784J</t>
  </si>
  <si>
    <t>Presa senyal,tipus univ.,RJ45 simple,cat.6 U/UTP,despl.aïlla.,a/tapa,preu alt,encastada</t>
  </si>
  <si>
    <t>Presa de senyal de veu i dades, de tipus universal, amb connector RJ45 simple, categoria 6 U/UTP, amb connexió per desplaçament de l'aïllament, amb tapa, preu alt, encastada
Criteri d'amidament: Unitat de quantitat necessària amidada segons les especificacions de la DT.</t>
  </si>
  <si>
    <t>PP7I-892C</t>
  </si>
  <si>
    <t>Regleta d'alimentació fixa, amb 8 bases schucko 2P+T de 16 A i 250 V, i un interruptor bipolar de 16</t>
  </si>
  <si>
    <t>Regleta d'alimentació fixa, amb 8 bases schucko 2P+T de 16 A i 250 V, i un interruptor bipolar de 16 A, per a armaris rack 19'', d'1 unitat d'alçària, muntatge horitzontal, fixada mecànicament
Criteri d'amidament: Unitat de quantitat instal·lada, mesurada segons les especificacions de la DT.</t>
  </si>
  <si>
    <t>rack</t>
  </si>
  <si>
    <t>Total PP7I-892C</t>
  </si>
  <si>
    <t>PP72-67AG</t>
  </si>
  <si>
    <t>Armari rack mur.VDI,rack 19´´,6U,600x400mm,porta vidre+pany,fixat parament</t>
  </si>
  <si>
    <t>Armari rack metàl·lic mural per a sistemes de transmissió de veu, dades i imatge, amb bastidor tipus rack 19´´, de 6 unitats d'alçària, de 600x400 mm (amplària x fondària), porta de vidre securitzat amb pany i clau, fixat al parament</t>
  </si>
  <si>
    <t>PP7A-6SB7</t>
  </si>
  <si>
    <t>Switch 10/100 Ethernet,24 ports, munt.superf.</t>
  </si>
  <si>
    <t>Switch 10/100 Ethernet de 24 ports, muntat superficialment</t>
  </si>
  <si>
    <t>Total INS-01.05.04</t>
  </si>
  <si>
    <t>Total INS-01.05</t>
  </si>
  <si>
    <t>INS-01.06</t>
  </si>
  <si>
    <t xml:space="preserve"> PROTECCIÓ CONTRA INDENDIS</t>
  </si>
  <si>
    <t>PMS0-6Z98</t>
  </si>
  <si>
    <t>Rètol senyalització instal·lació de protecció contra incendis, quadrat, de 210x210 mm2 de panell de</t>
  </si>
  <si>
    <t>Rètol senyalització instal·lació de protecció contra incendis, quadrat, de 210x210 mm2 de panell de PVC d'1 mm de gruix, fotoluminiscent categoria A segons UNE 23035-4, col·locat fixat mecànicament sobre parament vertical
Criteri d'amidament: Unitat de quantitat col·locada, mesurada segons les especificacions de la DT.</t>
  </si>
  <si>
    <t>PMS0-6Z97</t>
  </si>
  <si>
    <t>Rètol senyalització sortida d'emergència, rectangular, de 297x148 mm2 de panell de PVC d'1 mm de gru</t>
  </si>
  <si>
    <t>Rètol senyalització sortida d'emergència, rectangular, de 297x148 mm2 de panell de PVC d'1 mm de gruix, fotoluminiscent categoria A segons UNE 23035-4, col·locat fixat mecànicament sobre parament vertical
Criteri d'amidament: Unitat de quantitat col·locada, mesurada segons les especificacions de la DT.</t>
  </si>
  <si>
    <t>PM32-DZ5H</t>
  </si>
  <si>
    <t>Extintor manual pols seca poliv.,6kg,pressió incorpo.,pintat,armari munt.superf.</t>
  </si>
  <si>
    <t>Extintor manual de pols seca polivalent, de càrrega 6 kg, amb pressió incorporada, pintat, amb armari muntat superficialment
Criteri d'amidament: Unitat de quantitat instal·lada, mesurada segons les especificacions de la DT.</t>
  </si>
  <si>
    <t>PM32-DZ5K</t>
  </si>
  <si>
    <t>Extintor manual CO2,5kg,pressió incorpo.,pintat,armari munt.superf.</t>
  </si>
  <si>
    <t>Extintor manual de diòxid de carboni, de càrrega 5 kg, amb pressió incorporada, pintat, amb armari muntat superficialment
Criteri d'amidament: Unitat de quantitat instal·lada, mesurada segons les especificacions de la DT.</t>
  </si>
  <si>
    <t>Total INS-01.06</t>
  </si>
  <si>
    <t>INS-01.09</t>
  </si>
  <si>
    <t xml:space="preserve"> APARELLS SANITARIS</t>
  </si>
  <si>
    <t>PJ117-3BND</t>
  </si>
  <si>
    <t>Lavabo mural/recolzar porcell.,senz.,ampl.75 a 100cm,blanc,preu alt,col.mural</t>
  </si>
  <si>
    <t>Lavabo mural o per a recolzar de porcellana esmaltada, senzill, d'amplària 75 a 100 cm, de color blanc i preu alt, col·locat amb suports murals</t>
  </si>
  <si>
    <t>PJ219-3SG5</t>
  </si>
  <si>
    <t>Aixeta monocoman.tempor.p/lavab.,munt.s/taule.,cromat,preu alt,maniguets</t>
  </si>
  <si>
    <t>Aixeta monocomandament temporitzada per a lavabo, muntada superficialment sobre taulell o aparell sanitari, de llautó cromat, preu alt, amb dues entrades de maniguets</t>
  </si>
  <si>
    <t>PJ11C-3CX8</t>
  </si>
  <si>
    <t>Inodor porcell.,vert./horitz.,cist.,blanc,preu alt,col.sob./pavim.</t>
  </si>
  <si>
    <t>Inodor de porcellana esmaltada, de sortida vertical i/o horitzontal, amb seient i tapa, cisterna i mecanismes de descàrrega i alimentació incorporats, de color blanc, preu alt, col·locat sobre el paviment i connectat a la xarxa d'evacuació</t>
  </si>
  <si>
    <t>PJ41-HA21</t>
  </si>
  <si>
    <t>Barra mural doble abatible per a bany adaptat, de</t>
  </si>
  <si>
    <t>Barra mural doble abatible per a bany adaptat, de 800 mm de llargària i 35 mm de d, de tub d'alumini recobert de nilò, col·locat amb fixacions mecàniques</t>
  </si>
  <si>
    <t>PJ181-3DXV</t>
  </si>
  <si>
    <t>Aigüera planx.ac.inox.,2piques,L90 a 100cm,brillant,ampl.fins a 50cm,preu alt,encasta.taul.cuina</t>
  </si>
  <si>
    <t>Aigüera de planxa d'acer inoxidable amb dues piques, 90 a 100 cm de llargària, acabat brillant i fins a 50 cm d'amplària, preu alt, encastada a un taulell de cuina</t>
  </si>
  <si>
    <t>PJ21H-3ZZZ</t>
  </si>
  <si>
    <t>Bateria p/aigüera,encastada,cromat,preu alt,broc fosa,duesx1/2''</t>
  </si>
  <si>
    <t>Bateria mescladora per a aigüera, mural, encastada, de llautó cromat, preu alt, amb broc giratori de fosa, dues entrades de 1/2''</t>
  </si>
  <si>
    <t>Total INS-01.09</t>
  </si>
  <si>
    <t>INS-01.10</t>
  </si>
  <si>
    <t>ENLLUMENAT</t>
  </si>
  <si>
    <t>11.09.01.01</t>
  </si>
  <si>
    <t>ut</t>
  </si>
  <si>
    <t>carril trifasic 2 trams de 12m</t>
  </si>
  <si>
    <t>11.09.01.02</t>
  </si>
  <si>
    <t>lineals 1130mm. URBAN TRACK 1130MM 43W 3000K BLANCO</t>
  </si>
  <si>
    <t>11.09.01.03</t>
  </si>
  <si>
    <t>projectors. SUTIL CARRIL BLANCO 3000K CRI90 50º 2000LM 17.5W</t>
  </si>
  <si>
    <t>11.09.01.04</t>
  </si>
  <si>
    <t>led para 2 tramos de 12m. Inclòs 2 drivers per tram.</t>
  </si>
  <si>
    <t>11.09.05</t>
  </si>
  <si>
    <t>pantalla estanca led con tubo</t>
  </si>
  <si>
    <t>DLUX-01.07.01</t>
  </si>
  <si>
    <t>PROYECTOR SUKY 20W 2700k CORTEN</t>
  </si>
  <si>
    <t>GER01</t>
  </si>
  <si>
    <t>INSTAL·LACIÓ LLUMS</t>
  </si>
  <si>
    <t>INSTAL·LACIÓ LLUMS SEGONS PROJECTE D'IL·LUMINACIÓ</t>
  </si>
  <si>
    <t>Total INS-01.10</t>
  </si>
  <si>
    <t>Total 10</t>
  </si>
  <si>
    <t>11</t>
  </si>
  <si>
    <t>Equipament</t>
  </si>
  <si>
    <t>11.14</t>
  </si>
  <si>
    <t>Accessoris Bany</t>
  </si>
  <si>
    <t>EJ42U010</t>
  </si>
  <si>
    <t>Dosif.vert.,118x206x68 mm,capac.1,1kg,acer inox.,col.fix.mecàniques</t>
  </si>
  <si>
    <t>Dosificador de sabó vertical, de dimensions 118x206x68 mm, capacitat d'1,1 kg, d'acer inoxidable amb acabat satinat en superfícies exposades, antivandàlic i amb visor de nivell de sabó i clau de seguretat, col·locat amb fixacions mecàniques</t>
  </si>
  <si>
    <t>KQ8AU010</t>
  </si>
  <si>
    <t>Eixugamans aire calent,sensor presència,mat.vitrificat,1800W,3.6m3/minut,61ºC,instal.</t>
  </si>
  <si>
    <t>Eixugamans per aire calent amb sensor electrònic de presència, fabricat en material vitrificat, de potència 1800 W, cabal 3,6 m3/minut i temperatura 61ºC, instal·lat</t>
  </si>
  <si>
    <t>EJ4ZU020</t>
  </si>
  <si>
    <t>Porta-rotlles gegant,acer esmaltat,D=250mm fond.=110mm,col.fix.mecàniques</t>
  </si>
  <si>
    <t>Porta-rotlles gegant de paper higiènic, d'acer esmaltat, de 250 mm de diàmetre i 110 mm de fondària, col·locat amb fixacions mecàniques</t>
  </si>
  <si>
    <t>EJ46U010</t>
  </si>
  <si>
    <t>Barra mural recta p/bany adaptat,L=800mm,acer inox.,col.fix.mec.</t>
  </si>
  <si>
    <t>Barra mural recta per a bany adaptat, de 800 mm de llargària i 35 mm de D, de tub d'acer inoxidable, col·locat amb fixacions mecàniques</t>
  </si>
  <si>
    <t>EJ46U020</t>
  </si>
  <si>
    <t>Barra mural doble abatible p/bany adaptat,L=800mm,acer inox.,col.fix.mec.</t>
  </si>
  <si>
    <t>Barra mural doble abatible per a bany adaptat, de 800 mm de llargària i 35 mm de D, de tub d'acer inoxidable, col·locat amb fixacions mecàniques</t>
  </si>
  <si>
    <t>SML010</t>
  </si>
  <si>
    <t>Taula canvia-bolquers.</t>
  </si>
  <si>
    <t>Taula canvia-bolquers horitzontal, de polietilè de baixa densitat microtexturitzat amb absència de punts de fricció, de 506x872 mm, 513 mm (obert) / 110 mm (tancat) de fons, pes màxim suportat 100 kg, amb dispensador de tovalloles, esquerdes laterals per penjar bosses i corretja de seguretat. Muntatge en la superfície de la paret. Inclús elements de fixació.
Inclou: Replanteig i traçat en el parament de la situació de l'accessori. Col·locació, anivellació i fixació dels elements de suport. Cargolat de la taula canvia-bolquers als elements de suport de paret.
Criteri d'amidament de projecte: Nombre d'unitats previstes, segons documentació gràfica de Projecte.
Criteri de mesura d'obra: Es mesurarà el nombre d'unitats realment col·locades segons especificacions de Projecte.</t>
  </si>
  <si>
    <t>Total 11.14</t>
  </si>
  <si>
    <t>12.04</t>
  </si>
  <si>
    <t>Altres</t>
  </si>
  <si>
    <t>EQUIP006_a</t>
  </si>
  <si>
    <t>Cortina enrotllable de teixit tècnic tipus screen, amb accionament amb cadena, terminació inferior oculta, suport a paret, obert</t>
  </si>
  <si>
    <t>Cortina enrotllable de teixit tècnic tipus screen, ignífug M1 Classe 1 segons UNE EN 13773:2003, amb accionament amb cadena, terminació inferior oculta, suport a paret, obertura 1%, color blanc-perla, a escollir per la DF i la propietat</t>
  </si>
  <si>
    <t>1.1</t>
  </si>
  <si>
    <t>FE-07</t>
  </si>
  <si>
    <t>Total EQUIP006_a</t>
  </si>
  <si>
    <t>12.04.02</t>
  </si>
  <si>
    <t>pa</t>
  </si>
  <si>
    <t>Partida alçada a justificar per imprevistos</t>
  </si>
  <si>
    <t>Total 12.04</t>
  </si>
  <si>
    <t>Total 11</t>
  </si>
  <si>
    <t>12</t>
  </si>
  <si>
    <t>Gestió de residus</t>
  </si>
  <si>
    <t>P2R4-VSTX</t>
  </si>
  <si>
    <t>Càrrega mec.+transp.terres no contaminades,obra ext./centr. valor.,camió 7t,rec.més de 15 i fins a 20km</t>
  </si>
  <si>
    <t>Càrrega amb mitjans mecànics i transport de terres no contaminades a obra exterior o centre de valorització, amb camió de 7 t, amb un recorregut de més de 15 i fins a 20 km</t>
  </si>
  <si>
    <t>Verificar a obra</t>
  </si>
  <si>
    <t>Total P2R4-VSTX</t>
  </si>
  <si>
    <t>P2RB-HFVM</t>
  </si>
  <si>
    <t>Disposició de terres no cont. de densitat aparent 1,6 t/m3, a VNME</t>
  </si>
  <si>
    <t>Disposició de terres no contaminades de densitat aparent 1,6 t/m3, a valoritzador de materials naturals excavats amb codi VNME</t>
  </si>
  <si>
    <t>Total P2RB-HFVM</t>
  </si>
  <si>
    <t>K2R641H0</t>
  </si>
  <si>
    <t>Càrr.manuals residus inerts o no especials instal.gestió residus,contenidor 8m3</t>
  </si>
  <si>
    <t>Càrrega amb mitjans manuals i transport de residus inerts o no especials a instal·lació autoritzada de gestió de residus, amb contenidor de 8 m3 de capacitat</t>
  </si>
  <si>
    <t>Enrajolat</t>
  </si>
  <si>
    <t>Arrebossat</t>
  </si>
  <si>
    <t>Morter calç</t>
  </si>
  <si>
    <t>Guix</t>
  </si>
  <si>
    <t>Paret 15</t>
  </si>
  <si>
    <t>Enva 5</t>
  </si>
  <si>
    <t>Escopidor</t>
  </si>
  <si>
    <t>Pav</t>
  </si>
  <si>
    <t>Forjat</t>
  </si>
  <si>
    <t>Fojat nau</t>
  </si>
  <si>
    <t>Teules</t>
  </si>
  <si>
    <t>Biga magatzem</t>
  </si>
  <si>
    <t>Total K2R641H0</t>
  </si>
  <si>
    <t>K2RA7581</t>
  </si>
  <si>
    <t>Disposició controlada dipòsit autoritzat inclòs el cànon sobre la deposició controlada dels residus de la construcció, segons la</t>
  </si>
  <si>
    <t>Disposició controlada en dipòsit autoritzat inclòs el cànon sobre la deposició controlada dels residus de la construcció, segons la LLEI 8/2008, de residus barrejats no perillosos amb una densitat 0,17 t/m3, procedents de construcció o demolició, amb codi 17 09 04 segons la Llista Europea de Residus</t>
  </si>
  <si>
    <t>Total K2RA7581</t>
  </si>
  <si>
    <t>P2R5-DT3X_a</t>
  </si>
  <si>
    <t>Transp.res.especials,instal.gestió residus,contenidor 1m3</t>
  </si>
  <si>
    <t>Transport de residus especials a instal·lació autoritzada de gestió de residus, amb contenidor d'1 m3 de capacitat</t>
  </si>
  <si>
    <t>.02</t>
  </si>
  <si>
    <t>Dipòsits</t>
  </si>
  <si>
    <t>.01</t>
  </si>
  <si>
    <t>Total P2R5-DT3X_a</t>
  </si>
  <si>
    <t>P2RA-EU68_a</t>
  </si>
  <si>
    <t>Disposició controlada en dipòsit autoritzat inclòs el cànon sobre la deposició controlada dels residus de la construcció, segons la LLEI 8/2008, de residus de fibrociment perillosos amb una densitat 0,9 t/m3, procedents de construcció o demolició, amb codi 17 06 05* segons la Llista Europea de Residus</t>
  </si>
  <si>
    <t>Total P2RA-EU68_a</t>
  </si>
  <si>
    <t>Total 12</t>
  </si>
  <si>
    <t>13</t>
  </si>
  <si>
    <t>Control de qualitat</t>
  </si>
  <si>
    <t>BVAN-11NWA</t>
  </si>
  <si>
    <t>Determ.anual radó,locals habit.edif.</t>
  </si>
  <si>
    <t>Determinació del promig anual de concentració de radó a l'aire als locals habitables d'un edifici, segons la norma UNE-EN ISO/IEC 17025. Inclou col·locació aparells de mesura de gas radó i informe dels mesuraments realitzats per un un laboratori d'anàlisi acreditat.</t>
  </si>
  <si>
    <t>Total 13</t>
  </si>
  <si>
    <t>14</t>
  </si>
  <si>
    <t>Seguretat i salut</t>
  </si>
  <si>
    <t>SEG001</t>
  </si>
  <si>
    <t>Mesures de seguretat col.lectives i particulars necessaries per al bon funcionament de l'obra. Inclòs alta del centre de treball</t>
  </si>
  <si>
    <t>Mesures de seguretat col·lectives i particulars necessàries per al bon funcionament de l'obra. Inclòs alta del centre de treball, pla de seguretat i senyalització viaria, senyalització d'obra i tanques de l'obra segons normativa vigent. Inclòs mesures de seguretat col·lectives amb Bastida tubular metàl·lica fixa i/o Plataforma elevadora telescòpica articulada o de tisores per treballs de façana, segons pla de seguretat aprovat.</t>
  </si>
  <si>
    <t>0XA131</t>
  </si>
  <si>
    <t>Montaje y desmontaje de andamio tubular de volumen.</t>
  </si>
  <si>
    <t>Montaje y desmontaje de andamio de volumen, formado por 405 m³ de estructura tubular de acero galvanizado en caliente y plataforma de trabajo de 100 m², situada hasta 10 m de altura máxima, según planos de montaje. Incluso accesorios, sistemas de protección, anclajes y reposiciones.
Incluye: Replanteo de los apoyos. Limpieza y preparación de la superficie de apoyo y protección de los espacios afectados. Montaje y colocación de los componentes. Colocación de la plataforma de trabajo. Colocación de los elementos de protección, acceso y señalización. Prueba de carga. Desmontaje y retirada del andamio.
Criterio de medición de proyecto: Número de unidades previstas, según Estudio o Estudio Básico de Seguridad y Salud.</t>
  </si>
  <si>
    <t>0XA111</t>
  </si>
  <si>
    <t>Lloguer de bastida tubular de volum.</t>
  </si>
  <si>
    <t>Lloguer, durant 90 dies naturals, de bastida de volum, format per 405 m³ d'estructura tubular d'acer galvanitzat en calent, de 48,3 mm de diàmetre i 3,2 mm de gruix, i plataforma de treball de 100 m², situada fins a 10 m d'altura màxima, escala interior amb trapa i barana posterior amb dues barres i entornpeu, i barana davantera amb una barra. Inclús revisió mensual de bastida a càrrec de l'empresa instal·ladora, segons R.D. 2177/2004, per a garantir la seva estabilitat i condicions de seguretat.
Inclou: Revisió periòdica per a garantir la seva estabilitat i condicions de seguretat.
Criteri d'amidament de projecte: Nombre d'unitats previstes, segons documentació gràfica de Projecte.
Criteri de mesura d'obra: Amortització en forma de lloguer diari, segons condicions definides en el contracte subscrit amb l'empresa suministradora, considerant un mínim de 300 m³ de volum d'estructura, 100 m² de superfície de plataforma de treball i 15 dies naturals.</t>
  </si>
  <si>
    <t>P127-EKJO</t>
  </si>
  <si>
    <t>Munt/desm.bast.tub metàl fixa, bast.70cm,h&lt;= 200 cm,base+plataform.+escala accés+baran+xarxa, amarrad.cada 20m2 façana+transp.re</t>
  </si>
  <si>
    <t>Muntatge i desmuntatge de bastida tubular metàl·lica fixa, formada per bastiments de 70 cm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 i el transport amb un recorregut total màxim de 20 km</t>
  </si>
  <si>
    <t>Total P127-EKJO</t>
  </si>
  <si>
    <t>P121-EKJZ</t>
  </si>
  <si>
    <t>Amort.dia bast.tub.metàl fixa,bast.70cm,h&lt;= 200 cm,base+plataform.+escala accés+baran+xarxa,amarrad.cada 20m2façana</t>
  </si>
  <si>
    <t>Amortització diària de bastida tubular metàl·lica fixa, formada per bastiments de 70 cm d'amplària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t>
  </si>
  <si>
    <t>Total P121-EKJZ</t>
  </si>
  <si>
    <t>Total 14</t>
  </si>
  <si>
    <t>Total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</si>
</sst>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9" x14ac:knownFonts="1">
    <font>
      <sz val="11"/>
      <color theme="1"/>
      <name val="Aptos Narrow"/>
      <family val="2"/>
      <scheme val="minor"/>
    </font>
    <font>
      <b/>
      <sz val="10"/>
      <color theme="1"/>
      <name val="Aptos Narrow"/>
      <family val="2"/>
      <scheme val="minor"/>
    </font>
    <font>
      <b/>
      <sz val="14"/>
      <color theme="1"/>
      <name val="Aptos Narrow"/>
      <family val="2"/>
      <scheme val="minor"/>
    </font>
    <font>
      <b/>
      <sz val="9"/>
      <color indexed="81"/>
      <name val="Tahoma"/>
      <family val="2"/>
    </font>
    <font>
      <b/>
      <i/>
      <sz val="10"/>
      <color theme="1"/>
      <name val="Aptos Narrow"/>
      <family val="2"/>
      <scheme val="minor"/>
    </font>
    <font>
      <b/>
      <sz val="8"/>
      <color theme="1"/>
      <name val="Aptos Narrow"/>
      <family val="2"/>
      <scheme val="minor"/>
    </font>
    <font>
      <b/>
      <sz val="8"/>
      <color rgb="FFFF40FF"/>
      <name val="Aptos Narrow"/>
      <family val="2"/>
      <scheme val="minor"/>
    </font>
    <font>
      <sz val="8"/>
      <color theme="1"/>
      <name val="Aptos Narrow"/>
      <family val="2"/>
      <scheme val="minor"/>
    </font>
    <font>
      <sz val="8"/>
      <color rgb="FFFF40FF"/>
      <name val="Aptos Narrow"/>
      <family val="2"/>
      <scheme val="minor"/>
    </font>
  </fonts>
  <fills count="7">
    <fill>
      <patternFill patternType="none"/>
    </fill>
    <fill>
      <patternFill patternType="gray125"/>
    </fill>
    <fill>
      <patternFill patternType="solid">
        <fgColor rgb="FF98C7AF"/>
        <bgColor indexed="64"/>
      </patternFill>
    </fill>
    <fill>
      <patternFill patternType="solid">
        <fgColor rgb="FFFFEDDB"/>
        <bgColor indexed="64"/>
      </patternFill>
    </fill>
    <fill>
      <patternFill patternType="solid">
        <fgColor rgb="FFC0C0C0"/>
        <bgColor indexed="64"/>
      </patternFill>
    </fill>
    <fill>
      <patternFill patternType="solid">
        <fgColor rgb="FFACD1BE"/>
        <bgColor indexed="64"/>
      </patternFill>
    </fill>
    <fill>
      <patternFill patternType="solid">
        <fgColor rgb="FFBFDBCD"/>
        <bgColor indexed="64"/>
      </patternFill>
    </fill>
  </fills>
  <borders count="1">
    <border>
      <left/>
      <right/>
      <top/>
      <bottom/>
      <diagonal/>
    </border>
  </borders>
  <cellStyleXfs count="1">
    <xf numFmtId="0" fontId="0" fillId="0" borderId="0"/>
  </cellStyleXfs>
  <cellXfs count="34">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0" fontId="5" fillId="2" borderId="0" xfId="0"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7" fillId="3" borderId="0" xfId="0" applyNumberFormat="1" applyFont="1" applyFill="1" applyAlignment="1">
      <alignment vertical="top"/>
    </xf>
    <xf numFmtId="49" fontId="7" fillId="0" borderId="0" xfId="0" applyNumberFormat="1" applyFont="1" applyAlignment="1">
      <alignment vertical="top"/>
    </xf>
    <xf numFmtId="0" fontId="7" fillId="0" borderId="0" xfId="0" applyFont="1" applyAlignment="1">
      <alignment vertical="top"/>
    </xf>
    <xf numFmtId="4" fontId="8" fillId="0" borderId="0" xfId="0" applyNumberFormat="1" applyFont="1" applyAlignment="1">
      <alignment vertical="top"/>
    </xf>
    <xf numFmtId="164" fontId="7" fillId="0" borderId="0" xfId="0" applyNumberFormat="1" applyFont="1" applyAlignment="1">
      <alignment vertical="top"/>
    </xf>
    <xf numFmtId="4" fontId="7" fillId="0" borderId="0" xfId="0" applyNumberFormat="1" applyFont="1" applyAlignment="1">
      <alignment vertical="top"/>
    </xf>
    <xf numFmtId="49" fontId="5" fillId="0" borderId="0" xfId="0" applyNumberFormat="1" applyFont="1" applyAlignment="1">
      <alignment vertical="top"/>
    </xf>
    <xf numFmtId="4" fontId="6" fillId="0" borderId="0" xfId="0" applyNumberFormat="1" applyFont="1" applyAlignment="1">
      <alignment vertical="top"/>
    </xf>
    <xf numFmtId="0" fontId="7" fillId="4" borderId="0" xfId="0" applyFont="1" applyFill="1" applyAlignment="1">
      <alignment vertical="top"/>
    </xf>
    <xf numFmtId="49" fontId="7" fillId="0" borderId="0" xfId="0" applyNumberFormat="1" applyFont="1" applyAlignment="1">
      <alignment vertical="top" wrapText="1"/>
    </xf>
    <xf numFmtId="3" fontId="7" fillId="0" borderId="0" xfId="0" applyNumberFormat="1" applyFont="1" applyAlignment="1">
      <alignment vertical="top"/>
    </xf>
    <xf numFmtId="49" fontId="5" fillId="5" borderId="0" xfId="0" applyNumberFormat="1" applyFont="1" applyFill="1" applyAlignment="1">
      <alignment vertical="top"/>
    </xf>
    <xf numFmtId="0" fontId="5" fillId="5" borderId="0" xfId="0" applyFont="1" applyFill="1" applyAlignment="1">
      <alignment vertical="top"/>
    </xf>
    <xf numFmtId="4" fontId="6" fillId="5" borderId="0" xfId="0" applyNumberFormat="1" applyFont="1" applyFill="1" applyAlignment="1">
      <alignment vertical="top"/>
    </xf>
    <xf numFmtId="165" fontId="7" fillId="0" borderId="0" xfId="0" applyNumberFormat="1" applyFont="1" applyAlignment="1">
      <alignment vertical="top"/>
    </xf>
    <xf numFmtId="165" fontId="8" fillId="0" borderId="0" xfId="0" applyNumberFormat="1" applyFont="1" applyAlignment="1">
      <alignment vertical="top"/>
    </xf>
    <xf numFmtId="49" fontId="5" fillId="6" borderId="0" xfId="0" applyNumberFormat="1" applyFont="1" applyFill="1" applyAlignment="1">
      <alignment vertical="top"/>
    </xf>
    <xf numFmtId="0" fontId="5" fillId="6" borderId="0" xfId="0" applyFont="1" applyFill="1" applyAlignment="1">
      <alignment vertical="top"/>
    </xf>
    <xf numFmtId="4" fontId="6" fillId="6" borderId="0" xfId="0" applyNumberFormat="1" applyFont="1" applyFill="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0" fontId="7" fillId="0" borderId="0" xfId="0" applyFont="1" applyAlignment="1">
      <alignment vertical="top" wrapText="1"/>
    </xf>
    <xf numFmtId="0" fontId="7" fillId="4" borderId="0" xfId="0" applyFont="1" applyFill="1" applyAlignment="1">
      <alignment vertical="top" wrapText="1"/>
    </xf>
    <xf numFmtId="49" fontId="5" fillId="5" borderId="0" xfId="0" applyNumberFormat="1" applyFont="1" applyFill="1" applyAlignment="1">
      <alignment vertical="top" wrapText="1"/>
    </xf>
    <xf numFmtId="49" fontId="5" fillId="6"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032F5-2BB6-40E7-BB7A-598480F972D7}">
  <dimension ref="A1:M1143"/>
  <sheetViews>
    <sheetView tabSelected="1" workbookViewId="0">
      <pane xSplit="4" ySplit="3" topLeftCell="E4" activePane="bottomRight" state="frozen"/>
      <selection pane="topRight" activeCell="E1" sqref="E1"/>
      <selection pane="bottomLeft" activeCell="A4" sqref="A4"/>
      <selection pane="bottomRight" activeCell="E4" sqref="E4"/>
    </sheetView>
  </sheetViews>
  <sheetFormatPr defaultRowHeight="14.4" x14ac:dyDescent="0.3"/>
  <cols>
    <col min="1" max="1" width="11" bestFit="1" customWidth="1"/>
    <col min="2" max="2" width="5.6640625" bestFit="1" customWidth="1"/>
    <col min="3" max="3" width="3.88671875" bestFit="1" customWidth="1"/>
    <col min="4" max="4" width="25.109375" customWidth="1"/>
    <col min="5" max="5" width="23.77734375" bestFit="1" customWidth="1"/>
    <col min="6" max="6" width="12.21875" bestFit="1" customWidth="1"/>
    <col min="7" max="7" width="8.44140625" bestFit="1" customWidth="1"/>
    <col min="8" max="8" width="8.109375" bestFit="1" customWidth="1"/>
    <col min="9" max="9" width="6.33203125" bestFit="1" customWidth="1"/>
    <col min="10" max="10" width="14.44140625" bestFit="1" customWidth="1"/>
    <col min="11" max="11" width="8.33203125" bestFit="1" customWidth="1"/>
    <col min="12" max="13" width="8.44140625" bestFit="1" customWidth="1"/>
  </cols>
  <sheetData>
    <row r="1" spans="1:13" x14ac:dyDescent="0.3">
      <c r="A1" s="1" t="s">
        <v>0</v>
      </c>
      <c r="B1" s="2"/>
      <c r="C1" s="2"/>
      <c r="D1" s="2"/>
      <c r="E1" s="2"/>
      <c r="F1" s="2"/>
      <c r="G1" s="2"/>
      <c r="H1" s="2"/>
      <c r="I1" s="2"/>
      <c r="J1" s="2"/>
      <c r="K1" s="2"/>
      <c r="L1" s="2"/>
      <c r="M1" s="2"/>
    </row>
    <row r="2" spans="1:13" ht="18" x14ac:dyDescent="0.3">
      <c r="A2" s="3" t="s">
        <v>1</v>
      </c>
      <c r="B2" s="2"/>
      <c r="C2" s="2"/>
      <c r="D2" s="2"/>
      <c r="E2" s="2"/>
      <c r="F2" s="2"/>
      <c r="G2" s="2"/>
      <c r="H2" s="2"/>
      <c r="I2" s="2"/>
      <c r="J2" s="2"/>
      <c r="K2" s="2"/>
      <c r="L2" s="2"/>
      <c r="M2" s="2"/>
    </row>
    <row r="3" spans="1:13" x14ac:dyDescent="0.3">
      <c r="A3" s="4" t="s">
        <v>2</v>
      </c>
      <c r="B3" s="4" t="s">
        <v>3</v>
      </c>
      <c r="C3" s="4" t="s">
        <v>4</v>
      </c>
      <c r="D3" s="28" t="s">
        <v>5</v>
      </c>
      <c r="E3" s="4" t="s">
        <v>6</v>
      </c>
      <c r="F3" s="4" t="s">
        <v>7</v>
      </c>
      <c r="G3" s="4" t="s">
        <v>8</v>
      </c>
      <c r="H3" s="4" t="s">
        <v>9</v>
      </c>
      <c r="I3" s="4" t="s">
        <v>10</v>
      </c>
      <c r="J3" s="4" t="s">
        <v>11</v>
      </c>
      <c r="K3" s="4" t="s">
        <v>12</v>
      </c>
      <c r="L3" s="4" t="s">
        <v>13</v>
      </c>
      <c r="M3" s="4" t="s">
        <v>14</v>
      </c>
    </row>
    <row r="4" spans="1:13" x14ac:dyDescent="0.3">
      <c r="A4" s="5" t="s">
        <v>15</v>
      </c>
      <c r="B4" s="5" t="s">
        <v>16</v>
      </c>
      <c r="C4" s="5" t="s">
        <v>17</v>
      </c>
      <c r="D4" s="29" t="s">
        <v>18</v>
      </c>
      <c r="E4" s="6"/>
      <c r="F4" s="6"/>
      <c r="G4" s="6"/>
      <c r="H4" s="6"/>
      <c r="I4" s="6"/>
      <c r="J4" s="6"/>
      <c r="K4" s="7">
        <f>K128</f>
        <v>1</v>
      </c>
      <c r="L4" s="8">
        <f>L128</f>
        <v>8706.16</v>
      </c>
      <c r="M4" s="8">
        <f>M128</f>
        <v>8706.16</v>
      </c>
    </row>
    <row r="5" spans="1:13" ht="32.4" x14ac:dyDescent="0.3">
      <c r="A5" s="9" t="s">
        <v>19</v>
      </c>
      <c r="B5" s="10" t="s">
        <v>20</v>
      </c>
      <c r="C5" s="10" t="s">
        <v>21</v>
      </c>
      <c r="D5" s="18" t="s">
        <v>22</v>
      </c>
      <c r="E5" s="11"/>
      <c r="F5" s="11"/>
      <c r="G5" s="11"/>
      <c r="H5" s="11"/>
      <c r="I5" s="11"/>
      <c r="J5" s="11"/>
      <c r="K5" s="12">
        <f>K8</f>
        <v>10</v>
      </c>
      <c r="L5" s="12">
        <f>L8</f>
        <v>11.46</v>
      </c>
      <c r="M5" s="12">
        <f>M8</f>
        <v>114.6</v>
      </c>
    </row>
    <row r="6" spans="1:13" ht="32.4" x14ac:dyDescent="0.3">
      <c r="A6" s="11"/>
      <c r="B6" s="11"/>
      <c r="C6" s="11"/>
      <c r="D6" s="18" t="s">
        <v>23</v>
      </c>
      <c r="E6" s="11"/>
      <c r="F6" s="11"/>
      <c r="G6" s="11"/>
      <c r="H6" s="11"/>
      <c r="I6" s="11"/>
      <c r="J6" s="11"/>
      <c r="K6" s="11"/>
      <c r="L6" s="11"/>
      <c r="M6" s="11"/>
    </row>
    <row r="7" spans="1:13" x14ac:dyDescent="0.3">
      <c r="A7" s="11"/>
      <c r="B7" s="11"/>
      <c r="C7" s="11"/>
      <c r="D7" s="30"/>
      <c r="E7" s="10" t="s">
        <v>24</v>
      </c>
      <c r="F7" s="13">
        <v>10</v>
      </c>
      <c r="G7" s="14">
        <v>0</v>
      </c>
      <c r="H7" s="14">
        <v>0</v>
      </c>
      <c r="I7" s="14">
        <v>0</v>
      </c>
      <c r="J7" s="12">
        <f>OR(F7&lt;&gt;0,G7&lt;&gt;0,H7&lt;&gt;0,I7&lt;&gt;0)*(F7 + (F7 = 0))*(G7 + (G7 = 0))*(H7 + (H7 = 0))*(I7 + (I7 = 0))</f>
        <v>10</v>
      </c>
      <c r="K7" s="11"/>
      <c r="L7" s="11"/>
      <c r="M7" s="11"/>
    </row>
    <row r="8" spans="1:13" x14ac:dyDescent="0.3">
      <c r="A8" s="11"/>
      <c r="B8" s="11"/>
      <c r="C8" s="11"/>
      <c r="D8" s="30"/>
      <c r="E8" s="11"/>
      <c r="F8" s="11"/>
      <c r="G8" s="11"/>
      <c r="H8" s="11"/>
      <c r="I8" s="11"/>
      <c r="J8" s="15" t="s">
        <v>25</v>
      </c>
      <c r="K8" s="16">
        <f>J7</f>
        <v>10</v>
      </c>
      <c r="L8" s="14">
        <v>11.46</v>
      </c>
      <c r="M8" s="16">
        <f>ROUND(K8*L8,2)</f>
        <v>114.6</v>
      </c>
    </row>
    <row r="9" spans="1:13" ht="1.05" customHeight="1" x14ac:dyDescent="0.3">
      <c r="A9" s="17"/>
      <c r="B9" s="17"/>
      <c r="C9" s="17"/>
      <c r="D9" s="31"/>
      <c r="E9" s="17"/>
      <c r="F9" s="17"/>
      <c r="G9" s="17"/>
      <c r="H9" s="17"/>
      <c r="I9" s="17"/>
      <c r="J9" s="17"/>
      <c r="K9" s="17"/>
      <c r="L9" s="17"/>
      <c r="M9" s="17"/>
    </row>
    <row r="10" spans="1:13" ht="32.4" x14ac:dyDescent="0.3">
      <c r="A10" s="9" t="s">
        <v>26</v>
      </c>
      <c r="B10" s="10" t="s">
        <v>20</v>
      </c>
      <c r="C10" s="10" t="s">
        <v>21</v>
      </c>
      <c r="D10" s="18" t="s">
        <v>27</v>
      </c>
      <c r="E10" s="11"/>
      <c r="F10" s="11"/>
      <c r="G10" s="11"/>
      <c r="H10" s="11"/>
      <c r="I10" s="11"/>
      <c r="J10" s="11"/>
      <c r="K10" s="12">
        <f>K13</f>
        <v>10</v>
      </c>
      <c r="L10" s="12">
        <f>L13</f>
        <v>14.95</v>
      </c>
      <c r="M10" s="12">
        <f>M13</f>
        <v>149.5</v>
      </c>
    </row>
    <row r="11" spans="1:13" ht="32.4" x14ac:dyDescent="0.3">
      <c r="A11" s="11"/>
      <c r="B11" s="11"/>
      <c r="C11" s="11"/>
      <c r="D11" s="18" t="s">
        <v>28</v>
      </c>
      <c r="E11" s="11"/>
      <c r="F11" s="11"/>
      <c r="G11" s="11"/>
      <c r="H11" s="11"/>
      <c r="I11" s="11"/>
      <c r="J11" s="11"/>
      <c r="K11" s="11"/>
      <c r="L11" s="11"/>
      <c r="M11" s="11"/>
    </row>
    <row r="12" spans="1:13" x14ac:dyDescent="0.3">
      <c r="A12" s="11"/>
      <c r="B12" s="11"/>
      <c r="C12" s="11"/>
      <c r="D12" s="30"/>
      <c r="E12" s="10" t="s">
        <v>24</v>
      </c>
      <c r="F12" s="13">
        <v>10</v>
      </c>
      <c r="G12" s="14">
        <v>0</v>
      </c>
      <c r="H12" s="14">
        <v>0</v>
      </c>
      <c r="I12" s="14">
        <v>0</v>
      </c>
      <c r="J12" s="12">
        <f>OR(F12&lt;&gt;0,G12&lt;&gt;0,H12&lt;&gt;0,I12&lt;&gt;0)*(F12 + (F12 = 0))*(G12 + (G12 = 0))*(H12 + (H12 = 0))*(I12 + (I12 = 0))</f>
        <v>10</v>
      </c>
      <c r="K12" s="11"/>
      <c r="L12" s="11"/>
      <c r="M12" s="11"/>
    </row>
    <row r="13" spans="1:13" x14ac:dyDescent="0.3">
      <c r="A13" s="11"/>
      <c r="B13" s="11"/>
      <c r="C13" s="11"/>
      <c r="D13" s="30"/>
      <c r="E13" s="11"/>
      <c r="F13" s="11"/>
      <c r="G13" s="11"/>
      <c r="H13" s="11"/>
      <c r="I13" s="11"/>
      <c r="J13" s="15" t="s">
        <v>29</v>
      </c>
      <c r="K13" s="16">
        <f>J12</f>
        <v>10</v>
      </c>
      <c r="L13" s="14">
        <v>14.95</v>
      </c>
      <c r="M13" s="16">
        <f>ROUND(K13*L13,2)</f>
        <v>149.5</v>
      </c>
    </row>
    <row r="14" spans="1:13" ht="1.05" customHeight="1" x14ac:dyDescent="0.3">
      <c r="A14" s="17"/>
      <c r="B14" s="17"/>
      <c r="C14" s="17"/>
      <c r="D14" s="31"/>
      <c r="E14" s="17"/>
      <c r="F14" s="17"/>
      <c r="G14" s="17"/>
      <c r="H14" s="17"/>
      <c r="I14" s="17"/>
      <c r="J14" s="17"/>
      <c r="K14" s="17"/>
      <c r="L14" s="17"/>
      <c r="M14" s="17"/>
    </row>
    <row r="15" spans="1:13" ht="21.6" x14ac:dyDescent="0.3">
      <c r="A15" s="9" t="s">
        <v>30</v>
      </c>
      <c r="B15" s="10" t="s">
        <v>20</v>
      </c>
      <c r="C15" s="10" t="s">
        <v>21</v>
      </c>
      <c r="D15" s="18" t="s">
        <v>31</v>
      </c>
      <c r="E15" s="11"/>
      <c r="F15" s="11"/>
      <c r="G15" s="11"/>
      <c r="H15" s="11"/>
      <c r="I15" s="11"/>
      <c r="J15" s="11"/>
      <c r="K15" s="12">
        <f>K22</f>
        <v>48.88</v>
      </c>
      <c r="L15" s="12">
        <f>L22</f>
        <v>11.22</v>
      </c>
      <c r="M15" s="12">
        <f>M22</f>
        <v>548.42999999999995</v>
      </c>
    </row>
    <row r="16" spans="1:13" ht="32.4" x14ac:dyDescent="0.3">
      <c r="A16" s="11"/>
      <c r="B16" s="11"/>
      <c r="C16" s="11"/>
      <c r="D16" s="18" t="s">
        <v>32</v>
      </c>
      <c r="E16" s="11"/>
      <c r="F16" s="11"/>
      <c r="G16" s="11"/>
      <c r="H16" s="11"/>
      <c r="I16" s="11"/>
      <c r="J16" s="11"/>
      <c r="K16" s="11"/>
      <c r="L16" s="11"/>
      <c r="M16" s="11"/>
    </row>
    <row r="17" spans="1:13" x14ac:dyDescent="0.3">
      <c r="A17" s="11"/>
      <c r="B17" s="11"/>
      <c r="C17" s="11"/>
      <c r="D17" s="30"/>
      <c r="E17" s="10" t="s">
        <v>33</v>
      </c>
      <c r="F17" s="13">
        <v>2</v>
      </c>
      <c r="G17" s="14">
        <v>12.2</v>
      </c>
      <c r="H17" s="14">
        <v>0</v>
      </c>
      <c r="I17" s="14">
        <v>0.8</v>
      </c>
      <c r="J17" s="12">
        <f>OR(F17&lt;&gt;0,G17&lt;&gt;0,H17&lt;&gt;0,I17&lt;&gt;0)*(F17 + (F17 = 0))*(G17 + (G17 = 0))*(H17 + (H17 = 0))*(I17 + (I17 = 0))</f>
        <v>19.52</v>
      </c>
      <c r="K17" s="11"/>
      <c r="L17" s="11"/>
      <c r="M17" s="11"/>
    </row>
    <row r="18" spans="1:13" x14ac:dyDescent="0.3">
      <c r="A18" s="11"/>
      <c r="B18" s="11"/>
      <c r="C18" s="11"/>
      <c r="D18" s="30"/>
      <c r="E18" s="10" t="s">
        <v>17</v>
      </c>
      <c r="F18" s="13">
        <v>2</v>
      </c>
      <c r="G18" s="14">
        <v>7.1</v>
      </c>
      <c r="H18" s="14">
        <v>0</v>
      </c>
      <c r="I18" s="14">
        <v>0.8</v>
      </c>
      <c r="J18" s="12">
        <f>OR(F18&lt;&gt;0,G18&lt;&gt;0,H18&lt;&gt;0,I18&lt;&gt;0)*(F18 + (F18 = 0))*(G18 + (G18 = 0))*(H18 + (H18 = 0))*(I18 + (I18 = 0))</f>
        <v>11.36</v>
      </c>
      <c r="K18" s="11"/>
      <c r="L18" s="11"/>
      <c r="M18" s="11"/>
    </row>
    <row r="19" spans="1:13" x14ac:dyDescent="0.3">
      <c r="A19" s="11"/>
      <c r="B19" s="11"/>
      <c r="C19" s="11"/>
      <c r="D19" s="30"/>
      <c r="E19" s="10" t="s">
        <v>34</v>
      </c>
      <c r="F19" s="13"/>
      <c r="G19" s="14"/>
      <c r="H19" s="14"/>
      <c r="I19" s="14"/>
      <c r="J19" s="12">
        <f>OR(F19&lt;&gt;0,G19&lt;&gt;0,H19&lt;&gt;0,I19&lt;&gt;0)*(F19 + (F19 = 0))*(G19 + (G19 = 0))*(H19 + (H19 = 0))*(I19 + (I19 = 0))</f>
        <v>0</v>
      </c>
      <c r="K19" s="11"/>
      <c r="L19" s="11"/>
      <c r="M19" s="11"/>
    </row>
    <row r="20" spans="1:13" x14ac:dyDescent="0.3">
      <c r="A20" s="11"/>
      <c r="B20" s="11"/>
      <c r="C20" s="11"/>
      <c r="D20" s="30"/>
      <c r="E20" s="10" t="s">
        <v>35</v>
      </c>
      <c r="F20" s="13">
        <v>0</v>
      </c>
      <c r="G20" s="14">
        <v>8</v>
      </c>
      <c r="H20" s="14">
        <v>0</v>
      </c>
      <c r="I20" s="14">
        <v>1</v>
      </c>
      <c r="J20" s="12">
        <f>OR(F20&lt;&gt;0,G20&lt;&gt;0,H20&lt;&gt;0,I20&lt;&gt;0)*(F20 + (F20 = 0))*(G20 + (G20 = 0))*(H20 + (H20 = 0))*(I20 + (I20 = 0))</f>
        <v>8</v>
      </c>
      <c r="K20" s="11"/>
      <c r="L20" s="11"/>
      <c r="M20" s="11"/>
    </row>
    <row r="21" spans="1:13" x14ac:dyDescent="0.3">
      <c r="A21" s="11"/>
      <c r="B21" s="11"/>
      <c r="C21" s="11"/>
      <c r="D21" s="30"/>
      <c r="E21" s="10" t="s">
        <v>24</v>
      </c>
      <c r="F21" s="13">
        <v>10</v>
      </c>
      <c r="G21" s="14">
        <v>0</v>
      </c>
      <c r="H21" s="14">
        <v>0</v>
      </c>
      <c r="I21" s="14">
        <v>0</v>
      </c>
      <c r="J21" s="12">
        <f>OR(F21&lt;&gt;0,G21&lt;&gt;0,H21&lt;&gt;0,I21&lt;&gt;0)*(F21 + (F21 = 0))*(G21 + (G21 = 0))*(H21 + (H21 = 0))*(I21 + (I21 = 0))</f>
        <v>10</v>
      </c>
      <c r="K21" s="11"/>
      <c r="L21" s="11"/>
      <c r="M21" s="11"/>
    </row>
    <row r="22" spans="1:13" x14ac:dyDescent="0.3">
      <c r="A22" s="11"/>
      <c r="B22" s="11"/>
      <c r="C22" s="11"/>
      <c r="D22" s="30"/>
      <c r="E22" s="11"/>
      <c r="F22" s="11"/>
      <c r="G22" s="11"/>
      <c r="H22" s="11"/>
      <c r="I22" s="11"/>
      <c r="J22" s="15" t="s">
        <v>36</v>
      </c>
      <c r="K22" s="16">
        <f>SUM(J17:J21)</f>
        <v>48.88</v>
      </c>
      <c r="L22" s="14">
        <v>11.22</v>
      </c>
      <c r="M22" s="16">
        <f>ROUND(K22*L22,2)</f>
        <v>548.42999999999995</v>
      </c>
    </row>
    <row r="23" spans="1:13" ht="1.05" customHeight="1" x14ac:dyDescent="0.3">
      <c r="A23" s="17"/>
      <c r="B23" s="17"/>
      <c r="C23" s="17"/>
      <c r="D23" s="31"/>
      <c r="E23" s="17"/>
      <c r="F23" s="17"/>
      <c r="G23" s="17"/>
      <c r="H23" s="17"/>
      <c r="I23" s="17"/>
      <c r="J23" s="17"/>
      <c r="K23" s="17"/>
      <c r="L23" s="17"/>
      <c r="M23" s="17"/>
    </row>
    <row r="24" spans="1:13" ht="43.2" x14ac:dyDescent="0.3">
      <c r="A24" s="9" t="s">
        <v>37</v>
      </c>
      <c r="B24" s="10" t="s">
        <v>20</v>
      </c>
      <c r="C24" s="10" t="s">
        <v>38</v>
      </c>
      <c r="D24" s="18" t="s">
        <v>39</v>
      </c>
      <c r="E24" s="11"/>
      <c r="F24" s="11"/>
      <c r="G24" s="11"/>
      <c r="H24" s="11"/>
      <c r="I24" s="11"/>
      <c r="J24" s="11"/>
      <c r="K24" s="14">
        <v>1</v>
      </c>
      <c r="L24" s="14">
        <v>688.05</v>
      </c>
      <c r="M24" s="12">
        <f>ROUND(K24*L24,2)</f>
        <v>688.05</v>
      </c>
    </row>
    <row r="25" spans="1:13" ht="43.2" x14ac:dyDescent="0.3">
      <c r="A25" s="11"/>
      <c r="B25" s="11"/>
      <c r="C25" s="11"/>
      <c r="D25" s="18" t="s">
        <v>40</v>
      </c>
      <c r="E25" s="11"/>
      <c r="F25" s="11"/>
      <c r="G25" s="11"/>
      <c r="H25" s="11"/>
      <c r="I25" s="11"/>
      <c r="J25" s="11"/>
      <c r="K25" s="11"/>
      <c r="L25" s="11"/>
      <c r="M25" s="11"/>
    </row>
    <row r="26" spans="1:13" ht="43.2" x14ac:dyDescent="0.3">
      <c r="A26" s="9" t="s">
        <v>41</v>
      </c>
      <c r="B26" s="10" t="s">
        <v>20</v>
      </c>
      <c r="C26" s="10" t="s">
        <v>38</v>
      </c>
      <c r="D26" s="18" t="s">
        <v>42</v>
      </c>
      <c r="E26" s="11"/>
      <c r="F26" s="11"/>
      <c r="G26" s="11"/>
      <c r="H26" s="11"/>
      <c r="I26" s="11"/>
      <c r="J26" s="11"/>
      <c r="K26" s="14">
        <v>1</v>
      </c>
      <c r="L26" s="14">
        <v>573.78</v>
      </c>
      <c r="M26" s="12">
        <f>ROUND(K26*L26,2)</f>
        <v>573.78</v>
      </c>
    </row>
    <row r="27" spans="1:13" ht="64.8" x14ac:dyDescent="0.3">
      <c r="A27" s="11"/>
      <c r="B27" s="11"/>
      <c r="C27" s="11"/>
      <c r="D27" s="18" t="s">
        <v>43</v>
      </c>
      <c r="E27" s="11"/>
      <c r="F27" s="11"/>
      <c r="G27" s="11"/>
      <c r="H27" s="11"/>
      <c r="I27" s="11"/>
      <c r="J27" s="11"/>
      <c r="K27" s="11"/>
      <c r="L27" s="11"/>
      <c r="M27" s="11"/>
    </row>
    <row r="28" spans="1:13" x14ac:dyDescent="0.3">
      <c r="A28" s="9" t="s">
        <v>44</v>
      </c>
      <c r="B28" s="10" t="s">
        <v>20</v>
      </c>
      <c r="C28" s="10" t="s">
        <v>21</v>
      </c>
      <c r="D28" s="18" t="s">
        <v>45</v>
      </c>
      <c r="E28" s="11"/>
      <c r="F28" s="11"/>
      <c r="G28" s="11"/>
      <c r="H28" s="11"/>
      <c r="I28" s="11"/>
      <c r="J28" s="11"/>
      <c r="K28" s="12">
        <f>K31</f>
        <v>24.2</v>
      </c>
      <c r="L28" s="12">
        <f>L31</f>
        <v>9.9700000000000006</v>
      </c>
      <c r="M28" s="12">
        <f>M31</f>
        <v>241.27</v>
      </c>
    </row>
    <row r="29" spans="1:13" ht="32.4" x14ac:dyDescent="0.3">
      <c r="A29" s="11"/>
      <c r="B29" s="11"/>
      <c r="C29" s="11"/>
      <c r="D29" s="18" t="s">
        <v>46</v>
      </c>
      <c r="E29" s="11"/>
      <c r="F29" s="11"/>
      <c r="G29" s="11"/>
      <c r="H29" s="11"/>
      <c r="I29" s="11"/>
      <c r="J29" s="11"/>
      <c r="K29" s="11"/>
      <c r="L29" s="11"/>
      <c r="M29" s="11"/>
    </row>
    <row r="30" spans="1:13" x14ac:dyDescent="0.3">
      <c r="A30" s="11"/>
      <c r="B30" s="11"/>
      <c r="C30" s="11"/>
      <c r="D30" s="30"/>
      <c r="E30" s="10" t="s">
        <v>47</v>
      </c>
      <c r="F30" s="13">
        <v>0</v>
      </c>
      <c r="G30" s="14">
        <v>12.1</v>
      </c>
      <c r="H30" s="14">
        <v>2</v>
      </c>
      <c r="I30" s="14">
        <v>0</v>
      </c>
      <c r="J30" s="12">
        <f>OR(F30&lt;&gt;0,G30&lt;&gt;0,H30&lt;&gt;0,I30&lt;&gt;0)*(F30 + (F30 = 0))*(G30 + (G30 = 0))*(H30 + (H30 = 0))*(I30 + (I30 = 0))</f>
        <v>24.2</v>
      </c>
      <c r="K30" s="11"/>
      <c r="L30" s="11"/>
      <c r="M30" s="11"/>
    </row>
    <row r="31" spans="1:13" x14ac:dyDescent="0.3">
      <c r="A31" s="11"/>
      <c r="B31" s="11"/>
      <c r="C31" s="11"/>
      <c r="D31" s="30"/>
      <c r="E31" s="11"/>
      <c r="F31" s="11"/>
      <c r="G31" s="11"/>
      <c r="H31" s="11"/>
      <c r="I31" s="11"/>
      <c r="J31" s="15" t="s">
        <v>48</v>
      </c>
      <c r="K31" s="16">
        <f>J30</f>
        <v>24.2</v>
      </c>
      <c r="L31" s="14">
        <v>9.9700000000000006</v>
      </c>
      <c r="M31" s="16">
        <f>ROUND(K31*L31,2)</f>
        <v>241.27</v>
      </c>
    </row>
    <row r="32" spans="1:13" ht="1.05" customHeight="1" x14ac:dyDescent="0.3">
      <c r="A32" s="17"/>
      <c r="B32" s="17"/>
      <c r="C32" s="17"/>
      <c r="D32" s="31"/>
      <c r="E32" s="17"/>
      <c r="F32" s="17"/>
      <c r="G32" s="17"/>
      <c r="H32" s="17"/>
      <c r="I32" s="17"/>
      <c r="J32" s="17"/>
      <c r="K32" s="17"/>
      <c r="L32" s="17"/>
      <c r="M32" s="17"/>
    </row>
    <row r="33" spans="1:13" ht="43.2" x14ac:dyDescent="0.3">
      <c r="A33" s="9" t="s">
        <v>49</v>
      </c>
      <c r="B33" s="10" t="s">
        <v>20</v>
      </c>
      <c r="C33" s="10" t="s">
        <v>38</v>
      </c>
      <c r="D33" s="18" t="s">
        <v>50</v>
      </c>
      <c r="E33" s="11"/>
      <c r="F33" s="11"/>
      <c r="G33" s="11"/>
      <c r="H33" s="11"/>
      <c r="I33" s="11"/>
      <c r="J33" s="11"/>
      <c r="K33" s="14">
        <v>1</v>
      </c>
      <c r="L33" s="14">
        <v>199.35</v>
      </c>
      <c r="M33" s="12">
        <f>ROUND(K33*L33,2)</f>
        <v>199.35</v>
      </c>
    </row>
    <row r="34" spans="1:13" ht="43.2" x14ac:dyDescent="0.3">
      <c r="A34" s="11"/>
      <c r="B34" s="11"/>
      <c r="C34" s="11"/>
      <c r="D34" s="18" t="s">
        <v>51</v>
      </c>
      <c r="E34" s="11"/>
      <c r="F34" s="11"/>
      <c r="G34" s="11"/>
      <c r="H34" s="11"/>
      <c r="I34" s="11"/>
      <c r="J34" s="11"/>
      <c r="K34" s="11"/>
      <c r="L34" s="11"/>
      <c r="M34" s="11"/>
    </row>
    <row r="35" spans="1:13" ht="43.2" x14ac:dyDescent="0.3">
      <c r="A35" s="9" t="s">
        <v>52</v>
      </c>
      <c r="B35" s="10" t="s">
        <v>20</v>
      </c>
      <c r="C35" s="10" t="s">
        <v>38</v>
      </c>
      <c r="D35" s="18" t="s">
        <v>53</v>
      </c>
      <c r="E35" s="11"/>
      <c r="F35" s="11"/>
      <c r="G35" s="11"/>
      <c r="H35" s="11"/>
      <c r="I35" s="11"/>
      <c r="J35" s="11"/>
      <c r="K35" s="14">
        <v>1</v>
      </c>
      <c r="L35" s="14">
        <v>17.62</v>
      </c>
      <c r="M35" s="12">
        <f>ROUND(K35*L35,2)</f>
        <v>17.62</v>
      </c>
    </row>
    <row r="36" spans="1:13" ht="64.8" x14ac:dyDescent="0.3">
      <c r="A36" s="11"/>
      <c r="B36" s="11"/>
      <c r="C36" s="11"/>
      <c r="D36" s="18" t="s">
        <v>54</v>
      </c>
      <c r="E36" s="11"/>
      <c r="F36" s="11"/>
      <c r="G36" s="11"/>
      <c r="H36" s="11"/>
      <c r="I36" s="11"/>
      <c r="J36" s="11"/>
      <c r="K36" s="11"/>
      <c r="L36" s="11"/>
      <c r="M36" s="11"/>
    </row>
    <row r="37" spans="1:13" ht="32.4" x14ac:dyDescent="0.3">
      <c r="A37" s="9" t="s">
        <v>55</v>
      </c>
      <c r="B37" s="10" t="s">
        <v>20</v>
      </c>
      <c r="C37" s="10" t="s">
        <v>38</v>
      </c>
      <c r="D37" s="18" t="s">
        <v>56</v>
      </c>
      <c r="E37" s="11"/>
      <c r="F37" s="11"/>
      <c r="G37" s="11"/>
      <c r="H37" s="11"/>
      <c r="I37" s="11"/>
      <c r="J37" s="11"/>
      <c r="K37" s="14">
        <v>1</v>
      </c>
      <c r="L37" s="14">
        <v>19.48</v>
      </c>
      <c r="M37" s="12">
        <f>ROUND(K37*L37,2)</f>
        <v>19.48</v>
      </c>
    </row>
    <row r="38" spans="1:13" ht="54" x14ac:dyDescent="0.3">
      <c r="A38" s="11"/>
      <c r="B38" s="11"/>
      <c r="C38" s="11"/>
      <c r="D38" s="18" t="s">
        <v>57</v>
      </c>
      <c r="E38" s="11"/>
      <c r="F38" s="11"/>
      <c r="G38" s="11"/>
      <c r="H38" s="11"/>
      <c r="I38" s="11"/>
      <c r="J38" s="11"/>
      <c r="K38" s="11"/>
      <c r="L38" s="11"/>
      <c r="M38" s="11"/>
    </row>
    <row r="39" spans="1:13" ht="32.4" x14ac:dyDescent="0.3">
      <c r="A39" s="9" t="s">
        <v>58</v>
      </c>
      <c r="B39" s="10" t="s">
        <v>20</v>
      </c>
      <c r="C39" s="10" t="s">
        <v>21</v>
      </c>
      <c r="D39" s="18" t="s">
        <v>59</v>
      </c>
      <c r="E39" s="11"/>
      <c r="F39" s="11"/>
      <c r="G39" s="11"/>
      <c r="H39" s="11"/>
      <c r="I39" s="11"/>
      <c r="J39" s="11"/>
      <c r="K39" s="12">
        <f>K42</f>
        <v>29.58</v>
      </c>
      <c r="L39" s="12">
        <f>L42</f>
        <v>19.22</v>
      </c>
      <c r="M39" s="12">
        <f>M42</f>
        <v>568.53</v>
      </c>
    </row>
    <row r="40" spans="1:13" ht="43.2" x14ac:dyDescent="0.3">
      <c r="A40" s="11"/>
      <c r="B40" s="11"/>
      <c r="C40" s="11"/>
      <c r="D40" s="18" t="s">
        <v>60</v>
      </c>
      <c r="E40" s="11"/>
      <c r="F40" s="11"/>
      <c r="G40" s="11"/>
      <c r="H40" s="11"/>
      <c r="I40" s="11"/>
      <c r="J40" s="11"/>
      <c r="K40" s="11"/>
      <c r="L40" s="11"/>
      <c r="M40" s="11"/>
    </row>
    <row r="41" spans="1:13" x14ac:dyDescent="0.3">
      <c r="A41" s="11"/>
      <c r="B41" s="11"/>
      <c r="C41" s="11"/>
      <c r="D41" s="30"/>
      <c r="E41" s="10" t="s">
        <v>61</v>
      </c>
      <c r="F41" s="13">
        <v>0</v>
      </c>
      <c r="G41" s="14">
        <v>6.8</v>
      </c>
      <c r="H41" s="14">
        <v>0</v>
      </c>
      <c r="I41" s="14">
        <v>4.3499999999999996</v>
      </c>
      <c r="J41" s="12">
        <f>OR(F41&lt;&gt;0,G41&lt;&gt;0,H41&lt;&gt;0,I41&lt;&gt;0)*(F41 + (F41 = 0))*(G41 + (G41 = 0))*(H41 + (H41 = 0))*(I41 + (I41 = 0))</f>
        <v>29.58</v>
      </c>
      <c r="K41" s="11"/>
      <c r="L41" s="11"/>
      <c r="M41" s="11"/>
    </row>
    <row r="42" spans="1:13" x14ac:dyDescent="0.3">
      <c r="A42" s="11"/>
      <c r="B42" s="11"/>
      <c r="C42" s="11"/>
      <c r="D42" s="30"/>
      <c r="E42" s="11"/>
      <c r="F42" s="11"/>
      <c r="G42" s="11"/>
      <c r="H42" s="11"/>
      <c r="I42" s="11"/>
      <c r="J42" s="15" t="s">
        <v>62</v>
      </c>
      <c r="K42" s="16">
        <f>J41</f>
        <v>29.58</v>
      </c>
      <c r="L42" s="14">
        <v>19.22</v>
      </c>
      <c r="M42" s="16">
        <f>ROUND(K42*L42,2)</f>
        <v>568.53</v>
      </c>
    </row>
    <row r="43" spans="1:13" ht="1.05" customHeight="1" x14ac:dyDescent="0.3">
      <c r="A43" s="17"/>
      <c r="B43" s="17"/>
      <c r="C43" s="17"/>
      <c r="D43" s="31"/>
      <c r="E43" s="17"/>
      <c r="F43" s="17"/>
      <c r="G43" s="17"/>
      <c r="H43" s="17"/>
      <c r="I43" s="17"/>
      <c r="J43" s="17"/>
      <c r="K43" s="17"/>
      <c r="L43" s="17"/>
      <c r="M43" s="17"/>
    </row>
    <row r="44" spans="1:13" ht="21.6" x14ac:dyDescent="0.3">
      <c r="A44" s="9" t="s">
        <v>63</v>
      </c>
      <c r="B44" s="10" t="s">
        <v>20</v>
      </c>
      <c r="C44" s="10" t="s">
        <v>21</v>
      </c>
      <c r="D44" s="18" t="s">
        <v>64</v>
      </c>
      <c r="E44" s="11"/>
      <c r="F44" s="11"/>
      <c r="G44" s="11"/>
      <c r="H44" s="11"/>
      <c r="I44" s="11"/>
      <c r="J44" s="11"/>
      <c r="K44" s="12">
        <f>K50</f>
        <v>12.85</v>
      </c>
      <c r="L44" s="12">
        <f>L50</f>
        <v>7.23</v>
      </c>
      <c r="M44" s="12">
        <f>M50</f>
        <v>92.91</v>
      </c>
    </row>
    <row r="45" spans="1:13" ht="32.4" x14ac:dyDescent="0.3">
      <c r="A45" s="11"/>
      <c r="B45" s="11"/>
      <c r="C45" s="11"/>
      <c r="D45" s="18" t="s">
        <v>65</v>
      </c>
      <c r="E45" s="11"/>
      <c r="F45" s="11"/>
      <c r="G45" s="11"/>
      <c r="H45" s="11"/>
      <c r="I45" s="11"/>
      <c r="J45" s="11"/>
      <c r="K45" s="11"/>
      <c r="L45" s="11"/>
      <c r="M45" s="11"/>
    </row>
    <row r="46" spans="1:13" x14ac:dyDescent="0.3">
      <c r="A46" s="11"/>
      <c r="B46" s="11"/>
      <c r="C46" s="11"/>
      <c r="D46" s="30"/>
      <c r="E46" s="10" t="s">
        <v>66</v>
      </c>
      <c r="F46" s="13">
        <v>0</v>
      </c>
      <c r="G46" s="14">
        <v>1.4</v>
      </c>
      <c r="H46" s="14">
        <v>0</v>
      </c>
      <c r="I46" s="14">
        <v>2.4</v>
      </c>
      <c r="J46" s="12">
        <f>OR(F46&lt;&gt;0,G46&lt;&gt;0,H46&lt;&gt;0,I46&lt;&gt;0)*(F46 + (F46 = 0))*(G46 + (G46 = 0))*(H46 + (H46 = 0))*(I46 + (I46 = 0))</f>
        <v>3.36</v>
      </c>
      <c r="K46" s="11"/>
      <c r="L46" s="11"/>
      <c r="M46" s="11"/>
    </row>
    <row r="47" spans="1:13" x14ac:dyDescent="0.3">
      <c r="A47" s="11"/>
      <c r="B47" s="11"/>
      <c r="C47" s="11"/>
      <c r="D47" s="30"/>
      <c r="E47" s="10" t="s">
        <v>17</v>
      </c>
      <c r="F47" s="13">
        <v>0</v>
      </c>
      <c r="G47" s="14">
        <v>1.6</v>
      </c>
      <c r="H47" s="14">
        <v>0</v>
      </c>
      <c r="I47" s="14">
        <v>2.4</v>
      </c>
      <c r="J47" s="12">
        <f>OR(F47&lt;&gt;0,G47&lt;&gt;0,H47&lt;&gt;0,I47&lt;&gt;0)*(F47 + (F47 = 0))*(G47 + (G47 = 0))*(H47 + (H47 = 0))*(I47 + (I47 = 0))</f>
        <v>3.84</v>
      </c>
      <c r="K47" s="11"/>
      <c r="L47" s="11"/>
      <c r="M47" s="11"/>
    </row>
    <row r="48" spans="1:13" x14ac:dyDescent="0.3">
      <c r="A48" s="11"/>
      <c r="B48" s="11"/>
      <c r="C48" s="11"/>
      <c r="D48" s="30"/>
      <c r="E48" s="10" t="s">
        <v>67</v>
      </c>
      <c r="F48" s="13">
        <v>0</v>
      </c>
      <c r="G48" s="14">
        <v>3.15</v>
      </c>
      <c r="H48" s="14">
        <v>0</v>
      </c>
      <c r="I48" s="14">
        <v>0</v>
      </c>
      <c r="J48" s="12">
        <f>OR(F48&lt;&gt;0,G48&lt;&gt;0,H48&lt;&gt;0,I48&lt;&gt;0)*(F48 + (F48 = 0))*(G48 + (G48 = 0))*(H48 + (H48 = 0))*(I48 + (I48 = 0))</f>
        <v>3.15</v>
      </c>
      <c r="K48" s="11"/>
      <c r="L48" s="11"/>
      <c r="M48" s="11"/>
    </row>
    <row r="49" spans="1:13" x14ac:dyDescent="0.3">
      <c r="A49" s="11"/>
      <c r="B49" s="11"/>
      <c r="C49" s="11"/>
      <c r="D49" s="30"/>
      <c r="E49" s="10" t="s">
        <v>17</v>
      </c>
      <c r="F49" s="13">
        <v>0</v>
      </c>
      <c r="G49" s="14">
        <v>2.5</v>
      </c>
      <c r="H49" s="14">
        <v>0</v>
      </c>
      <c r="I49" s="14">
        <v>0</v>
      </c>
      <c r="J49" s="12">
        <f>OR(F49&lt;&gt;0,G49&lt;&gt;0,H49&lt;&gt;0,I49&lt;&gt;0)*(F49 + (F49 = 0))*(G49 + (G49 = 0))*(H49 + (H49 = 0))*(I49 + (I49 = 0))</f>
        <v>2.5</v>
      </c>
      <c r="K49" s="11"/>
      <c r="L49" s="11"/>
      <c r="M49" s="11"/>
    </row>
    <row r="50" spans="1:13" x14ac:dyDescent="0.3">
      <c r="A50" s="11"/>
      <c r="B50" s="11"/>
      <c r="C50" s="11"/>
      <c r="D50" s="30"/>
      <c r="E50" s="11"/>
      <c r="F50" s="11"/>
      <c r="G50" s="11"/>
      <c r="H50" s="11"/>
      <c r="I50" s="11"/>
      <c r="J50" s="15" t="s">
        <v>68</v>
      </c>
      <c r="K50" s="16">
        <f>SUM(J46:J49)</f>
        <v>12.85</v>
      </c>
      <c r="L50" s="14">
        <v>7.23</v>
      </c>
      <c r="M50" s="16">
        <f>ROUND(K50*L50,2)</f>
        <v>92.91</v>
      </c>
    </row>
    <row r="51" spans="1:13" ht="1.05" customHeight="1" x14ac:dyDescent="0.3">
      <c r="A51" s="17"/>
      <c r="B51" s="17"/>
      <c r="C51" s="17"/>
      <c r="D51" s="31"/>
      <c r="E51" s="17"/>
      <c r="F51" s="17"/>
      <c r="G51" s="17"/>
      <c r="H51" s="17"/>
      <c r="I51" s="17"/>
      <c r="J51" s="17"/>
      <c r="K51" s="17"/>
      <c r="L51" s="17"/>
      <c r="M51" s="17"/>
    </row>
    <row r="52" spans="1:13" ht="21.6" x14ac:dyDescent="0.3">
      <c r="A52" s="9" t="s">
        <v>69</v>
      </c>
      <c r="B52" s="10" t="s">
        <v>20</v>
      </c>
      <c r="C52" s="10" t="s">
        <v>21</v>
      </c>
      <c r="D52" s="18" t="s">
        <v>70</v>
      </c>
      <c r="E52" s="11"/>
      <c r="F52" s="11"/>
      <c r="G52" s="11"/>
      <c r="H52" s="11"/>
      <c r="I52" s="11"/>
      <c r="J52" s="11"/>
      <c r="K52" s="12">
        <f>K56</f>
        <v>6.63</v>
      </c>
      <c r="L52" s="12">
        <f>L56</f>
        <v>3.05</v>
      </c>
      <c r="M52" s="12">
        <f>M56</f>
        <v>20.22</v>
      </c>
    </row>
    <row r="53" spans="1:13" ht="32.4" x14ac:dyDescent="0.3">
      <c r="A53" s="11"/>
      <c r="B53" s="11"/>
      <c r="C53" s="11"/>
      <c r="D53" s="18" t="s">
        <v>71</v>
      </c>
      <c r="E53" s="11"/>
      <c r="F53" s="11"/>
      <c r="G53" s="11"/>
      <c r="H53" s="11"/>
      <c r="I53" s="11"/>
      <c r="J53" s="11"/>
      <c r="K53" s="11"/>
      <c r="L53" s="11"/>
      <c r="M53" s="11"/>
    </row>
    <row r="54" spans="1:13" x14ac:dyDescent="0.3">
      <c r="A54" s="11"/>
      <c r="B54" s="11"/>
      <c r="C54" s="11"/>
      <c r="D54" s="30"/>
      <c r="E54" s="10" t="s">
        <v>72</v>
      </c>
      <c r="F54" s="13"/>
      <c r="G54" s="14"/>
      <c r="H54" s="14"/>
      <c r="I54" s="14"/>
      <c r="J54" s="14">
        <v>2.59</v>
      </c>
      <c r="K54" s="11"/>
      <c r="L54" s="11"/>
      <c r="M54" s="11"/>
    </row>
    <row r="55" spans="1:13" x14ac:dyDescent="0.3">
      <c r="A55" s="11"/>
      <c r="B55" s="11"/>
      <c r="C55" s="11"/>
      <c r="D55" s="30"/>
      <c r="E55" s="10" t="s">
        <v>73</v>
      </c>
      <c r="F55" s="13"/>
      <c r="G55" s="14"/>
      <c r="H55" s="14"/>
      <c r="I55" s="14"/>
      <c r="J55" s="14">
        <v>4.04</v>
      </c>
      <c r="K55" s="11"/>
      <c r="L55" s="11"/>
      <c r="M55" s="11"/>
    </row>
    <row r="56" spans="1:13" x14ac:dyDescent="0.3">
      <c r="A56" s="11"/>
      <c r="B56" s="11"/>
      <c r="C56" s="11"/>
      <c r="D56" s="30"/>
      <c r="E56" s="11"/>
      <c r="F56" s="11"/>
      <c r="G56" s="11"/>
      <c r="H56" s="11"/>
      <c r="I56" s="11"/>
      <c r="J56" s="15" t="s">
        <v>74</v>
      </c>
      <c r="K56" s="16">
        <f>SUM(J54:J55)</f>
        <v>6.63</v>
      </c>
      <c r="L56" s="14">
        <v>3.05</v>
      </c>
      <c r="M56" s="16">
        <f>ROUND(K56*L56,2)</f>
        <v>20.22</v>
      </c>
    </row>
    <row r="57" spans="1:13" ht="1.05" customHeight="1" x14ac:dyDescent="0.3">
      <c r="A57" s="17"/>
      <c r="B57" s="17"/>
      <c r="C57" s="17"/>
      <c r="D57" s="31"/>
      <c r="E57" s="17"/>
      <c r="F57" s="17"/>
      <c r="G57" s="17"/>
      <c r="H57" s="17"/>
      <c r="I57" s="17"/>
      <c r="J57" s="17"/>
      <c r="K57" s="17"/>
      <c r="L57" s="17"/>
      <c r="M57" s="17"/>
    </row>
    <row r="58" spans="1:13" ht="21.6" x14ac:dyDescent="0.3">
      <c r="A58" s="9" t="s">
        <v>75</v>
      </c>
      <c r="B58" s="10" t="s">
        <v>20</v>
      </c>
      <c r="C58" s="10" t="s">
        <v>21</v>
      </c>
      <c r="D58" s="18" t="s">
        <v>76</v>
      </c>
      <c r="E58" s="11"/>
      <c r="F58" s="11"/>
      <c r="G58" s="11"/>
      <c r="H58" s="11"/>
      <c r="I58" s="11"/>
      <c r="J58" s="11"/>
      <c r="K58" s="12">
        <f>K61</f>
        <v>6</v>
      </c>
      <c r="L58" s="12">
        <f>L61</f>
        <v>7.48</v>
      </c>
      <c r="M58" s="12">
        <f>M61</f>
        <v>44.88</v>
      </c>
    </row>
    <row r="59" spans="1:13" ht="32.4" x14ac:dyDescent="0.3">
      <c r="A59" s="11"/>
      <c r="B59" s="11"/>
      <c r="C59" s="11"/>
      <c r="D59" s="18" t="s">
        <v>77</v>
      </c>
      <c r="E59" s="11"/>
      <c r="F59" s="11"/>
      <c r="G59" s="11"/>
      <c r="H59" s="11"/>
      <c r="I59" s="11"/>
      <c r="J59" s="11"/>
      <c r="K59" s="11"/>
      <c r="L59" s="11"/>
      <c r="M59" s="11"/>
    </row>
    <row r="60" spans="1:13" x14ac:dyDescent="0.3">
      <c r="A60" s="11"/>
      <c r="B60" s="11"/>
      <c r="C60" s="11"/>
      <c r="D60" s="30"/>
      <c r="E60" s="10" t="s">
        <v>78</v>
      </c>
      <c r="F60" s="13">
        <v>0</v>
      </c>
      <c r="G60" s="14">
        <v>4</v>
      </c>
      <c r="H60" s="14">
        <v>1.5</v>
      </c>
      <c r="I60" s="14">
        <v>0</v>
      </c>
      <c r="J60" s="12">
        <f>OR(F60&lt;&gt;0,G60&lt;&gt;0,H60&lt;&gt;0,I60&lt;&gt;0)*(F60 + (F60 = 0))*(G60 + (G60 = 0))*(H60 + (H60 = 0))*(I60 + (I60 = 0))</f>
        <v>6</v>
      </c>
      <c r="K60" s="11"/>
      <c r="L60" s="11"/>
      <c r="M60" s="11"/>
    </row>
    <row r="61" spans="1:13" x14ac:dyDescent="0.3">
      <c r="A61" s="11"/>
      <c r="B61" s="11"/>
      <c r="C61" s="11"/>
      <c r="D61" s="30"/>
      <c r="E61" s="11"/>
      <c r="F61" s="11"/>
      <c r="G61" s="11"/>
      <c r="H61" s="11"/>
      <c r="I61" s="11"/>
      <c r="J61" s="15" t="s">
        <v>79</v>
      </c>
      <c r="K61" s="16">
        <f>J60</f>
        <v>6</v>
      </c>
      <c r="L61" s="14">
        <v>7.48</v>
      </c>
      <c r="M61" s="16">
        <f>ROUND(K61*L61,2)</f>
        <v>44.88</v>
      </c>
    </row>
    <row r="62" spans="1:13" ht="1.05" customHeight="1" x14ac:dyDescent="0.3">
      <c r="A62" s="17"/>
      <c r="B62" s="17"/>
      <c r="C62" s="17"/>
      <c r="D62" s="31"/>
      <c r="E62" s="17"/>
      <c r="F62" s="17"/>
      <c r="G62" s="17"/>
      <c r="H62" s="17"/>
      <c r="I62" s="17"/>
      <c r="J62" s="17"/>
      <c r="K62" s="17"/>
      <c r="L62" s="17"/>
      <c r="M62" s="17"/>
    </row>
    <row r="63" spans="1:13" ht="21.6" x14ac:dyDescent="0.3">
      <c r="A63" s="9" t="s">
        <v>80</v>
      </c>
      <c r="B63" s="10" t="s">
        <v>20</v>
      </c>
      <c r="C63" s="10" t="s">
        <v>81</v>
      </c>
      <c r="D63" s="18" t="s">
        <v>82</v>
      </c>
      <c r="E63" s="11"/>
      <c r="F63" s="11"/>
      <c r="G63" s="11"/>
      <c r="H63" s="11"/>
      <c r="I63" s="11"/>
      <c r="J63" s="11"/>
      <c r="K63" s="12">
        <f>K66</f>
        <v>3.6</v>
      </c>
      <c r="L63" s="12">
        <f>L66</f>
        <v>102.49</v>
      </c>
      <c r="M63" s="12">
        <f>M66</f>
        <v>368.96</v>
      </c>
    </row>
    <row r="64" spans="1:13" ht="21.6" x14ac:dyDescent="0.3">
      <c r="A64" s="11"/>
      <c r="B64" s="11"/>
      <c r="C64" s="11"/>
      <c r="D64" s="18" t="s">
        <v>82</v>
      </c>
      <c r="E64" s="11"/>
      <c r="F64" s="11"/>
      <c r="G64" s="11"/>
      <c r="H64" s="11"/>
      <c r="I64" s="11"/>
      <c r="J64" s="11"/>
      <c r="K64" s="11"/>
      <c r="L64" s="11"/>
      <c r="M64" s="11"/>
    </row>
    <row r="65" spans="1:13" x14ac:dyDescent="0.3">
      <c r="A65" s="11"/>
      <c r="B65" s="11"/>
      <c r="C65" s="11"/>
      <c r="D65" s="30"/>
      <c r="E65" s="10" t="s">
        <v>83</v>
      </c>
      <c r="F65" s="13">
        <v>0</v>
      </c>
      <c r="G65" s="14">
        <v>10</v>
      </c>
      <c r="H65" s="14">
        <v>0.6</v>
      </c>
      <c r="I65" s="14">
        <v>0.6</v>
      </c>
      <c r="J65" s="12">
        <f>OR(F65&lt;&gt;0,G65&lt;&gt;0,H65&lt;&gt;0,I65&lt;&gt;0)*(F65 + (F65 = 0))*(G65 + (G65 = 0))*(H65 + (H65 = 0))*(I65 + (I65 = 0))</f>
        <v>3.6</v>
      </c>
      <c r="K65" s="11"/>
      <c r="L65" s="11"/>
      <c r="M65" s="11"/>
    </row>
    <row r="66" spans="1:13" x14ac:dyDescent="0.3">
      <c r="A66" s="11"/>
      <c r="B66" s="11"/>
      <c r="C66" s="11"/>
      <c r="D66" s="30"/>
      <c r="E66" s="11"/>
      <c r="F66" s="11"/>
      <c r="G66" s="11"/>
      <c r="H66" s="11"/>
      <c r="I66" s="11"/>
      <c r="J66" s="15" t="s">
        <v>84</v>
      </c>
      <c r="K66" s="16">
        <f>J65</f>
        <v>3.6</v>
      </c>
      <c r="L66" s="14">
        <v>102.49</v>
      </c>
      <c r="M66" s="16">
        <f>ROUND(K66*L66,2)</f>
        <v>368.96</v>
      </c>
    </row>
    <row r="67" spans="1:13" ht="1.05" customHeight="1" x14ac:dyDescent="0.3">
      <c r="A67" s="17"/>
      <c r="B67" s="17"/>
      <c r="C67" s="17"/>
      <c r="D67" s="31"/>
      <c r="E67" s="17"/>
      <c r="F67" s="17"/>
      <c r="G67" s="17"/>
      <c r="H67" s="17"/>
      <c r="I67" s="17"/>
      <c r="J67" s="17"/>
      <c r="K67" s="17"/>
      <c r="L67" s="17"/>
      <c r="M67" s="17"/>
    </row>
    <row r="68" spans="1:13" ht="21.6" x14ac:dyDescent="0.3">
      <c r="A68" s="9" t="s">
        <v>85</v>
      </c>
      <c r="B68" s="10" t="s">
        <v>20</v>
      </c>
      <c r="C68" s="10" t="s">
        <v>38</v>
      </c>
      <c r="D68" s="18" t="s">
        <v>86</v>
      </c>
      <c r="E68" s="11"/>
      <c r="F68" s="11"/>
      <c r="G68" s="11"/>
      <c r="H68" s="11"/>
      <c r="I68" s="11"/>
      <c r="J68" s="11"/>
      <c r="K68" s="12">
        <f>K73</f>
        <v>3</v>
      </c>
      <c r="L68" s="12">
        <f>L73</f>
        <v>12.46</v>
      </c>
      <c r="M68" s="12">
        <f>M73</f>
        <v>37.380000000000003</v>
      </c>
    </row>
    <row r="69" spans="1:13" ht="32.4" x14ac:dyDescent="0.3">
      <c r="A69" s="11"/>
      <c r="B69" s="11"/>
      <c r="C69" s="11"/>
      <c r="D69" s="18" t="s">
        <v>87</v>
      </c>
      <c r="E69" s="11"/>
      <c r="F69" s="11"/>
      <c r="G69" s="11"/>
      <c r="H69" s="11"/>
      <c r="I69" s="11"/>
      <c r="J69" s="11"/>
      <c r="K69" s="11"/>
      <c r="L69" s="11"/>
      <c r="M69" s="11"/>
    </row>
    <row r="70" spans="1:13" x14ac:dyDescent="0.3">
      <c r="A70" s="11"/>
      <c r="B70" s="11"/>
      <c r="C70" s="11"/>
      <c r="D70" s="30"/>
      <c r="E70" s="10" t="s">
        <v>88</v>
      </c>
      <c r="F70" s="13">
        <v>1</v>
      </c>
      <c r="G70" s="14">
        <v>0</v>
      </c>
      <c r="H70" s="14">
        <v>0</v>
      </c>
      <c r="I70" s="14">
        <v>0</v>
      </c>
      <c r="J70" s="12">
        <f>OR(F70&lt;&gt;0,G70&lt;&gt;0,H70&lt;&gt;0,I70&lt;&gt;0)*(F70 + (F70 = 0))*(G70 + (G70 = 0))*(H70 + (H70 = 0))*(I70 + (I70 = 0))</f>
        <v>1</v>
      </c>
      <c r="K70" s="11"/>
      <c r="L70" s="11"/>
      <c r="M70" s="11"/>
    </row>
    <row r="71" spans="1:13" x14ac:dyDescent="0.3">
      <c r="A71" s="11"/>
      <c r="B71" s="11"/>
      <c r="C71" s="11"/>
      <c r="D71" s="30"/>
      <c r="E71" s="10" t="s">
        <v>78</v>
      </c>
      <c r="F71" s="13">
        <v>1</v>
      </c>
      <c r="G71" s="14">
        <v>0</v>
      </c>
      <c r="H71" s="14">
        <v>0</v>
      </c>
      <c r="I71" s="14">
        <v>0</v>
      </c>
      <c r="J71" s="12">
        <f>OR(F71&lt;&gt;0,G71&lt;&gt;0,H71&lt;&gt;0,I71&lt;&gt;0)*(F71 + (F71 = 0))*(G71 + (G71 = 0))*(H71 + (H71 = 0))*(I71 + (I71 = 0))</f>
        <v>1</v>
      </c>
      <c r="K71" s="11"/>
      <c r="L71" s="11"/>
      <c r="M71" s="11"/>
    </row>
    <row r="72" spans="1:13" x14ac:dyDescent="0.3">
      <c r="A72" s="11"/>
      <c r="B72" s="11"/>
      <c r="C72" s="11"/>
      <c r="D72" s="30"/>
      <c r="E72" s="10" t="s">
        <v>66</v>
      </c>
      <c r="F72" s="13">
        <v>1</v>
      </c>
      <c r="G72" s="14">
        <v>0</v>
      </c>
      <c r="H72" s="14">
        <v>0</v>
      </c>
      <c r="I72" s="14">
        <v>0</v>
      </c>
      <c r="J72" s="12">
        <f>OR(F72&lt;&gt;0,G72&lt;&gt;0,H72&lt;&gt;0,I72&lt;&gt;0)*(F72 + (F72 = 0))*(G72 + (G72 = 0))*(H72 + (H72 = 0))*(I72 + (I72 = 0))</f>
        <v>1</v>
      </c>
      <c r="K72" s="11"/>
      <c r="L72" s="11"/>
      <c r="M72" s="11"/>
    </row>
    <row r="73" spans="1:13" x14ac:dyDescent="0.3">
      <c r="A73" s="11"/>
      <c r="B73" s="11"/>
      <c r="C73" s="11"/>
      <c r="D73" s="30"/>
      <c r="E73" s="11"/>
      <c r="F73" s="11"/>
      <c r="G73" s="11"/>
      <c r="H73" s="11"/>
      <c r="I73" s="11"/>
      <c r="J73" s="15" t="s">
        <v>89</v>
      </c>
      <c r="K73" s="16">
        <f>SUM(J70:J72)</f>
        <v>3</v>
      </c>
      <c r="L73" s="14">
        <v>12.46</v>
      </c>
      <c r="M73" s="16">
        <f>ROUND(K73*L73,2)</f>
        <v>37.380000000000003</v>
      </c>
    </row>
    <row r="74" spans="1:13" ht="1.05" customHeight="1" x14ac:dyDescent="0.3">
      <c r="A74" s="17"/>
      <c r="B74" s="17"/>
      <c r="C74" s="17"/>
      <c r="D74" s="31"/>
      <c r="E74" s="17"/>
      <c r="F74" s="17"/>
      <c r="G74" s="17"/>
      <c r="H74" s="17"/>
      <c r="I74" s="17"/>
      <c r="J74" s="17"/>
      <c r="K74" s="17"/>
      <c r="L74" s="17"/>
      <c r="M74" s="17"/>
    </row>
    <row r="75" spans="1:13" ht="21.6" x14ac:dyDescent="0.3">
      <c r="A75" s="9" t="s">
        <v>90</v>
      </c>
      <c r="B75" s="10" t="s">
        <v>20</v>
      </c>
      <c r="C75" s="10" t="s">
        <v>91</v>
      </c>
      <c r="D75" s="18" t="s">
        <v>92</v>
      </c>
      <c r="E75" s="11"/>
      <c r="F75" s="11"/>
      <c r="G75" s="11"/>
      <c r="H75" s="11"/>
      <c r="I75" s="11"/>
      <c r="J75" s="11"/>
      <c r="K75" s="12">
        <f>K85</f>
        <v>11.55</v>
      </c>
      <c r="L75" s="12">
        <f>L85</f>
        <v>4.9800000000000004</v>
      </c>
      <c r="M75" s="12">
        <f>M85</f>
        <v>57.52</v>
      </c>
    </row>
    <row r="76" spans="1:13" ht="32.4" x14ac:dyDescent="0.3">
      <c r="A76" s="11"/>
      <c r="B76" s="11"/>
      <c r="C76" s="11"/>
      <c r="D76" s="18" t="s">
        <v>93</v>
      </c>
      <c r="E76" s="11"/>
      <c r="F76" s="11"/>
      <c r="G76" s="11"/>
      <c r="H76" s="11"/>
      <c r="I76" s="11"/>
      <c r="J76" s="11"/>
      <c r="K76" s="11"/>
      <c r="L76" s="11"/>
      <c r="M76" s="11"/>
    </row>
    <row r="77" spans="1:13" x14ac:dyDescent="0.3">
      <c r="A77" s="11"/>
      <c r="B77" s="11"/>
      <c r="C77" s="11"/>
      <c r="D77" s="30"/>
      <c r="E77" s="10" t="s">
        <v>94</v>
      </c>
      <c r="F77" s="13"/>
      <c r="G77" s="14"/>
      <c r="H77" s="14"/>
      <c r="I77" s="14"/>
      <c r="J77" s="12">
        <f>OR(F77&lt;&gt;0,G77&lt;&gt;0,H77&lt;&gt;0,I77&lt;&gt;0)*(F77 + (F77 = 0))*(G77 + (G77 = 0))*(H77 + (H77 = 0))*(I77 + (I77 = 0))</f>
        <v>0</v>
      </c>
      <c r="K77" s="11"/>
      <c r="L77" s="11"/>
      <c r="M77" s="11"/>
    </row>
    <row r="78" spans="1:13" x14ac:dyDescent="0.3">
      <c r="A78" s="11"/>
      <c r="B78" s="11"/>
      <c r="C78" s="11"/>
      <c r="D78" s="30"/>
      <c r="E78" s="10" t="s">
        <v>95</v>
      </c>
      <c r="F78" s="13">
        <v>2</v>
      </c>
      <c r="G78" s="14">
        <v>0</v>
      </c>
      <c r="H78" s="14">
        <v>1.6</v>
      </c>
      <c r="I78" s="14">
        <v>0</v>
      </c>
      <c r="J78" s="12">
        <f>OR(F78&lt;&gt;0,G78&lt;&gt;0,H78&lt;&gt;0,I78&lt;&gt;0)*(F78 + (F78 = 0))*(G78 + (G78 = 0))*(H78 + (H78 = 0))*(I78 + (I78 = 0))</f>
        <v>3.2</v>
      </c>
      <c r="K78" s="11"/>
      <c r="L78" s="11"/>
      <c r="M78" s="11"/>
    </row>
    <row r="79" spans="1:13" x14ac:dyDescent="0.3">
      <c r="A79" s="11"/>
      <c r="B79" s="11"/>
      <c r="C79" s="11"/>
      <c r="D79" s="30"/>
      <c r="E79" s="10" t="s">
        <v>96</v>
      </c>
      <c r="F79" s="13">
        <v>1</v>
      </c>
      <c r="G79" s="14">
        <v>0</v>
      </c>
      <c r="H79" s="14">
        <v>1.4</v>
      </c>
      <c r="I79" s="14">
        <v>0</v>
      </c>
      <c r="J79" s="12">
        <f>OR(F79&lt;&gt;0,G79&lt;&gt;0,H79&lt;&gt;0,I79&lt;&gt;0)*(F79 + (F79 = 0))*(G79 + (G79 = 0))*(H79 + (H79 = 0))*(I79 + (I79 = 0))</f>
        <v>1.4</v>
      </c>
      <c r="K79" s="11"/>
      <c r="L79" s="11"/>
      <c r="M79" s="11"/>
    </row>
    <row r="80" spans="1:13" x14ac:dyDescent="0.3">
      <c r="A80" s="11"/>
      <c r="B80" s="11"/>
      <c r="C80" s="11"/>
      <c r="D80" s="30"/>
      <c r="E80" s="10" t="s">
        <v>97</v>
      </c>
      <c r="F80" s="13">
        <v>2</v>
      </c>
      <c r="G80" s="14">
        <v>0</v>
      </c>
      <c r="H80" s="14">
        <v>0.6</v>
      </c>
      <c r="I80" s="14">
        <v>0</v>
      </c>
      <c r="J80" s="12">
        <f>OR(F80&lt;&gt;0,G80&lt;&gt;0,H80&lt;&gt;0,I80&lt;&gt;0)*(F80 + (F80 = 0))*(G80 + (G80 = 0))*(H80 + (H80 = 0))*(I80 + (I80 = 0))</f>
        <v>1.2</v>
      </c>
      <c r="K80" s="11"/>
      <c r="L80" s="11"/>
      <c r="M80" s="11"/>
    </row>
    <row r="81" spans="1:13" x14ac:dyDescent="0.3">
      <c r="A81" s="11"/>
      <c r="B81" s="11"/>
      <c r="C81" s="11"/>
      <c r="D81" s="30"/>
      <c r="E81" s="10" t="s">
        <v>98</v>
      </c>
      <c r="F81" s="13"/>
      <c r="G81" s="14"/>
      <c r="H81" s="14"/>
      <c r="I81" s="14"/>
      <c r="J81" s="12">
        <f>OR(F81&lt;&gt;0,G81&lt;&gt;0,H81&lt;&gt;0,I81&lt;&gt;0)*(F81 + (F81 = 0))*(G81 + (G81 = 0))*(H81 + (H81 = 0))*(I81 + (I81 = 0))</f>
        <v>0</v>
      </c>
      <c r="K81" s="11"/>
      <c r="L81" s="11"/>
      <c r="M81" s="11"/>
    </row>
    <row r="82" spans="1:13" x14ac:dyDescent="0.3">
      <c r="A82" s="11"/>
      <c r="B82" s="11"/>
      <c r="C82" s="11"/>
      <c r="D82" s="30"/>
      <c r="E82" s="10" t="s">
        <v>99</v>
      </c>
      <c r="F82" s="13">
        <v>2</v>
      </c>
      <c r="G82" s="14">
        <v>0</v>
      </c>
      <c r="H82" s="14">
        <v>2.4</v>
      </c>
      <c r="I82" s="14">
        <v>0</v>
      </c>
      <c r="J82" s="12">
        <f>OR(F82&lt;&gt;0,G82&lt;&gt;0,H82&lt;&gt;0,I82&lt;&gt;0)*(F82 + (F82 = 0))*(G82 + (G82 = 0))*(H82 + (H82 = 0))*(I82 + (I82 = 0))</f>
        <v>4.8</v>
      </c>
      <c r="K82" s="11"/>
      <c r="L82" s="11"/>
      <c r="M82" s="11"/>
    </row>
    <row r="83" spans="1:13" x14ac:dyDescent="0.3">
      <c r="A83" s="11"/>
      <c r="B83" s="11"/>
      <c r="C83" s="11"/>
      <c r="D83" s="30"/>
      <c r="E83" s="10" t="s">
        <v>100</v>
      </c>
      <c r="F83" s="13">
        <v>1</v>
      </c>
      <c r="G83" s="14">
        <v>0</v>
      </c>
      <c r="H83" s="14">
        <v>0.95</v>
      </c>
      <c r="I83" s="14">
        <v>0</v>
      </c>
      <c r="J83" s="12">
        <f>OR(F83&lt;&gt;0,G83&lt;&gt;0,H83&lt;&gt;0,I83&lt;&gt;0)*(F83 + (F83 = 0))*(G83 + (G83 = 0))*(H83 + (H83 = 0))*(I83 + (I83 = 0))</f>
        <v>0.95</v>
      </c>
      <c r="K83" s="11"/>
      <c r="L83" s="11"/>
      <c r="M83" s="11"/>
    </row>
    <row r="84" spans="1:13" x14ac:dyDescent="0.3">
      <c r="A84" s="11"/>
      <c r="B84" s="11"/>
      <c r="C84" s="11"/>
      <c r="D84" s="30"/>
      <c r="E84" s="10" t="s">
        <v>101</v>
      </c>
      <c r="F84" s="13"/>
      <c r="G84" s="14"/>
      <c r="H84" s="14"/>
      <c r="I84" s="14"/>
      <c r="J84" s="12">
        <f>OR(F84&lt;&gt;0,G84&lt;&gt;0,H84&lt;&gt;0,I84&lt;&gt;0)*(F84 + (F84 = 0))*(G84 + (G84 = 0))*(H84 + (H84 = 0))*(I84 + (I84 = 0))</f>
        <v>0</v>
      </c>
      <c r="K84" s="11"/>
      <c r="L84" s="11"/>
      <c r="M84" s="11"/>
    </row>
    <row r="85" spans="1:13" x14ac:dyDescent="0.3">
      <c r="A85" s="11"/>
      <c r="B85" s="11"/>
      <c r="C85" s="11"/>
      <c r="D85" s="30"/>
      <c r="E85" s="11"/>
      <c r="F85" s="11"/>
      <c r="G85" s="11"/>
      <c r="H85" s="11"/>
      <c r="I85" s="11"/>
      <c r="J85" s="15" t="s">
        <v>102</v>
      </c>
      <c r="K85" s="16">
        <f>SUM(J77:J84)</f>
        <v>11.55</v>
      </c>
      <c r="L85" s="14">
        <v>4.9800000000000004</v>
      </c>
      <c r="M85" s="16">
        <f>ROUND(K85*L85,2)</f>
        <v>57.52</v>
      </c>
    </row>
    <row r="86" spans="1:13" ht="1.05" customHeight="1" x14ac:dyDescent="0.3">
      <c r="A86" s="17"/>
      <c r="B86" s="17"/>
      <c r="C86" s="17"/>
      <c r="D86" s="31"/>
      <c r="E86" s="17"/>
      <c r="F86" s="17"/>
      <c r="G86" s="17"/>
      <c r="H86" s="17"/>
      <c r="I86" s="17"/>
      <c r="J86" s="17"/>
      <c r="K86" s="17"/>
      <c r="L86" s="17"/>
      <c r="M86" s="17"/>
    </row>
    <row r="87" spans="1:13" x14ac:dyDescent="0.3">
      <c r="A87" s="9" t="s">
        <v>103</v>
      </c>
      <c r="B87" s="10" t="s">
        <v>20</v>
      </c>
      <c r="C87" s="10" t="s">
        <v>21</v>
      </c>
      <c r="D87" s="18" t="s">
        <v>104</v>
      </c>
      <c r="E87" s="11"/>
      <c r="F87" s="11"/>
      <c r="G87" s="11"/>
      <c r="H87" s="11"/>
      <c r="I87" s="11"/>
      <c r="J87" s="11"/>
      <c r="K87" s="12">
        <f>K91</f>
        <v>21.5</v>
      </c>
      <c r="L87" s="12">
        <f>L91</f>
        <v>32.020000000000003</v>
      </c>
      <c r="M87" s="12">
        <f>M91</f>
        <v>688.43</v>
      </c>
    </row>
    <row r="88" spans="1:13" ht="194.4" x14ac:dyDescent="0.3">
      <c r="A88" s="11"/>
      <c r="B88" s="11"/>
      <c r="C88" s="11"/>
      <c r="D88" s="18" t="s">
        <v>105</v>
      </c>
      <c r="E88" s="11"/>
      <c r="F88" s="11"/>
      <c r="G88" s="11"/>
      <c r="H88" s="11"/>
      <c r="I88" s="11"/>
      <c r="J88" s="11"/>
      <c r="K88" s="11"/>
      <c r="L88" s="11"/>
      <c r="M88" s="11"/>
    </row>
    <row r="89" spans="1:13" x14ac:dyDescent="0.3">
      <c r="A89" s="11"/>
      <c r="B89" s="11"/>
      <c r="C89" s="11"/>
      <c r="D89" s="30"/>
      <c r="E89" s="10" t="s">
        <v>106</v>
      </c>
      <c r="F89" s="13">
        <v>0</v>
      </c>
      <c r="G89" s="14">
        <v>15.5</v>
      </c>
      <c r="H89" s="14">
        <v>0</v>
      </c>
      <c r="I89" s="14">
        <v>0</v>
      </c>
      <c r="J89" s="12">
        <f>OR(F89&lt;&gt;0,G89&lt;&gt;0,H89&lt;&gt;0,I89&lt;&gt;0)*(F89 + (F89 = 0))*(G89 + (G89 = 0))*(H89 + (H89 = 0))*(I89 + (I89 = 0))</f>
        <v>15.5</v>
      </c>
      <c r="K89" s="11"/>
      <c r="L89" s="11"/>
      <c r="M89" s="11"/>
    </row>
    <row r="90" spans="1:13" x14ac:dyDescent="0.3">
      <c r="A90" s="11"/>
      <c r="B90" s="11"/>
      <c r="C90" s="11"/>
      <c r="D90" s="30"/>
      <c r="E90" s="10" t="s">
        <v>78</v>
      </c>
      <c r="F90" s="13">
        <v>0</v>
      </c>
      <c r="G90" s="14">
        <v>4</v>
      </c>
      <c r="H90" s="14">
        <v>1.5</v>
      </c>
      <c r="I90" s="14">
        <v>0</v>
      </c>
      <c r="J90" s="12">
        <f>OR(F90&lt;&gt;0,G90&lt;&gt;0,H90&lt;&gt;0,I90&lt;&gt;0)*(F90 + (F90 = 0))*(G90 + (G90 = 0))*(H90 + (H90 = 0))*(I90 + (I90 = 0))</f>
        <v>6</v>
      </c>
      <c r="K90" s="11"/>
      <c r="L90" s="11"/>
      <c r="M90" s="11"/>
    </row>
    <row r="91" spans="1:13" x14ac:dyDescent="0.3">
      <c r="A91" s="11"/>
      <c r="B91" s="11"/>
      <c r="C91" s="11"/>
      <c r="D91" s="30"/>
      <c r="E91" s="11"/>
      <c r="F91" s="11"/>
      <c r="G91" s="11"/>
      <c r="H91" s="11"/>
      <c r="I91" s="11"/>
      <c r="J91" s="15" t="s">
        <v>107</v>
      </c>
      <c r="K91" s="16">
        <f>SUM(J89:J90)*1</f>
        <v>21.5</v>
      </c>
      <c r="L91" s="14">
        <v>32.020000000000003</v>
      </c>
      <c r="M91" s="16">
        <f>ROUND(K91*L91,2)</f>
        <v>688.43</v>
      </c>
    </row>
    <row r="92" spans="1:13" ht="1.05" customHeight="1" x14ac:dyDescent="0.3">
      <c r="A92" s="17"/>
      <c r="B92" s="17"/>
      <c r="C92" s="17"/>
      <c r="D92" s="31"/>
      <c r="E92" s="17"/>
      <c r="F92" s="17"/>
      <c r="G92" s="17"/>
      <c r="H92" s="17"/>
      <c r="I92" s="17"/>
      <c r="J92" s="17"/>
      <c r="K92" s="17"/>
      <c r="L92" s="17"/>
      <c r="M92" s="17"/>
    </row>
    <row r="93" spans="1:13" ht="21.6" x14ac:dyDescent="0.3">
      <c r="A93" s="9" t="s">
        <v>108</v>
      </c>
      <c r="B93" s="10" t="s">
        <v>20</v>
      </c>
      <c r="C93" s="10" t="s">
        <v>21</v>
      </c>
      <c r="D93" s="18" t="s">
        <v>109</v>
      </c>
      <c r="E93" s="11"/>
      <c r="F93" s="11"/>
      <c r="G93" s="11"/>
      <c r="H93" s="11"/>
      <c r="I93" s="11"/>
      <c r="J93" s="11"/>
      <c r="K93" s="12">
        <f>K96</f>
        <v>30</v>
      </c>
      <c r="L93" s="12">
        <f>L96</f>
        <v>30.89</v>
      </c>
      <c r="M93" s="12">
        <f>M96</f>
        <v>926.7</v>
      </c>
    </row>
    <row r="94" spans="1:13" ht="32.4" x14ac:dyDescent="0.3">
      <c r="A94" s="11"/>
      <c r="B94" s="11"/>
      <c r="C94" s="11"/>
      <c r="D94" s="18" t="s">
        <v>110</v>
      </c>
      <c r="E94" s="11"/>
      <c r="F94" s="11"/>
      <c r="G94" s="11"/>
      <c r="H94" s="11"/>
      <c r="I94" s="11"/>
      <c r="J94" s="11"/>
      <c r="K94" s="11"/>
      <c r="L94" s="11"/>
      <c r="M94" s="11"/>
    </row>
    <row r="95" spans="1:13" x14ac:dyDescent="0.3">
      <c r="A95" s="11"/>
      <c r="B95" s="11"/>
      <c r="C95" s="11"/>
      <c r="D95" s="30"/>
      <c r="E95" s="10" t="s">
        <v>88</v>
      </c>
      <c r="F95" s="13"/>
      <c r="G95" s="14"/>
      <c r="H95" s="14"/>
      <c r="I95" s="14"/>
      <c r="J95" s="14">
        <v>30</v>
      </c>
      <c r="K95" s="11"/>
      <c r="L95" s="11"/>
      <c r="M95" s="11"/>
    </row>
    <row r="96" spans="1:13" x14ac:dyDescent="0.3">
      <c r="A96" s="11"/>
      <c r="B96" s="11"/>
      <c r="C96" s="11"/>
      <c r="D96" s="30"/>
      <c r="E96" s="11"/>
      <c r="F96" s="11"/>
      <c r="G96" s="11"/>
      <c r="H96" s="11"/>
      <c r="I96" s="11"/>
      <c r="J96" s="15" t="s">
        <v>111</v>
      </c>
      <c r="K96" s="16">
        <f>J95</f>
        <v>30</v>
      </c>
      <c r="L96" s="14">
        <v>30.89</v>
      </c>
      <c r="M96" s="16">
        <f>ROUND(K96*L96,2)</f>
        <v>926.7</v>
      </c>
    </row>
    <row r="97" spans="1:13" ht="1.05" customHeight="1" x14ac:dyDescent="0.3">
      <c r="A97" s="17"/>
      <c r="B97" s="17"/>
      <c r="C97" s="17"/>
      <c r="D97" s="31"/>
      <c r="E97" s="17"/>
      <c r="F97" s="17"/>
      <c r="G97" s="17"/>
      <c r="H97" s="17"/>
      <c r="I97" s="17"/>
      <c r="J97" s="17"/>
      <c r="K97" s="17"/>
      <c r="L97" s="17"/>
      <c r="M97" s="17"/>
    </row>
    <row r="98" spans="1:13" x14ac:dyDescent="0.3">
      <c r="A98" s="9" t="s">
        <v>112</v>
      </c>
      <c r="B98" s="10" t="s">
        <v>20</v>
      </c>
      <c r="C98" s="10" t="s">
        <v>21</v>
      </c>
      <c r="D98" s="18" t="s">
        <v>113</v>
      </c>
      <c r="E98" s="11"/>
      <c r="F98" s="11"/>
      <c r="G98" s="11"/>
      <c r="H98" s="11"/>
      <c r="I98" s="11"/>
      <c r="J98" s="11"/>
      <c r="K98" s="12">
        <f>K101</f>
        <v>90</v>
      </c>
      <c r="L98" s="12">
        <f>L101</f>
        <v>14.2</v>
      </c>
      <c r="M98" s="12">
        <f>M101</f>
        <v>1278</v>
      </c>
    </row>
    <row r="99" spans="1:13" ht="32.4" x14ac:dyDescent="0.3">
      <c r="A99" s="11"/>
      <c r="B99" s="11"/>
      <c r="C99" s="11"/>
      <c r="D99" s="18" t="s">
        <v>114</v>
      </c>
      <c r="E99" s="11"/>
      <c r="F99" s="11"/>
      <c r="G99" s="11"/>
      <c r="H99" s="11"/>
      <c r="I99" s="11"/>
      <c r="J99" s="11"/>
      <c r="K99" s="11"/>
      <c r="L99" s="11"/>
      <c r="M99" s="11"/>
    </row>
    <row r="100" spans="1:13" x14ac:dyDescent="0.3">
      <c r="A100" s="11"/>
      <c r="B100" s="11"/>
      <c r="C100" s="11"/>
      <c r="D100" s="30"/>
      <c r="E100" s="10" t="s">
        <v>115</v>
      </c>
      <c r="F100" s="13">
        <v>90</v>
      </c>
      <c r="G100" s="14">
        <v>0</v>
      </c>
      <c r="H100" s="14">
        <v>0</v>
      </c>
      <c r="I100" s="14">
        <v>0</v>
      </c>
      <c r="J100" s="12">
        <f>OR(F100&lt;&gt;0,G100&lt;&gt;0,H100&lt;&gt;0,I100&lt;&gt;0)*(F100 + (F100 = 0))*(G100 + (G100 = 0))*(H100 + (H100 = 0))*(I100 + (I100 = 0))</f>
        <v>90</v>
      </c>
      <c r="K100" s="11"/>
      <c r="L100" s="11"/>
      <c r="M100" s="11"/>
    </row>
    <row r="101" spans="1:13" x14ac:dyDescent="0.3">
      <c r="A101" s="11"/>
      <c r="B101" s="11"/>
      <c r="C101" s="11"/>
      <c r="D101" s="30"/>
      <c r="E101" s="11"/>
      <c r="F101" s="11"/>
      <c r="G101" s="11"/>
      <c r="H101" s="11"/>
      <c r="I101" s="11"/>
      <c r="J101" s="15" t="s">
        <v>116</v>
      </c>
      <c r="K101" s="16">
        <f>J100</f>
        <v>90</v>
      </c>
      <c r="L101" s="14">
        <v>14.2</v>
      </c>
      <c r="M101" s="16">
        <f>ROUND(K101*L101,2)</f>
        <v>1278</v>
      </c>
    </row>
    <row r="102" spans="1:13" ht="1.05" customHeight="1" x14ac:dyDescent="0.3">
      <c r="A102" s="17"/>
      <c r="B102" s="17"/>
      <c r="C102" s="17"/>
      <c r="D102" s="31"/>
      <c r="E102" s="17"/>
      <c r="F102" s="17"/>
      <c r="G102" s="17"/>
      <c r="H102" s="17"/>
      <c r="I102" s="17"/>
      <c r="J102" s="17"/>
      <c r="K102" s="17"/>
      <c r="L102" s="17"/>
      <c r="M102" s="17"/>
    </row>
    <row r="103" spans="1:13" ht="21.6" x14ac:dyDescent="0.3">
      <c r="A103" s="9" t="s">
        <v>117</v>
      </c>
      <c r="B103" s="10" t="s">
        <v>20</v>
      </c>
      <c r="C103" s="10" t="s">
        <v>91</v>
      </c>
      <c r="D103" s="18" t="s">
        <v>118</v>
      </c>
      <c r="E103" s="11"/>
      <c r="F103" s="11"/>
      <c r="G103" s="11"/>
      <c r="H103" s="11"/>
      <c r="I103" s="11"/>
      <c r="J103" s="11"/>
      <c r="K103" s="12">
        <f>K106</f>
        <v>45</v>
      </c>
      <c r="L103" s="12">
        <f>L106</f>
        <v>16.55</v>
      </c>
      <c r="M103" s="12">
        <f>M106</f>
        <v>744.75</v>
      </c>
    </row>
    <row r="104" spans="1:13" ht="32.4" x14ac:dyDescent="0.3">
      <c r="A104" s="11"/>
      <c r="B104" s="11"/>
      <c r="C104" s="11"/>
      <c r="D104" s="18" t="s">
        <v>119</v>
      </c>
      <c r="E104" s="11"/>
      <c r="F104" s="11"/>
      <c r="G104" s="11"/>
      <c r="H104" s="11"/>
      <c r="I104" s="11"/>
      <c r="J104" s="11"/>
      <c r="K104" s="11"/>
      <c r="L104" s="11"/>
      <c r="M104" s="11"/>
    </row>
    <row r="105" spans="1:13" x14ac:dyDescent="0.3">
      <c r="A105" s="11"/>
      <c r="B105" s="11"/>
      <c r="C105" s="11"/>
      <c r="D105" s="30"/>
      <c r="E105" s="10" t="s">
        <v>120</v>
      </c>
      <c r="F105" s="13">
        <v>3</v>
      </c>
      <c r="G105" s="14">
        <v>15</v>
      </c>
      <c r="H105" s="14">
        <v>0</v>
      </c>
      <c r="I105" s="14">
        <v>0</v>
      </c>
      <c r="J105" s="12">
        <f>OR(F105&lt;&gt;0,G105&lt;&gt;0,H105&lt;&gt;0,I105&lt;&gt;0)*(F105 + (F105 = 0))*(G105 + (G105 = 0))*(H105 + (H105 = 0))*(I105 + (I105 = 0))</f>
        <v>45</v>
      </c>
      <c r="K105" s="11"/>
      <c r="L105" s="11"/>
      <c r="M105" s="11"/>
    </row>
    <row r="106" spans="1:13" x14ac:dyDescent="0.3">
      <c r="A106" s="11"/>
      <c r="B106" s="11"/>
      <c r="C106" s="11"/>
      <c r="D106" s="30"/>
      <c r="E106" s="11"/>
      <c r="F106" s="11"/>
      <c r="G106" s="11"/>
      <c r="H106" s="11"/>
      <c r="I106" s="11"/>
      <c r="J106" s="15" t="s">
        <v>121</v>
      </c>
      <c r="K106" s="16">
        <f>J105</f>
        <v>45</v>
      </c>
      <c r="L106" s="14">
        <v>16.55</v>
      </c>
      <c r="M106" s="16">
        <f>ROUND(K106*L106,2)</f>
        <v>744.75</v>
      </c>
    </row>
    <row r="107" spans="1:13" ht="1.05" customHeight="1" x14ac:dyDescent="0.3">
      <c r="A107" s="17"/>
      <c r="B107" s="17"/>
      <c r="C107" s="17"/>
      <c r="D107" s="31"/>
      <c r="E107" s="17"/>
      <c r="F107" s="17"/>
      <c r="G107" s="17"/>
      <c r="H107" s="17"/>
      <c r="I107" s="17"/>
      <c r="J107" s="17"/>
      <c r="K107" s="17"/>
      <c r="L107" s="17"/>
      <c r="M107" s="17"/>
    </row>
    <row r="108" spans="1:13" ht="21.6" x14ac:dyDescent="0.3">
      <c r="A108" s="9" t="s">
        <v>122</v>
      </c>
      <c r="B108" s="10" t="s">
        <v>20</v>
      </c>
      <c r="C108" s="10" t="s">
        <v>21</v>
      </c>
      <c r="D108" s="18" t="s">
        <v>123</v>
      </c>
      <c r="E108" s="11"/>
      <c r="F108" s="11"/>
      <c r="G108" s="11"/>
      <c r="H108" s="11"/>
      <c r="I108" s="11"/>
      <c r="J108" s="11"/>
      <c r="K108" s="12">
        <f>K113</f>
        <v>7</v>
      </c>
      <c r="L108" s="12">
        <f>L113</f>
        <v>41.71</v>
      </c>
      <c r="M108" s="12">
        <f>M113</f>
        <v>291.97000000000003</v>
      </c>
    </row>
    <row r="109" spans="1:13" ht="32.4" x14ac:dyDescent="0.3">
      <c r="A109" s="11"/>
      <c r="B109" s="11"/>
      <c r="C109" s="11"/>
      <c r="D109" s="18" t="s">
        <v>124</v>
      </c>
      <c r="E109" s="11"/>
      <c r="F109" s="11"/>
      <c r="G109" s="11"/>
      <c r="H109" s="11"/>
      <c r="I109" s="11"/>
      <c r="J109" s="11"/>
      <c r="K109" s="11"/>
      <c r="L109" s="11"/>
      <c r="M109" s="11"/>
    </row>
    <row r="110" spans="1:13" x14ac:dyDescent="0.3">
      <c r="A110" s="11"/>
      <c r="B110" s="11"/>
      <c r="C110" s="11"/>
      <c r="D110" s="30"/>
      <c r="E110" s="10" t="s">
        <v>125</v>
      </c>
      <c r="F110" s="13">
        <v>0</v>
      </c>
      <c r="G110" s="14">
        <v>4</v>
      </c>
      <c r="H110" s="14">
        <v>0.7</v>
      </c>
      <c r="I110" s="14">
        <v>0</v>
      </c>
      <c r="J110" s="12">
        <f>OR(F110&lt;&gt;0,G110&lt;&gt;0,H110&lt;&gt;0,I110&lt;&gt;0)*(F110 + (F110 = 0))*(G110 + (G110 = 0))*(H110 + (H110 = 0))*(I110 + (I110 = 0))</f>
        <v>2.8</v>
      </c>
      <c r="K110" s="11"/>
      <c r="L110" s="11"/>
      <c r="M110" s="11"/>
    </row>
    <row r="111" spans="1:13" x14ac:dyDescent="0.3">
      <c r="A111" s="11"/>
      <c r="B111" s="11"/>
      <c r="C111" s="11"/>
      <c r="D111" s="30"/>
      <c r="E111" s="10" t="s">
        <v>17</v>
      </c>
      <c r="F111" s="13">
        <v>0</v>
      </c>
      <c r="G111" s="14">
        <v>1</v>
      </c>
      <c r="H111" s="14">
        <v>0.7</v>
      </c>
      <c r="I111" s="14">
        <v>0</v>
      </c>
      <c r="J111" s="12">
        <f>OR(F111&lt;&gt;0,G111&lt;&gt;0,H111&lt;&gt;0,I111&lt;&gt;0)*(F111 + (F111 = 0))*(G111 + (G111 = 0))*(H111 + (H111 = 0))*(I111 + (I111 = 0))</f>
        <v>0.7</v>
      </c>
      <c r="K111" s="11"/>
      <c r="L111" s="11"/>
      <c r="M111" s="11"/>
    </row>
    <row r="112" spans="1:13" x14ac:dyDescent="0.3">
      <c r="A112" s="11"/>
      <c r="B112" s="11"/>
      <c r="C112" s="11"/>
      <c r="D112" s="30"/>
      <c r="E112" s="10" t="s">
        <v>17</v>
      </c>
      <c r="F112" s="13">
        <v>3.5</v>
      </c>
      <c r="G112" s="14">
        <v>0</v>
      </c>
      <c r="H112" s="14">
        <v>0</v>
      </c>
      <c r="I112" s="14">
        <v>0</v>
      </c>
      <c r="J112" s="12">
        <f>OR(F112&lt;&gt;0,G112&lt;&gt;0,H112&lt;&gt;0,I112&lt;&gt;0)*(F112 + (F112 = 0))*(G112 + (G112 = 0))*(H112 + (H112 = 0))*(I112 + (I112 = 0))</f>
        <v>3.5</v>
      </c>
      <c r="K112" s="11"/>
      <c r="L112" s="11"/>
      <c r="M112" s="11"/>
    </row>
    <row r="113" spans="1:13" x14ac:dyDescent="0.3">
      <c r="A113" s="11"/>
      <c r="B113" s="11"/>
      <c r="C113" s="11"/>
      <c r="D113" s="30"/>
      <c r="E113" s="11"/>
      <c r="F113" s="11"/>
      <c r="G113" s="11"/>
      <c r="H113" s="11"/>
      <c r="I113" s="11"/>
      <c r="J113" s="15" t="s">
        <v>126</v>
      </c>
      <c r="K113" s="16">
        <f>SUM(J110:J112)</f>
        <v>7</v>
      </c>
      <c r="L113" s="14">
        <v>41.71</v>
      </c>
      <c r="M113" s="16">
        <f>ROUND(K113*L113,2)</f>
        <v>291.97000000000003</v>
      </c>
    </row>
    <row r="114" spans="1:13" ht="1.05" customHeight="1" x14ac:dyDescent="0.3">
      <c r="A114" s="17"/>
      <c r="B114" s="17"/>
      <c r="C114" s="17"/>
      <c r="D114" s="31"/>
      <c r="E114" s="17"/>
      <c r="F114" s="17"/>
      <c r="G114" s="17"/>
      <c r="H114" s="17"/>
      <c r="I114" s="17"/>
      <c r="J114" s="17"/>
      <c r="K114" s="17"/>
      <c r="L114" s="17"/>
      <c r="M114" s="17"/>
    </row>
    <row r="115" spans="1:13" ht="54" x14ac:dyDescent="0.3">
      <c r="A115" s="9" t="s">
        <v>127</v>
      </c>
      <c r="B115" s="10" t="s">
        <v>20</v>
      </c>
      <c r="C115" s="10" t="s">
        <v>91</v>
      </c>
      <c r="D115" s="18" t="s">
        <v>128</v>
      </c>
      <c r="E115" s="11"/>
      <c r="F115" s="11"/>
      <c r="G115" s="11"/>
      <c r="H115" s="11"/>
      <c r="I115" s="11"/>
      <c r="J115" s="11"/>
      <c r="K115" s="12">
        <f>K119</f>
        <v>19</v>
      </c>
      <c r="L115" s="12">
        <f>L119</f>
        <v>35.909999999999997</v>
      </c>
      <c r="M115" s="12">
        <f>M119</f>
        <v>682.29</v>
      </c>
    </row>
    <row r="116" spans="1:13" ht="86.4" x14ac:dyDescent="0.3">
      <c r="A116" s="11"/>
      <c r="B116" s="11"/>
      <c r="C116" s="11"/>
      <c r="D116" s="18" t="s">
        <v>129</v>
      </c>
      <c r="E116" s="11"/>
      <c r="F116" s="11"/>
      <c r="G116" s="11"/>
      <c r="H116" s="11"/>
      <c r="I116" s="11"/>
      <c r="J116" s="11"/>
      <c r="K116" s="11"/>
      <c r="L116" s="11"/>
      <c r="M116" s="11"/>
    </row>
    <row r="117" spans="1:13" x14ac:dyDescent="0.3">
      <c r="A117" s="11"/>
      <c r="B117" s="11"/>
      <c r="C117" s="11"/>
      <c r="D117" s="30"/>
      <c r="E117" s="10" t="s">
        <v>130</v>
      </c>
      <c r="F117" s="13">
        <v>2</v>
      </c>
      <c r="G117" s="14">
        <v>7</v>
      </c>
      <c r="H117" s="14">
        <v>0</v>
      </c>
      <c r="I117" s="14">
        <v>0</v>
      </c>
      <c r="J117" s="12">
        <f>OR(F117&lt;&gt;0,G117&lt;&gt;0,H117&lt;&gt;0,I117&lt;&gt;0)*(F117 + (F117 = 0))*(G117 + (G117 = 0))*(H117 + (H117 = 0))*(I117 + (I117 = 0))</f>
        <v>14</v>
      </c>
      <c r="K117" s="11"/>
      <c r="L117" s="11"/>
      <c r="M117" s="11"/>
    </row>
    <row r="118" spans="1:13" x14ac:dyDescent="0.3">
      <c r="A118" s="11"/>
      <c r="B118" s="11"/>
      <c r="C118" s="11"/>
      <c r="D118" s="30"/>
      <c r="E118" s="10" t="s">
        <v>83</v>
      </c>
      <c r="F118" s="13">
        <v>5</v>
      </c>
      <c r="G118" s="14">
        <v>0</v>
      </c>
      <c r="H118" s="14">
        <v>0</v>
      </c>
      <c r="I118" s="14">
        <v>0</v>
      </c>
      <c r="J118" s="12">
        <f>OR(F118&lt;&gt;0,G118&lt;&gt;0,H118&lt;&gt;0,I118&lt;&gt;0)*(F118 + (F118 = 0))*(G118 + (G118 = 0))*(H118 + (H118 = 0))*(I118 + (I118 = 0))</f>
        <v>5</v>
      </c>
      <c r="K118" s="11"/>
      <c r="L118" s="11"/>
      <c r="M118" s="11"/>
    </row>
    <row r="119" spans="1:13" x14ac:dyDescent="0.3">
      <c r="A119" s="11"/>
      <c r="B119" s="11"/>
      <c r="C119" s="11"/>
      <c r="D119" s="30"/>
      <c r="E119" s="11"/>
      <c r="F119" s="11"/>
      <c r="G119" s="11"/>
      <c r="H119" s="11"/>
      <c r="I119" s="11"/>
      <c r="J119" s="15" t="s">
        <v>131</v>
      </c>
      <c r="K119" s="16">
        <f>SUM(J117:J118)</f>
        <v>19</v>
      </c>
      <c r="L119" s="14">
        <v>35.909999999999997</v>
      </c>
      <c r="M119" s="16">
        <f>ROUND(K119*L119,2)</f>
        <v>682.29</v>
      </c>
    </row>
    <row r="120" spans="1:13" ht="1.05" customHeight="1" x14ac:dyDescent="0.3">
      <c r="A120" s="17"/>
      <c r="B120" s="17"/>
      <c r="C120" s="17"/>
      <c r="D120" s="31"/>
      <c r="E120" s="17"/>
      <c r="F120" s="17"/>
      <c r="G120" s="17"/>
      <c r="H120" s="17"/>
      <c r="I120" s="17"/>
      <c r="J120" s="17"/>
      <c r="K120" s="17"/>
      <c r="L120" s="17"/>
      <c r="M120" s="17"/>
    </row>
    <row r="121" spans="1:13" ht="32.4" x14ac:dyDescent="0.3">
      <c r="A121" s="9" t="s">
        <v>132</v>
      </c>
      <c r="B121" s="10" t="s">
        <v>20</v>
      </c>
      <c r="C121" s="10" t="s">
        <v>38</v>
      </c>
      <c r="D121" s="18" t="s">
        <v>133</v>
      </c>
      <c r="E121" s="11"/>
      <c r="F121" s="11"/>
      <c r="G121" s="11"/>
      <c r="H121" s="11"/>
      <c r="I121" s="11"/>
      <c r="J121" s="11"/>
      <c r="K121" s="12">
        <f>K126</f>
        <v>9</v>
      </c>
      <c r="L121" s="12">
        <f>L126</f>
        <v>39.06</v>
      </c>
      <c r="M121" s="12">
        <f>M126</f>
        <v>351.54</v>
      </c>
    </row>
    <row r="122" spans="1:13" ht="64.8" x14ac:dyDescent="0.3">
      <c r="A122" s="11"/>
      <c r="B122" s="11"/>
      <c r="C122" s="11"/>
      <c r="D122" s="18" t="s">
        <v>134</v>
      </c>
      <c r="E122" s="11"/>
      <c r="F122" s="11"/>
      <c r="G122" s="11"/>
      <c r="H122" s="11"/>
      <c r="I122" s="11"/>
      <c r="J122" s="11"/>
      <c r="K122" s="11"/>
      <c r="L122" s="11"/>
      <c r="M122" s="11"/>
    </row>
    <row r="123" spans="1:13" x14ac:dyDescent="0.3">
      <c r="A123" s="11"/>
      <c r="B123" s="11"/>
      <c r="C123" s="11"/>
      <c r="D123" s="30"/>
      <c r="E123" s="10" t="s">
        <v>135</v>
      </c>
      <c r="F123" s="13">
        <v>3</v>
      </c>
      <c r="G123" s="14">
        <v>0</v>
      </c>
      <c r="H123" s="14">
        <v>0</v>
      </c>
      <c r="I123" s="14">
        <v>0</v>
      </c>
      <c r="J123" s="12">
        <f>OR(F123&lt;&gt;0,G123&lt;&gt;0,H123&lt;&gt;0,I123&lt;&gt;0)*(F123 + (F123 = 0))*(G123 + (G123 = 0))*(H123 + (H123 = 0))*(I123 + (I123 = 0))</f>
        <v>3</v>
      </c>
      <c r="K123" s="11"/>
      <c r="L123" s="11"/>
      <c r="M123" s="11"/>
    </row>
    <row r="124" spans="1:13" x14ac:dyDescent="0.3">
      <c r="A124" s="11"/>
      <c r="B124" s="11"/>
      <c r="C124" s="11"/>
      <c r="D124" s="30"/>
      <c r="E124" s="10" t="s">
        <v>17</v>
      </c>
      <c r="F124" s="13">
        <v>1</v>
      </c>
      <c r="G124" s="14">
        <v>0</v>
      </c>
      <c r="H124" s="14">
        <v>0</v>
      </c>
      <c r="I124" s="14">
        <v>0</v>
      </c>
      <c r="J124" s="12">
        <f>OR(F124&lt;&gt;0,G124&lt;&gt;0,H124&lt;&gt;0,I124&lt;&gt;0)*(F124 + (F124 = 0))*(G124 + (G124 = 0))*(H124 + (H124 = 0))*(I124 + (I124 = 0))</f>
        <v>1</v>
      </c>
      <c r="K124" s="11"/>
      <c r="L124" s="11"/>
      <c r="M124" s="11"/>
    </row>
    <row r="125" spans="1:13" x14ac:dyDescent="0.3">
      <c r="A125" s="11"/>
      <c r="B125" s="11"/>
      <c r="C125" s="11"/>
      <c r="D125" s="30"/>
      <c r="E125" s="10" t="s">
        <v>83</v>
      </c>
      <c r="F125" s="13">
        <v>5</v>
      </c>
      <c r="G125" s="14">
        <v>0</v>
      </c>
      <c r="H125" s="14">
        <v>0</v>
      </c>
      <c r="I125" s="14">
        <v>0</v>
      </c>
      <c r="J125" s="12">
        <f>OR(F125&lt;&gt;0,G125&lt;&gt;0,H125&lt;&gt;0,I125&lt;&gt;0)*(F125 + (F125 = 0))*(G125 + (G125 = 0))*(H125 + (H125 = 0))*(I125 + (I125 = 0))</f>
        <v>5</v>
      </c>
      <c r="K125" s="11"/>
      <c r="L125" s="11"/>
      <c r="M125" s="11"/>
    </row>
    <row r="126" spans="1:13" x14ac:dyDescent="0.3">
      <c r="A126" s="11"/>
      <c r="B126" s="11"/>
      <c r="C126" s="11"/>
      <c r="D126" s="30"/>
      <c r="E126" s="11"/>
      <c r="F126" s="11"/>
      <c r="G126" s="11"/>
      <c r="H126" s="11"/>
      <c r="I126" s="11"/>
      <c r="J126" s="15" t="s">
        <v>136</v>
      </c>
      <c r="K126" s="16">
        <f>SUM(J123:J125)</f>
        <v>9</v>
      </c>
      <c r="L126" s="14">
        <v>39.06</v>
      </c>
      <c r="M126" s="16">
        <f>ROUND(K126*L126,2)</f>
        <v>351.54</v>
      </c>
    </row>
    <row r="127" spans="1:13" ht="1.05" customHeight="1" x14ac:dyDescent="0.3">
      <c r="A127" s="17"/>
      <c r="B127" s="17"/>
      <c r="C127" s="17"/>
      <c r="D127" s="31"/>
      <c r="E127" s="17"/>
      <c r="F127" s="17"/>
      <c r="G127" s="17"/>
      <c r="H127" s="17"/>
      <c r="I127" s="17"/>
      <c r="J127" s="17"/>
      <c r="K127" s="17"/>
      <c r="L127" s="17"/>
      <c r="M127" s="17"/>
    </row>
    <row r="128" spans="1:13" x14ac:dyDescent="0.3">
      <c r="A128" s="11"/>
      <c r="B128" s="11"/>
      <c r="C128" s="11"/>
      <c r="D128" s="30"/>
      <c r="E128" s="11"/>
      <c r="F128" s="11"/>
      <c r="G128" s="11"/>
      <c r="H128" s="11"/>
      <c r="I128" s="11"/>
      <c r="J128" s="15" t="s">
        <v>137</v>
      </c>
      <c r="K128" s="19">
        <v>1</v>
      </c>
      <c r="L128" s="16">
        <f>M5+M10+M15+M24+M26+M28+M33+M35+M37+M39+M44+M52+M58+M63+M68+M75+M87+M93+M98+M103+M108+M115+M121</f>
        <v>8706.16</v>
      </c>
      <c r="M128" s="16">
        <f>ROUND(K128*L128,2)</f>
        <v>8706.16</v>
      </c>
    </row>
    <row r="129" spans="1:13" ht="1.05" customHeight="1" x14ac:dyDescent="0.3">
      <c r="A129" s="17"/>
      <c r="B129" s="17"/>
      <c r="C129" s="17"/>
      <c r="D129" s="31"/>
      <c r="E129" s="17"/>
      <c r="F129" s="17"/>
      <c r="G129" s="17"/>
      <c r="H129" s="17"/>
      <c r="I129" s="17"/>
      <c r="J129" s="17"/>
      <c r="K129" s="17"/>
      <c r="L129" s="17"/>
      <c r="M129" s="17"/>
    </row>
    <row r="130" spans="1:13" x14ac:dyDescent="0.3">
      <c r="A130" s="5" t="s">
        <v>138</v>
      </c>
      <c r="B130" s="5" t="s">
        <v>16</v>
      </c>
      <c r="C130" s="5" t="s">
        <v>17</v>
      </c>
      <c r="D130" s="29" t="s">
        <v>139</v>
      </c>
      <c r="E130" s="6"/>
      <c r="F130" s="6"/>
      <c r="G130" s="6"/>
      <c r="H130" s="6"/>
      <c r="I130" s="6"/>
      <c r="J130" s="6"/>
      <c r="K130" s="7">
        <f>K274</f>
        <v>1</v>
      </c>
      <c r="L130" s="8">
        <f>L274</f>
        <v>14620.49</v>
      </c>
      <c r="M130" s="8">
        <f>M274</f>
        <v>14620.49</v>
      </c>
    </row>
    <row r="131" spans="1:13" x14ac:dyDescent="0.3">
      <c r="A131" s="20" t="s">
        <v>140</v>
      </c>
      <c r="B131" s="20" t="s">
        <v>16</v>
      </c>
      <c r="C131" s="20" t="s">
        <v>17</v>
      </c>
      <c r="D131" s="32" t="s">
        <v>141</v>
      </c>
      <c r="E131" s="21"/>
      <c r="F131" s="21"/>
      <c r="G131" s="21"/>
      <c r="H131" s="21"/>
      <c r="I131" s="21"/>
      <c r="J131" s="21"/>
      <c r="K131" s="22">
        <f>K144</f>
        <v>1</v>
      </c>
      <c r="L131" s="22">
        <f>L144</f>
        <v>3994.69</v>
      </c>
      <c r="M131" s="22">
        <f>M144</f>
        <v>3994.69</v>
      </c>
    </row>
    <row r="132" spans="1:13" x14ac:dyDescent="0.3">
      <c r="A132" s="9" t="s">
        <v>142</v>
      </c>
      <c r="B132" s="10" t="s">
        <v>20</v>
      </c>
      <c r="C132" s="10" t="s">
        <v>143</v>
      </c>
      <c r="D132" s="18" t="s">
        <v>144</v>
      </c>
      <c r="E132" s="11"/>
      <c r="F132" s="11"/>
      <c r="G132" s="11"/>
      <c r="H132" s="11"/>
      <c r="I132" s="11"/>
      <c r="J132" s="11"/>
      <c r="K132" s="12">
        <f>K136</f>
        <v>1.08</v>
      </c>
      <c r="L132" s="12">
        <f>L136</f>
        <v>121.23</v>
      </c>
      <c r="M132" s="12">
        <f>M136</f>
        <v>130.93</v>
      </c>
    </row>
    <row r="133" spans="1:13" ht="97.2" x14ac:dyDescent="0.3">
      <c r="A133" s="11"/>
      <c r="B133" s="11"/>
      <c r="C133" s="11"/>
      <c r="D133" s="18" t="s">
        <v>145</v>
      </c>
      <c r="E133" s="11"/>
      <c r="F133" s="11"/>
      <c r="G133" s="11"/>
      <c r="H133" s="11"/>
      <c r="I133" s="11"/>
      <c r="J133" s="11"/>
      <c r="K133" s="11"/>
      <c r="L133" s="11"/>
      <c r="M133" s="11"/>
    </row>
    <row r="134" spans="1:13" x14ac:dyDescent="0.3">
      <c r="A134" s="11"/>
      <c r="B134" s="11"/>
      <c r="C134" s="11"/>
      <c r="D134" s="30"/>
      <c r="E134" s="10" t="s">
        <v>146</v>
      </c>
      <c r="F134" s="13">
        <v>6</v>
      </c>
      <c r="G134" s="14">
        <v>0.35</v>
      </c>
      <c r="H134" s="14">
        <v>0.2</v>
      </c>
      <c r="I134" s="14">
        <v>0.2</v>
      </c>
      <c r="J134" s="12">
        <f>OR(F134&lt;&gt;0,G134&lt;&gt;0,H134&lt;&gt;0,I134&lt;&gt;0)*(F134 + (F134 = 0))*(G134 + (G134 = 0))*(H134 + (H134 = 0))*(I134 + (I134 = 0))</f>
        <v>0.08</v>
      </c>
      <c r="K134" s="11"/>
      <c r="L134" s="11"/>
      <c r="M134" s="11"/>
    </row>
    <row r="135" spans="1:13" x14ac:dyDescent="0.3">
      <c r="A135" s="11"/>
      <c r="B135" s="11"/>
      <c r="C135" s="11"/>
      <c r="D135" s="30"/>
      <c r="E135" s="10" t="s">
        <v>47</v>
      </c>
      <c r="F135" s="13">
        <v>1</v>
      </c>
      <c r="G135" s="14">
        <v>0</v>
      </c>
      <c r="H135" s="14">
        <v>0</v>
      </c>
      <c r="I135" s="14">
        <v>0</v>
      </c>
      <c r="J135" s="12">
        <f>OR(F135&lt;&gt;0,G135&lt;&gt;0,H135&lt;&gt;0,I135&lt;&gt;0)*(F135 + (F135 = 0))*(G135 + (G135 = 0))*(H135 + (H135 = 0))*(I135 + (I135 = 0))</f>
        <v>1</v>
      </c>
      <c r="K135" s="11"/>
      <c r="L135" s="11"/>
      <c r="M135" s="11"/>
    </row>
    <row r="136" spans="1:13" x14ac:dyDescent="0.3">
      <c r="A136" s="11"/>
      <c r="B136" s="11"/>
      <c r="C136" s="11"/>
      <c r="D136" s="30"/>
      <c r="E136" s="11"/>
      <c r="F136" s="11"/>
      <c r="G136" s="11"/>
      <c r="H136" s="11"/>
      <c r="I136" s="11"/>
      <c r="J136" s="15" t="s">
        <v>147</v>
      </c>
      <c r="K136" s="16">
        <f>SUM(J134:J135)*1</f>
        <v>1.08</v>
      </c>
      <c r="L136" s="14">
        <v>121.23</v>
      </c>
      <c r="M136" s="16">
        <f>ROUND(K136*L136,2)</f>
        <v>130.93</v>
      </c>
    </row>
    <row r="137" spans="1:13" ht="1.05" customHeight="1" x14ac:dyDescent="0.3">
      <c r="A137" s="17"/>
      <c r="B137" s="17"/>
      <c r="C137" s="17"/>
      <c r="D137" s="31"/>
      <c r="E137" s="17"/>
      <c r="F137" s="17"/>
      <c r="G137" s="17"/>
      <c r="H137" s="17"/>
      <c r="I137" s="17"/>
      <c r="J137" s="17"/>
      <c r="K137" s="17"/>
      <c r="L137" s="17"/>
      <c r="M137" s="17"/>
    </row>
    <row r="138" spans="1:13" x14ac:dyDescent="0.3">
      <c r="A138" s="9" t="s">
        <v>148</v>
      </c>
      <c r="B138" s="10" t="s">
        <v>20</v>
      </c>
      <c r="C138" s="10" t="s">
        <v>149</v>
      </c>
      <c r="D138" s="18" t="s">
        <v>150</v>
      </c>
      <c r="E138" s="11"/>
      <c r="F138" s="11"/>
      <c r="G138" s="11"/>
      <c r="H138" s="11"/>
      <c r="I138" s="11"/>
      <c r="J138" s="11"/>
      <c r="K138" s="12">
        <f>K142</f>
        <v>92.06</v>
      </c>
      <c r="L138" s="12">
        <f>L142</f>
        <v>41.97</v>
      </c>
      <c r="M138" s="12">
        <f>M142</f>
        <v>3863.76</v>
      </c>
    </row>
    <row r="139" spans="1:13" ht="205.2" x14ac:dyDescent="0.3">
      <c r="A139" s="11"/>
      <c r="B139" s="11"/>
      <c r="C139" s="11"/>
      <c r="D139" s="18" t="s">
        <v>151</v>
      </c>
      <c r="E139" s="11"/>
      <c r="F139" s="11"/>
      <c r="G139" s="11"/>
      <c r="H139" s="11"/>
      <c r="I139" s="11"/>
      <c r="J139" s="11"/>
      <c r="K139" s="11"/>
      <c r="L139" s="11"/>
      <c r="M139" s="11"/>
    </row>
    <row r="140" spans="1:13" x14ac:dyDescent="0.3">
      <c r="A140" s="11"/>
      <c r="B140" s="11"/>
      <c r="C140" s="11"/>
      <c r="D140" s="30"/>
      <c r="E140" s="10" t="s">
        <v>152</v>
      </c>
      <c r="F140" s="13">
        <v>1</v>
      </c>
      <c r="G140" s="14">
        <v>12.2</v>
      </c>
      <c r="H140" s="14">
        <v>7.3</v>
      </c>
      <c r="I140" s="14">
        <v>0</v>
      </c>
      <c r="J140" s="12">
        <f>OR(F140&lt;&gt;0,G140&lt;&gt;0,H140&lt;&gt;0,I140&lt;&gt;0)*(F140 + (F140 = 0))*(G140 + (G140 = 0))*(H140 + (H140 = 0))*(I140 + (I140 = 0))</f>
        <v>89.06</v>
      </c>
      <c r="K140" s="11"/>
      <c r="L140" s="11"/>
      <c r="M140" s="11"/>
    </row>
    <row r="141" spans="1:13" x14ac:dyDescent="0.3">
      <c r="A141" s="11"/>
      <c r="B141" s="11"/>
      <c r="C141" s="11"/>
      <c r="D141" s="30"/>
      <c r="E141" s="10" t="s">
        <v>83</v>
      </c>
      <c r="F141" s="13">
        <v>3</v>
      </c>
      <c r="G141" s="14">
        <v>0</v>
      </c>
      <c r="H141" s="14">
        <v>0</v>
      </c>
      <c r="I141" s="14">
        <v>0</v>
      </c>
      <c r="J141" s="12">
        <f>OR(F141&lt;&gt;0,G141&lt;&gt;0,H141&lt;&gt;0,I141&lt;&gt;0)*(F141 + (F141 = 0))*(G141 + (G141 = 0))*(H141 + (H141 = 0))*(I141 + (I141 = 0))</f>
        <v>3</v>
      </c>
      <c r="K141" s="11"/>
      <c r="L141" s="11"/>
      <c r="M141" s="11"/>
    </row>
    <row r="142" spans="1:13" x14ac:dyDescent="0.3">
      <c r="A142" s="11"/>
      <c r="B142" s="11"/>
      <c r="C142" s="11"/>
      <c r="D142" s="30"/>
      <c r="E142" s="11"/>
      <c r="F142" s="11"/>
      <c r="G142" s="11"/>
      <c r="H142" s="11"/>
      <c r="I142" s="11"/>
      <c r="J142" s="15" t="s">
        <v>153</v>
      </c>
      <c r="K142" s="16">
        <f>SUM(J140:J141)*1</f>
        <v>92.06</v>
      </c>
      <c r="L142" s="14">
        <v>41.97</v>
      </c>
      <c r="M142" s="16">
        <f>ROUND(K142*L142,2)</f>
        <v>3863.76</v>
      </c>
    </row>
    <row r="143" spans="1:13" ht="1.05" customHeight="1" x14ac:dyDescent="0.3">
      <c r="A143" s="17"/>
      <c r="B143" s="17"/>
      <c r="C143" s="17"/>
      <c r="D143" s="31"/>
      <c r="E143" s="17"/>
      <c r="F143" s="17"/>
      <c r="G143" s="17"/>
      <c r="H143" s="17"/>
      <c r="I143" s="17"/>
      <c r="J143" s="17"/>
      <c r="K143" s="17"/>
      <c r="L143" s="17"/>
      <c r="M143" s="17"/>
    </row>
    <row r="144" spans="1:13" x14ac:dyDescent="0.3">
      <c r="A144" s="11"/>
      <c r="B144" s="11"/>
      <c r="C144" s="11"/>
      <c r="D144" s="30"/>
      <c r="E144" s="11"/>
      <c r="F144" s="11"/>
      <c r="G144" s="11"/>
      <c r="H144" s="11"/>
      <c r="I144" s="11"/>
      <c r="J144" s="15" t="s">
        <v>154</v>
      </c>
      <c r="K144" s="14">
        <v>1</v>
      </c>
      <c r="L144" s="16">
        <f>M132+M138</f>
        <v>3994.69</v>
      </c>
      <c r="M144" s="16">
        <f>ROUND(K144*L144,2)</f>
        <v>3994.69</v>
      </c>
    </row>
    <row r="145" spans="1:13" ht="1.05" customHeight="1" x14ac:dyDescent="0.3">
      <c r="A145" s="17"/>
      <c r="B145" s="17"/>
      <c r="C145" s="17"/>
      <c r="D145" s="31"/>
      <c r="E145" s="17"/>
      <c r="F145" s="17"/>
      <c r="G145" s="17"/>
      <c r="H145" s="17"/>
      <c r="I145" s="17"/>
      <c r="J145" s="17"/>
      <c r="K145" s="17"/>
      <c r="L145" s="17"/>
      <c r="M145" s="17"/>
    </row>
    <row r="146" spans="1:13" x14ac:dyDescent="0.3">
      <c r="A146" s="20" t="s">
        <v>155</v>
      </c>
      <c r="B146" s="20" t="s">
        <v>16</v>
      </c>
      <c r="C146" s="20" t="s">
        <v>17</v>
      </c>
      <c r="D146" s="32" t="s">
        <v>156</v>
      </c>
      <c r="E146" s="21"/>
      <c r="F146" s="21"/>
      <c r="G146" s="21"/>
      <c r="H146" s="21"/>
      <c r="I146" s="21"/>
      <c r="J146" s="21"/>
      <c r="K146" s="22">
        <f>K180</f>
        <v>1</v>
      </c>
      <c r="L146" s="22">
        <f>L180</f>
        <v>5895.07</v>
      </c>
      <c r="M146" s="22">
        <f>M180</f>
        <v>5895.07</v>
      </c>
    </row>
    <row r="147" spans="1:13" ht="21.6" x14ac:dyDescent="0.3">
      <c r="A147" s="9" t="s">
        <v>157</v>
      </c>
      <c r="B147" s="10" t="s">
        <v>20</v>
      </c>
      <c r="C147" s="10" t="s">
        <v>91</v>
      </c>
      <c r="D147" s="18" t="s">
        <v>158</v>
      </c>
      <c r="E147" s="11"/>
      <c r="F147" s="11"/>
      <c r="G147" s="11"/>
      <c r="H147" s="11"/>
      <c r="I147" s="11"/>
      <c r="J147" s="11"/>
      <c r="K147" s="12">
        <f>K154</f>
        <v>165.4</v>
      </c>
      <c r="L147" s="12">
        <f>L154</f>
        <v>28.62</v>
      </c>
      <c r="M147" s="12">
        <f>M154</f>
        <v>4733.75</v>
      </c>
    </row>
    <row r="148" spans="1:13" ht="140.4" x14ac:dyDescent="0.3">
      <c r="A148" s="11"/>
      <c r="B148" s="11"/>
      <c r="C148" s="11"/>
      <c r="D148" s="18" t="s">
        <v>159</v>
      </c>
      <c r="E148" s="11"/>
      <c r="F148" s="11"/>
      <c r="G148" s="11"/>
      <c r="H148" s="11"/>
      <c r="I148" s="11"/>
      <c r="J148" s="11"/>
      <c r="K148" s="11"/>
      <c r="L148" s="11"/>
      <c r="M148" s="11"/>
    </row>
    <row r="149" spans="1:13" x14ac:dyDescent="0.3">
      <c r="A149" s="11"/>
      <c r="B149" s="11"/>
      <c r="C149" s="11"/>
      <c r="D149" s="30"/>
      <c r="E149" s="10" t="s">
        <v>160</v>
      </c>
      <c r="F149" s="13"/>
      <c r="G149" s="14"/>
      <c r="H149" s="14"/>
      <c r="I149" s="14"/>
      <c r="J149" s="12">
        <f>OR(F149&lt;&gt;0,G149&lt;&gt;0,H149&lt;&gt;0,I149&lt;&gt;0)*(F149 + (F149 = 0))*(G149 + (G149 = 0))*(H149 + (H149 = 0))*(I149 + (I149 = 0))</f>
        <v>0</v>
      </c>
      <c r="K149" s="11"/>
      <c r="L149" s="11"/>
      <c r="M149" s="11"/>
    </row>
    <row r="150" spans="1:13" x14ac:dyDescent="0.3">
      <c r="A150" s="11"/>
      <c r="B150" s="11"/>
      <c r="C150" s="11"/>
      <c r="D150" s="30"/>
      <c r="E150" s="10" t="s">
        <v>161</v>
      </c>
      <c r="F150" s="13">
        <v>12</v>
      </c>
      <c r="G150" s="14">
        <v>4.3499999999999996</v>
      </c>
      <c r="H150" s="14">
        <v>0</v>
      </c>
      <c r="I150" s="14">
        <v>0</v>
      </c>
      <c r="J150" s="12">
        <f>OR(F150&lt;&gt;0,G150&lt;&gt;0,H150&lt;&gt;0,I150&lt;&gt;0)*(F150 + (F150 = 0))*(G150 + (G150 = 0))*(H150 + (H150 = 0))*(I150 + (I150 = 0))</f>
        <v>52.2</v>
      </c>
      <c r="K150" s="11"/>
      <c r="L150" s="11"/>
      <c r="M150" s="11"/>
    </row>
    <row r="151" spans="1:13" x14ac:dyDescent="0.3">
      <c r="A151" s="11"/>
      <c r="B151" s="11"/>
      <c r="C151" s="11"/>
      <c r="D151" s="30"/>
      <c r="E151" s="10" t="s">
        <v>162</v>
      </c>
      <c r="F151" s="13">
        <v>12</v>
      </c>
      <c r="G151" s="14">
        <v>4.3</v>
      </c>
      <c r="H151" s="14">
        <v>0</v>
      </c>
      <c r="I151" s="14">
        <v>0</v>
      </c>
      <c r="J151" s="12">
        <f>OR(F151&lt;&gt;0,G151&lt;&gt;0,H151&lt;&gt;0,I151&lt;&gt;0)*(F151 + (F151 = 0))*(G151 + (G151 = 0))*(H151 + (H151 = 0))*(I151 + (I151 = 0))</f>
        <v>51.6</v>
      </c>
      <c r="K151" s="11"/>
      <c r="L151" s="11"/>
      <c r="M151" s="11"/>
    </row>
    <row r="152" spans="1:13" x14ac:dyDescent="0.3">
      <c r="A152" s="11"/>
      <c r="B152" s="11"/>
      <c r="C152" s="11"/>
      <c r="D152" s="30"/>
      <c r="E152" s="10" t="s">
        <v>163</v>
      </c>
      <c r="F152" s="13">
        <v>12</v>
      </c>
      <c r="G152" s="14">
        <v>4.4000000000000004</v>
      </c>
      <c r="H152" s="14">
        <v>0</v>
      </c>
      <c r="I152" s="14">
        <v>0</v>
      </c>
      <c r="J152" s="12">
        <f>OR(F152&lt;&gt;0,G152&lt;&gt;0,H152&lt;&gt;0,I152&lt;&gt;0)*(F152 + (F152 = 0))*(G152 + (G152 = 0))*(H152 + (H152 = 0))*(I152 + (I152 = 0))</f>
        <v>52.8</v>
      </c>
      <c r="K152" s="11"/>
      <c r="L152" s="11"/>
      <c r="M152" s="11"/>
    </row>
    <row r="153" spans="1:13" x14ac:dyDescent="0.3">
      <c r="A153" s="11"/>
      <c r="B153" s="11"/>
      <c r="C153" s="11"/>
      <c r="D153" s="30"/>
      <c r="E153" s="10" t="s">
        <v>83</v>
      </c>
      <c r="F153" s="13">
        <v>2</v>
      </c>
      <c r="G153" s="14">
        <v>4.4000000000000004</v>
      </c>
      <c r="H153" s="14">
        <v>0</v>
      </c>
      <c r="I153" s="14">
        <v>0</v>
      </c>
      <c r="J153" s="12">
        <f>OR(F153&lt;&gt;0,G153&lt;&gt;0,H153&lt;&gt;0,I153&lt;&gt;0)*(F153 + (F153 = 0))*(G153 + (G153 = 0))*(H153 + (H153 = 0))*(I153 + (I153 = 0))</f>
        <v>8.8000000000000007</v>
      </c>
      <c r="K153" s="11"/>
      <c r="L153" s="11"/>
      <c r="M153" s="11"/>
    </row>
    <row r="154" spans="1:13" x14ac:dyDescent="0.3">
      <c r="A154" s="11"/>
      <c r="B154" s="11"/>
      <c r="C154" s="11"/>
      <c r="D154" s="30"/>
      <c r="E154" s="11"/>
      <c r="F154" s="11"/>
      <c r="G154" s="11"/>
      <c r="H154" s="11"/>
      <c r="I154" s="11"/>
      <c r="J154" s="15" t="s">
        <v>164</v>
      </c>
      <c r="K154" s="16">
        <f>SUM(J149:J153)*1</f>
        <v>165.4</v>
      </c>
      <c r="L154" s="14">
        <v>28.62</v>
      </c>
      <c r="M154" s="16">
        <f>ROUND(K154*L154,2)</f>
        <v>4733.75</v>
      </c>
    </row>
    <row r="155" spans="1:13" ht="1.05" customHeight="1" x14ac:dyDescent="0.3">
      <c r="A155" s="17"/>
      <c r="B155" s="17"/>
      <c r="C155" s="17"/>
      <c r="D155" s="31"/>
      <c r="E155" s="17"/>
      <c r="F155" s="17"/>
      <c r="G155" s="17"/>
      <c r="H155" s="17"/>
      <c r="I155" s="17"/>
      <c r="J155" s="17"/>
      <c r="K155" s="17"/>
      <c r="L155" s="17"/>
      <c r="M155" s="17"/>
    </row>
    <row r="156" spans="1:13" ht="21.6" x14ac:dyDescent="0.3">
      <c r="A156" s="9" t="s">
        <v>165</v>
      </c>
      <c r="B156" s="10" t="s">
        <v>20</v>
      </c>
      <c r="C156" s="10" t="s">
        <v>149</v>
      </c>
      <c r="D156" s="18" t="s">
        <v>166</v>
      </c>
      <c r="E156" s="11"/>
      <c r="F156" s="11"/>
      <c r="G156" s="11"/>
      <c r="H156" s="11"/>
      <c r="I156" s="11"/>
      <c r="J156" s="11"/>
      <c r="K156" s="12">
        <f>K166</f>
        <v>22.15</v>
      </c>
      <c r="L156" s="12">
        <f>L166</f>
        <v>25.35</v>
      </c>
      <c r="M156" s="12">
        <f>M166</f>
        <v>561.5</v>
      </c>
    </row>
    <row r="157" spans="1:13" ht="86.4" x14ac:dyDescent="0.3">
      <c r="A157" s="11"/>
      <c r="B157" s="11"/>
      <c r="C157" s="11"/>
      <c r="D157" s="18" t="s">
        <v>167</v>
      </c>
      <c r="E157" s="11"/>
      <c r="F157" s="11"/>
      <c r="G157" s="11"/>
      <c r="H157" s="11"/>
      <c r="I157" s="11"/>
      <c r="J157" s="11"/>
      <c r="K157" s="11"/>
      <c r="L157" s="11"/>
      <c r="M157" s="11"/>
    </row>
    <row r="158" spans="1:13" x14ac:dyDescent="0.3">
      <c r="A158" s="11"/>
      <c r="B158" s="11"/>
      <c r="C158" s="11"/>
      <c r="D158" s="30"/>
      <c r="E158" s="10" t="s">
        <v>168</v>
      </c>
      <c r="F158" s="13">
        <v>8</v>
      </c>
      <c r="G158" s="14">
        <v>3.55</v>
      </c>
      <c r="H158" s="14">
        <v>0.08</v>
      </c>
      <c r="I158" s="14">
        <v>0</v>
      </c>
      <c r="J158" s="12">
        <f>OR(F158&lt;&gt;0,G158&lt;&gt;0,H158&lt;&gt;0,I158&lt;&gt;0)*(F158 + (F158 = 0))*(G158 + (G158 = 0))*(H158 + (H158 = 0))*(I158 + (I158 = 0))</f>
        <v>2.27</v>
      </c>
      <c r="K158" s="11"/>
      <c r="L158" s="11"/>
      <c r="M158" s="11"/>
    </row>
    <row r="159" spans="1:13" x14ac:dyDescent="0.3">
      <c r="A159" s="11"/>
      <c r="B159" s="11"/>
      <c r="C159" s="11"/>
      <c r="D159" s="30"/>
      <c r="E159" s="10" t="s">
        <v>17</v>
      </c>
      <c r="F159" s="13">
        <v>8</v>
      </c>
      <c r="G159" s="14">
        <v>3.55</v>
      </c>
      <c r="H159" s="14">
        <v>0</v>
      </c>
      <c r="I159" s="14">
        <v>0.23</v>
      </c>
      <c r="J159" s="12">
        <f>OR(F159&lt;&gt;0,G159&lt;&gt;0,H159&lt;&gt;0,I159&lt;&gt;0)*(F159 + (F159 = 0))*(G159 + (G159 = 0))*(H159 + (H159 = 0))*(I159 + (I159 = 0))</f>
        <v>6.53</v>
      </c>
      <c r="K159" s="11"/>
      <c r="L159" s="11"/>
      <c r="M159" s="11"/>
    </row>
    <row r="160" spans="1:13" x14ac:dyDescent="0.3">
      <c r="A160" s="11"/>
      <c r="B160" s="11"/>
      <c r="C160" s="11"/>
      <c r="D160" s="30"/>
      <c r="E160" s="10" t="s">
        <v>169</v>
      </c>
      <c r="F160" s="13">
        <v>4</v>
      </c>
      <c r="G160" s="14">
        <v>6.75</v>
      </c>
      <c r="H160" s="14">
        <v>0.08</v>
      </c>
      <c r="I160" s="14">
        <v>0</v>
      </c>
      <c r="J160" s="12">
        <f>OR(F160&lt;&gt;0,G160&lt;&gt;0,H160&lt;&gt;0,I160&lt;&gt;0)*(F160 + (F160 = 0))*(G160 + (G160 = 0))*(H160 + (H160 = 0))*(I160 + (I160 = 0))</f>
        <v>2.16</v>
      </c>
      <c r="K160" s="11"/>
      <c r="L160" s="11"/>
      <c r="M160" s="11"/>
    </row>
    <row r="161" spans="1:13" x14ac:dyDescent="0.3">
      <c r="A161" s="11"/>
      <c r="B161" s="11"/>
      <c r="C161" s="11"/>
      <c r="D161" s="30"/>
      <c r="E161" s="10" t="s">
        <v>17</v>
      </c>
      <c r="F161" s="13">
        <v>4</v>
      </c>
      <c r="G161" s="14">
        <v>6.75</v>
      </c>
      <c r="H161" s="14">
        <v>0</v>
      </c>
      <c r="I161" s="14">
        <v>0.23</v>
      </c>
      <c r="J161" s="12">
        <f>OR(F161&lt;&gt;0,G161&lt;&gt;0,H161&lt;&gt;0,I161&lt;&gt;0)*(F161 + (F161 = 0))*(G161 + (G161 = 0))*(H161 + (H161 = 0))*(I161 + (I161 = 0))</f>
        <v>6.21</v>
      </c>
      <c r="K161" s="11"/>
      <c r="L161" s="11"/>
      <c r="M161" s="11"/>
    </row>
    <row r="162" spans="1:13" x14ac:dyDescent="0.3">
      <c r="A162" s="11"/>
      <c r="B162" s="11"/>
      <c r="C162" s="11"/>
      <c r="D162" s="30"/>
      <c r="E162" s="10" t="s">
        <v>170</v>
      </c>
      <c r="F162" s="13">
        <v>4</v>
      </c>
      <c r="G162" s="14">
        <v>1.7</v>
      </c>
      <c r="H162" s="14">
        <v>0.08</v>
      </c>
      <c r="I162" s="14">
        <v>0</v>
      </c>
      <c r="J162" s="12">
        <f>OR(F162&lt;&gt;0,G162&lt;&gt;0,H162&lt;&gt;0,I162&lt;&gt;0)*(F162 + (F162 = 0))*(G162 + (G162 = 0))*(H162 + (H162 = 0))*(I162 + (I162 = 0))</f>
        <v>0.54</v>
      </c>
      <c r="K162" s="11"/>
      <c r="L162" s="11"/>
      <c r="M162" s="11"/>
    </row>
    <row r="163" spans="1:13" x14ac:dyDescent="0.3">
      <c r="A163" s="11"/>
      <c r="B163" s="11"/>
      <c r="C163" s="11"/>
      <c r="D163" s="30"/>
      <c r="E163" s="10" t="s">
        <v>17</v>
      </c>
      <c r="F163" s="13">
        <v>4</v>
      </c>
      <c r="G163" s="14">
        <v>1.7</v>
      </c>
      <c r="H163" s="14">
        <v>0</v>
      </c>
      <c r="I163" s="14">
        <v>0.23</v>
      </c>
      <c r="J163" s="12">
        <f>OR(F163&lt;&gt;0,G163&lt;&gt;0,H163&lt;&gt;0,I163&lt;&gt;0)*(F163 + (F163 = 0))*(G163 + (G163 = 0))*(H163 + (H163 = 0))*(I163 + (I163 = 0))</f>
        <v>1.56</v>
      </c>
      <c r="K163" s="11"/>
      <c r="L163" s="11"/>
      <c r="M163" s="11"/>
    </row>
    <row r="164" spans="1:13" x14ac:dyDescent="0.3">
      <c r="A164" s="11"/>
      <c r="B164" s="11"/>
      <c r="C164" s="11"/>
      <c r="D164" s="30"/>
      <c r="E164" s="10" t="s">
        <v>171</v>
      </c>
      <c r="F164" s="13">
        <v>8</v>
      </c>
      <c r="G164" s="14">
        <v>1.5</v>
      </c>
      <c r="H164" s="14">
        <v>0.08</v>
      </c>
      <c r="I164" s="14">
        <v>0</v>
      </c>
      <c r="J164" s="12">
        <f>OR(F164&lt;&gt;0,G164&lt;&gt;0,H164&lt;&gt;0,I164&lt;&gt;0)*(F164 + (F164 = 0))*(G164 + (G164 = 0))*(H164 + (H164 = 0))*(I164 + (I164 = 0))</f>
        <v>0.96</v>
      </c>
      <c r="K164" s="11"/>
      <c r="L164" s="11"/>
      <c r="M164" s="11"/>
    </row>
    <row r="165" spans="1:13" x14ac:dyDescent="0.3">
      <c r="A165" s="11"/>
      <c r="B165" s="11"/>
      <c r="C165" s="11"/>
      <c r="D165" s="30"/>
      <c r="E165" s="10" t="s">
        <v>17</v>
      </c>
      <c r="F165" s="13">
        <v>8</v>
      </c>
      <c r="G165" s="14">
        <v>1.5</v>
      </c>
      <c r="H165" s="14">
        <v>0</v>
      </c>
      <c r="I165" s="14">
        <v>0.16</v>
      </c>
      <c r="J165" s="12">
        <f>OR(F165&lt;&gt;0,G165&lt;&gt;0,H165&lt;&gt;0,I165&lt;&gt;0)*(F165 + (F165 = 0))*(G165 + (G165 = 0))*(H165 + (H165 = 0))*(I165 + (I165 = 0))</f>
        <v>1.92</v>
      </c>
      <c r="K165" s="11"/>
      <c r="L165" s="11"/>
      <c r="M165" s="11"/>
    </row>
    <row r="166" spans="1:13" x14ac:dyDescent="0.3">
      <c r="A166" s="11"/>
      <c r="B166" s="11"/>
      <c r="C166" s="11"/>
      <c r="D166" s="30"/>
      <c r="E166" s="11"/>
      <c r="F166" s="11"/>
      <c r="G166" s="11"/>
      <c r="H166" s="11"/>
      <c r="I166" s="11"/>
      <c r="J166" s="15" t="s">
        <v>172</v>
      </c>
      <c r="K166" s="16">
        <f>SUM(J158:J165)*1</f>
        <v>22.15</v>
      </c>
      <c r="L166" s="14">
        <v>25.35</v>
      </c>
      <c r="M166" s="16">
        <f>ROUND(K166*L166,2)</f>
        <v>561.5</v>
      </c>
    </row>
    <row r="167" spans="1:13" ht="1.05" customHeight="1" x14ac:dyDescent="0.3">
      <c r="A167" s="17"/>
      <c r="B167" s="17"/>
      <c r="C167" s="17"/>
      <c r="D167" s="31"/>
      <c r="E167" s="17"/>
      <c r="F167" s="17"/>
      <c r="G167" s="17"/>
      <c r="H167" s="17"/>
      <c r="I167" s="17"/>
      <c r="J167" s="17"/>
      <c r="K167" s="17"/>
      <c r="L167" s="17"/>
      <c r="M167" s="17"/>
    </row>
    <row r="168" spans="1:13" ht="21.6" x14ac:dyDescent="0.3">
      <c r="A168" s="9" t="s">
        <v>173</v>
      </c>
      <c r="B168" s="10" t="s">
        <v>20</v>
      </c>
      <c r="C168" s="10" t="s">
        <v>149</v>
      </c>
      <c r="D168" s="18" t="s">
        <v>174</v>
      </c>
      <c r="E168" s="11"/>
      <c r="F168" s="11"/>
      <c r="G168" s="11"/>
      <c r="H168" s="11"/>
      <c r="I168" s="11"/>
      <c r="J168" s="11"/>
      <c r="K168" s="12">
        <f>K178</f>
        <v>22.15</v>
      </c>
      <c r="L168" s="12">
        <f>L178</f>
        <v>27.08</v>
      </c>
      <c r="M168" s="12">
        <f>M178</f>
        <v>599.82000000000005</v>
      </c>
    </row>
    <row r="169" spans="1:13" ht="216" x14ac:dyDescent="0.3">
      <c r="A169" s="11"/>
      <c r="B169" s="11"/>
      <c r="C169" s="11"/>
      <c r="D169" s="18" t="s">
        <v>175</v>
      </c>
      <c r="E169" s="11"/>
      <c r="F169" s="11"/>
      <c r="G169" s="11"/>
      <c r="H169" s="11"/>
      <c r="I169" s="11"/>
      <c r="J169" s="11"/>
      <c r="K169" s="11"/>
      <c r="L169" s="11"/>
      <c r="M169" s="11"/>
    </row>
    <row r="170" spans="1:13" x14ac:dyDescent="0.3">
      <c r="A170" s="11"/>
      <c r="B170" s="11"/>
      <c r="C170" s="11"/>
      <c r="D170" s="30"/>
      <c r="E170" s="10" t="s">
        <v>168</v>
      </c>
      <c r="F170" s="13">
        <v>8</v>
      </c>
      <c r="G170" s="14">
        <v>3.55</v>
      </c>
      <c r="H170" s="14">
        <v>0.08</v>
      </c>
      <c r="I170" s="14">
        <v>0</v>
      </c>
      <c r="J170" s="12">
        <f>OR(F170&lt;&gt;0,G170&lt;&gt;0,H170&lt;&gt;0,I170&lt;&gt;0)*(F170 + (F170 = 0))*(G170 + (G170 = 0))*(H170 + (H170 = 0))*(I170 + (I170 = 0))</f>
        <v>2.27</v>
      </c>
      <c r="K170" s="11"/>
      <c r="L170" s="11"/>
      <c r="M170" s="11"/>
    </row>
    <row r="171" spans="1:13" x14ac:dyDescent="0.3">
      <c r="A171" s="11"/>
      <c r="B171" s="11"/>
      <c r="C171" s="11"/>
      <c r="D171" s="30"/>
      <c r="E171" s="10" t="s">
        <v>17</v>
      </c>
      <c r="F171" s="13">
        <v>8</v>
      </c>
      <c r="G171" s="14">
        <v>3.55</v>
      </c>
      <c r="H171" s="14">
        <v>0</v>
      </c>
      <c r="I171" s="14">
        <v>0.23</v>
      </c>
      <c r="J171" s="12">
        <f>OR(F171&lt;&gt;0,G171&lt;&gt;0,H171&lt;&gt;0,I171&lt;&gt;0)*(F171 + (F171 = 0))*(G171 + (G171 = 0))*(H171 + (H171 = 0))*(I171 + (I171 = 0))</f>
        <v>6.53</v>
      </c>
      <c r="K171" s="11"/>
      <c r="L171" s="11"/>
      <c r="M171" s="11"/>
    </row>
    <row r="172" spans="1:13" x14ac:dyDescent="0.3">
      <c r="A172" s="11"/>
      <c r="B172" s="11"/>
      <c r="C172" s="11"/>
      <c r="D172" s="30"/>
      <c r="E172" s="10" t="s">
        <v>169</v>
      </c>
      <c r="F172" s="13">
        <v>4</v>
      </c>
      <c r="G172" s="14">
        <v>6.75</v>
      </c>
      <c r="H172" s="14">
        <v>0.08</v>
      </c>
      <c r="I172" s="14">
        <v>0</v>
      </c>
      <c r="J172" s="12">
        <f>OR(F172&lt;&gt;0,G172&lt;&gt;0,H172&lt;&gt;0,I172&lt;&gt;0)*(F172 + (F172 = 0))*(G172 + (G172 = 0))*(H172 + (H172 = 0))*(I172 + (I172 = 0))</f>
        <v>2.16</v>
      </c>
      <c r="K172" s="11"/>
      <c r="L172" s="11"/>
      <c r="M172" s="11"/>
    </row>
    <row r="173" spans="1:13" x14ac:dyDescent="0.3">
      <c r="A173" s="11"/>
      <c r="B173" s="11"/>
      <c r="C173" s="11"/>
      <c r="D173" s="30"/>
      <c r="E173" s="10" t="s">
        <v>17</v>
      </c>
      <c r="F173" s="13">
        <v>4</v>
      </c>
      <c r="G173" s="14">
        <v>6.75</v>
      </c>
      <c r="H173" s="14">
        <v>0</v>
      </c>
      <c r="I173" s="14">
        <v>0.23</v>
      </c>
      <c r="J173" s="12">
        <f>OR(F173&lt;&gt;0,G173&lt;&gt;0,H173&lt;&gt;0,I173&lt;&gt;0)*(F173 + (F173 = 0))*(G173 + (G173 = 0))*(H173 + (H173 = 0))*(I173 + (I173 = 0))</f>
        <v>6.21</v>
      </c>
      <c r="K173" s="11"/>
      <c r="L173" s="11"/>
      <c r="M173" s="11"/>
    </row>
    <row r="174" spans="1:13" x14ac:dyDescent="0.3">
      <c r="A174" s="11"/>
      <c r="B174" s="11"/>
      <c r="C174" s="11"/>
      <c r="D174" s="30"/>
      <c r="E174" s="10" t="s">
        <v>170</v>
      </c>
      <c r="F174" s="13">
        <v>4</v>
      </c>
      <c r="G174" s="14">
        <v>1.7</v>
      </c>
      <c r="H174" s="14">
        <v>0.08</v>
      </c>
      <c r="I174" s="14">
        <v>0</v>
      </c>
      <c r="J174" s="12">
        <f>OR(F174&lt;&gt;0,G174&lt;&gt;0,H174&lt;&gt;0,I174&lt;&gt;0)*(F174 + (F174 = 0))*(G174 + (G174 = 0))*(H174 + (H174 = 0))*(I174 + (I174 = 0))</f>
        <v>0.54</v>
      </c>
      <c r="K174" s="11"/>
      <c r="L174" s="11"/>
      <c r="M174" s="11"/>
    </row>
    <row r="175" spans="1:13" x14ac:dyDescent="0.3">
      <c r="A175" s="11"/>
      <c r="B175" s="11"/>
      <c r="C175" s="11"/>
      <c r="D175" s="30"/>
      <c r="E175" s="10" t="s">
        <v>17</v>
      </c>
      <c r="F175" s="13">
        <v>4</v>
      </c>
      <c r="G175" s="14">
        <v>1.7</v>
      </c>
      <c r="H175" s="14">
        <v>0</v>
      </c>
      <c r="I175" s="14">
        <v>0.23</v>
      </c>
      <c r="J175" s="12">
        <f>OR(F175&lt;&gt;0,G175&lt;&gt;0,H175&lt;&gt;0,I175&lt;&gt;0)*(F175 + (F175 = 0))*(G175 + (G175 = 0))*(H175 + (H175 = 0))*(I175 + (I175 = 0))</f>
        <v>1.56</v>
      </c>
      <c r="K175" s="11"/>
      <c r="L175" s="11"/>
      <c r="M175" s="11"/>
    </row>
    <row r="176" spans="1:13" x14ac:dyDescent="0.3">
      <c r="A176" s="11"/>
      <c r="B176" s="11"/>
      <c r="C176" s="11"/>
      <c r="D176" s="30"/>
      <c r="E176" s="10" t="s">
        <v>171</v>
      </c>
      <c r="F176" s="13">
        <v>8</v>
      </c>
      <c r="G176" s="14">
        <v>1.5</v>
      </c>
      <c r="H176" s="14">
        <v>0.08</v>
      </c>
      <c r="I176" s="14">
        <v>0</v>
      </c>
      <c r="J176" s="12">
        <f>OR(F176&lt;&gt;0,G176&lt;&gt;0,H176&lt;&gt;0,I176&lt;&gt;0)*(F176 + (F176 = 0))*(G176 + (G176 = 0))*(H176 + (H176 = 0))*(I176 + (I176 = 0))</f>
        <v>0.96</v>
      </c>
      <c r="K176" s="11"/>
      <c r="L176" s="11"/>
      <c r="M176" s="11"/>
    </row>
    <row r="177" spans="1:13" x14ac:dyDescent="0.3">
      <c r="A177" s="11"/>
      <c r="B177" s="11"/>
      <c r="C177" s="11"/>
      <c r="D177" s="30"/>
      <c r="E177" s="10" t="s">
        <v>17</v>
      </c>
      <c r="F177" s="13">
        <v>8</v>
      </c>
      <c r="G177" s="14">
        <v>1.5</v>
      </c>
      <c r="H177" s="14">
        <v>0</v>
      </c>
      <c r="I177" s="14">
        <v>0.16</v>
      </c>
      <c r="J177" s="12">
        <f>OR(F177&lt;&gt;0,G177&lt;&gt;0,H177&lt;&gt;0,I177&lt;&gt;0)*(F177 + (F177 = 0))*(G177 + (G177 = 0))*(H177 + (H177 = 0))*(I177 + (I177 = 0))</f>
        <v>1.92</v>
      </c>
      <c r="K177" s="11"/>
      <c r="L177" s="11"/>
      <c r="M177" s="11"/>
    </row>
    <row r="178" spans="1:13" x14ac:dyDescent="0.3">
      <c r="A178" s="11"/>
      <c r="B178" s="11"/>
      <c r="C178" s="11"/>
      <c r="D178" s="30"/>
      <c r="E178" s="11"/>
      <c r="F178" s="11"/>
      <c r="G178" s="11"/>
      <c r="H178" s="11"/>
      <c r="I178" s="11"/>
      <c r="J178" s="15" t="s">
        <v>176</v>
      </c>
      <c r="K178" s="16">
        <f>SUM(J170:J177)</f>
        <v>22.15</v>
      </c>
      <c r="L178" s="14">
        <v>27.08</v>
      </c>
      <c r="M178" s="16">
        <f>ROUND(K178*L178,2)</f>
        <v>599.82000000000005</v>
      </c>
    </row>
    <row r="179" spans="1:13" ht="1.05" customHeight="1" x14ac:dyDescent="0.3">
      <c r="A179" s="17"/>
      <c r="B179" s="17"/>
      <c r="C179" s="17"/>
      <c r="D179" s="31"/>
      <c r="E179" s="17"/>
      <c r="F179" s="17"/>
      <c r="G179" s="17"/>
      <c r="H179" s="17"/>
      <c r="I179" s="17"/>
      <c r="J179" s="17"/>
      <c r="K179" s="17"/>
      <c r="L179" s="17"/>
      <c r="M179" s="17"/>
    </row>
    <row r="180" spans="1:13" x14ac:dyDescent="0.3">
      <c r="A180" s="11"/>
      <c r="B180" s="11"/>
      <c r="C180" s="11"/>
      <c r="D180" s="30"/>
      <c r="E180" s="11"/>
      <c r="F180" s="11"/>
      <c r="G180" s="11"/>
      <c r="H180" s="11"/>
      <c r="I180" s="11"/>
      <c r="J180" s="15" t="s">
        <v>177</v>
      </c>
      <c r="K180" s="14">
        <v>1</v>
      </c>
      <c r="L180" s="16">
        <f>M147+M156+M168</f>
        <v>5895.07</v>
      </c>
      <c r="M180" s="16">
        <f>ROUND(K180*L180,2)</f>
        <v>5895.07</v>
      </c>
    </row>
    <row r="181" spans="1:13" ht="1.05" customHeight="1" x14ac:dyDescent="0.3">
      <c r="A181" s="17"/>
      <c r="B181" s="17"/>
      <c r="C181" s="17"/>
      <c r="D181" s="31"/>
      <c r="E181" s="17"/>
      <c r="F181" s="17"/>
      <c r="G181" s="17"/>
      <c r="H181" s="17"/>
      <c r="I181" s="17"/>
      <c r="J181" s="17"/>
      <c r="K181" s="17"/>
      <c r="L181" s="17"/>
      <c r="M181" s="17"/>
    </row>
    <row r="182" spans="1:13" x14ac:dyDescent="0.3">
      <c r="A182" s="20" t="s">
        <v>178</v>
      </c>
      <c r="B182" s="20" t="s">
        <v>16</v>
      </c>
      <c r="C182" s="20" t="s">
        <v>17</v>
      </c>
      <c r="D182" s="32" t="s">
        <v>179</v>
      </c>
      <c r="E182" s="21"/>
      <c r="F182" s="21"/>
      <c r="G182" s="21"/>
      <c r="H182" s="21"/>
      <c r="I182" s="21"/>
      <c r="J182" s="21"/>
      <c r="K182" s="22">
        <f>K190</f>
        <v>1</v>
      </c>
      <c r="L182" s="22">
        <f>L190</f>
        <v>631.77</v>
      </c>
      <c r="M182" s="22">
        <f>M190</f>
        <v>631.77</v>
      </c>
    </row>
    <row r="183" spans="1:13" x14ac:dyDescent="0.3">
      <c r="A183" s="9" t="s">
        <v>180</v>
      </c>
      <c r="B183" s="10" t="s">
        <v>20</v>
      </c>
      <c r="C183" s="10" t="s">
        <v>143</v>
      </c>
      <c r="D183" s="18" t="s">
        <v>181</v>
      </c>
      <c r="E183" s="11"/>
      <c r="F183" s="11"/>
      <c r="G183" s="11"/>
      <c r="H183" s="11"/>
      <c r="I183" s="11"/>
      <c r="J183" s="11"/>
      <c r="K183" s="12">
        <f>K188</f>
        <v>1.08</v>
      </c>
      <c r="L183" s="12">
        <f>L188</f>
        <v>584.97</v>
      </c>
      <c r="M183" s="12">
        <f>M188</f>
        <v>631.77</v>
      </c>
    </row>
    <row r="184" spans="1:13" ht="54" x14ac:dyDescent="0.3">
      <c r="A184" s="11"/>
      <c r="B184" s="11"/>
      <c r="C184" s="11"/>
      <c r="D184" s="18" t="s">
        <v>182</v>
      </c>
      <c r="E184" s="11"/>
      <c r="F184" s="11"/>
      <c r="G184" s="11"/>
      <c r="H184" s="11"/>
      <c r="I184" s="11"/>
      <c r="J184" s="11"/>
      <c r="K184" s="11"/>
      <c r="L184" s="11"/>
      <c r="M184" s="11"/>
    </row>
    <row r="185" spans="1:13" x14ac:dyDescent="0.3">
      <c r="A185" s="11"/>
      <c r="B185" s="11"/>
      <c r="C185" s="11"/>
      <c r="D185" s="30"/>
      <c r="E185" s="10" t="s">
        <v>183</v>
      </c>
      <c r="F185" s="13"/>
      <c r="G185" s="14"/>
      <c r="H185" s="14"/>
      <c r="I185" s="14"/>
      <c r="J185" s="12">
        <f>OR(F185&lt;&gt;0,G185&lt;&gt;0,H185&lt;&gt;0,I185&lt;&gt;0)*(F185 + (F185 = 0))*(G185 + (G185 = 0))*(H185 + (H185 = 0))*(I185 + (I185 = 0))</f>
        <v>0</v>
      </c>
      <c r="K185" s="11"/>
      <c r="L185" s="11"/>
      <c r="M185" s="11"/>
    </row>
    <row r="186" spans="1:13" x14ac:dyDescent="0.3">
      <c r="A186" s="11"/>
      <c r="B186" s="11"/>
      <c r="C186" s="11"/>
      <c r="D186" s="30"/>
      <c r="E186" s="10" t="s">
        <v>184</v>
      </c>
      <c r="F186" s="13">
        <v>6</v>
      </c>
      <c r="G186" s="14">
        <v>0.35</v>
      </c>
      <c r="H186" s="14">
        <v>0.2</v>
      </c>
      <c r="I186" s="14">
        <v>0.2</v>
      </c>
      <c r="J186" s="12">
        <f>OR(F186&lt;&gt;0,G186&lt;&gt;0,H186&lt;&gt;0,I186&lt;&gt;0)*(F186 + (F186 = 0))*(G186 + (G186 = 0))*(H186 + (H186 = 0))*(I186 + (I186 = 0))</f>
        <v>0.08</v>
      </c>
      <c r="K186" s="11"/>
      <c r="L186" s="11"/>
      <c r="M186" s="11"/>
    </row>
    <row r="187" spans="1:13" x14ac:dyDescent="0.3">
      <c r="A187" s="11"/>
      <c r="B187" s="11"/>
      <c r="C187" s="11"/>
      <c r="D187" s="30"/>
      <c r="E187" s="10" t="s">
        <v>83</v>
      </c>
      <c r="F187" s="13">
        <v>1</v>
      </c>
      <c r="G187" s="14">
        <v>0</v>
      </c>
      <c r="H187" s="14">
        <v>0</v>
      </c>
      <c r="I187" s="14">
        <v>0</v>
      </c>
      <c r="J187" s="12">
        <f>OR(F187&lt;&gt;0,G187&lt;&gt;0,H187&lt;&gt;0,I187&lt;&gt;0)*(F187 + (F187 = 0))*(G187 + (G187 = 0))*(H187 + (H187 = 0))*(I187 + (I187 = 0))</f>
        <v>1</v>
      </c>
      <c r="K187" s="11"/>
      <c r="L187" s="11"/>
      <c r="M187" s="11"/>
    </row>
    <row r="188" spans="1:13" x14ac:dyDescent="0.3">
      <c r="A188" s="11"/>
      <c r="B188" s="11"/>
      <c r="C188" s="11"/>
      <c r="D188" s="30"/>
      <c r="E188" s="11"/>
      <c r="F188" s="11"/>
      <c r="G188" s="11"/>
      <c r="H188" s="11"/>
      <c r="I188" s="11"/>
      <c r="J188" s="15" t="s">
        <v>185</v>
      </c>
      <c r="K188" s="16">
        <f>SUM(J185:J187)*1</f>
        <v>1.08</v>
      </c>
      <c r="L188" s="14">
        <v>584.97</v>
      </c>
      <c r="M188" s="16">
        <f>ROUND(K188*L188,2)</f>
        <v>631.77</v>
      </c>
    </row>
    <row r="189" spans="1:13" ht="1.05" customHeight="1" x14ac:dyDescent="0.3">
      <c r="A189" s="17"/>
      <c r="B189" s="17"/>
      <c r="C189" s="17"/>
      <c r="D189" s="31"/>
      <c r="E189" s="17"/>
      <c r="F189" s="17"/>
      <c r="G189" s="17"/>
      <c r="H189" s="17"/>
      <c r="I189" s="17"/>
      <c r="J189" s="17"/>
      <c r="K189" s="17"/>
      <c r="L189" s="17"/>
      <c r="M189" s="17"/>
    </row>
    <row r="190" spans="1:13" x14ac:dyDescent="0.3">
      <c r="A190" s="11"/>
      <c r="B190" s="11"/>
      <c r="C190" s="11"/>
      <c r="D190" s="30"/>
      <c r="E190" s="11"/>
      <c r="F190" s="11"/>
      <c r="G190" s="11"/>
      <c r="H190" s="11"/>
      <c r="I190" s="11"/>
      <c r="J190" s="15" t="s">
        <v>186</v>
      </c>
      <c r="K190" s="14">
        <v>1</v>
      </c>
      <c r="L190" s="16">
        <f>M183</f>
        <v>631.77</v>
      </c>
      <c r="M190" s="16">
        <f>ROUND(K190*L190,2)</f>
        <v>631.77</v>
      </c>
    </row>
    <row r="191" spans="1:13" ht="1.05" customHeight="1" x14ac:dyDescent="0.3">
      <c r="A191" s="17"/>
      <c r="B191" s="17"/>
      <c r="C191" s="17"/>
      <c r="D191" s="31"/>
      <c r="E191" s="17"/>
      <c r="F191" s="17"/>
      <c r="G191" s="17"/>
      <c r="H191" s="17"/>
      <c r="I191" s="17"/>
      <c r="J191" s="17"/>
      <c r="K191" s="17"/>
      <c r="L191" s="17"/>
      <c r="M191" s="17"/>
    </row>
    <row r="192" spans="1:13" x14ac:dyDescent="0.3">
      <c r="A192" s="20" t="s">
        <v>187</v>
      </c>
      <c r="B192" s="20" t="s">
        <v>16</v>
      </c>
      <c r="C192" s="20" t="s">
        <v>17</v>
      </c>
      <c r="D192" s="32" t="s">
        <v>188</v>
      </c>
      <c r="E192" s="21"/>
      <c r="F192" s="21"/>
      <c r="G192" s="21"/>
      <c r="H192" s="21"/>
      <c r="I192" s="21"/>
      <c r="J192" s="21"/>
      <c r="K192" s="22">
        <f>K272</f>
        <v>1</v>
      </c>
      <c r="L192" s="22">
        <f>L272</f>
        <v>4098.96</v>
      </c>
      <c r="M192" s="22">
        <f>M272</f>
        <v>4098.96</v>
      </c>
    </row>
    <row r="193" spans="1:13" x14ac:dyDescent="0.3">
      <c r="A193" s="9" t="s">
        <v>189</v>
      </c>
      <c r="B193" s="10" t="s">
        <v>20</v>
      </c>
      <c r="C193" s="10" t="s">
        <v>190</v>
      </c>
      <c r="D193" s="18" t="s">
        <v>191</v>
      </c>
      <c r="E193" s="11"/>
      <c r="F193" s="11"/>
      <c r="G193" s="11"/>
      <c r="H193" s="11"/>
      <c r="I193" s="11"/>
      <c r="J193" s="11"/>
      <c r="K193" s="12">
        <f>K209</f>
        <v>230.07</v>
      </c>
      <c r="L193" s="12">
        <f>L209</f>
        <v>5.78</v>
      </c>
      <c r="M193" s="12">
        <f>M209</f>
        <v>1329.8</v>
      </c>
    </row>
    <row r="194" spans="1:13" ht="118.8" x14ac:dyDescent="0.3">
      <c r="A194" s="11"/>
      <c r="B194" s="11"/>
      <c r="C194" s="11"/>
      <c r="D194" s="18" t="s">
        <v>192</v>
      </c>
      <c r="E194" s="11"/>
      <c r="F194" s="11"/>
      <c r="G194" s="11"/>
      <c r="H194" s="11"/>
      <c r="I194" s="11"/>
      <c r="J194" s="11"/>
      <c r="K194" s="11"/>
      <c r="L194" s="11"/>
      <c r="M194" s="11"/>
    </row>
    <row r="195" spans="1:13" x14ac:dyDescent="0.3">
      <c r="A195" s="11"/>
      <c r="B195" s="11"/>
      <c r="C195" s="11"/>
      <c r="D195" s="30"/>
      <c r="E195" s="10" t="s">
        <v>193</v>
      </c>
      <c r="F195" s="13"/>
      <c r="G195" s="14"/>
      <c r="H195" s="14"/>
      <c r="I195" s="14"/>
      <c r="J195" s="12">
        <f>OR(F195&lt;&gt;0,G195&lt;&gt;0,H195&lt;&gt;0,I195&lt;&gt;0)*(F195 + (F195 = 0))*(G195 + (G195 = 0))*(H195 + (H195 = 0))*(I195 + (I195 = 0))</f>
        <v>0</v>
      </c>
      <c r="K195" s="11"/>
      <c r="L195" s="11"/>
      <c r="M195" s="11"/>
    </row>
    <row r="196" spans="1:13" x14ac:dyDescent="0.3">
      <c r="A196" s="11"/>
      <c r="B196" s="11"/>
      <c r="C196" s="11"/>
      <c r="D196" s="30"/>
      <c r="E196" s="10" t="s">
        <v>194</v>
      </c>
      <c r="F196" s="13">
        <v>24</v>
      </c>
      <c r="G196" s="14">
        <v>0.08</v>
      </c>
      <c r="H196" s="14">
        <v>0</v>
      </c>
      <c r="I196" s="14">
        <v>12.2</v>
      </c>
      <c r="J196" s="12">
        <f>OR(F196&lt;&gt;0,G196&lt;&gt;0,H196&lt;&gt;0,I196&lt;&gt;0)*(F196 + (F196 = 0))*(G196 + (G196 = 0))*(H196 + (H196 = 0))*(I196 + (I196 = 0))</f>
        <v>23.42</v>
      </c>
      <c r="K196" s="11"/>
      <c r="L196" s="11"/>
      <c r="M196" s="11"/>
    </row>
    <row r="197" spans="1:13" x14ac:dyDescent="0.3">
      <c r="A197" s="11"/>
      <c r="B197" s="11"/>
      <c r="C197" s="11"/>
      <c r="D197" s="30"/>
      <c r="E197" s="10" t="s">
        <v>195</v>
      </c>
      <c r="F197" s="13">
        <v>24</v>
      </c>
      <c r="G197" s="14">
        <v>0.08</v>
      </c>
      <c r="H197" s="14">
        <v>0.08</v>
      </c>
      <c r="I197" s="14">
        <v>47.1</v>
      </c>
      <c r="J197" s="12">
        <f>OR(F197&lt;&gt;0,G197&lt;&gt;0,H197&lt;&gt;0,I197&lt;&gt;0)*(F197 + (F197 = 0))*(G197 + (G197 = 0))*(H197 + (H197 = 0))*(I197 + (I197 = 0))</f>
        <v>7.23</v>
      </c>
      <c r="K197" s="11"/>
      <c r="L197" s="11"/>
      <c r="M197" s="11"/>
    </row>
    <row r="198" spans="1:13" x14ac:dyDescent="0.3">
      <c r="A198" s="11"/>
      <c r="B198" s="11"/>
      <c r="C198" s="11"/>
      <c r="D198" s="30"/>
      <c r="E198" s="10" t="s">
        <v>196</v>
      </c>
      <c r="F198" s="13"/>
      <c r="G198" s="14"/>
      <c r="H198" s="14"/>
      <c r="I198" s="14"/>
      <c r="J198" s="12">
        <f>OR(F198&lt;&gt;0,G198&lt;&gt;0,H198&lt;&gt;0,I198&lt;&gt;0)*(F198 + (F198 = 0))*(G198 + (G198 = 0))*(H198 + (H198 = 0))*(I198 + (I198 = 0))</f>
        <v>0</v>
      </c>
      <c r="K198" s="11"/>
      <c r="L198" s="11"/>
      <c r="M198" s="11"/>
    </row>
    <row r="199" spans="1:13" x14ac:dyDescent="0.3">
      <c r="A199" s="11"/>
      <c r="B199" s="11"/>
      <c r="C199" s="11"/>
      <c r="D199" s="30"/>
      <c r="E199" s="10" t="s">
        <v>194</v>
      </c>
      <c r="F199" s="13">
        <v>12</v>
      </c>
      <c r="G199" s="14">
        <v>0.08</v>
      </c>
      <c r="H199" s="14">
        <v>0</v>
      </c>
      <c r="I199" s="14">
        <v>12.2</v>
      </c>
      <c r="J199" s="12">
        <f>OR(F199&lt;&gt;0,G199&lt;&gt;0,H199&lt;&gt;0,I199&lt;&gt;0)*(F199 + (F199 = 0))*(G199 + (G199 = 0))*(H199 + (H199 = 0))*(I199 + (I199 = 0))</f>
        <v>11.71</v>
      </c>
      <c r="K199" s="11"/>
      <c r="L199" s="11"/>
      <c r="M199" s="11"/>
    </row>
    <row r="200" spans="1:13" x14ac:dyDescent="0.3">
      <c r="A200" s="11"/>
      <c r="B200" s="11"/>
      <c r="C200" s="11"/>
      <c r="D200" s="30"/>
      <c r="E200" s="10" t="s">
        <v>195</v>
      </c>
      <c r="F200" s="13">
        <v>12</v>
      </c>
      <c r="G200" s="14">
        <v>0.08</v>
      </c>
      <c r="H200" s="14">
        <v>0.08</v>
      </c>
      <c r="I200" s="14">
        <v>47.1</v>
      </c>
      <c r="J200" s="12">
        <f>OR(F200&lt;&gt;0,G200&lt;&gt;0,H200&lt;&gt;0,I200&lt;&gt;0)*(F200 + (F200 = 0))*(G200 + (G200 = 0))*(H200 + (H200 = 0))*(I200 + (I200 = 0))</f>
        <v>3.62</v>
      </c>
      <c r="K200" s="11"/>
      <c r="L200" s="11"/>
      <c r="M200" s="11"/>
    </row>
    <row r="201" spans="1:13" x14ac:dyDescent="0.3">
      <c r="A201" s="11"/>
      <c r="B201" s="11"/>
      <c r="C201" s="11"/>
      <c r="D201" s="30"/>
      <c r="E201" s="10" t="s">
        <v>183</v>
      </c>
      <c r="F201" s="13"/>
      <c r="G201" s="14"/>
      <c r="H201" s="14"/>
      <c r="I201" s="14"/>
      <c r="J201" s="12">
        <f>OR(F201&lt;&gt;0,G201&lt;&gt;0,H201&lt;&gt;0,I201&lt;&gt;0)*(F201 + (F201 = 0))*(G201 + (G201 = 0))*(H201 + (H201 = 0))*(I201 + (I201 = 0))</f>
        <v>0</v>
      </c>
      <c r="K201" s="11"/>
      <c r="L201" s="11"/>
      <c r="M201" s="11"/>
    </row>
    <row r="202" spans="1:13" x14ac:dyDescent="0.3">
      <c r="A202" s="11"/>
      <c r="B202" s="11"/>
      <c r="C202" s="11"/>
      <c r="D202" s="30"/>
      <c r="E202" s="10" t="s">
        <v>197</v>
      </c>
      <c r="F202" s="13">
        <v>6</v>
      </c>
      <c r="G202" s="14">
        <v>0.3</v>
      </c>
      <c r="H202" s="14">
        <v>0</v>
      </c>
      <c r="I202" s="14">
        <v>18.2</v>
      </c>
      <c r="J202" s="12">
        <f>OR(F202&lt;&gt;0,G202&lt;&gt;0,H202&lt;&gt;0,I202&lt;&gt;0)*(F202 + (F202 = 0))*(G202 + (G202 = 0))*(H202 + (H202 = 0))*(I202 + (I202 = 0))</f>
        <v>32.76</v>
      </c>
      <c r="K202" s="11"/>
      <c r="L202" s="11"/>
      <c r="M202" s="11"/>
    </row>
    <row r="203" spans="1:13" x14ac:dyDescent="0.3">
      <c r="A203" s="11"/>
      <c r="B203" s="11"/>
      <c r="C203" s="11"/>
      <c r="D203" s="30"/>
      <c r="E203" s="10" t="s">
        <v>198</v>
      </c>
      <c r="F203" s="13">
        <v>6</v>
      </c>
      <c r="G203" s="14">
        <v>0.1</v>
      </c>
      <c r="H203" s="14">
        <v>0.12</v>
      </c>
      <c r="I203" s="14">
        <v>47.1</v>
      </c>
      <c r="J203" s="12">
        <f>OR(F203&lt;&gt;0,G203&lt;&gt;0,H203&lt;&gt;0,I203&lt;&gt;0)*(F203 + (F203 = 0))*(G203 + (G203 = 0))*(H203 + (H203 = 0))*(I203 + (I203 = 0))</f>
        <v>3.39</v>
      </c>
      <c r="K203" s="11"/>
      <c r="L203" s="11"/>
      <c r="M203" s="11"/>
    </row>
    <row r="204" spans="1:13" x14ac:dyDescent="0.3">
      <c r="A204" s="11"/>
      <c r="B204" s="11"/>
      <c r="C204" s="11"/>
      <c r="D204" s="30"/>
      <c r="E204" s="10" t="s">
        <v>199</v>
      </c>
      <c r="F204" s="13">
        <v>6</v>
      </c>
      <c r="G204" s="14">
        <v>0.3</v>
      </c>
      <c r="H204" s="14">
        <v>0.2</v>
      </c>
      <c r="I204" s="14">
        <v>78.5</v>
      </c>
      <c r="J204" s="12">
        <f>OR(F204&lt;&gt;0,G204&lt;&gt;0,H204&lt;&gt;0,I204&lt;&gt;0)*(F204 + (F204 = 0))*(G204 + (G204 = 0))*(H204 + (H204 = 0))*(I204 + (I204 = 0))</f>
        <v>28.26</v>
      </c>
      <c r="K204" s="11"/>
      <c r="L204" s="11"/>
      <c r="M204" s="11"/>
    </row>
    <row r="205" spans="1:13" x14ac:dyDescent="0.3">
      <c r="A205" s="11"/>
      <c r="B205" s="11"/>
      <c r="C205" s="11"/>
      <c r="D205" s="30"/>
      <c r="E205" s="10" t="s">
        <v>198</v>
      </c>
      <c r="F205" s="13">
        <v>12</v>
      </c>
      <c r="G205" s="14">
        <v>0.1</v>
      </c>
      <c r="H205" s="14">
        <v>0.12</v>
      </c>
      <c r="I205" s="14">
        <v>47.1</v>
      </c>
      <c r="J205" s="12">
        <f>OR(F205&lt;&gt;0,G205&lt;&gt;0,H205&lt;&gt;0,I205&lt;&gt;0)*(F205 + (F205 = 0))*(G205 + (G205 = 0))*(H205 + (H205 = 0))*(I205 + (I205 = 0))</f>
        <v>6.78</v>
      </c>
      <c r="K205" s="11"/>
      <c r="L205" s="11"/>
      <c r="M205" s="11"/>
    </row>
    <row r="206" spans="1:13" x14ac:dyDescent="0.3">
      <c r="A206" s="11"/>
      <c r="B206" s="11"/>
      <c r="C206" s="11"/>
      <c r="D206" s="30"/>
      <c r="E206" s="10" t="s">
        <v>200</v>
      </c>
      <c r="F206" s="13">
        <v>0.1</v>
      </c>
      <c r="G206" s="14">
        <v>0</v>
      </c>
      <c r="H206" s="14">
        <v>0</v>
      </c>
      <c r="I206" s="14">
        <v>330.9</v>
      </c>
      <c r="J206" s="12">
        <f>OR(F206&lt;&gt;0,G206&lt;&gt;0,H206&lt;&gt;0,I206&lt;&gt;0)*(F206 + (F206 = 0))*(G206 + (G206 = 0))*(H206 + (H206 = 0))*(I206 + (I206 = 0))</f>
        <v>33.090000000000003</v>
      </c>
      <c r="K206" s="11"/>
      <c r="L206" s="11"/>
      <c r="M206" s="11"/>
    </row>
    <row r="207" spans="1:13" x14ac:dyDescent="0.3">
      <c r="A207" s="11"/>
      <c r="B207" s="11"/>
      <c r="C207" s="11"/>
      <c r="D207" s="30"/>
      <c r="E207" s="10" t="s">
        <v>201</v>
      </c>
      <c r="F207" s="13">
        <v>12.5</v>
      </c>
      <c r="G207" s="14">
        <v>0.08</v>
      </c>
      <c r="H207" s="14">
        <v>0</v>
      </c>
      <c r="I207" s="14">
        <v>12.2</v>
      </c>
      <c r="J207" s="12">
        <f>OR(F207&lt;&gt;0,G207&lt;&gt;0,H207&lt;&gt;0,I207&lt;&gt;0)*(F207 + (F207 = 0))*(G207 + (G207 = 0))*(H207 + (H207 = 0))*(I207 + (I207 = 0))</f>
        <v>12.2</v>
      </c>
      <c r="K207" s="11"/>
      <c r="L207" s="11"/>
      <c r="M207" s="11"/>
    </row>
    <row r="208" spans="1:13" x14ac:dyDescent="0.3">
      <c r="A208" s="11"/>
      <c r="B208" s="11"/>
      <c r="C208" s="11"/>
      <c r="D208" s="30"/>
      <c r="E208" s="10" t="s">
        <v>47</v>
      </c>
      <c r="F208" s="13">
        <v>67.61</v>
      </c>
      <c r="G208" s="14">
        <v>0</v>
      </c>
      <c r="H208" s="14">
        <v>0</v>
      </c>
      <c r="I208" s="14">
        <v>0</v>
      </c>
      <c r="J208" s="12">
        <f>OR(F208&lt;&gt;0,G208&lt;&gt;0,H208&lt;&gt;0,I208&lt;&gt;0)*(F208 + (F208 = 0))*(G208 + (G208 = 0))*(H208 + (H208 = 0))*(I208 + (I208 = 0))</f>
        <v>67.61</v>
      </c>
      <c r="K208" s="11"/>
      <c r="L208" s="11"/>
      <c r="M208" s="11"/>
    </row>
    <row r="209" spans="1:13" x14ac:dyDescent="0.3">
      <c r="A209" s="11"/>
      <c r="B209" s="11"/>
      <c r="C209" s="11"/>
      <c r="D209" s="30"/>
      <c r="E209" s="11"/>
      <c r="F209" s="11"/>
      <c r="G209" s="11"/>
      <c r="H209" s="11"/>
      <c r="I209" s="11"/>
      <c r="J209" s="15" t="s">
        <v>202</v>
      </c>
      <c r="K209" s="16">
        <f>SUM(J195:J208)*1</f>
        <v>230.07</v>
      </c>
      <c r="L209" s="14">
        <v>5.78</v>
      </c>
      <c r="M209" s="16">
        <f>ROUND(K209*L209,2)</f>
        <v>1329.8</v>
      </c>
    </row>
    <row r="210" spans="1:13" ht="1.05" customHeight="1" x14ac:dyDescent="0.3">
      <c r="A210" s="17"/>
      <c r="B210" s="17"/>
      <c r="C210" s="17"/>
      <c r="D210" s="31"/>
      <c r="E210" s="17"/>
      <c r="F210" s="17"/>
      <c r="G210" s="17"/>
      <c r="H210" s="17"/>
      <c r="I210" s="17"/>
      <c r="J210" s="17"/>
      <c r="K210" s="17"/>
      <c r="L210" s="17"/>
      <c r="M210" s="17"/>
    </row>
    <row r="211" spans="1:13" ht="32.4" x14ac:dyDescent="0.3">
      <c r="A211" s="9" t="s">
        <v>203</v>
      </c>
      <c r="B211" s="10" t="s">
        <v>20</v>
      </c>
      <c r="C211" s="10" t="s">
        <v>190</v>
      </c>
      <c r="D211" s="18" t="s">
        <v>204</v>
      </c>
      <c r="E211" s="11"/>
      <c r="F211" s="11"/>
      <c r="G211" s="11"/>
      <c r="H211" s="11"/>
      <c r="I211" s="11"/>
      <c r="J211" s="11"/>
      <c r="K211" s="12">
        <f>K218</f>
        <v>205.79</v>
      </c>
      <c r="L211" s="12">
        <f>L218</f>
        <v>4.99</v>
      </c>
      <c r="M211" s="12">
        <f>M218</f>
        <v>1026.8900000000001</v>
      </c>
    </row>
    <row r="212" spans="1:13" ht="75.599999999999994" x14ac:dyDescent="0.3">
      <c r="A212" s="11"/>
      <c r="B212" s="11"/>
      <c r="C212" s="11"/>
      <c r="D212" s="18" t="s">
        <v>205</v>
      </c>
      <c r="E212" s="11"/>
      <c r="F212" s="11"/>
      <c r="G212" s="11"/>
      <c r="H212" s="11"/>
      <c r="I212" s="11"/>
      <c r="J212" s="11"/>
      <c r="K212" s="11"/>
      <c r="L212" s="11"/>
      <c r="M212" s="11"/>
    </row>
    <row r="213" spans="1:13" x14ac:dyDescent="0.3">
      <c r="A213" s="11"/>
      <c r="B213" s="11"/>
      <c r="C213" s="11"/>
      <c r="D213" s="30"/>
      <c r="E213" s="10" t="s">
        <v>206</v>
      </c>
      <c r="F213" s="13"/>
      <c r="G213" s="14"/>
      <c r="H213" s="14"/>
      <c r="I213" s="14"/>
      <c r="J213" s="12">
        <f>OR(F213&lt;&gt;0,G213&lt;&gt;0,H213&lt;&gt;0,I213&lt;&gt;0)*(F213 + (F213 = 0))*(G213 + (G213 = 0))*(H213 + (H213 = 0))*(I213 + (I213 = 0))</f>
        <v>0</v>
      </c>
      <c r="K213" s="11"/>
      <c r="L213" s="11"/>
      <c r="M213" s="11"/>
    </row>
    <row r="214" spans="1:13" x14ac:dyDescent="0.3">
      <c r="A214" s="11"/>
      <c r="B214" s="11"/>
      <c r="C214" s="11"/>
      <c r="D214" s="30"/>
      <c r="E214" s="10" t="s">
        <v>207</v>
      </c>
      <c r="F214" s="13">
        <v>2</v>
      </c>
      <c r="G214" s="14">
        <v>3.55</v>
      </c>
      <c r="H214" s="14">
        <v>0</v>
      </c>
      <c r="I214" s="14">
        <v>0</v>
      </c>
      <c r="J214" s="14">
        <v>83.28</v>
      </c>
      <c r="K214" s="10" t="s">
        <v>208</v>
      </c>
      <c r="L214" s="11"/>
      <c r="M214" s="11"/>
    </row>
    <row r="215" spans="1:13" x14ac:dyDescent="0.3">
      <c r="A215" s="11"/>
      <c r="B215" s="11"/>
      <c r="C215" s="11"/>
      <c r="D215" s="30"/>
      <c r="E215" s="10" t="s">
        <v>209</v>
      </c>
      <c r="F215" s="13">
        <v>1</v>
      </c>
      <c r="G215" s="14">
        <v>6.75</v>
      </c>
      <c r="H215" s="14">
        <v>0</v>
      </c>
      <c r="I215" s="14">
        <v>0</v>
      </c>
      <c r="J215" s="14">
        <v>79.180000000000007</v>
      </c>
      <c r="K215" s="10" t="s">
        <v>208</v>
      </c>
      <c r="L215" s="11"/>
      <c r="M215" s="11"/>
    </row>
    <row r="216" spans="1:13" x14ac:dyDescent="0.3">
      <c r="A216" s="11"/>
      <c r="B216" s="11"/>
      <c r="C216" s="11"/>
      <c r="D216" s="30"/>
      <c r="E216" s="10" t="s">
        <v>210</v>
      </c>
      <c r="F216" s="13">
        <v>2</v>
      </c>
      <c r="G216" s="14">
        <v>1.5</v>
      </c>
      <c r="H216" s="14">
        <v>0</v>
      </c>
      <c r="I216" s="14">
        <v>0</v>
      </c>
      <c r="J216" s="14">
        <v>27.66</v>
      </c>
      <c r="K216" s="10" t="s">
        <v>211</v>
      </c>
      <c r="L216" s="11"/>
      <c r="M216" s="11"/>
    </row>
    <row r="217" spans="1:13" x14ac:dyDescent="0.3">
      <c r="A217" s="11"/>
      <c r="B217" s="11"/>
      <c r="C217" s="11"/>
      <c r="D217" s="30"/>
      <c r="E217" s="10" t="s">
        <v>212</v>
      </c>
      <c r="F217" s="13">
        <v>1</v>
      </c>
      <c r="G217" s="14">
        <v>1.7</v>
      </c>
      <c r="H217" s="14">
        <v>0</v>
      </c>
      <c r="I217" s="14">
        <v>0</v>
      </c>
      <c r="J217" s="14">
        <v>15.67</v>
      </c>
      <c r="K217" s="10" t="s">
        <v>211</v>
      </c>
      <c r="L217" s="11"/>
      <c r="M217" s="11"/>
    </row>
    <row r="218" spans="1:13" x14ac:dyDescent="0.3">
      <c r="A218" s="11"/>
      <c r="B218" s="11"/>
      <c r="C218" s="11"/>
      <c r="D218" s="30"/>
      <c r="E218" s="11"/>
      <c r="F218" s="11"/>
      <c r="G218" s="11"/>
      <c r="H218" s="11"/>
      <c r="I218" s="11"/>
      <c r="J218" s="15" t="s">
        <v>213</v>
      </c>
      <c r="K218" s="16">
        <f>SUM(J213:J217)</f>
        <v>205.79</v>
      </c>
      <c r="L218" s="14">
        <v>4.99</v>
      </c>
      <c r="M218" s="16">
        <f>ROUND(K218*L218,2)</f>
        <v>1026.8900000000001</v>
      </c>
    </row>
    <row r="219" spans="1:13" ht="1.05" customHeight="1" x14ac:dyDescent="0.3">
      <c r="A219" s="17"/>
      <c r="B219" s="17"/>
      <c r="C219" s="17"/>
      <c r="D219" s="31"/>
      <c r="E219" s="17"/>
      <c r="F219" s="17"/>
      <c r="G219" s="17"/>
      <c r="H219" s="17"/>
      <c r="I219" s="17"/>
      <c r="J219" s="17"/>
      <c r="K219" s="17"/>
      <c r="L219" s="17"/>
      <c r="M219" s="17"/>
    </row>
    <row r="220" spans="1:13" x14ac:dyDescent="0.3">
      <c r="A220" s="9" t="s">
        <v>214</v>
      </c>
      <c r="B220" s="10" t="s">
        <v>20</v>
      </c>
      <c r="C220" s="10" t="s">
        <v>38</v>
      </c>
      <c r="D220" s="18" t="s">
        <v>215</v>
      </c>
      <c r="E220" s="11"/>
      <c r="F220" s="11"/>
      <c r="G220" s="11"/>
      <c r="H220" s="11"/>
      <c r="I220" s="11"/>
      <c r="J220" s="11"/>
      <c r="K220" s="12">
        <f>K226</f>
        <v>94</v>
      </c>
      <c r="L220" s="12">
        <f>L226</f>
        <v>6.47</v>
      </c>
      <c r="M220" s="12">
        <f>M226</f>
        <v>608.17999999999995</v>
      </c>
    </row>
    <row r="221" spans="1:13" ht="108" x14ac:dyDescent="0.3">
      <c r="A221" s="11"/>
      <c r="B221" s="11"/>
      <c r="C221" s="11"/>
      <c r="D221" s="18" t="s">
        <v>216</v>
      </c>
      <c r="E221" s="11"/>
      <c r="F221" s="11"/>
      <c r="G221" s="11"/>
      <c r="H221" s="11"/>
      <c r="I221" s="11"/>
      <c r="J221" s="11"/>
      <c r="K221" s="11"/>
      <c r="L221" s="11"/>
      <c r="M221" s="11"/>
    </row>
    <row r="222" spans="1:13" x14ac:dyDescent="0.3">
      <c r="A222" s="11"/>
      <c r="B222" s="11"/>
      <c r="C222" s="11"/>
      <c r="D222" s="30"/>
      <c r="E222" s="10" t="s">
        <v>193</v>
      </c>
      <c r="F222" s="13">
        <v>48</v>
      </c>
      <c r="G222" s="14">
        <v>0</v>
      </c>
      <c r="H222" s="14">
        <v>0</v>
      </c>
      <c r="I222" s="14">
        <v>0</v>
      </c>
      <c r="J222" s="12">
        <f>OR(F222&lt;&gt;0,G222&lt;&gt;0,H222&lt;&gt;0,I222&lt;&gt;0)*(F222 + (F222 = 0))*(G222 + (G222 = 0))*(H222 + (H222 = 0))*(I222 + (I222 = 0))</f>
        <v>48</v>
      </c>
      <c r="K222" s="11"/>
      <c r="L222" s="11"/>
      <c r="M222" s="11"/>
    </row>
    <row r="223" spans="1:13" x14ac:dyDescent="0.3">
      <c r="A223" s="11"/>
      <c r="B223" s="11"/>
      <c r="C223" s="11"/>
      <c r="D223" s="30"/>
      <c r="E223" s="10" t="s">
        <v>196</v>
      </c>
      <c r="F223" s="13">
        <v>12</v>
      </c>
      <c r="G223" s="14">
        <v>0</v>
      </c>
      <c r="H223" s="14">
        <v>0</v>
      </c>
      <c r="I223" s="14">
        <v>0</v>
      </c>
      <c r="J223" s="12">
        <f>OR(F223&lt;&gt;0,G223&lt;&gt;0,H223&lt;&gt;0,I223&lt;&gt;0)*(F223 + (F223 = 0))*(G223 + (G223 = 0))*(H223 + (H223 = 0))*(I223 + (I223 = 0))</f>
        <v>12</v>
      </c>
      <c r="K223" s="11"/>
      <c r="L223" s="11"/>
      <c r="M223" s="11"/>
    </row>
    <row r="224" spans="1:13" x14ac:dyDescent="0.3">
      <c r="A224" s="11"/>
      <c r="B224" s="11"/>
      <c r="C224" s="11"/>
      <c r="D224" s="30"/>
      <c r="E224" s="10" t="s">
        <v>183</v>
      </c>
      <c r="F224" s="13">
        <v>36</v>
      </c>
      <c r="G224" s="14">
        <v>0</v>
      </c>
      <c r="H224" s="14">
        <v>0</v>
      </c>
      <c r="I224" s="14">
        <v>0</v>
      </c>
      <c r="J224" s="12">
        <f>OR(F224&lt;&gt;0,G224&lt;&gt;0,H224&lt;&gt;0,I224&lt;&gt;0)*(F224 + (F224 = 0))*(G224 + (G224 = 0))*(H224 + (H224 = 0))*(I224 + (I224 = 0))</f>
        <v>36</v>
      </c>
      <c r="K224" s="11"/>
      <c r="L224" s="11"/>
      <c r="M224" s="11"/>
    </row>
    <row r="225" spans="1:13" x14ac:dyDescent="0.3">
      <c r="A225" s="11"/>
      <c r="B225" s="11"/>
      <c r="C225" s="11"/>
      <c r="D225" s="30"/>
      <c r="E225" s="10" t="s">
        <v>47</v>
      </c>
      <c r="F225" s="13">
        <v>-2</v>
      </c>
      <c r="G225" s="14">
        <v>0</v>
      </c>
      <c r="H225" s="14">
        <v>0</v>
      </c>
      <c r="I225" s="14">
        <v>0</v>
      </c>
      <c r="J225" s="12">
        <f>OR(F225&lt;&gt;0,G225&lt;&gt;0,H225&lt;&gt;0,I225&lt;&gt;0)*(F225 + (F225 = 0))*(G225 + (G225 = 0))*(H225 + (H225 = 0))*(I225 + (I225 = 0))</f>
        <v>-2</v>
      </c>
      <c r="K225" s="11"/>
      <c r="L225" s="11"/>
      <c r="M225" s="11"/>
    </row>
    <row r="226" spans="1:13" x14ac:dyDescent="0.3">
      <c r="A226" s="11"/>
      <c r="B226" s="11"/>
      <c r="C226" s="11"/>
      <c r="D226" s="30"/>
      <c r="E226" s="11"/>
      <c r="F226" s="11"/>
      <c r="G226" s="11"/>
      <c r="H226" s="11"/>
      <c r="I226" s="11"/>
      <c r="J226" s="15" t="s">
        <v>217</v>
      </c>
      <c r="K226" s="16">
        <f>SUM(J222:J225)*1</f>
        <v>94</v>
      </c>
      <c r="L226" s="14">
        <v>6.47</v>
      </c>
      <c r="M226" s="16">
        <f>ROUND(K226*L226,2)</f>
        <v>608.17999999999995</v>
      </c>
    </row>
    <row r="227" spans="1:13" ht="1.05" customHeight="1" x14ac:dyDescent="0.3">
      <c r="A227" s="17"/>
      <c r="B227" s="17"/>
      <c r="C227" s="17"/>
      <c r="D227" s="31"/>
      <c r="E227" s="17"/>
      <c r="F227" s="17"/>
      <c r="G227" s="17"/>
      <c r="H227" s="17"/>
      <c r="I227" s="17"/>
      <c r="J227" s="17"/>
      <c r="K227" s="17"/>
      <c r="L227" s="17"/>
      <c r="M227" s="17"/>
    </row>
    <row r="228" spans="1:13" x14ac:dyDescent="0.3">
      <c r="A228" s="9" t="s">
        <v>218</v>
      </c>
      <c r="B228" s="10" t="s">
        <v>20</v>
      </c>
      <c r="C228" s="10" t="s">
        <v>21</v>
      </c>
      <c r="D228" s="18" t="s">
        <v>219</v>
      </c>
      <c r="E228" s="11"/>
      <c r="F228" s="11"/>
      <c r="G228" s="11"/>
      <c r="H228" s="11"/>
      <c r="I228" s="11"/>
      <c r="J228" s="11"/>
      <c r="K228" s="12">
        <f>K248</f>
        <v>12.02</v>
      </c>
      <c r="L228" s="12">
        <f>L248</f>
        <v>38.25</v>
      </c>
      <c r="M228" s="12">
        <f>M248</f>
        <v>459.77</v>
      </c>
    </row>
    <row r="229" spans="1:13" ht="75.599999999999994" x14ac:dyDescent="0.3">
      <c r="A229" s="11"/>
      <c r="B229" s="11"/>
      <c r="C229" s="11"/>
      <c r="D229" s="18" t="s">
        <v>220</v>
      </c>
      <c r="E229" s="11"/>
      <c r="F229" s="11"/>
      <c r="G229" s="11"/>
      <c r="H229" s="11"/>
      <c r="I229" s="11"/>
      <c r="J229" s="11"/>
      <c r="K229" s="11"/>
      <c r="L229" s="11"/>
      <c r="M229" s="11"/>
    </row>
    <row r="230" spans="1:13" x14ac:dyDescent="0.3">
      <c r="A230" s="11"/>
      <c r="B230" s="11"/>
      <c r="C230" s="11"/>
      <c r="D230" s="30"/>
      <c r="E230" s="10" t="s">
        <v>221</v>
      </c>
      <c r="F230" s="13"/>
      <c r="G230" s="14"/>
      <c r="H230" s="14"/>
      <c r="I230" s="14"/>
      <c r="J230" s="12">
        <f>OR(F230&lt;&gt;0,G230&lt;&gt;0,H230&lt;&gt;0,I230&lt;&gt;0)*(F230 + (F230 = 0))*(G230 + (G230 = 0))*(H230 + (H230 = 0))*(I230 + (I230 = 0))</f>
        <v>0</v>
      </c>
      <c r="K230" s="11"/>
      <c r="L230" s="11"/>
      <c r="M230" s="11"/>
    </row>
    <row r="231" spans="1:13" x14ac:dyDescent="0.3">
      <c r="A231" s="11"/>
      <c r="B231" s="11"/>
      <c r="C231" s="11"/>
      <c r="D231" s="30"/>
      <c r="E231" s="10" t="s">
        <v>207</v>
      </c>
      <c r="F231" s="13">
        <v>2</v>
      </c>
      <c r="G231" s="14">
        <v>3.65</v>
      </c>
      <c r="H231" s="14">
        <v>0</v>
      </c>
      <c r="I231" s="14">
        <v>0.39</v>
      </c>
      <c r="J231" s="12">
        <f>OR(F231&lt;&gt;0,G231&lt;&gt;0,H231&lt;&gt;0,I231&lt;&gt;0)*(F231 + (F231 = 0))*(G231 + (G231 = 0))*(H231 + (H231 = 0))*(I231 + (I231 = 0))</f>
        <v>2.85</v>
      </c>
      <c r="K231" s="11"/>
      <c r="L231" s="11"/>
      <c r="M231" s="11"/>
    </row>
    <row r="232" spans="1:13" x14ac:dyDescent="0.3">
      <c r="A232" s="11"/>
      <c r="B232" s="11"/>
      <c r="C232" s="11"/>
      <c r="D232" s="30"/>
      <c r="E232" s="10" t="s">
        <v>209</v>
      </c>
      <c r="F232" s="13">
        <v>1</v>
      </c>
      <c r="G232" s="14">
        <v>6.75</v>
      </c>
      <c r="H232" s="14">
        <v>0</v>
      </c>
      <c r="I232" s="14">
        <v>0.39</v>
      </c>
      <c r="J232" s="12">
        <f>OR(F232&lt;&gt;0,G232&lt;&gt;0,H232&lt;&gt;0,I232&lt;&gt;0)*(F232 + (F232 = 0))*(G232 + (G232 = 0))*(H232 + (H232 = 0))*(I232 + (I232 = 0))</f>
        <v>2.63</v>
      </c>
      <c r="K232" s="11"/>
      <c r="L232" s="11"/>
      <c r="M232" s="11"/>
    </row>
    <row r="233" spans="1:13" x14ac:dyDescent="0.3">
      <c r="A233" s="11"/>
      <c r="B233" s="11"/>
      <c r="C233" s="11"/>
      <c r="D233" s="30"/>
      <c r="E233" s="10" t="s">
        <v>210</v>
      </c>
      <c r="F233" s="13">
        <v>2</v>
      </c>
      <c r="G233" s="14">
        <v>1.75</v>
      </c>
      <c r="H233" s="14">
        <v>0</v>
      </c>
      <c r="I233" s="14">
        <v>0.31</v>
      </c>
      <c r="J233" s="12">
        <f>OR(F233&lt;&gt;0,G233&lt;&gt;0,H233&lt;&gt;0,I233&lt;&gt;0)*(F233 + (F233 = 0))*(G233 + (G233 = 0))*(H233 + (H233 = 0))*(I233 + (I233 = 0))</f>
        <v>1.0900000000000001</v>
      </c>
      <c r="K233" s="11"/>
      <c r="L233" s="11"/>
      <c r="M233" s="11"/>
    </row>
    <row r="234" spans="1:13" x14ac:dyDescent="0.3">
      <c r="A234" s="11"/>
      <c r="B234" s="11"/>
      <c r="C234" s="11"/>
      <c r="D234" s="30"/>
      <c r="E234" s="10" t="s">
        <v>212</v>
      </c>
      <c r="F234" s="13">
        <v>1</v>
      </c>
      <c r="G234" s="14">
        <v>1.45</v>
      </c>
      <c r="H234" s="14">
        <v>0</v>
      </c>
      <c r="I234" s="14">
        <v>0.31</v>
      </c>
      <c r="J234" s="12">
        <f>OR(F234&lt;&gt;0,G234&lt;&gt;0,H234&lt;&gt;0,I234&lt;&gt;0)*(F234 + (F234 = 0))*(G234 + (G234 = 0))*(H234 + (H234 = 0))*(I234 + (I234 = 0))</f>
        <v>0.45</v>
      </c>
      <c r="K234" s="11"/>
      <c r="L234" s="11"/>
      <c r="M234" s="11"/>
    </row>
    <row r="235" spans="1:13" x14ac:dyDescent="0.3">
      <c r="A235" s="11"/>
      <c r="B235" s="11"/>
      <c r="C235" s="11"/>
      <c r="D235" s="30"/>
      <c r="E235" s="10" t="s">
        <v>193</v>
      </c>
      <c r="F235" s="13"/>
      <c r="G235" s="14"/>
      <c r="H235" s="14"/>
      <c r="I235" s="14"/>
      <c r="J235" s="12">
        <f>OR(F235&lt;&gt;0,G235&lt;&gt;0,H235&lt;&gt;0,I235&lt;&gt;0)*(F235 + (F235 = 0))*(G235 + (G235 = 0))*(H235 + (H235 = 0))*(I235 + (I235 = 0))</f>
        <v>0</v>
      </c>
      <c r="K235" s="11"/>
      <c r="L235" s="11"/>
      <c r="M235" s="11"/>
    </row>
    <row r="236" spans="1:13" x14ac:dyDescent="0.3">
      <c r="A236" s="11"/>
      <c r="B236" s="11"/>
      <c r="C236" s="11"/>
      <c r="D236" s="30"/>
      <c r="E236" s="10" t="s">
        <v>194</v>
      </c>
      <c r="F236" s="13">
        <v>24</v>
      </c>
      <c r="G236" s="14">
        <v>0.08</v>
      </c>
      <c r="H236" s="14">
        <v>0</v>
      </c>
      <c r="I236" s="14">
        <v>0.39</v>
      </c>
      <c r="J236" s="12">
        <f>OR(F236&lt;&gt;0,G236&lt;&gt;0,H236&lt;&gt;0,I236&lt;&gt;0)*(F236 + (F236 = 0))*(G236 + (G236 = 0))*(H236 + (H236 = 0))*(I236 + (I236 = 0))</f>
        <v>0.75</v>
      </c>
      <c r="K236" s="11"/>
      <c r="L236" s="11"/>
      <c r="M236" s="11"/>
    </row>
    <row r="237" spans="1:13" x14ac:dyDescent="0.3">
      <c r="A237" s="11"/>
      <c r="B237" s="11"/>
      <c r="C237" s="11"/>
      <c r="D237" s="30"/>
      <c r="E237" s="10" t="s">
        <v>195</v>
      </c>
      <c r="F237" s="13">
        <v>24</v>
      </c>
      <c r="G237" s="14">
        <v>0.08</v>
      </c>
      <c r="H237" s="14">
        <v>0.08</v>
      </c>
      <c r="I237" s="14">
        <v>0</v>
      </c>
      <c r="J237" s="12">
        <f>OR(F237&lt;&gt;0,G237&lt;&gt;0,H237&lt;&gt;0,I237&lt;&gt;0)*(F237 + (F237 = 0))*(G237 + (G237 = 0))*(H237 + (H237 = 0))*(I237 + (I237 = 0))</f>
        <v>0.15</v>
      </c>
      <c r="K237" s="11"/>
      <c r="L237" s="11"/>
      <c r="M237" s="11"/>
    </row>
    <row r="238" spans="1:13" x14ac:dyDescent="0.3">
      <c r="A238" s="11"/>
      <c r="B238" s="11"/>
      <c r="C238" s="11"/>
      <c r="D238" s="30"/>
      <c r="E238" s="10" t="s">
        <v>196</v>
      </c>
      <c r="F238" s="13"/>
      <c r="G238" s="14"/>
      <c r="H238" s="14"/>
      <c r="I238" s="14"/>
      <c r="J238" s="12">
        <f>OR(F238&lt;&gt;0,G238&lt;&gt;0,H238&lt;&gt;0,I238&lt;&gt;0)*(F238 + (F238 = 0))*(G238 + (G238 = 0))*(H238 + (H238 = 0))*(I238 + (I238 = 0))</f>
        <v>0</v>
      </c>
      <c r="K238" s="11"/>
      <c r="L238" s="11"/>
      <c r="M238" s="11"/>
    </row>
    <row r="239" spans="1:13" x14ac:dyDescent="0.3">
      <c r="A239" s="11"/>
      <c r="B239" s="11"/>
      <c r="C239" s="11"/>
      <c r="D239" s="30"/>
      <c r="E239" s="10" t="s">
        <v>194</v>
      </c>
      <c r="F239" s="13">
        <v>12</v>
      </c>
      <c r="G239" s="14">
        <v>0.08</v>
      </c>
      <c r="H239" s="14">
        <v>0</v>
      </c>
      <c r="I239" s="14">
        <v>0.39</v>
      </c>
      <c r="J239" s="12">
        <f>OR(F239&lt;&gt;0,G239&lt;&gt;0,H239&lt;&gt;0,I239&lt;&gt;0)*(F239 + (F239 = 0))*(G239 + (G239 = 0))*(H239 + (H239 = 0))*(I239 + (I239 = 0))</f>
        <v>0.37</v>
      </c>
      <c r="K239" s="11"/>
      <c r="L239" s="11"/>
      <c r="M239" s="11"/>
    </row>
    <row r="240" spans="1:13" x14ac:dyDescent="0.3">
      <c r="A240" s="11"/>
      <c r="B240" s="11"/>
      <c r="C240" s="11"/>
      <c r="D240" s="30"/>
      <c r="E240" s="10" t="s">
        <v>195</v>
      </c>
      <c r="F240" s="13">
        <v>12</v>
      </c>
      <c r="G240" s="14">
        <v>0.08</v>
      </c>
      <c r="H240" s="14">
        <v>0.08</v>
      </c>
      <c r="I240" s="14">
        <v>0</v>
      </c>
      <c r="J240" s="12">
        <f>OR(F240&lt;&gt;0,G240&lt;&gt;0,H240&lt;&gt;0,I240&lt;&gt;0)*(F240 + (F240 = 0))*(G240 + (G240 = 0))*(H240 + (H240 = 0))*(I240 + (I240 = 0))</f>
        <v>0.08</v>
      </c>
      <c r="K240" s="11"/>
      <c r="L240" s="11"/>
      <c r="M240" s="11"/>
    </row>
    <row r="241" spans="1:13" x14ac:dyDescent="0.3">
      <c r="A241" s="11"/>
      <c r="B241" s="11"/>
      <c r="C241" s="11"/>
      <c r="D241" s="30"/>
      <c r="E241" s="10" t="s">
        <v>183</v>
      </c>
      <c r="F241" s="13"/>
      <c r="G241" s="14"/>
      <c r="H241" s="14"/>
      <c r="I241" s="14"/>
      <c r="J241" s="12">
        <f>OR(F241&lt;&gt;0,G241&lt;&gt;0,H241&lt;&gt;0,I241&lt;&gt;0)*(F241 + (F241 = 0))*(G241 + (G241 = 0))*(H241 + (H241 = 0))*(I241 + (I241 = 0))</f>
        <v>0</v>
      </c>
      <c r="K241" s="11"/>
      <c r="L241" s="11"/>
      <c r="M241" s="11"/>
    </row>
    <row r="242" spans="1:13" x14ac:dyDescent="0.3">
      <c r="A242" s="11"/>
      <c r="B242" s="11"/>
      <c r="C242" s="11"/>
      <c r="D242" s="30"/>
      <c r="E242" s="10" t="s">
        <v>197</v>
      </c>
      <c r="F242" s="13">
        <v>6</v>
      </c>
      <c r="G242" s="14">
        <v>0.3</v>
      </c>
      <c r="H242" s="14">
        <v>0</v>
      </c>
      <c r="I242" s="14">
        <v>0.47</v>
      </c>
      <c r="J242" s="12">
        <f>OR(F242&lt;&gt;0,G242&lt;&gt;0,H242&lt;&gt;0,I242&lt;&gt;0)*(F242 + (F242 = 0))*(G242 + (G242 = 0))*(H242 + (H242 = 0))*(I242 + (I242 = 0))</f>
        <v>0.85</v>
      </c>
      <c r="K242" s="11"/>
      <c r="L242" s="11"/>
      <c r="M242" s="11"/>
    </row>
    <row r="243" spans="1:13" x14ac:dyDescent="0.3">
      <c r="A243" s="11"/>
      <c r="B243" s="11"/>
      <c r="C243" s="11"/>
      <c r="D243" s="30"/>
      <c r="E243" s="10" t="s">
        <v>198</v>
      </c>
      <c r="F243" s="13">
        <v>6</v>
      </c>
      <c r="G243" s="14">
        <v>0.1</v>
      </c>
      <c r="H243" s="14">
        <v>0.12</v>
      </c>
      <c r="I243" s="14">
        <v>0</v>
      </c>
      <c r="J243" s="12">
        <f>OR(F243&lt;&gt;0,G243&lt;&gt;0,H243&lt;&gt;0,I243&lt;&gt;0)*(F243 + (F243 = 0))*(G243 + (G243 = 0))*(H243 + (H243 = 0))*(I243 + (I243 = 0))</f>
        <v>7.0000000000000007E-2</v>
      </c>
      <c r="K243" s="11"/>
      <c r="L243" s="11"/>
      <c r="M243" s="11"/>
    </row>
    <row r="244" spans="1:13" x14ac:dyDescent="0.3">
      <c r="A244" s="11"/>
      <c r="B244" s="11"/>
      <c r="C244" s="11"/>
      <c r="D244" s="30"/>
      <c r="E244" s="10" t="s">
        <v>199</v>
      </c>
      <c r="F244" s="13">
        <v>6</v>
      </c>
      <c r="G244" s="14">
        <v>0.3</v>
      </c>
      <c r="H244" s="14">
        <v>0.2</v>
      </c>
      <c r="I244" s="14">
        <v>0</v>
      </c>
      <c r="J244" s="12">
        <f>OR(F244&lt;&gt;0,G244&lt;&gt;0,H244&lt;&gt;0,I244&lt;&gt;0)*(F244 + (F244 = 0))*(G244 + (G244 = 0))*(H244 + (H244 = 0))*(I244 + (I244 = 0))</f>
        <v>0.36</v>
      </c>
      <c r="K244" s="11"/>
      <c r="L244" s="11"/>
      <c r="M244" s="11"/>
    </row>
    <row r="245" spans="1:13" x14ac:dyDescent="0.3">
      <c r="A245" s="11"/>
      <c r="B245" s="11"/>
      <c r="C245" s="11"/>
      <c r="D245" s="30"/>
      <c r="E245" s="10" t="s">
        <v>198</v>
      </c>
      <c r="F245" s="13">
        <v>12</v>
      </c>
      <c r="G245" s="14">
        <v>0.1</v>
      </c>
      <c r="H245" s="14">
        <v>0.12</v>
      </c>
      <c r="I245" s="14">
        <v>0</v>
      </c>
      <c r="J245" s="12">
        <f>OR(F245&lt;&gt;0,G245&lt;&gt;0,H245&lt;&gt;0,I245&lt;&gt;0)*(F245 + (F245 = 0))*(G245 + (G245 = 0))*(H245 + (H245 = 0))*(I245 + (I245 = 0))</f>
        <v>0.14000000000000001</v>
      </c>
      <c r="K245" s="11"/>
      <c r="L245" s="11"/>
      <c r="M245" s="11"/>
    </row>
    <row r="246" spans="1:13" x14ac:dyDescent="0.3">
      <c r="A246" s="11"/>
      <c r="B246" s="11"/>
      <c r="C246" s="11"/>
      <c r="D246" s="30"/>
      <c r="E246" s="10" t="s">
        <v>201</v>
      </c>
      <c r="F246" s="13">
        <v>1</v>
      </c>
      <c r="G246" s="14">
        <v>12.5</v>
      </c>
      <c r="H246" s="14">
        <v>0.19</v>
      </c>
      <c r="I246" s="14">
        <v>0</v>
      </c>
      <c r="J246" s="12">
        <f>OR(F246&lt;&gt;0,G246&lt;&gt;0,H246&lt;&gt;0,I246&lt;&gt;0)*(F246 + (F246 = 0))*(G246 + (G246 = 0))*(H246 + (H246 = 0))*(I246 + (I246 = 0))</f>
        <v>2.38</v>
      </c>
      <c r="K246" s="11"/>
      <c r="L246" s="11"/>
      <c r="M246" s="11"/>
    </row>
    <row r="247" spans="1:13" x14ac:dyDescent="0.3">
      <c r="A247" s="11"/>
      <c r="B247" s="11"/>
      <c r="C247" s="11"/>
      <c r="D247" s="30"/>
      <c r="E247" s="10" t="s">
        <v>47</v>
      </c>
      <c r="F247" s="13">
        <v>-0.15</v>
      </c>
      <c r="G247" s="14">
        <v>0</v>
      </c>
      <c r="H247" s="14">
        <v>0</v>
      </c>
      <c r="I247" s="14">
        <v>0</v>
      </c>
      <c r="J247" s="12">
        <f>OR(F247&lt;&gt;0,G247&lt;&gt;0,H247&lt;&gt;0,I247&lt;&gt;0)*(F247 + (F247 = 0))*(G247 + (G247 = 0))*(H247 + (H247 = 0))*(I247 + (I247 = 0))</f>
        <v>-0.15</v>
      </c>
      <c r="K247" s="11"/>
      <c r="L247" s="11"/>
      <c r="M247" s="11"/>
    </row>
    <row r="248" spans="1:13" x14ac:dyDescent="0.3">
      <c r="A248" s="11"/>
      <c r="B248" s="11"/>
      <c r="C248" s="11"/>
      <c r="D248" s="30"/>
      <c r="E248" s="11"/>
      <c r="F248" s="11"/>
      <c r="G248" s="11"/>
      <c r="H248" s="11"/>
      <c r="I248" s="11"/>
      <c r="J248" s="15" t="s">
        <v>222</v>
      </c>
      <c r="K248" s="16">
        <f>SUM(J230:J247)*1</f>
        <v>12.02</v>
      </c>
      <c r="L248" s="14">
        <v>38.25</v>
      </c>
      <c r="M248" s="16">
        <f>ROUND(K248*L248,2)</f>
        <v>459.77</v>
      </c>
    </row>
    <row r="249" spans="1:13" ht="1.05" customHeight="1" x14ac:dyDescent="0.3">
      <c r="A249" s="17"/>
      <c r="B249" s="17"/>
      <c r="C249" s="17"/>
      <c r="D249" s="31"/>
      <c r="E249" s="17"/>
      <c r="F249" s="17"/>
      <c r="G249" s="17"/>
      <c r="H249" s="17"/>
      <c r="I249" s="17"/>
      <c r="J249" s="17"/>
      <c r="K249" s="17"/>
      <c r="L249" s="17"/>
      <c r="M249" s="17"/>
    </row>
    <row r="250" spans="1:13" x14ac:dyDescent="0.3">
      <c r="A250" s="9" t="s">
        <v>223</v>
      </c>
      <c r="B250" s="10" t="s">
        <v>20</v>
      </c>
      <c r="C250" s="10" t="s">
        <v>21</v>
      </c>
      <c r="D250" s="18" t="s">
        <v>224</v>
      </c>
      <c r="E250" s="11"/>
      <c r="F250" s="11"/>
      <c r="G250" s="11"/>
      <c r="H250" s="11"/>
      <c r="I250" s="11"/>
      <c r="J250" s="11"/>
      <c r="K250" s="12">
        <f>K270</f>
        <v>12.02</v>
      </c>
      <c r="L250" s="12">
        <f>L270</f>
        <v>56.1</v>
      </c>
      <c r="M250" s="12">
        <f>M270</f>
        <v>674.32</v>
      </c>
    </row>
    <row r="251" spans="1:13" ht="75.599999999999994" x14ac:dyDescent="0.3">
      <c r="A251" s="11"/>
      <c r="B251" s="11"/>
      <c r="C251" s="11"/>
      <c r="D251" s="18" t="s">
        <v>225</v>
      </c>
      <c r="E251" s="11"/>
      <c r="F251" s="11"/>
      <c r="G251" s="11"/>
      <c r="H251" s="11"/>
      <c r="I251" s="11"/>
      <c r="J251" s="11"/>
      <c r="K251" s="11"/>
      <c r="L251" s="11"/>
      <c r="M251" s="11"/>
    </row>
    <row r="252" spans="1:13" x14ac:dyDescent="0.3">
      <c r="A252" s="11"/>
      <c r="B252" s="11"/>
      <c r="C252" s="11"/>
      <c r="D252" s="30"/>
      <c r="E252" s="10" t="s">
        <v>221</v>
      </c>
      <c r="F252" s="13"/>
      <c r="G252" s="14"/>
      <c r="H252" s="14"/>
      <c r="I252" s="14"/>
      <c r="J252" s="12">
        <f>OR(F252&lt;&gt;0,G252&lt;&gt;0,H252&lt;&gt;0,I252&lt;&gt;0)*(F252 + (F252 = 0))*(G252 + (G252 = 0))*(H252 + (H252 = 0))*(I252 + (I252 = 0))</f>
        <v>0</v>
      </c>
      <c r="K252" s="11"/>
      <c r="L252" s="11"/>
      <c r="M252" s="11"/>
    </row>
    <row r="253" spans="1:13" x14ac:dyDescent="0.3">
      <c r="A253" s="11"/>
      <c r="B253" s="11"/>
      <c r="C253" s="11"/>
      <c r="D253" s="30"/>
      <c r="E253" s="10" t="s">
        <v>207</v>
      </c>
      <c r="F253" s="13">
        <v>2</v>
      </c>
      <c r="G253" s="14">
        <v>3.65</v>
      </c>
      <c r="H253" s="14">
        <v>0</v>
      </c>
      <c r="I253" s="14">
        <v>0.39</v>
      </c>
      <c r="J253" s="12">
        <f>OR(F253&lt;&gt;0,G253&lt;&gt;0,H253&lt;&gt;0,I253&lt;&gt;0)*(F253 + (F253 = 0))*(G253 + (G253 = 0))*(H253 + (H253 = 0))*(I253 + (I253 = 0))</f>
        <v>2.85</v>
      </c>
      <c r="K253" s="11"/>
      <c r="L253" s="11"/>
      <c r="M253" s="11"/>
    </row>
    <row r="254" spans="1:13" x14ac:dyDescent="0.3">
      <c r="A254" s="11"/>
      <c r="B254" s="11"/>
      <c r="C254" s="11"/>
      <c r="D254" s="30"/>
      <c r="E254" s="10" t="s">
        <v>209</v>
      </c>
      <c r="F254" s="13">
        <v>1</v>
      </c>
      <c r="G254" s="14">
        <v>6.75</v>
      </c>
      <c r="H254" s="14">
        <v>0</v>
      </c>
      <c r="I254" s="14">
        <v>0.39</v>
      </c>
      <c r="J254" s="12">
        <f>OR(F254&lt;&gt;0,G254&lt;&gt;0,H254&lt;&gt;0,I254&lt;&gt;0)*(F254 + (F254 = 0))*(G254 + (G254 = 0))*(H254 + (H254 = 0))*(I254 + (I254 = 0))</f>
        <v>2.63</v>
      </c>
      <c r="K254" s="11"/>
      <c r="L254" s="11"/>
      <c r="M254" s="11"/>
    </row>
    <row r="255" spans="1:13" x14ac:dyDescent="0.3">
      <c r="A255" s="11"/>
      <c r="B255" s="11"/>
      <c r="C255" s="11"/>
      <c r="D255" s="30"/>
      <c r="E255" s="10" t="s">
        <v>210</v>
      </c>
      <c r="F255" s="13">
        <v>2</v>
      </c>
      <c r="G255" s="14">
        <v>1.75</v>
      </c>
      <c r="H255" s="14">
        <v>0</v>
      </c>
      <c r="I255" s="14">
        <v>0.31</v>
      </c>
      <c r="J255" s="12">
        <f>OR(F255&lt;&gt;0,G255&lt;&gt;0,H255&lt;&gt;0,I255&lt;&gt;0)*(F255 + (F255 = 0))*(G255 + (G255 = 0))*(H255 + (H255 = 0))*(I255 + (I255 = 0))</f>
        <v>1.0900000000000001</v>
      </c>
      <c r="K255" s="11"/>
      <c r="L255" s="11"/>
      <c r="M255" s="11"/>
    </row>
    <row r="256" spans="1:13" x14ac:dyDescent="0.3">
      <c r="A256" s="11"/>
      <c r="B256" s="11"/>
      <c r="C256" s="11"/>
      <c r="D256" s="30"/>
      <c r="E256" s="10" t="s">
        <v>212</v>
      </c>
      <c r="F256" s="13">
        <v>1</v>
      </c>
      <c r="G256" s="14">
        <v>1.45</v>
      </c>
      <c r="H256" s="14">
        <v>0</v>
      </c>
      <c r="I256" s="14">
        <v>0.31</v>
      </c>
      <c r="J256" s="12">
        <f>OR(F256&lt;&gt;0,G256&lt;&gt;0,H256&lt;&gt;0,I256&lt;&gt;0)*(F256 + (F256 = 0))*(G256 + (G256 = 0))*(H256 + (H256 = 0))*(I256 + (I256 = 0))</f>
        <v>0.45</v>
      </c>
      <c r="K256" s="11"/>
      <c r="L256" s="11"/>
      <c r="M256" s="11"/>
    </row>
    <row r="257" spans="1:13" x14ac:dyDescent="0.3">
      <c r="A257" s="11"/>
      <c r="B257" s="11"/>
      <c r="C257" s="11"/>
      <c r="D257" s="30"/>
      <c r="E257" s="10" t="s">
        <v>193</v>
      </c>
      <c r="F257" s="13"/>
      <c r="G257" s="14"/>
      <c r="H257" s="14"/>
      <c r="I257" s="14"/>
      <c r="J257" s="12">
        <f>OR(F257&lt;&gt;0,G257&lt;&gt;0,H257&lt;&gt;0,I257&lt;&gt;0)*(F257 + (F257 = 0))*(G257 + (G257 = 0))*(H257 + (H257 = 0))*(I257 + (I257 = 0))</f>
        <v>0</v>
      </c>
      <c r="K257" s="11"/>
      <c r="L257" s="11"/>
      <c r="M257" s="11"/>
    </row>
    <row r="258" spans="1:13" x14ac:dyDescent="0.3">
      <c r="A258" s="11"/>
      <c r="B258" s="11"/>
      <c r="C258" s="11"/>
      <c r="D258" s="30"/>
      <c r="E258" s="10" t="s">
        <v>194</v>
      </c>
      <c r="F258" s="13">
        <v>24</v>
      </c>
      <c r="G258" s="14">
        <v>0.08</v>
      </c>
      <c r="H258" s="14">
        <v>0</v>
      </c>
      <c r="I258" s="14">
        <v>0.39</v>
      </c>
      <c r="J258" s="12">
        <f>OR(F258&lt;&gt;0,G258&lt;&gt;0,H258&lt;&gt;0,I258&lt;&gt;0)*(F258 + (F258 = 0))*(G258 + (G258 = 0))*(H258 + (H258 = 0))*(I258 + (I258 = 0))</f>
        <v>0.75</v>
      </c>
      <c r="K258" s="11"/>
      <c r="L258" s="11"/>
      <c r="M258" s="11"/>
    </row>
    <row r="259" spans="1:13" x14ac:dyDescent="0.3">
      <c r="A259" s="11"/>
      <c r="B259" s="11"/>
      <c r="C259" s="11"/>
      <c r="D259" s="30"/>
      <c r="E259" s="10" t="s">
        <v>195</v>
      </c>
      <c r="F259" s="13">
        <v>24</v>
      </c>
      <c r="G259" s="14">
        <v>0.08</v>
      </c>
      <c r="H259" s="14">
        <v>0.08</v>
      </c>
      <c r="I259" s="14">
        <v>0</v>
      </c>
      <c r="J259" s="12">
        <f>OR(F259&lt;&gt;0,G259&lt;&gt;0,H259&lt;&gt;0,I259&lt;&gt;0)*(F259 + (F259 = 0))*(G259 + (G259 = 0))*(H259 + (H259 = 0))*(I259 + (I259 = 0))</f>
        <v>0.15</v>
      </c>
      <c r="K259" s="11"/>
      <c r="L259" s="11"/>
      <c r="M259" s="11"/>
    </row>
    <row r="260" spans="1:13" x14ac:dyDescent="0.3">
      <c r="A260" s="11"/>
      <c r="B260" s="11"/>
      <c r="C260" s="11"/>
      <c r="D260" s="30"/>
      <c r="E260" s="10" t="s">
        <v>196</v>
      </c>
      <c r="F260" s="13"/>
      <c r="G260" s="14"/>
      <c r="H260" s="14"/>
      <c r="I260" s="14"/>
      <c r="J260" s="12">
        <f>OR(F260&lt;&gt;0,G260&lt;&gt;0,H260&lt;&gt;0,I260&lt;&gt;0)*(F260 + (F260 = 0))*(G260 + (G260 = 0))*(H260 + (H260 = 0))*(I260 + (I260 = 0))</f>
        <v>0</v>
      </c>
      <c r="K260" s="11"/>
      <c r="L260" s="11"/>
      <c r="M260" s="11"/>
    </row>
    <row r="261" spans="1:13" x14ac:dyDescent="0.3">
      <c r="A261" s="11"/>
      <c r="B261" s="11"/>
      <c r="C261" s="11"/>
      <c r="D261" s="30"/>
      <c r="E261" s="10" t="s">
        <v>194</v>
      </c>
      <c r="F261" s="13">
        <v>12</v>
      </c>
      <c r="G261" s="14">
        <v>0.08</v>
      </c>
      <c r="H261" s="14">
        <v>0</v>
      </c>
      <c r="I261" s="14">
        <v>0.39</v>
      </c>
      <c r="J261" s="12">
        <f>OR(F261&lt;&gt;0,G261&lt;&gt;0,H261&lt;&gt;0,I261&lt;&gt;0)*(F261 + (F261 = 0))*(G261 + (G261 = 0))*(H261 + (H261 = 0))*(I261 + (I261 = 0))</f>
        <v>0.37</v>
      </c>
      <c r="K261" s="11"/>
      <c r="L261" s="11"/>
      <c r="M261" s="11"/>
    </row>
    <row r="262" spans="1:13" x14ac:dyDescent="0.3">
      <c r="A262" s="11"/>
      <c r="B262" s="11"/>
      <c r="C262" s="11"/>
      <c r="D262" s="30"/>
      <c r="E262" s="10" t="s">
        <v>195</v>
      </c>
      <c r="F262" s="13">
        <v>12</v>
      </c>
      <c r="G262" s="14">
        <v>0.08</v>
      </c>
      <c r="H262" s="14">
        <v>0.08</v>
      </c>
      <c r="I262" s="14">
        <v>0</v>
      </c>
      <c r="J262" s="12">
        <f>OR(F262&lt;&gt;0,G262&lt;&gt;0,H262&lt;&gt;0,I262&lt;&gt;0)*(F262 + (F262 = 0))*(G262 + (G262 = 0))*(H262 + (H262 = 0))*(I262 + (I262 = 0))</f>
        <v>0.08</v>
      </c>
      <c r="K262" s="11"/>
      <c r="L262" s="11"/>
      <c r="M262" s="11"/>
    </row>
    <row r="263" spans="1:13" x14ac:dyDescent="0.3">
      <c r="A263" s="11"/>
      <c r="B263" s="11"/>
      <c r="C263" s="11"/>
      <c r="D263" s="30"/>
      <c r="E263" s="10" t="s">
        <v>183</v>
      </c>
      <c r="F263" s="13"/>
      <c r="G263" s="14"/>
      <c r="H263" s="14"/>
      <c r="I263" s="14"/>
      <c r="J263" s="12">
        <f>OR(F263&lt;&gt;0,G263&lt;&gt;0,H263&lt;&gt;0,I263&lt;&gt;0)*(F263 + (F263 = 0))*(G263 + (G263 = 0))*(H263 + (H263 = 0))*(I263 + (I263 = 0))</f>
        <v>0</v>
      </c>
      <c r="K263" s="11"/>
      <c r="L263" s="11"/>
      <c r="M263" s="11"/>
    </row>
    <row r="264" spans="1:13" x14ac:dyDescent="0.3">
      <c r="A264" s="11"/>
      <c r="B264" s="11"/>
      <c r="C264" s="11"/>
      <c r="D264" s="30"/>
      <c r="E264" s="10" t="s">
        <v>197</v>
      </c>
      <c r="F264" s="13">
        <v>6</v>
      </c>
      <c r="G264" s="14">
        <v>0.3</v>
      </c>
      <c r="H264" s="14">
        <v>0</v>
      </c>
      <c r="I264" s="14">
        <v>0.47</v>
      </c>
      <c r="J264" s="12">
        <f>OR(F264&lt;&gt;0,G264&lt;&gt;0,H264&lt;&gt;0,I264&lt;&gt;0)*(F264 + (F264 = 0))*(G264 + (G264 = 0))*(H264 + (H264 = 0))*(I264 + (I264 = 0))</f>
        <v>0.85</v>
      </c>
      <c r="K264" s="11"/>
      <c r="L264" s="11"/>
      <c r="M264" s="11"/>
    </row>
    <row r="265" spans="1:13" x14ac:dyDescent="0.3">
      <c r="A265" s="11"/>
      <c r="B265" s="11"/>
      <c r="C265" s="11"/>
      <c r="D265" s="30"/>
      <c r="E265" s="10" t="s">
        <v>198</v>
      </c>
      <c r="F265" s="13">
        <v>6</v>
      </c>
      <c r="G265" s="14">
        <v>0.1</v>
      </c>
      <c r="H265" s="14">
        <v>0.12</v>
      </c>
      <c r="I265" s="14">
        <v>0</v>
      </c>
      <c r="J265" s="12">
        <f>OR(F265&lt;&gt;0,G265&lt;&gt;0,H265&lt;&gt;0,I265&lt;&gt;0)*(F265 + (F265 = 0))*(G265 + (G265 = 0))*(H265 + (H265 = 0))*(I265 + (I265 = 0))</f>
        <v>7.0000000000000007E-2</v>
      </c>
      <c r="K265" s="11"/>
      <c r="L265" s="11"/>
      <c r="M265" s="11"/>
    </row>
    <row r="266" spans="1:13" x14ac:dyDescent="0.3">
      <c r="A266" s="11"/>
      <c r="B266" s="11"/>
      <c r="C266" s="11"/>
      <c r="D266" s="30"/>
      <c r="E266" s="10" t="s">
        <v>199</v>
      </c>
      <c r="F266" s="13">
        <v>6</v>
      </c>
      <c r="G266" s="14">
        <v>0.3</v>
      </c>
      <c r="H266" s="14">
        <v>0.2</v>
      </c>
      <c r="I266" s="14">
        <v>0</v>
      </c>
      <c r="J266" s="12">
        <f>OR(F266&lt;&gt;0,G266&lt;&gt;0,H266&lt;&gt;0,I266&lt;&gt;0)*(F266 + (F266 = 0))*(G266 + (G266 = 0))*(H266 + (H266 = 0))*(I266 + (I266 = 0))</f>
        <v>0.36</v>
      </c>
      <c r="K266" s="11"/>
      <c r="L266" s="11"/>
      <c r="M266" s="11"/>
    </row>
    <row r="267" spans="1:13" x14ac:dyDescent="0.3">
      <c r="A267" s="11"/>
      <c r="B267" s="11"/>
      <c r="C267" s="11"/>
      <c r="D267" s="30"/>
      <c r="E267" s="10" t="s">
        <v>198</v>
      </c>
      <c r="F267" s="13">
        <v>12</v>
      </c>
      <c r="G267" s="14">
        <v>0.1</v>
      </c>
      <c r="H267" s="14">
        <v>0.12</v>
      </c>
      <c r="I267" s="14">
        <v>0</v>
      </c>
      <c r="J267" s="12">
        <f>OR(F267&lt;&gt;0,G267&lt;&gt;0,H267&lt;&gt;0,I267&lt;&gt;0)*(F267 + (F267 = 0))*(G267 + (G267 = 0))*(H267 + (H267 = 0))*(I267 + (I267 = 0))</f>
        <v>0.14000000000000001</v>
      </c>
      <c r="K267" s="11"/>
      <c r="L267" s="11"/>
      <c r="M267" s="11"/>
    </row>
    <row r="268" spans="1:13" x14ac:dyDescent="0.3">
      <c r="A268" s="11"/>
      <c r="B268" s="11"/>
      <c r="C268" s="11"/>
      <c r="D268" s="30"/>
      <c r="E268" s="10" t="s">
        <v>201</v>
      </c>
      <c r="F268" s="13">
        <v>1</v>
      </c>
      <c r="G268" s="14">
        <v>12.5</v>
      </c>
      <c r="H268" s="14">
        <v>0.19</v>
      </c>
      <c r="I268" s="14">
        <v>0</v>
      </c>
      <c r="J268" s="12">
        <f>OR(F268&lt;&gt;0,G268&lt;&gt;0,H268&lt;&gt;0,I268&lt;&gt;0)*(F268 + (F268 = 0))*(G268 + (G268 = 0))*(H268 + (H268 = 0))*(I268 + (I268 = 0))</f>
        <v>2.38</v>
      </c>
      <c r="K268" s="11"/>
      <c r="L268" s="11"/>
      <c r="M268" s="11"/>
    </row>
    <row r="269" spans="1:13" x14ac:dyDescent="0.3">
      <c r="A269" s="11"/>
      <c r="B269" s="11"/>
      <c r="C269" s="11"/>
      <c r="D269" s="30"/>
      <c r="E269" s="10" t="s">
        <v>47</v>
      </c>
      <c r="F269" s="13">
        <v>-0.15</v>
      </c>
      <c r="G269" s="14">
        <v>0</v>
      </c>
      <c r="H269" s="14">
        <v>0</v>
      </c>
      <c r="I269" s="14">
        <v>0</v>
      </c>
      <c r="J269" s="12">
        <f>OR(F269&lt;&gt;0,G269&lt;&gt;0,H269&lt;&gt;0,I269&lt;&gt;0)*(F269 + (F269 = 0))*(G269 + (G269 = 0))*(H269 + (H269 = 0))*(I269 + (I269 = 0))</f>
        <v>-0.15</v>
      </c>
      <c r="K269" s="11"/>
      <c r="L269" s="11"/>
      <c r="M269" s="11"/>
    </row>
    <row r="270" spans="1:13" x14ac:dyDescent="0.3">
      <c r="A270" s="11"/>
      <c r="B270" s="11"/>
      <c r="C270" s="11"/>
      <c r="D270" s="30"/>
      <c r="E270" s="11"/>
      <c r="F270" s="11"/>
      <c r="G270" s="11"/>
      <c r="H270" s="11"/>
      <c r="I270" s="11"/>
      <c r="J270" s="15" t="s">
        <v>226</v>
      </c>
      <c r="K270" s="16">
        <f>SUM(J252:J269)*1</f>
        <v>12.02</v>
      </c>
      <c r="L270" s="14">
        <v>56.1</v>
      </c>
      <c r="M270" s="16">
        <f>ROUND(K270*L270,2)</f>
        <v>674.32</v>
      </c>
    </row>
    <row r="271" spans="1:13" ht="1.05" customHeight="1" x14ac:dyDescent="0.3">
      <c r="A271" s="17"/>
      <c r="B271" s="17"/>
      <c r="C271" s="17"/>
      <c r="D271" s="31"/>
      <c r="E271" s="17"/>
      <c r="F271" s="17"/>
      <c r="G271" s="17"/>
      <c r="H271" s="17"/>
      <c r="I271" s="17"/>
      <c r="J271" s="17"/>
      <c r="K271" s="17"/>
      <c r="L271" s="17"/>
      <c r="M271" s="17"/>
    </row>
    <row r="272" spans="1:13" x14ac:dyDescent="0.3">
      <c r="A272" s="11"/>
      <c r="B272" s="11"/>
      <c r="C272" s="11"/>
      <c r="D272" s="30"/>
      <c r="E272" s="11"/>
      <c r="F272" s="11"/>
      <c r="G272" s="11"/>
      <c r="H272" s="11"/>
      <c r="I272" s="11"/>
      <c r="J272" s="15" t="s">
        <v>227</v>
      </c>
      <c r="K272" s="14">
        <v>1</v>
      </c>
      <c r="L272" s="16">
        <f>M193+M211+M220+M228+M250</f>
        <v>4098.96</v>
      </c>
      <c r="M272" s="16">
        <f>ROUND(K272*L272,2)</f>
        <v>4098.96</v>
      </c>
    </row>
    <row r="273" spans="1:13" ht="1.05" customHeight="1" x14ac:dyDescent="0.3">
      <c r="A273" s="17"/>
      <c r="B273" s="17"/>
      <c r="C273" s="17"/>
      <c r="D273" s="31"/>
      <c r="E273" s="17"/>
      <c r="F273" s="17"/>
      <c r="G273" s="17"/>
      <c r="H273" s="17"/>
      <c r="I273" s="17"/>
      <c r="J273" s="17"/>
      <c r="K273" s="17"/>
      <c r="L273" s="17"/>
      <c r="M273" s="17"/>
    </row>
    <row r="274" spans="1:13" x14ac:dyDescent="0.3">
      <c r="A274" s="11"/>
      <c r="B274" s="11"/>
      <c r="C274" s="11"/>
      <c r="D274" s="30"/>
      <c r="E274" s="11"/>
      <c r="F274" s="11"/>
      <c r="G274" s="11"/>
      <c r="H274" s="11"/>
      <c r="I274" s="11"/>
      <c r="J274" s="15" t="s">
        <v>228</v>
      </c>
      <c r="K274" s="19">
        <v>1</v>
      </c>
      <c r="L274" s="16">
        <f>M131+M146+M182+M192</f>
        <v>14620.49</v>
      </c>
      <c r="M274" s="16">
        <f>ROUND(K274*L274,2)</f>
        <v>14620.49</v>
      </c>
    </row>
    <row r="275" spans="1:13" ht="1.05" customHeight="1" x14ac:dyDescent="0.3">
      <c r="A275" s="17"/>
      <c r="B275" s="17"/>
      <c r="C275" s="17"/>
      <c r="D275" s="31"/>
      <c r="E275" s="17"/>
      <c r="F275" s="17"/>
      <c r="G275" s="17"/>
      <c r="H275" s="17"/>
      <c r="I275" s="17"/>
      <c r="J275" s="17"/>
      <c r="K275" s="17"/>
      <c r="L275" s="17"/>
      <c r="M275" s="17"/>
    </row>
    <row r="276" spans="1:13" x14ac:dyDescent="0.3">
      <c r="A276" s="5" t="s">
        <v>229</v>
      </c>
      <c r="B276" s="5" t="s">
        <v>16</v>
      </c>
      <c r="C276" s="5" t="s">
        <v>17</v>
      </c>
      <c r="D276" s="29" t="s">
        <v>230</v>
      </c>
      <c r="E276" s="6"/>
      <c r="F276" s="6"/>
      <c r="G276" s="6"/>
      <c r="H276" s="6"/>
      <c r="I276" s="6"/>
      <c r="J276" s="6"/>
      <c r="K276" s="7">
        <f>K356</f>
        <v>1</v>
      </c>
      <c r="L276" s="8">
        <f>L356</f>
        <v>35535.019999999997</v>
      </c>
      <c r="M276" s="8">
        <f>M356</f>
        <v>35535.019999999997</v>
      </c>
    </row>
    <row r="277" spans="1:13" ht="21.6" x14ac:dyDescent="0.3">
      <c r="A277" s="9" t="s">
        <v>231</v>
      </c>
      <c r="B277" s="10" t="s">
        <v>20</v>
      </c>
      <c r="C277" s="10" t="s">
        <v>21</v>
      </c>
      <c r="D277" s="18" t="s">
        <v>232</v>
      </c>
      <c r="E277" s="11"/>
      <c r="F277" s="11"/>
      <c r="G277" s="11"/>
      <c r="H277" s="11"/>
      <c r="I277" s="11"/>
      <c r="J277" s="11"/>
      <c r="K277" s="12">
        <f>K281</f>
        <v>121.44</v>
      </c>
      <c r="L277" s="12">
        <f>L281</f>
        <v>70.290000000000006</v>
      </c>
      <c r="M277" s="12">
        <f>M281</f>
        <v>8536.02</v>
      </c>
    </row>
    <row r="278" spans="1:13" ht="43.2" x14ac:dyDescent="0.3">
      <c r="A278" s="11"/>
      <c r="B278" s="11"/>
      <c r="C278" s="11"/>
      <c r="D278" s="18" t="s">
        <v>233</v>
      </c>
      <c r="E278" s="11"/>
      <c r="F278" s="11"/>
      <c r="G278" s="11"/>
      <c r="H278" s="11"/>
      <c r="I278" s="11"/>
      <c r="J278" s="11"/>
      <c r="K278" s="11"/>
      <c r="L278" s="11"/>
      <c r="M278" s="11"/>
    </row>
    <row r="279" spans="1:13" x14ac:dyDescent="0.3">
      <c r="A279" s="11"/>
      <c r="B279" s="11"/>
      <c r="C279" s="11"/>
      <c r="D279" s="30"/>
      <c r="E279" s="10" t="s">
        <v>152</v>
      </c>
      <c r="F279" s="13">
        <v>0</v>
      </c>
      <c r="G279" s="14">
        <v>90.6</v>
      </c>
      <c r="H279" s="14">
        <v>0</v>
      </c>
      <c r="I279" s="14">
        <v>0</v>
      </c>
      <c r="J279" s="12">
        <f>OR(F279&lt;&gt;0,G279&lt;&gt;0,H279&lt;&gt;0,I279&lt;&gt;0)*(F279 + (F279 = 0))*(G279 + (G279 = 0))*(H279 + (H279 = 0))*(I279 + (I279 = 0))</f>
        <v>90.6</v>
      </c>
      <c r="K279" s="11"/>
      <c r="L279" s="11"/>
      <c r="M279" s="11"/>
    </row>
    <row r="280" spans="1:13" x14ac:dyDescent="0.3">
      <c r="A280" s="11"/>
      <c r="B280" s="11"/>
      <c r="C280" s="11"/>
      <c r="D280" s="30"/>
      <c r="E280" s="10" t="s">
        <v>88</v>
      </c>
      <c r="F280" s="13">
        <v>0</v>
      </c>
      <c r="G280" s="14">
        <v>30.84</v>
      </c>
      <c r="H280" s="14">
        <v>0</v>
      </c>
      <c r="I280" s="14">
        <v>0</v>
      </c>
      <c r="J280" s="12">
        <f>OR(F280&lt;&gt;0,G280&lt;&gt;0,H280&lt;&gt;0,I280&lt;&gt;0)*(F280 + (F280 = 0))*(G280 + (G280 = 0))*(H280 + (H280 = 0))*(I280 + (I280 = 0))</f>
        <v>30.84</v>
      </c>
      <c r="K280" s="11"/>
      <c r="L280" s="11"/>
      <c r="M280" s="11"/>
    </row>
    <row r="281" spans="1:13" x14ac:dyDescent="0.3">
      <c r="A281" s="11"/>
      <c r="B281" s="11"/>
      <c r="C281" s="11"/>
      <c r="D281" s="30"/>
      <c r="E281" s="11"/>
      <c r="F281" s="11"/>
      <c r="G281" s="11"/>
      <c r="H281" s="11"/>
      <c r="I281" s="11"/>
      <c r="J281" s="15" t="s">
        <v>234</v>
      </c>
      <c r="K281" s="16">
        <f>SUM(J279:J280)</f>
        <v>121.44</v>
      </c>
      <c r="L281" s="14">
        <v>70.290000000000006</v>
      </c>
      <c r="M281" s="16">
        <f>ROUND(K281*L281,2)</f>
        <v>8536.02</v>
      </c>
    </row>
    <row r="282" spans="1:13" ht="1.05" customHeight="1" x14ac:dyDescent="0.3">
      <c r="A282" s="17"/>
      <c r="B282" s="17"/>
      <c r="C282" s="17"/>
      <c r="D282" s="31"/>
      <c r="E282" s="17"/>
      <c r="F282" s="17"/>
      <c r="G282" s="17"/>
      <c r="H282" s="17"/>
      <c r="I282" s="17"/>
      <c r="J282" s="17"/>
      <c r="K282" s="17"/>
      <c r="L282" s="17"/>
      <c r="M282" s="17"/>
    </row>
    <row r="283" spans="1:13" ht="21.6" x14ac:dyDescent="0.3">
      <c r="A283" s="9" t="s">
        <v>235</v>
      </c>
      <c r="B283" s="10" t="s">
        <v>20</v>
      </c>
      <c r="C283" s="10" t="s">
        <v>21</v>
      </c>
      <c r="D283" s="18" t="s">
        <v>236</v>
      </c>
      <c r="E283" s="11"/>
      <c r="F283" s="11"/>
      <c r="G283" s="11"/>
      <c r="H283" s="11"/>
      <c r="I283" s="11"/>
      <c r="J283" s="11"/>
      <c r="K283" s="12">
        <f>K287</f>
        <v>121.44</v>
      </c>
      <c r="L283" s="12">
        <f>L287</f>
        <v>13.54</v>
      </c>
      <c r="M283" s="12">
        <f>M287</f>
        <v>1644.3</v>
      </c>
    </row>
    <row r="284" spans="1:13" ht="54" x14ac:dyDescent="0.3">
      <c r="A284" s="11"/>
      <c r="B284" s="11"/>
      <c r="C284" s="11"/>
      <c r="D284" s="18" t="s">
        <v>237</v>
      </c>
      <c r="E284" s="11"/>
      <c r="F284" s="11"/>
      <c r="G284" s="11"/>
      <c r="H284" s="11"/>
      <c r="I284" s="11"/>
      <c r="J284" s="11"/>
      <c r="K284" s="11"/>
      <c r="L284" s="11"/>
      <c r="M284" s="11"/>
    </row>
    <row r="285" spans="1:13" x14ac:dyDescent="0.3">
      <c r="A285" s="11"/>
      <c r="B285" s="11"/>
      <c r="C285" s="11"/>
      <c r="D285" s="30"/>
      <c r="E285" s="10" t="s">
        <v>152</v>
      </c>
      <c r="F285" s="13">
        <v>0</v>
      </c>
      <c r="G285" s="14">
        <v>90.6</v>
      </c>
      <c r="H285" s="14">
        <v>0</v>
      </c>
      <c r="I285" s="14">
        <v>0</v>
      </c>
      <c r="J285" s="12">
        <f>OR(F285&lt;&gt;0,G285&lt;&gt;0,H285&lt;&gt;0,I285&lt;&gt;0)*(F285 + (F285 = 0))*(G285 + (G285 = 0))*(H285 + (H285 = 0))*(I285 + (I285 = 0))</f>
        <v>90.6</v>
      </c>
      <c r="K285" s="11"/>
      <c r="L285" s="11"/>
      <c r="M285" s="11"/>
    </row>
    <row r="286" spans="1:13" x14ac:dyDescent="0.3">
      <c r="A286" s="11"/>
      <c r="B286" s="11"/>
      <c r="C286" s="11"/>
      <c r="D286" s="30"/>
      <c r="E286" s="10" t="s">
        <v>88</v>
      </c>
      <c r="F286" s="13">
        <v>0</v>
      </c>
      <c r="G286" s="14">
        <v>30.84</v>
      </c>
      <c r="H286" s="14">
        <v>0</v>
      </c>
      <c r="I286" s="14">
        <v>0</v>
      </c>
      <c r="J286" s="12">
        <f>OR(F286&lt;&gt;0,G286&lt;&gt;0,H286&lt;&gt;0,I286&lt;&gt;0)*(F286 + (F286 = 0))*(G286 + (G286 = 0))*(H286 + (H286 = 0))*(I286 + (I286 = 0))</f>
        <v>30.84</v>
      </c>
      <c r="K286" s="11"/>
      <c r="L286" s="11"/>
      <c r="M286" s="11"/>
    </row>
    <row r="287" spans="1:13" x14ac:dyDescent="0.3">
      <c r="A287" s="11"/>
      <c r="B287" s="11"/>
      <c r="C287" s="11"/>
      <c r="D287" s="30"/>
      <c r="E287" s="11"/>
      <c r="F287" s="11"/>
      <c r="G287" s="11"/>
      <c r="H287" s="11"/>
      <c r="I287" s="11"/>
      <c r="J287" s="15" t="s">
        <v>238</v>
      </c>
      <c r="K287" s="16">
        <f>SUM(J285:J286)</f>
        <v>121.44</v>
      </c>
      <c r="L287" s="14">
        <v>13.54</v>
      </c>
      <c r="M287" s="16">
        <f>ROUND(K287*L287,2)</f>
        <v>1644.3</v>
      </c>
    </row>
    <row r="288" spans="1:13" ht="1.05" customHeight="1" x14ac:dyDescent="0.3">
      <c r="A288" s="17"/>
      <c r="B288" s="17"/>
      <c r="C288" s="17"/>
      <c r="D288" s="31"/>
      <c r="E288" s="17"/>
      <c r="F288" s="17"/>
      <c r="G288" s="17"/>
      <c r="H288" s="17"/>
      <c r="I288" s="17"/>
      <c r="J288" s="17"/>
      <c r="K288" s="17"/>
      <c r="L288" s="17"/>
      <c r="M288" s="17"/>
    </row>
    <row r="289" spans="1:13" ht="32.4" x14ac:dyDescent="0.3">
      <c r="A289" s="9" t="s">
        <v>239</v>
      </c>
      <c r="B289" s="10" t="s">
        <v>20</v>
      </c>
      <c r="C289" s="10" t="s">
        <v>91</v>
      </c>
      <c r="D289" s="18" t="s">
        <v>240</v>
      </c>
      <c r="E289" s="11"/>
      <c r="F289" s="11"/>
      <c r="G289" s="11"/>
      <c r="H289" s="11"/>
      <c r="I289" s="11"/>
      <c r="J289" s="11"/>
      <c r="K289" s="12">
        <f>K293</f>
        <v>11.5</v>
      </c>
      <c r="L289" s="12">
        <f>L293</f>
        <v>50.05</v>
      </c>
      <c r="M289" s="12">
        <f>M293</f>
        <v>575.58000000000004</v>
      </c>
    </row>
    <row r="290" spans="1:13" ht="43.2" x14ac:dyDescent="0.3">
      <c r="A290" s="11"/>
      <c r="B290" s="11"/>
      <c r="C290" s="11"/>
      <c r="D290" s="18" t="s">
        <v>241</v>
      </c>
      <c r="E290" s="11"/>
      <c r="F290" s="11"/>
      <c r="G290" s="11"/>
      <c r="H290" s="11"/>
      <c r="I290" s="11"/>
      <c r="J290" s="11"/>
      <c r="K290" s="11"/>
      <c r="L290" s="11"/>
      <c r="M290" s="11"/>
    </row>
    <row r="291" spans="1:13" x14ac:dyDescent="0.3">
      <c r="A291" s="11"/>
      <c r="B291" s="11"/>
      <c r="C291" s="11"/>
      <c r="D291" s="30"/>
      <c r="E291" s="10" t="s">
        <v>88</v>
      </c>
      <c r="F291" s="13">
        <v>0</v>
      </c>
      <c r="G291" s="14">
        <v>7.5</v>
      </c>
      <c r="H291" s="14">
        <v>0</v>
      </c>
      <c r="I291" s="14">
        <v>0</v>
      </c>
      <c r="J291" s="12">
        <f>OR(F291&lt;&gt;0,G291&lt;&gt;0,H291&lt;&gt;0,I291&lt;&gt;0)*(F291 + (F291 = 0))*(G291 + (G291 = 0))*(H291 + (H291 = 0))*(I291 + (I291 = 0))</f>
        <v>7.5</v>
      </c>
      <c r="K291" s="11"/>
      <c r="L291" s="11"/>
      <c r="M291" s="11"/>
    </row>
    <row r="292" spans="1:13" x14ac:dyDescent="0.3">
      <c r="A292" s="11"/>
      <c r="B292" s="11"/>
      <c r="C292" s="11"/>
      <c r="D292" s="30"/>
      <c r="E292" s="10" t="s">
        <v>242</v>
      </c>
      <c r="F292" s="13">
        <v>0</v>
      </c>
      <c r="G292" s="14">
        <v>4</v>
      </c>
      <c r="H292" s="14">
        <v>0</v>
      </c>
      <c r="I292" s="14">
        <v>0</v>
      </c>
      <c r="J292" s="12">
        <f>OR(F292&lt;&gt;0,G292&lt;&gt;0,H292&lt;&gt;0,I292&lt;&gt;0)*(F292 + (F292 = 0))*(G292 + (G292 = 0))*(H292 + (H292 = 0))*(I292 + (I292 = 0))</f>
        <v>4</v>
      </c>
      <c r="K292" s="11"/>
      <c r="L292" s="11"/>
      <c r="M292" s="11"/>
    </row>
    <row r="293" spans="1:13" x14ac:dyDescent="0.3">
      <c r="A293" s="11"/>
      <c r="B293" s="11"/>
      <c r="C293" s="11"/>
      <c r="D293" s="30"/>
      <c r="E293" s="11"/>
      <c r="F293" s="11"/>
      <c r="G293" s="11"/>
      <c r="H293" s="11"/>
      <c r="I293" s="11"/>
      <c r="J293" s="15" t="s">
        <v>243</v>
      </c>
      <c r="K293" s="16">
        <f>SUM(J291:J292)</f>
        <v>11.5</v>
      </c>
      <c r="L293" s="14">
        <v>50.05</v>
      </c>
      <c r="M293" s="16">
        <f>ROUND(K293*L293,2)</f>
        <v>575.58000000000004</v>
      </c>
    </row>
    <row r="294" spans="1:13" ht="1.05" customHeight="1" x14ac:dyDescent="0.3">
      <c r="A294" s="17"/>
      <c r="B294" s="17"/>
      <c r="C294" s="17"/>
      <c r="D294" s="31"/>
      <c r="E294" s="17"/>
      <c r="F294" s="17"/>
      <c r="G294" s="17"/>
      <c r="H294" s="17"/>
      <c r="I294" s="17"/>
      <c r="J294" s="17"/>
      <c r="K294" s="17"/>
      <c r="L294" s="17"/>
      <c r="M294" s="17"/>
    </row>
    <row r="295" spans="1:13" ht="32.4" x14ac:dyDescent="0.3">
      <c r="A295" s="9" t="s">
        <v>244</v>
      </c>
      <c r="B295" s="10" t="s">
        <v>20</v>
      </c>
      <c r="C295" s="10" t="s">
        <v>91</v>
      </c>
      <c r="D295" s="18" t="s">
        <v>245</v>
      </c>
      <c r="E295" s="11"/>
      <c r="F295" s="11"/>
      <c r="G295" s="11"/>
      <c r="H295" s="11"/>
      <c r="I295" s="11"/>
      <c r="J295" s="11"/>
      <c r="K295" s="12">
        <f>K298</f>
        <v>25</v>
      </c>
      <c r="L295" s="12">
        <f>L298</f>
        <v>85</v>
      </c>
      <c r="M295" s="12">
        <f>M298</f>
        <v>2125</v>
      </c>
    </row>
    <row r="296" spans="1:13" ht="54" x14ac:dyDescent="0.3">
      <c r="A296" s="11"/>
      <c r="B296" s="11"/>
      <c r="C296" s="11"/>
      <c r="D296" s="18" t="s">
        <v>246</v>
      </c>
      <c r="E296" s="11"/>
      <c r="F296" s="11"/>
      <c r="G296" s="11"/>
      <c r="H296" s="11"/>
      <c r="I296" s="11"/>
      <c r="J296" s="11"/>
      <c r="K296" s="11"/>
      <c r="L296" s="11"/>
      <c r="M296" s="11"/>
    </row>
    <row r="297" spans="1:13" x14ac:dyDescent="0.3">
      <c r="A297" s="11"/>
      <c r="B297" s="11"/>
      <c r="C297" s="11"/>
      <c r="D297" s="30"/>
      <c r="E297" s="10" t="s">
        <v>247</v>
      </c>
      <c r="F297" s="13">
        <v>2</v>
      </c>
      <c r="G297" s="14">
        <v>12.5</v>
      </c>
      <c r="H297" s="14">
        <v>0</v>
      </c>
      <c r="I297" s="14">
        <v>0</v>
      </c>
      <c r="J297" s="12">
        <f>OR(F297&lt;&gt;0,G297&lt;&gt;0,H297&lt;&gt;0,I297&lt;&gt;0)*(F297 + (F297 = 0))*(G297 + (G297 = 0))*(H297 + (H297 = 0))*(I297 + (I297 = 0))</f>
        <v>25</v>
      </c>
      <c r="K297" s="11"/>
      <c r="L297" s="11"/>
      <c r="M297" s="11"/>
    </row>
    <row r="298" spans="1:13" x14ac:dyDescent="0.3">
      <c r="A298" s="11"/>
      <c r="B298" s="11"/>
      <c r="C298" s="11"/>
      <c r="D298" s="30"/>
      <c r="E298" s="11"/>
      <c r="F298" s="11"/>
      <c r="G298" s="11"/>
      <c r="H298" s="11"/>
      <c r="I298" s="11"/>
      <c r="J298" s="15" t="s">
        <v>248</v>
      </c>
      <c r="K298" s="16">
        <f>J297</f>
        <v>25</v>
      </c>
      <c r="L298" s="14">
        <v>85</v>
      </c>
      <c r="M298" s="16">
        <f>ROUND(K298*L298,2)</f>
        <v>2125</v>
      </c>
    </row>
    <row r="299" spans="1:13" ht="1.05" customHeight="1" x14ac:dyDescent="0.3">
      <c r="A299" s="17"/>
      <c r="B299" s="17"/>
      <c r="C299" s="17"/>
      <c r="D299" s="31"/>
      <c r="E299" s="17"/>
      <c r="F299" s="17"/>
      <c r="G299" s="17"/>
      <c r="H299" s="17"/>
      <c r="I299" s="17"/>
      <c r="J299" s="17"/>
      <c r="K299" s="17"/>
      <c r="L299" s="17"/>
      <c r="M299" s="17"/>
    </row>
    <row r="300" spans="1:13" ht="43.2" x14ac:dyDescent="0.3">
      <c r="A300" s="9" t="s">
        <v>249</v>
      </c>
      <c r="B300" s="10" t="s">
        <v>20</v>
      </c>
      <c r="C300" s="10" t="s">
        <v>91</v>
      </c>
      <c r="D300" s="18" t="s">
        <v>250</v>
      </c>
      <c r="E300" s="11"/>
      <c r="F300" s="11"/>
      <c r="G300" s="11"/>
      <c r="H300" s="11"/>
      <c r="I300" s="11"/>
      <c r="J300" s="11"/>
      <c r="K300" s="12">
        <f>K303</f>
        <v>25</v>
      </c>
      <c r="L300" s="12">
        <f>L303</f>
        <v>26.07</v>
      </c>
      <c r="M300" s="12">
        <f>M303</f>
        <v>651.75</v>
      </c>
    </row>
    <row r="301" spans="1:13" ht="75.599999999999994" x14ac:dyDescent="0.3">
      <c r="A301" s="11"/>
      <c r="B301" s="11"/>
      <c r="C301" s="11"/>
      <c r="D301" s="18" t="s">
        <v>251</v>
      </c>
      <c r="E301" s="11"/>
      <c r="F301" s="11"/>
      <c r="G301" s="11"/>
      <c r="H301" s="11"/>
      <c r="I301" s="11"/>
      <c r="J301" s="11"/>
      <c r="K301" s="11"/>
      <c r="L301" s="11"/>
      <c r="M301" s="11"/>
    </row>
    <row r="302" spans="1:13" x14ac:dyDescent="0.3">
      <c r="A302" s="11"/>
      <c r="B302" s="11"/>
      <c r="C302" s="11"/>
      <c r="D302" s="30"/>
      <c r="E302" s="10" t="s">
        <v>247</v>
      </c>
      <c r="F302" s="13">
        <v>2</v>
      </c>
      <c r="G302" s="14">
        <v>12.5</v>
      </c>
      <c r="H302" s="14">
        <v>0</v>
      </c>
      <c r="I302" s="14">
        <v>0</v>
      </c>
      <c r="J302" s="12">
        <f>OR(F302&lt;&gt;0,G302&lt;&gt;0,H302&lt;&gt;0,I302&lt;&gt;0)*(F302 + (F302 = 0))*(G302 + (G302 = 0))*(H302 + (H302 = 0))*(I302 + (I302 = 0))</f>
        <v>25</v>
      </c>
      <c r="K302" s="11"/>
      <c r="L302" s="11"/>
      <c r="M302" s="11"/>
    </row>
    <row r="303" spans="1:13" x14ac:dyDescent="0.3">
      <c r="A303" s="11"/>
      <c r="B303" s="11"/>
      <c r="C303" s="11"/>
      <c r="D303" s="30"/>
      <c r="E303" s="11"/>
      <c r="F303" s="11"/>
      <c r="G303" s="11"/>
      <c r="H303" s="11"/>
      <c r="I303" s="11"/>
      <c r="J303" s="15" t="s">
        <v>252</v>
      </c>
      <c r="K303" s="16">
        <f>J302</f>
        <v>25</v>
      </c>
      <c r="L303" s="14">
        <v>26.07</v>
      </c>
      <c r="M303" s="16">
        <f>ROUND(K303*L303,2)</f>
        <v>651.75</v>
      </c>
    </row>
    <row r="304" spans="1:13" ht="1.05" customHeight="1" x14ac:dyDescent="0.3">
      <c r="A304" s="17"/>
      <c r="B304" s="17"/>
      <c r="C304" s="17"/>
      <c r="D304" s="31"/>
      <c r="E304" s="17"/>
      <c r="F304" s="17"/>
      <c r="G304" s="17"/>
      <c r="H304" s="17"/>
      <c r="I304" s="17"/>
      <c r="J304" s="17"/>
      <c r="K304" s="17"/>
      <c r="L304" s="17"/>
      <c r="M304" s="17"/>
    </row>
    <row r="305" spans="1:13" x14ac:dyDescent="0.3">
      <c r="A305" s="9" t="s">
        <v>253</v>
      </c>
      <c r="B305" s="10" t="s">
        <v>20</v>
      </c>
      <c r="C305" s="10" t="s">
        <v>91</v>
      </c>
      <c r="D305" s="18" t="s">
        <v>254</v>
      </c>
      <c r="E305" s="11"/>
      <c r="F305" s="11"/>
      <c r="G305" s="11"/>
      <c r="H305" s="11"/>
      <c r="I305" s="11"/>
      <c r="J305" s="11"/>
      <c r="K305" s="12">
        <f>K309</f>
        <v>11.5</v>
      </c>
      <c r="L305" s="12">
        <f>L309</f>
        <v>46.62</v>
      </c>
      <c r="M305" s="12">
        <f>M309</f>
        <v>536.13</v>
      </c>
    </row>
    <row r="306" spans="1:13" ht="43.2" x14ac:dyDescent="0.3">
      <c r="A306" s="11"/>
      <c r="B306" s="11"/>
      <c r="C306" s="11"/>
      <c r="D306" s="18" t="s">
        <v>255</v>
      </c>
      <c r="E306" s="11"/>
      <c r="F306" s="11"/>
      <c r="G306" s="11"/>
      <c r="H306" s="11"/>
      <c r="I306" s="11"/>
      <c r="J306" s="11"/>
      <c r="K306" s="11"/>
      <c r="L306" s="11"/>
      <c r="M306" s="11"/>
    </row>
    <row r="307" spans="1:13" x14ac:dyDescent="0.3">
      <c r="A307" s="11"/>
      <c r="B307" s="11"/>
      <c r="C307" s="11"/>
      <c r="D307" s="30"/>
      <c r="E307" s="10" t="s">
        <v>88</v>
      </c>
      <c r="F307" s="13">
        <v>0</v>
      </c>
      <c r="G307" s="14">
        <v>7.5</v>
      </c>
      <c r="H307" s="14">
        <v>0</v>
      </c>
      <c r="I307" s="14">
        <v>0</v>
      </c>
      <c r="J307" s="12">
        <f>OR(F307&lt;&gt;0,G307&lt;&gt;0,H307&lt;&gt;0,I307&lt;&gt;0)*(F307 + (F307 = 0))*(G307 + (G307 = 0))*(H307 + (H307 = 0))*(I307 + (I307 = 0))</f>
        <v>7.5</v>
      </c>
      <c r="K307" s="11"/>
      <c r="L307" s="11"/>
      <c r="M307" s="11"/>
    </row>
    <row r="308" spans="1:13" x14ac:dyDescent="0.3">
      <c r="A308" s="11"/>
      <c r="B308" s="11"/>
      <c r="C308" s="11"/>
      <c r="D308" s="30"/>
      <c r="E308" s="10" t="s">
        <v>242</v>
      </c>
      <c r="F308" s="13">
        <v>0</v>
      </c>
      <c r="G308" s="14">
        <v>4</v>
      </c>
      <c r="H308" s="14">
        <v>0</v>
      </c>
      <c r="I308" s="14">
        <v>0</v>
      </c>
      <c r="J308" s="12">
        <f>OR(F308&lt;&gt;0,G308&lt;&gt;0,H308&lt;&gt;0,I308&lt;&gt;0)*(F308 + (F308 = 0))*(G308 + (G308 = 0))*(H308 + (H308 = 0))*(I308 + (I308 = 0))</f>
        <v>4</v>
      </c>
      <c r="K308" s="11"/>
      <c r="L308" s="11"/>
      <c r="M308" s="11"/>
    </row>
    <row r="309" spans="1:13" x14ac:dyDescent="0.3">
      <c r="A309" s="11"/>
      <c r="B309" s="11"/>
      <c r="C309" s="11"/>
      <c r="D309" s="30"/>
      <c r="E309" s="11"/>
      <c r="F309" s="11"/>
      <c r="G309" s="11"/>
      <c r="H309" s="11"/>
      <c r="I309" s="11"/>
      <c r="J309" s="15" t="s">
        <v>256</v>
      </c>
      <c r="K309" s="16">
        <f>SUM(J307:J308)</f>
        <v>11.5</v>
      </c>
      <c r="L309" s="14">
        <v>46.62</v>
      </c>
      <c r="M309" s="16">
        <f>ROUND(K309*L309,2)</f>
        <v>536.13</v>
      </c>
    </row>
    <row r="310" spans="1:13" ht="1.05" customHeight="1" x14ac:dyDescent="0.3">
      <c r="A310" s="17"/>
      <c r="B310" s="17"/>
      <c r="C310" s="17"/>
      <c r="D310" s="31"/>
      <c r="E310" s="17"/>
      <c r="F310" s="17"/>
      <c r="G310" s="17"/>
      <c r="H310" s="17"/>
      <c r="I310" s="17"/>
      <c r="J310" s="17"/>
      <c r="K310" s="17"/>
      <c r="L310" s="17"/>
      <c r="M310" s="17"/>
    </row>
    <row r="311" spans="1:13" ht="21.6" x14ac:dyDescent="0.3">
      <c r="A311" s="9" t="s">
        <v>257</v>
      </c>
      <c r="B311" s="10" t="s">
        <v>20</v>
      </c>
      <c r="C311" s="10" t="s">
        <v>91</v>
      </c>
      <c r="D311" s="18" t="s">
        <v>258</v>
      </c>
      <c r="E311" s="11"/>
      <c r="F311" s="11"/>
      <c r="G311" s="11"/>
      <c r="H311" s="11"/>
      <c r="I311" s="11"/>
      <c r="J311" s="11"/>
      <c r="K311" s="12">
        <f>K318</f>
        <v>29.99</v>
      </c>
      <c r="L311" s="12">
        <f>L318</f>
        <v>11.84</v>
      </c>
      <c r="M311" s="12">
        <f>M318</f>
        <v>355.08</v>
      </c>
    </row>
    <row r="312" spans="1:13" ht="32.4" x14ac:dyDescent="0.3">
      <c r="A312" s="11"/>
      <c r="B312" s="11"/>
      <c r="C312" s="11"/>
      <c r="D312" s="18" t="s">
        <v>259</v>
      </c>
      <c r="E312" s="11"/>
      <c r="F312" s="11"/>
      <c r="G312" s="11"/>
      <c r="H312" s="11"/>
      <c r="I312" s="11"/>
      <c r="J312" s="11"/>
      <c r="K312" s="11"/>
      <c r="L312" s="11"/>
      <c r="M312" s="11"/>
    </row>
    <row r="313" spans="1:13" x14ac:dyDescent="0.3">
      <c r="A313" s="11"/>
      <c r="B313" s="11"/>
      <c r="C313" s="11"/>
      <c r="D313" s="30"/>
      <c r="E313" s="10" t="s">
        <v>260</v>
      </c>
      <c r="F313" s="13">
        <v>1</v>
      </c>
      <c r="G313" s="14">
        <v>4</v>
      </c>
      <c r="H313" s="14">
        <v>0</v>
      </c>
      <c r="I313" s="14">
        <v>0</v>
      </c>
      <c r="J313" s="12">
        <f>OR(F313&lt;&gt;0,G313&lt;&gt;0,H313&lt;&gt;0,I313&lt;&gt;0)*(F313 + (F313 = 0))*(G313 + (G313 = 0))*(H313 + (H313 = 0))*(I313 + (I313 = 0))</f>
        <v>4</v>
      </c>
      <c r="K313" s="11"/>
      <c r="L313" s="11"/>
      <c r="M313" s="11"/>
    </row>
    <row r="314" spans="1:13" x14ac:dyDescent="0.3">
      <c r="A314" s="11"/>
      <c r="B314" s="11"/>
      <c r="C314" s="11"/>
      <c r="D314" s="30"/>
      <c r="E314" s="10" t="s">
        <v>47</v>
      </c>
      <c r="F314" s="13">
        <v>2</v>
      </c>
      <c r="G314" s="14">
        <v>3.8</v>
      </c>
      <c r="H314" s="14">
        <v>0</v>
      </c>
      <c r="I314" s="14">
        <v>0</v>
      </c>
      <c r="J314" s="12">
        <f>OR(F314&lt;&gt;0,G314&lt;&gt;0,H314&lt;&gt;0,I314&lt;&gt;0)*(F314 + (F314 = 0))*(G314 + (G314 = 0))*(H314 + (H314 = 0))*(I314 + (I314 = 0))</f>
        <v>7.6</v>
      </c>
      <c r="K314" s="11"/>
      <c r="L314" s="11"/>
      <c r="M314" s="11"/>
    </row>
    <row r="315" spans="1:13" x14ac:dyDescent="0.3">
      <c r="A315" s="11"/>
      <c r="B315" s="11"/>
      <c r="C315" s="11"/>
      <c r="D315" s="30"/>
      <c r="E315" s="10" t="s">
        <v>88</v>
      </c>
      <c r="F315" s="13">
        <v>1</v>
      </c>
      <c r="G315" s="14">
        <v>7.14</v>
      </c>
      <c r="H315" s="14">
        <v>0</v>
      </c>
      <c r="I315" s="14">
        <v>0</v>
      </c>
      <c r="J315" s="12">
        <f>OR(F315&lt;&gt;0,G315&lt;&gt;0,H315&lt;&gt;0,I315&lt;&gt;0)*(F315 + (F315 = 0))*(G315 + (G315 = 0))*(H315 + (H315 = 0))*(I315 + (I315 = 0))</f>
        <v>7.14</v>
      </c>
      <c r="K315" s="11"/>
      <c r="L315" s="11"/>
      <c r="M315" s="11"/>
    </row>
    <row r="316" spans="1:13" x14ac:dyDescent="0.3">
      <c r="A316" s="11"/>
      <c r="B316" s="11"/>
      <c r="C316" s="11"/>
      <c r="D316" s="30"/>
      <c r="E316" s="10" t="s">
        <v>17</v>
      </c>
      <c r="F316" s="13">
        <v>1</v>
      </c>
      <c r="G316" s="14">
        <v>4.3499999999999996</v>
      </c>
      <c r="H316" s="14">
        <v>0</v>
      </c>
      <c r="I316" s="14">
        <v>0</v>
      </c>
      <c r="J316" s="12">
        <f>OR(F316&lt;&gt;0,G316&lt;&gt;0,H316&lt;&gt;0,I316&lt;&gt;0)*(F316 + (F316 = 0))*(G316 + (G316 = 0))*(H316 + (H316 = 0))*(I316 + (I316 = 0))</f>
        <v>4.3499999999999996</v>
      </c>
      <c r="K316" s="11"/>
      <c r="L316" s="11"/>
      <c r="M316" s="11"/>
    </row>
    <row r="317" spans="1:13" x14ac:dyDescent="0.3">
      <c r="A317" s="11"/>
      <c r="B317" s="11"/>
      <c r="C317" s="11"/>
      <c r="D317" s="30"/>
      <c r="E317" s="10" t="s">
        <v>261</v>
      </c>
      <c r="F317" s="13">
        <v>1</v>
      </c>
      <c r="G317" s="14">
        <v>6.9</v>
      </c>
      <c r="H317" s="14">
        <v>0</v>
      </c>
      <c r="I317" s="14">
        <v>0</v>
      </c>
      <c r="J317" s="12">
        <f>OR(F317&lt;&gt;0,G317&lt;&gt;0,H317&lt;&gt;0,I317&lt;&gt;0)*(F317 + (F317 = 0))*(G317 + (G317 = 0))*(H317 + (H317 = 0))*(I317 + (I317 = 0))</f>
        <v>6.9</v>
      </c>
      <c r="K317" s="11"/>
      <c r="L317" s="11"/>
      <c r="M317" s="11"/>
    </row>
    <row r="318" spans="1:13" x14ac:dyDescent="0.3">
      <c r="A318" s="11"/>
      <c r="B318" s="11"/>
      <c r="C318" s="11"/>
      <c r="D318" s="30"/>
      <c r="E318" s="11"/>
      <c r="F318" s="11"/>
      <c r="G318" s="11"/>
      <c r="H318" s="11"/>
      <c r="I318" s="11"/>
      <c r="J318" s="15" t="s">
        <v>262</v>
      </c>
      <c r="K318" s="16">
        <f>SUM(J313:J317)</f>
        <v>29.99</v>
      </c>
      <c r="L318" s="14">
        <v>11.84</v>
      </c>
      <c r="M318" s="16">
        <f>ROUND(K318*L318,2)</f>
        <v>355.08</v>
      </c>
    </row>
    <row r="319" spans="1:13" ht="1.05" customHeight="1" x14ac:dyDescent="0.3">
      <c r="A319" s="17"/>
      <c r="B319" s="17"/>
      <c r="C319" s="17"/>
      <c r="D319" s="31"/>
      <c r="E319" s="17"/>
      <c r="F319" s="17"/>
      <c r="G319" s="17"/>
      <c r="H319" s="17"/>
      <c r="I319" s="17"/>
      <c r="J319" s="17"/>
      <c r="K319" s="17"/>
      <c r="L319" s="17"/>
      <c r="M319" s="17"/>
    </row>
    <row r="320" spans="1:13" ht="43.2" x14ac:dyDescent="0.3">
      <c r="A320" s="9" t="s">
        <v>263</v>
      </c>
      <c r="B320" s="10" t="s">
        <v>20</v>
      </c>
      <c r="C320" s="10" t="s">
        <v>91</v>
      </c>
      <c r="D320" s="18" t="s">
        <v>264</v>
      </c>
      <c r="E320" s="11"/>
      <c r="F320" s="11"/>
      <c r="G320" s="11"/>
      <c r="H320" s="11"/>
      <c r="I320" s="11"/>
      <c r="J320" s="11"/>
      <c r="K320" s="12">
        <f>K324</f>
        <v>19.600000000000001</v>
      </c>
      <c r="L320" s="12">
        <f>L324</f>
        <v>24.8</v>
      </c>
      <c r="M320" s="12">
        <f>M324</f>
        <v>486.08</v>
      </c>
    </row>
    <row r="321" spans="1:13" ht="75.599999999999994" x14ac:dyDescent="0.3">
      <c r="A321" s="11"/>
      <c r="B321" s="11"/>
      <c r="C321" s="11"/>
      <c r="D321" s="18" t="s">
        <v>265</v>
      </c>
      <c r="E321" s="11"/>
      <c r="F321" s="11"/>
      <c r="G321" s="11"/>
      <c r="H321" s="11"/>
      <c r="I321" s="11"/>
      <c r="J321" s="11"/>
      <c r="K321" s="11"/>
      <c r="L321" s="11"/>
      <c r="M321" s="11"/>
    </row>
    <row r="322" spans="1:13" x14ac:dyDescent="0.3">
      <c r="A322" s="11"/>
      <c r="B322" s="11"/>
      <c r="C322" s="11"/>
      <c r="D322" s="30"/>
      <c r="E322" s="10" t="s">
        <v>266</v>
      </c>
      <c r="F322" s="13">
        <v>3</v>
      </c>
      <c r="G322" s="14">
        <v>4</v>
      </c>
      <c r="H322" s="14">
        <v>0</v>
      </c>
      <c r="I322" s="14">
        <v>0</v>
      </c>
      <c r="J322" s="12">
        <f>OR(F322&lt;&gt;0,G322&lt;&gt;0,H322&lt;&gt;0,I322&lt;&gt;0)*(F322 + (F322 = 0))*(G322 + (G322 = 0))*(H322 + (H322 = 0))*(I322 + (I322 = 0))</f>
        <v>12</v>
      </c>
      <c r="K322" s="11"/>
      <c r="L322" s="11"/>
      <c r="M322" s="11"/>
    </row>
    <row r="323" spans="1:13" x14ac:dyDescent="0.3">
      <c r="A323" s="11"/>
      <c r="B323" s="11"/>
      <c r="C323" s="11"/>
      <c r="D323" s="30"/>
      <c r="E323" s="10" t="s">
        <v>17</v>
      </c>
      <c r="F323" s="13">
        <v>2</v>
      </c>
      <c r="G323" s="14">
        <v>3.8</v>
      </c>
      <c r="H323" s="14">
        <v>0</v>
      </c>
      <c r="I323" s="14">
        <v>0</v>
      </c>
      <c r="J323" s="12">
        <f>OR(F323&lt;&gt;0,G323&lt;&gt;0,H323&lt;&gt;0,I323&lt;&gt;0)*(F323 + (F323 = 0))*(G323 + (G323 = 0))*(H323 + (H323 = 0))*(I323 + (I323 = 0))</f>
        <v>7.6</v>
      </c>
      <c r="K323" s="11"/>
      <c r="L323" s="11"/>
      <c r="M323" s="11"/>
    </row>
    <row r="324" spans="1:13" x14ac:dyDescent="0.3">
      <c r="A324" s="11"/>
      <c r="B324" s="11"/>
      <c r="C324" s="11"/>
      <c r="D324" s="30"/>
      <c r="E324" s="11"/>
      <c r="F324" s="11"/>
      <c r="G324" s="11"/>
      <c r="H324" s="11"/>
      <c r="I324" s="11"/>
      <c r="J324" s="15" t="s">
        <v>267</v>
      </c>
      <c r="K324" s="16">
        <f>SUM(J322:J323)</f>
        <v>19.600000000000001</v>
      </c>
      <c r="L324" s="14">
        <v>24.8</v>
      </c>
      <c r="M324" s="16">
        <f>ROUND(K324*L324,2)</f>
        <v>486.08</v>
      </c>
    </row>
    <row r="325" spans="1:13" ht="1.05" customHeight="1" x14ac:dyDescent="0.3">
      <c r="A325" s="17"/>
      <c r="B325" s="17"/>
      <c r="C325" s="17"/>
      <c r="D325" s="31"/>
      <c r="E325" s="17"/>
      <c r="F325" s="17"/>
      <c r="G325" s="17"/>
      <c r="H325" s="17"/>
      <c r="I325" s="17"/>
      <c r="J325" s="17"/>
      <c r="K325" s="17"/>
      <c r="L325" s="17"/>
      <c r="M325" s="17"/>
    </row>
    <row r="326" spans="1:13" ht="32.4" x14ac:dyDescent="0.3">
      <c r="A326" s="9" t="s">
        <v>268</v>
      </c>
      <c r="B326" s="10" t="s">
        <v>20</v>
      </c>
      <c r="C326" s="10" t="s">
        <v>21</v>
      </c>
      <c r="D326" s="18" t="s">
        <v>269</v>
      </c>
      <c r="E326" s="11"/>
      <c r="F326" s="11"/>
      <c r="G326" s="11"/>
      <c r="H326" s="11"/>
      <c r="I326" s="11"/>
      <c r="J326" s="11"/>
      <c r="K326" s="12">
        <f>K330</f>
        <v>121.44</v>
      </c>
      <c r="L326" s="12">
        <f>L330</f>
        <v>19.23</v>
      </c>
      <c r="M326" s="12">
        <f>M330</f>
        <v>2335.29</v>
      </c>
    </row>
    <row r="327" spans="1:13" ht="54" x14ac:dyDescent="0.3">
      <c r="A327" s="11"/>
      <c r="B327" s="11"/>
      <c r="C327" s="11"/>
      <c r="D327" s="18" t="s">
        <v>270</v>
      </c>
      <c r="E327" s="11"/>
      <c r="F327" s="11"/>
      <c r="G327" s="11"/>
      <c r="H327" s="11"/>
      <c r="I327" s="11"/>
      <c r="J327" s="11"/>
      <c r="K327" s="11"/>
      <c r="L327" s="11"/>
      <c r="M327" s="11"/>
    </row>
    <row r="328" spans="1:13" x14ac:dyDescent="0.3">
      <c r="A328" s="11"/>
      <c r="B328" s="11"/>
      <c r="C328" s="11"/>
      <c r="D328" s="30"/>
      <c r="E328" s="10" t="s">
        <v>271</v>
      </c>
      <c r="F328" s="13">
        <v>90.6</v>
      </c>
      <c r="G328" s="23">
        <v>0</v>
      </c>
      <c r="H328" s="23">
        <v>0</v>
      </c>
      <c r="I328" s="23">
        <v>0</v>
      </c>
      <c r="J328" s="24">
        <f>OR(F328&lt;&gt;0,G328&lt;&gt;0,H328&lt;&gt;0,I328&lt;&gt;0)*(F328 + (F328 = 0))*(G328 + (G328 = 0))*(H328 + (H328 = 0))*(I328 + (I328 = 0))</f>
        <v>90.6</v>
      </c>
      <c r="K328" s="11"/>
      <c r="L328" s="11"/>
      <c r="M328" s="11"/>
    </row>
    <row r="329" spans="1:13" x14ac:dyDescent="0.3">
      <c r="A329" s="11"/>
      <c r="B329" s="11"/>
      <c r="C329" s="11"/>
      <c r="D329" s="30"/>
      <c r="E329" s="10" t="s">
        <v>272</v>
      </c>
      <c r="F329" s="13">
        <v>30.84</v>
      </c>
      <c r="G329" s="23">
        <v>0</v>
      </c>
      <c r="H329" s="23">
        <v>0</v>
      </c>
      <c r="I329" s="23">
        <v>0</v>
      </c>
      <c r="J329" s="24">
        <f>OR(F329&lt;&gt;0,G329&lt;&gt;0,H329&lt;&gt;0,I329&lt;&gt;0)*(F329 + (F329 = 0))*(G329 + (G329 = 0))*(H329 + (H329 = 0))*(I329 + (I329 = 0))</f>
        <v>30.84</v>
      </c>
      <c r="K329" s="11"/>
      <c r="L329" s="11"/>
      <c r="M329" s="11"/>
    </row>
    <row r="330" spans="1:13" x14ac:dyDescent="0.3">
      <c r="A330" s="11"/>
      <c r="B330" s="11"/>
      <c r="C330" s="11"/>
      <c r="D330" s="30"/>
      <c r="E330" s="11"/>
      <c r="F330" s="11"/>
      <c r="G330" s="11"/>
      <c r="H330" s="11"/>
      <c r="I330" s="11"/>
      <c r="J330" s="15" t="s">
        <v>273</v>
      </c>
      <c r="K330" s="16">
        <f>SUM(J328:J329)</f>
        <v>121.44</v>
      </c>
      <c r="L330" s="14">
        <v>19.23</v>
      </c>
      <c r="M330" s="16">
        <f>ROUND(K330*L330,2)</f>
        <v>2335.29</v>
      </c>
    </row>
    <row r="331" spans="1:13" ht="1.05" customHeight="1" x14ac:dyDescent="0.3">
      <c r="A331" s="17"/>
      <c r="B331" s="17"/>
      <c r="C331" s="17"/>
      <c r="D331" s="31"/>
      <c r="E331" s="17"/>
      <c r="F331" s="17"/>
      <c r="G331" s="17"/>
      <c r="H331" s="17"/>
      <c r="I331" s="17"/>
      <c r="J331" s="17"/>
      <c r="K331" s="17"/>
      <c r="L331" s="17"/>
      <c r="M331" s="17"/>
    </row>
    <row r="332" spans="1:13" ht="32.4" x14ac:dyDescent="0.3">
      <c r="A332" s="9" t="s">
        <v>274</v>
      </c>
      <c r="B332" s="10" t="s">
        <v>20</v>
      </c>
      <c r="C332" s="10" t="s">
        <v>149</v>
      </c>
      <c r="D332" s="18" t="s">
        <v>275</v>
      </c>
      <c r="E332" s="11"/>
      <c r="F332" s="11"/>
      <c r="G332" s="11"/>
      <c r="H332" s="11"/>
      <c r="I332" s="11"/>
      <c r="J332" s="11"/>
      <c r="K332" s="12">
        <f>K336</f>
        <v>99.6</v>
      </c>
      <c r="L332" s="12">
        <f>L336</f>
        <v>159.66999999999999</v>
      </c>
      <c r="M332" s="12">
        <f>M336</f>
        <v>15903.13</v>
      </c>
    </row>
    <row r="333" spans="1:13" ht="291.60000000000002" x14ac:dyDescent="0.3">
      <c r="A333" s="11"/>
      <c r="B333" s="11"/>
      <c r="C333" s="11"/>
      <c r="D333" s="18" t="s">
        <v>276</v>
      </c>
      <c r="E333" s="11"/>
      <c r="F333" s="11"/>
      <c r="G333" s="11"/>
      <c r="H333" s="11"/>
      <c r="I333" s="11"/>
      <c r="J333" s="11"/>
      <c r="K333" s="11"/>
      <c r="L333" s="11"/>
      <c r="M333" s="11"/>
    </row>
    <row r="334" spans="1:13" x14ac:dyDescent="0.3">
      <c r="A334" s="11"/>
      <c r="B334" s="11"/>
      <c r="C334" s="11"/>
      <c r="D334" s="30"/>
      <c r="E334" s="10" t="s">
        <v>115</v>
      </c>
      <c r="F334" s="13">
        <v>90.6</v>
      </c>
      <c r="G334" s="14">
        <v>0</v>
      </c>
      <c r="H334" s="14">
        <v>0</v>
      </c>
      <c r="I334" s="14">
        <v>0</v>
      </c>
      <c r="J334" s="12">
        <f>OR(F334&lt;&gt;0,G334&lt;&gt;0,H334&lt;&gt;0,I334&lt;&gt;0)*(F334 + (F334 = 0))*(G334 + (G334 = 0))*(H334 + (H334 = 0))*(I334 + (I334 = 0))</f>
        <v>90.6</v>
      </c>
      <c r="K334" s="11"/>
      <c r="L334" s="11"/>
      <c r="M334" s="11"/>
    </row>
    <row r="335" spans="1:13" x14ac:dyDescent="0.3">
      <c r="A335" s="11"/>
      <c r="B335" s="11"/>
      <c r="C335" s="11"/>
      <c r="D335" s="30"/>
      <c r="E335" s="10" t="s">
        <v>83</v>
      </c>
      <c r="F335" s="13">
        <v>9</v>
      </c>
      <c r="G335" s="14">
        <v>0</v>
      </c>
      <c r="H335" s="14">
        <v>0</v>
      </c>
      <c r="I335" s="14">
        <v>0</v>
      </c>
      <c r="J335" s="12">
        <f>OR(F335&lt;&gt;0,G335&lt;&gt;0,H335&lt;&gt;0,I335&lt;&gt;0)*(F335 + (F335 = 0))*(G335 + (G335 = 0))*(H335 + (H335 = 0))*(I335 + (I335 = 0))</f>
        <v>9</v>
      </c>
      <c r="K335" s="11"/>
      <c r="L335" s="11"/>
      <c r="M335" s="11"/>
    </row>
    <row r="336" spans="1:13" x14ac:dyDescent="0.3">
      <c r="A336" s="11"/>
      <c r="B336" s="11"/>
      <c r="C336" s="11"/>
      <c r="D336" s="30"/>
      <c r="E336" s="11"/>
      <c r="F336" s="11"/>
      <c r="G336" s="11"/>
      <c r="H336" s="11"/>
      <c r="I336" s="11"/>
      <c r="J336" s="15" t="s">
        <v>277</v>
      </c>
      <c r="K336" s="16">
        <f>SUM(J334:J335)</f>
        <v>99.6</v>
      </c>
      <c r="L336" s="14">
        <v>159.66999999999999</v>
      </c>
      <c r="M336" s="16">
        <f>ROUND(K336*L336,2)</f>
        <v>15903.13</v>
      </c>
    </row>
    <row r="337" spans="1:13" ht="1.05" customHeight="1" x14ac:dyDescent="0.3">
      <c r="A337" s="17"/>
      <c r="B337" s="17"/>
      <c r="C337" s="17"/>
      <c r="D337" s="31"/>
      <c r="E337" s="17"/>
      <c r="F337" s="17"/>
      <c r="G337" s="17"/>
      <c r="H337" s="17"/>
      <c r="I337" s="17"/>
      <c r="J337" s="17"/>
      <c r="K337" s="17"/>
      <c r="L337" s="17"/>
      <c r="M337" s="17"/>
    </row>
    <row r="338" spans="1:13" ht="32.4" x14ac:dyDescent="0.3">
      <c r="A338" s="9" t="s">
        <v>278</v>
      </c>
      <c r="B338" s="10" t="s">
        <v>20</v>
      </c>
      <c r="C338" s="10" t="s">
        <v>21</v>
      </c>
      <c r="D338" s="18" t="s">
        <v>279</v>
      </c>
      <c r="E338" s="11"/>
      <c r="F338" s="11"/>
      <c r="G338" s="11"/>
      <c r="H338" s="11"/>
      <c r="I338" s="11"/>
      <c r="J338" s="11"/>
      <c r="K338" s="12">
        <f>K341</f>
        <v>15.5</v>
      </c>
      <c r="L338" s="12">
        <f>L341</f>
        <v>81.25</v>
      </c>
      <c r="M338" s="12">
        <f>M341</f>
        <v>1259.3800000000001</v>
      </c>
    </row>
    <row r="339" spans="1:13" ht="108" x14ac:dyDescent="0.3">
      <c r="A339" s="11"/>
      <c r="B339" s="11"/>
      <c r="C339" s="11"/>
      <c r="D339" s="18" t="s">
        <v>280</v>
      </c>
      <c r="E339" s="11"/>
      <c r="F339" s="11"/>
      <c r="G339" s="11"/>
      <c r="H339" s="11"/>
      <c r="I339" s="11"/>
      <c r="J339" s="11"/>
      <c r="K339" s="11"/>
      <c r="L339" s="11"/>
      <c r="M339" s="11"/>
    </row>
    <row r="340" spans="1:13" x14ac:dyDescent="0.3">
      <c r="A340" s="11"/>
      <c r="B340" s="11"/>
      <c r="C340" s="11"/>
      <c r="D340" s="30"/>
      <c r="E340" s="10" t="s">
        <v>88</v>
      </c>
      <c r="F340" s="13">
        <v>0</v>
      </c>
      <c r="G340" s="14">
        <v>15.5</v>
      </c>
      <c r="H340" s="14">
        <v>0</v>
      </c>
      <c r="I340" s="14">
        <v>0</v>
      </c>
      <c r="J340" s="12">
        <f>OR(F340&lt;&gt;0,G340&lt;&gt;0,H340&lt;&gt;0,I340&lt;&gt;0)*(F340 + (F340 = 0))*(G340 + (G340 = 0))*(H340 + (H340 = 0))*(I340 + (I340 = 0))</f>
        <v>15.5</v>
      </c>
      <c r="K340" s="11"/>
      <c r="L340" s="11"/>
      <c r="M340" s="11"/>
    </row>
    <row r="341" spans="1:13" x14ac:dyDescent="0.3">
      <c r="A341" s="11"/>
      <c r="B341" s="11"/>
      <c r="C341" s="11"/>
      <c r="D341" s="30"/>
      <c r="E341" s="11"/>
      <c r="F341" s="11"/>
      <c r="G341" s="11"/>
      <c r="H341" s="11"/>
      <c r="I341" s="11"/>
      <c r="J341" s="15" t="s">
        <v>281</v>
      </c>
      <c r="K341" s="16">
        <f>J340</f>
        <v>15.5</v>
      </c>
      <c r="L341" s="14">
        <v>81.25</v>
      </c>
      <c r="M341" s="16">
        <f>ROUND(K341*L341,2)</f>
        <v>1259.3800000000001</v>
      </c>
    </row>
    <row r="342" spans="1:13" ht="1.05" customHeight="1" x14ac:dyDescent="0.3">
      <c r="A342" s="17"/>
      <c r="B342" s="17"/>
      <c r="C342" s="17"/>
      <c r="D342" s="31"/>
      <c r="E342" s="17"/>
      <c r="F342" s="17"/>
      <c r="G342" s="17"/>
      <c r="H342" s="17"/>
      <c r="I342" s="17"/>
      <c r="J342" s="17"/>
      <c r="K342" s="17"/>
      <c r="L342" s="17"/>
      <c r="M342" s="17"/>
    </row>
    <row r="343" spans="1:13" x14ac:dyDescent="0.3">
      <c r="A343" s="9" t="s">
        <v>282</v>
      </c>
      <c r="B343" s="10" t="s">
        <v>20</v>
      </c>
      <c r="C343" s="10" t="s">
        <v>91</v>
      </c>
      <c r="D343" s="18" t="s">
        <v>283</v>
      </c>
      <c r="E343" s="11"/>
      <c r="F343" s="11"/>
      <c r="G343" s="11"/>
      <c r="H343" s="11"/>
      <c r="I343" s="11"/>
      <c r="J343" s="11"/>
      <c r="K343" s="12">
        <f>K348</f>
        <v>12</v>
      </c>
      <c r="L343" s="12">
        <f>L348</f>
        <v>40.21</v>
      </c>
      <c r="M343" s="12">
        <f>M348</f>
        <v>482.52</v>
      </c>
    </row>
    <row r="344" spans="1:13" ht="97.2" x14ac:dyDescent="0.3">
      <c r="A344" s="11"/>
      <c r="B344" s="11"/>
      <c r="C344" s="11"/>
      <c r="D344" s="18" t="s">
        <v>284</v>
      </c>
      <c r="E344" s="11"/>
      <c r="F344" s="11"/>
      <c r="G344" s="11"/>
      <c r="H344" s="11"/>
      <c r="I344" s="11"/>
      <c r="J344" s="11"/>
      <c r="K344" s="11"/>
      <c r="L344" s="11"/>
      <c r="M344" s="11"/>
    </row>
    <row r="345" spans="1:13" x14ac:dyDescent="0.3">
      <c r="A345" s="11"/>
      <c r="B345" s="11"/>
      <c r="C345" s="11"/>
      <c r="D345" s="30"/>
      <c r="E345" s="10" t="s">
        <v>285</v>
      </c>
      <c r="F345" s="13">
        <v>0</v>
      </c>
      <c r="G345" s="14">
        <v>2</v>
      </c>
      <c r="H345" s="14">
        <v>0</v>
      </c>
      <c r="I345" s="14">
        <v>0</v>
      </c>
      <c r="J345" s="12">
        <f>OR(F345&lt;&gt;0,G345&lt;&gt;0,H345&lt;&gt;0,I345&lt;&gt;0)*(F345 + (F345 = 0))*(G345 + (G345 = 0))*(H345 + (H345 = 0))*(I345 + (I345 = 0))</f>
        <v>2</v>
      </c>
      <c r="K345" s="11"/>
      <c r="L345" s="11"/>
      <c r="M345" s="11"/>
    </row>
    <row r="346" spans="1:13" x14ac:dyDescent="0.3">
      <c r="A346" s="11"/>
      <c r="B346" s="11"/>
      <c r="C346" s="11"/>
      <c r="D346" s="30"/>
      <c r="E346" s="10" t="s">
        <v>266</v>
      </c>
      <c r="F346" s="13">
        <v>0</v>
      </c>
      <c r="G346" s="14">
        <v>4</v>
      </c>
      <c r="H346" s="14">
        <v>0</v>
      </c>
      <c r="I346" s="14">
        <v>0</v>
      </c>
      <c r="J346" s="12">
        <f>OR(F346&lt;&gt;0,G346&lt;&gt;0,H346&lt;&gt;0,I346&lt;&gt;0)*(F346 + (F346 = 0))*(G346 + (G346 = 0))*(H346 + (H346 = 0))*(I346 + (I346 = 0))</f>
        <v>4</v>
      </c>
      <c r="K346" s="11"/>
      <c r="L346" s="11"/>
      <c r="M346" s="11"/>
    </row>
    <row r="347" spans="1:13" x14ac:dyDescent="0.3">
      <c r="A347" s="11"/>
      <c r="B347" s="11"/>
      <c r="C347" s="11"/>
      <c r="D347" s="30"/>
      <c r="E347" s="10" t="s">
        <v>83</v>
      </c>
      <c r="F347" s="13">
        <v>0</v>
      </c>
      <c r="G347" s="14">
        <v>6</v>
      </c>
      <c r="H347" s="14">
        <v>0</v>
      </c>
      <c r="I347" s="14">
        <v>0</v>
      </c>
      <c r="J347" s="12">
        <f>OR(F347&lt;&gt;0,G347&lt;&gt;0,H347&lt;&gt;0,I347&lt;&gt;0)*(F347 + (F347 = 0))*(G347 + (G347 = 0))*(H347 + (H347 = 0))*(I347 + (I347 = 0))</f>
        <v>6</v>
      </c>
      <c r="K347" s="11"/>
      <c r="L347" s="11"/>
      <c r="M347" s="11"/>
    </row>
    <row r="348" spans="1:13" x14ac:dyDescent="0.3">
      <c r="A348" s="11"/>
      <c r="B348" s="11"/>
      <c r="C348" s="11"/>
      <c r="D348" s="30"/>
      <c r="E348" s="11"/>
      <c r="F348" s="11"/>
      <c r="G348" s="11"/>
      <c r="H348" s="11"/>
      <c r="I348" s="11"/>
      <c r="J348" s="15" t="s">
        <v>286</v>
      </c>
      <c r="K348" s="16">
        <f>SUM(J345:J347)</f>
        <v>12</v>
      </c>
      <c r="L348" s="14">
        <v>40.21</v>
      </c>
      <c r="M348" s="16">
        <f>ROUND(K348*L348,2)</f>
        <v>482.52</v>
      </c>
    </row>
    <row r="349" spans="1:13" ht="1.05" customHeight="1" x14ac:dyDescent="0.3">
      <c r="A349" s="17"/>
      <c r="B349" s="17"/>
      <c r="C349" s="17"/>
      <c r="D349" s="31"/>
      <c r="E349" s="17"/>
      <c r="F349" s="17"/>
      <c r="G349" s="17"/>
      <c r="H349" s="17"/>
      <c r="I349" s="17"/>
      <c r="J349" s="17"/>
      <c r="K349" s="17"/>
      <c r="L349" s="17"/>
      <c r="M349" s="17"/>
    </row>
    <row r="350" spans="1:13" ht="21.6" x14ac:dyDescent="0.3">
      <c r="A350" s="9" t="s">
        <v>287</v>
      </c>
      <c r="B350" s="10" t="s">
        <v>20</v>
      </c>
      <c r="C350" s="10" t="s">
        <v>38</v>
      </c>
      <c r="D350" s="18" t="s">
        <v>288</v>
      </c>
      <c r="E350" s="11"/>
      <c r="F350" s="11"/>
      <c r="G350" s="11"/>
      <c r="H350" s="11"/>
      <c r="I350" s="11"/>
      <c r="J350" s="11"/>
      <c r="K350" s="12">
        <f>K354</f>
        <v>4</v>
      </c>
      <c r="L350" s="12">
        <f>L354</f>
        <v>161.19</v>
      </c>
      <c r="M350" s="12">
        <f>M354</f>
        <v>644.76</v>
      </c>
    </row>
    <row r="351" spans="1:13" ht="32.4" x14ac:dyDescent="0.3">
      <c r="A351" s="11"/>
      <c r="B351" s="11"/>
      <c r="C351" s="11"/>
      <c r="D351" s="18" t="s">
        <v>289</v>
      </c>
      <c r="E351" s="11"/>
      <c r="F351" s="11"/>
      <c r="G351" s="11"/>
      <c r="H351" s="11"/>
      <c r="I351" s="11"/>
      <c r="J351" s="11"/>
      <c r="K351" s="11"/>
      <c r="L351" s="11"/>
      <c r="M351" s="11"/>
    </row>
    <row r="352" spans="1:13" x14ac:dyDescent="0.3">
      <c r="A352" s="11"/>
      <c r="B352" s="11"/>
      <c r="C352" s="11"/>
      <c r="D352" s="30"/>
      <c r="E352" s="10" t="s">
        <v>247</v>
      </c>
      <c r="F352" s="13">
        <v>3</v>
      </c>
      <c r="G352" s="14">
        <v>0</v>
      </c>
      <c r="H352" s="14">
        <v>0</v>
      </c>
      <c r="I352" s="14">
        <v>0</v>
      </c>
      <c r="J352" s="12">
        <f>OR(F352&lt;&gt;0,G352&lt;&gt;0,H352&lt;&gt;0,I352&lt;&gt;0)*(F352 + (F352 = 0))*(G352 + (G352 = 0))*(H352 + (H352 = 0))*(I352 + (I352 = 0))</f>
        <v>3</v>
      </c>
      <c r="K352" s="11"/>
      <c r="L352" s="11"/>
      <c r="M352" s="11"/>
    </row>
    <row r="353" spans="1:13" x14ac:dyDescent="0.3">
      <c r="A353" s="11"/>
      <c r="B353" s="11"/>
      <c r="C353" s="11"/>
      <c r="D353" s="30"/>
      <c r="E353" s="10" t="s">
        <v>88</v>
      </c>
      <c r="F353" s="13">
        <v>1</v>
      </c>
      <c r="G353" s="14">
        <v>0</v>
      </c>
      <c r="H353" s="14">
        <v>0</v>
      </c>
      <c r="I353" s="14">
        <v>0</v>
      </c>
      <c r="J353" s="12">
        <f>OR(F353&lt;&gt;0,G353&lt;&gt;0,H353&lt;&gt;0,I353&lt;&gt;0)*(F353 + (F353 = 0))*(G353 + (G353 = 0))*(H353 + (H353 = 0))*(I353 + (I353 = 0))</f>
        <v>1</v>
      </c>
      <c r="K353" s="11"/>
      <c r="L353" s="11"/>
      <c r="M353" s="11"/>
    </row>
    <row r="354" spans="1:13" x14ac:dyDescent="0.3">
      <c r="A354" s="11"/>
      <c r="B354" s="11"/>
      <c r="C354" s="11"/>
      <c r="D354" s="30"/>
      <c r="E354" s="11"/>
      <c r="F354" s="11"/>
      <c r="G354" s="11"/>
      <c r="H354" s="11"/>
      <c r="I354" s="11"/>
      <c r="J354" s="15" t="s">
        <v>290</v>
      </c>
      <c r="K354" s="16">
        <f>SUM(J352:J353)</f>
        <v>4</v>
      </c>
      <c r="L354" s="14">
        <v>161.19</v>
      </c>
      <c r="M354" s="16">
        <f>ROUND(K354*L354,2)</f>
        <v>644.76</v>
      </c>
    </row>
    <row r="355" spans="1:13" ht="1.05" customHeight="1" x14ac:dyDescent="0.3">
      <c r="A355" s="17"/>
      <c r="B355" s="17"/>
      <c r="C355" s="17"/>
      <c r="D355" s="31"/>
      <c r="E355" s="17"/>
      <c r="F355" s="17"/>
      <c r="G355" s="17"/>
      <c r="H355" s="17"/>
      <c r="I355" s="17"/>
      <c r="J355" s="17"/>
      <c r="K355" s="17"/>
      <c r="L355" s="17"/>
      <c r="M355" s="17"/>
    </row>
    <row r="356" spans="1:13" x14ac:dyDescent="0.3">
      <c r="A356" s="11"/>
      <c r="B356" s="11"/>
      <c r="C356" s="11"/>
      <c r="D356" s="30"/>
      <c r="E356" s="11"/>
      <c r="F356" s="11"/>
      <c r="G356" s="11"/>
      <c r="H356" s="11"/>
      <c r="I356" s="11"/>
      <c r="J356" s="15" t="s">
        <v>291</v>
      </c>
      <c r="K356" s="19">
        <v>1</v>
      </c>
      <c r="L356" s="16">
        <f>M277+M283+M289+M295+M300+M305+M311+M320+M326+M332+M338+M343+M350</f>
        <v>35535.019999999997</v>
      </c>
      <c r="M356" s="16">
        <f>ROUND(K356*L356,2)</f>
        <v>35535.019999999997</v>
      </c>
    </row>
    <row r="357" spans="1:13" ht="1.05" customHeight="1" x14ac:dyDescent="0.3">
      <c r="A357" s="17"/>
      <c r="B357" s="17"/>
      <c r="C357" s="17"/>
      <c r="D357" s="31"/>
      <c r="E357" s="17"/>
      <c r="F357" s="17"/>
      <c r="G357" s="17"/>
      <c r="H357" s="17"/>
      <c r="I357" s="17"/>
      <c r="J357" s="17"/>
      <c r="K357" s="17"/>
      <c r="L357" s="17"/>
      <c r="M357" s="17"/>
    </row>
    <row r="358" spans="1:13" x14ac:dyDescent="0.3">
      <c r="A358" s="5" t="s">
        <v>292</v>
      </c>
      <c r="B358" s="5" t="s">
        <v>16</v>
      </c>
      <c r="C358" s="5" t="s">
        <v>17</v>
      </c>
      <c r="D358" s="29" t="s">
        <v>293</v>
      </c>
      <c r="E358" s="6"/>
      <c r="F358" s="6"/>
      <c r="G358" s="6"/>
      <c r="H358" s="6"/>
      <c r="I358" s="6"/>
      <c r="J358" s="6"/>
      <c r="K358" s="7">
        <f>K429</f>
        <v>1</v>
      </c>
      <c r="L358" s="8">
        <f>L429</f>
        <v>10684.34</v>
      </c>
      <c r="M358" s="8">
        <f>M429</f>
        <v>10684.34</v>
      </c>
    </row>
    <row r="359" spans="1:13" ht="43.2" x14ac:dyDescent="0.3">
      <c r="A359" s="9" t="s">
        <v>294</v>
      </c>
      <c r="B359" s="10" t="s">
        <v>20</v>
      </c>
      <c r="C359" s="10" t="s">
        <v>21</v>
      </c>
      <c r="D359" s="18" t="s">
        <v>295</v>
      </c>
      <c r="E359" s="11"/>
      <c r="F359" s="11"/>
      <c r="G359" s="11"/>
      <c r="H359" s="11"/>
      <c r="I359" s="11"/>
      <c r="J359" s="11"/>
      <c r="K359" s="12">
        <f>K362</f>
        <v>14.4</v>
      </c>
      <c r="L359" s="12">
        <f>L362</f>
        <v>52.29</v>
      </c>
      <c r="M359" s="12">
        <f>M362</f>
        <v>752.98</v>
      </c>
    </row>
    <row r="360" spans="1:13" ht="108" x14ac:dyDescent="0.3">
      <c r="A360" s="11"/>
      <c r="B360" s="11"/>
      <c r="C360" s="11"/>
      <c r="D360" s="18" t="s">
        <v>296</v>
      </c>
      <c r="E360" s="11"/>
      <c r="F360" s="11"/>
      <c r="G360" s="11"/>
      <c r="H360" s="11"/>
      <c r="I360" s="11"/>
      <c r="J360" s="11"/>
      <c r="K360" s="11"/>
      <c r="L360" s="11"/>
      <c r="M360" s="11"/>
    </row>
    <row r="361" spans="1:13" x14ac:dyDescent="0.3">
      <c r="A361" s="11"/>
      <c r="B361" s="11"/>
      <c r="C361" s="11"/>
      <c r="D361" s="30"/>
      <c r="E361" s="10" t="s">
        <v>297</v>
      </c>
      <c r="F361" s="13">
        <v>0</v>
      </c>
      <c r="G361" s="14">
        <v>7.2</v>
      </c>
      <c r="H361" s="14">
        <v>0</v>
      </c>
      <c r="I361" s="14">
        <v>2</v>
      </c>
      <c r="J361" s="12">
        <f>OR(F361&lt;&gt;0,G361&lt;&gt;0,H361&lt;&gt;0,I361&lt;&gt;0)*(F361 + (F361 = 0))*(G361 + (G361 = 0))*(H361 + (H361 = 0))*(I361 + (I361 = 0))</f>
        <v>14.4</v>
      </c>
      <c r="K361" s="11"/>
      <c r="L361" s="11"/>
      <c r="M361" s="11"/>
    </row>
    <row r="362" spans="1:13" x14ac:dyDescent="0.3">
      <c r="A362" s="11"/>
      <c r="B362" s="11"/>
      <c r="C362" s="11"/>
      <c r="D362" s="30"/>
      <c r="E362" s="11"/>
      <c r="F362" s="11"/>
      <c r="G362" s="11"/>
      <c r="H362" s="11"/>
      <c r="I362" s="11"/>
      <c r="J362" s="15" t="s">
        <v>298</v>
      </c>
      <c r="K362" s="16">
        <f>J361</f>
        <v>14.4</v>
      </c>
      <c r="L362" s="14">
        <v>52.29</v>
      </c>
      <c r="M362" s="16">
        <f>ROUND(K362*L362,2)</f>
        <v>752.98</v>
      </c>
    </row>
    <row r="363" spans="1:13" ht="1.05" customHeight="1" x14ac:dyDescent="0.3">
      <c r="A363" s="17"/>
      <c r="B363" s="17"/>
      <c r="C363" s="17"/>
      <c r="D363" s="31"/>
      <c r="E363" s="17"/>
      <c r="F363" s="17"/>
      <c r="G363" s="17"/>
      <c r="H363" s="17"/>
      <c r="I363" s="17"/>
      <c r="J363" s="17"/>
      <c r="K363" s="17"/>
      <c r="L363" s="17"/>
      <c r="M363" s="17"/>
    </row>
    <row r="364" spans="1:13" x14ac:dyDescent="0.3">
      <c r="A364" s="9" t="s">
        <v>299</v>
      </c>
      <c r="B364" s="10" t="s">
        <v>20</v>
      </c>
      <c r="C364" s="10" t="s">
        <v>21</v>
      </c>
      <c r="D364" s="18" t="s">
        <v>300</v>
      </c>
      <c r="E364" s="11"/>
      <c r="F364" s="11"/>
      <c r="G364" s="11"/>
      <c r="H364" s="11"/>
      <c r="I364" s="11"/>
      <c r="J364" s="11"/>
      <c r="K364" s="12">
        <f>K367</f>
        <v>7.2</v>
      </c>
      <c r="L364" s="12">
        <f>L367</f>
        <v>90.84</v>
      </c>
      <c r="M364" s="12">
        <f>M367</f>
        <v>654.04999999999995</v>
      </c>
    </row>
    <row r="365" spans="1:13" ht="32.4" x14ac:dyDescent="0.3">
      <c r="A365" s="11"/>
      <c r="B365" s="11"/>
      <c r="C365" s="11"/>
      <c r="D365" s="18" t="s">
        <v>301</v>
      </c>
      <c r="E365" s="11"/>
      <c r="F365" s="11"/>
      <c r="G365" s="11"/>
      <c r="H365" s="11"/>
      <c r="I365" s="11"/>
      <c r="J365" s="11"/>
      <c r="K365" s="11"/>
      <c r="L365" s="11"/>
      <c r="M365" s="11"/>
    </row>
    <row r="366" spans="1:13" x14ac:dyDescent="0.3">
      <c r="A366" s="11"/>
      <c r="B366" s="11"/>
      <c r="C366" s="11"/>
      <c r="D366" s="30"/>
      <c r="E366" s="10" t="s">
        <v>302</v>
      </c>
      <c r="F366" s="13">
        <v>0</v>
      </c>
      <c r="G366" s="14">
        <v>4</v>
      </c>
      <c r="H366" s="14">
        <v>1.8</v>
      </c>
      <c r="I366" s="14">
        <v>0</v>
      </c>
      <c r="J366" s="12">
        <f>OR(F366&lt;&gt;0,G366&lt;&gt;0,H366&lt;&gt;0,I366&lt;&gt;0)*(F366 + (F366 = 0))*(G366 + (G366 = 0))*(H366 + (H366 = 0))*(I366 + (I366 = 0))</f>
        <v>7.2</v>
      </c>
      <c r="K366" s="11"/>
      <c r="L366" s="11"/>
      <c r="M366" s="11"/>
    </row>
    <row r="367" spans="1:13" x14ac:dyDescent="0.3">
      <c r="A367" s="11"/>
      <c r="B367" s="11"/>
      <c r="C367" s="11"/>
      <c r="D367" s="30"/>
      <c r="E367" s="11"/>
      <c r="F367" s="11"/>
      <c r="G367" s="11"/>
      <c r="H367" s="11"/>
      <c r="I367" s="11"/>
      <c r="J367" s="15" t="s">
        <v>303</v>
      </c>
      <c r="K367" s="16">
        <f>J366*1</f>
        <v>7.2</v>
      </c>
      <c r="L367" s="14">
        <v>90.84</v>
      </c>
      <c r="M367" s="16">
        <f>ROUND(K367*L367,2)</f>
        <v>654.04999999999995</v>
      </c>
    </row>
    <row r="368" spans="1:13" ht="1.05" customHeight="1" x14ac:dyDescent="0.3">
      <c r="A368" s="17"/>
      <c r="B368" s="17"/>
      <c r="C368" s="17"/>
      <c r="D368" s="31"/>
      <c r="E368" s="17"/>
      <c r="F368" s="17"/>
      <c r="G368" s="17"/>
      <c r="H368" s="17"/>
      <c r="I368" s="17"/>
      <c r="J368" s="17"/>
      <c r="K368" s="17"/>
      <c r="L368" s="17"/>
      <c r="M368" s="17"/>
    </row>
    <row r="369" spans="1:13" ht="32.4" x14ac:dyDescent="0.3">
      <c r="A369" s="9" t="s">
        <v>304</v>
      </c>
      <c r="B369" s="10" t="s">
        <v>20</v>
      </c>
      <c r="C369" s="10" t="s">
        <v>21</v>
      </c>
      <c r="D369" s="18" t="s">
        <v>305</v>
      </c>
      <c r="E369" s="11"/>
      <c r="F369" s="11"/>
      <c r="G369" s="11"/>
      <c r="H369" s="11"/>
      <c r="I369" s="11"/>
      <c r="J369" s="11"/>
      <c r="K369" s="12">
        <f>K372</f>
        <v>5.25</v>
      </c>
      <c r="L369" s="12">
        <f>L372</f>
        <v>64.02</v>
      </c>
      <c r="M369" s="12">
        <f>M372</f>
        <v>336.11</v>
      </c>
    </row>
    <row r="370" spans="1:13" ht="86.4" x14ac:dyDescent="0.3">
      <c r="A370" s="11"/>
      <c r="B370" s="11"/>
      <c r="C370" s="11"/>
      <c r="D370" s="18" t="s">
        <v>306</v>
      </c>
      <c r="E370" s="11"/>
      <c r="F370" s="11"/>
      <c r="G370" s="11"/>
      <c r="H370" s="11"/>
      <c r="I370" s="11"/>
      <c r="J370" s="11"/>
      <c r="K370" s="11"/>
      <c r="L370" s="11"/>
      <c r="M370" s="11"/>
    </row>
    <row r="371" spans="1:13" x14ac:dyDescent="0.3">
      <c r="A371" s="11"/>
      <c r="B371" s="11"/>
      <c r="C371" s="11"/>
      <c r="D371" s="30"/>
      <c r="E371" s="10" t="s">
        <v>307</v>
      </c>
      <c r="F371" s="13">
        <v>0</v>
      </c>
      <c r="G371" s="14">
        <v>1.75</v>
      </c>
      <c r="H371" s="14">
        <v>0</v>
      </c>
      <c r="I371" s="14">
        <v>3</v>
      </c>
      <c r="J371" s="12">
        <f>OR(F371&lt;&gt;0,G371&lt;&gt;0,H371&lt;&gt;0,I371&lt;&gt;0)*(F371 + (F371 = 0))*(G371 + (G371 = 0))*(H371 + (H371 = 0))*(I371 + (I371 = 0))</f>
        <v>5.25</v>
      </c>
      <c r="K371" s="11"/>
      <c r="L371" s="11"/>
      <c r="M371" s="11"/>
    </row>
    <row r="372" spans="1:13" x14ac:dyDescent="0.3">
      <c r="A372" s="11"/>
      <c r="B372" s="11"/>
      <c r="C372" s="11"/>
      <c r="D372" s="30"/>
      <c r="E372" s="11"/>
      <c r="F372" s="11"/>
      <c r="G372" s="11"/>
      <c r="H372" s="11"/>
      <c r="I372" s="11"/>
      <c r="J372" s="15" t="s">
        <v>308</v>
      </c>
      <c r="K372" s="16">
        <f>J371</f>
        <v>5.25</v>
      </c>
      <c r="L372" s="14">
        <v>64.02</v>
      </c>
      <c r="M372" s="16">
        <f>ROUND(K372*L372,2)</f>
        <v>336.11</v>
      </c>
    </row>
    <row r="373" spans="1:13" ht="1.05" customHeight="1" x14ac:dyDescent="0.3">
      <c r="A373" s="17"/>
      <c r="B373" s="17"/>
      <c r="C373" s="17"/>
      <c r="D373" s="31"/>
      <c r="E373" s="17"/>
      <c r="F373" s="17"/>
      <c r="G373" s="17"/>
      <c r="H373" s="17"/>
      <c r="I373" s="17"/>
      <c r="J373" s="17"/>
      <c r="K373" s="17"/>
      <c r="L373" s="17"/>
      <c r="M373" s="17"/>
    </row>
    <row r="374" spans="1:13" ht="32.4" x14ac:dyDescent="0.3">
      <c r="A374" s="9" t="s">
        <v>309</v>
      </c>
      <c r="B374" s="10" t="s">
        <v>20</v>
      </c>
      <c r="C374" s="10" t="s">
        <v>21</v>
      </c>
      <c r="D374" s="18" t="s">
        <v>310</v>
      </c>
      <c r="E374" s="11"/>
      <c r="F374" s="11"/>
      <c r="G374" s="11"/>
      <c r="H374" s="11"/>
      <c r="I374" s="11"/>
      <c r="J374" s="11"/>
      <c r="K374" s="12">
        <f>K377</f>
        <v>14</v>
      </c>
      <c r="L374" s="12">
        <f>L377</f>
        <v>112.53</v>
      </c>
      <c r="M374" s="12">
        <f>M377</f>
        <v>1575.42</v>
      </c>
    </row>
    <row r="375" spans="1:13" ht="118.8" x14ac:dyDescent="0.3">
      <c r="A375" s="11"/>
      <c r="B375" s="11"/>
      <c r="C375" s="11"/>
      <c r="D375" s="18" t="s">
        <v>311</v>
      </c>
      <c r="E375" s="11"/>
      <c r="F375" s="11"/>
      <c r="G375" s="11"/>
      <c r="H375" s="11"/>
      <c r="I375" s="11"/>
      <c r="J375" s="11"/>
      <c r="K375" s="11"/>
      <c r="L375" s="11"/>
      <c r="M375" s="11"/>
    </row>
    <row r="376" spans="1:13" x14ac:dyDescent="0.3">
      <c r="A376" s="11"/>
      <c r="B376" s="11"/>
      <c r="C376" s="11"/>
      <c r="D376" s="30"/>
      <c r="E376" s="10" t="s">
        <v>312</v>
      </c>
      <c r="F376" s="13">
        <v>0</v>
      </c>
      <c r="G376" s="14">
        <v>4</v>
      </c>
      <c r="H376" s="14">
        <v>0</v>
      </c>
      <c r="I376" s="14">
        <v>3.5</v>
      </c>
      <c r="J376" s="12">
        <f>OR(F376&lt;&gt;0,G376&lt;&gt;0,H376&lt;&gt;0,I376&lt;&gt;0)*(F376 + (F376 = 0))*(G376 + (G376 = 0))*(H376 + (H376 = 0))*(I376 + (I376 = 0))</f>
        <v>14</v>
      </c>
      <c r="K376" s="11"/>
      <c r="L376" s="11"/>
      <c r="M376" s="11"/>
    </row>
    <row r="377" spans="1:13" x14ac:dyDescent="0.3">
      <c r="A377" s="11"/>
      <c r="B377" s="11"/>
      <c r="C377" s="11"/>
      <c r="D377" s="30"/>
      <c r="E377" s="11"/>
      <c r="F377" s="11"/>
      <c r="G377" s="11"/>
      <c r="H377" s="11"/>
      <c r="I377" s="11"/>
      <c r="J377" s="15" t="s">
        <v>313</v>
      </c>
      <c r="K377" s="16">
        <f>J376</f>
        <v>14</v>
      </c>
      <c r="L377" s="14">
        <v>112.53</v>
      </c>
      <c r="M377" s="16">
        <f>ROUND(K377*L377,2)</f>
        <v>1575.42</v>
      </c>
    </row>
    <row r="378" spans="1:13" ht="1.05" customHeight="1" x14ac:dyDescent="0.3">
      <c r="A378" s="17"/>
      <c r="B378" s="17"/>
      <c r="C378" s="17"/>
      <c r="D378" s="31"/>
      <c r="E378" s="17"/>
      <c r="F378" s="17"/>
      <c r="G378" s="17"/>
      <c r="H378" s="17"/>
      <c r="I378" s="17"/>
      <c r="J378" s="17"/>
      <c r="K378" s="17"/>
      <c r="L378" s="17"/>
      <c r="M378" s="17"/>
    </row>
    <row r="379" spans="1:13" ht="32.4" x14ac:dyDescent="0.3">
      <c r="A379" s="9" t="s">
        <v>314</v>
      </c>
      <c r="B379" s="10" t="s">
        <v>20</v>
      </c>
      <c r="C379" s="10" t="s">
        <v>21</v>
      </c>
      <c r="D379" s="18" t="s">
        <v>315</v>
      </c>
      <c r="E379" s="11"/>
      <c r="F379" s="11"/>
      <c r="G379" s="11"/>
      <c r="H379" s="11"/>
      <c r="I379" s="11"/>
      <c r="J379" s="11"/>
      <c r="K379" s="12">
        <f>K383</f>
        <v>81.849999999999994</v>
      </c>
      <c r="L379" s="12">
        <f>L383</f>
        <v>41.75</v>
      </c>
      <c r="M379" s="12">
        <f>M383</f>
        <v>3417.24</v>
      </c>
    </row>
    <row r="380" spans="1:13" ht="97.2" x14ac:dyDescent="0.3">
      <c r="A380" s="11"/>
      <c r="B380" s="11"/>
      <c r="C380" s="11"/>
      <c r="D380" s="18" t="s">
        <v>316</v>
      </c>
      <c r="E380" s="11"/>
      <c r="F380" s="11"/>
      <c r="G380" s="11"/>
      <c r="H380" s="11"/>
      <c r="I380" s="11"/>
      <c r="J380" s="11"/>
      <c r="K380" s="11"/>
      <c r="L380" s="11"/>
      <c r="M380" s="11"/>
    </row>
    <row r="381" spans="1:13" x14ac:dyDescent="0.3">
      <c r="A381" s="11"/>
      <c r="B381" s="11"/>
      <c r="C381" s="11"/>
      <c r="D381" s="30"/>
      <c r="E381" s="10" t="s">
        <v>317</v>
      </c>
      <c r="F381" s="13">
        <v>2</v>
      </c>
      <c r="G381" s="14">
        <v>12.3</v>
      </c>
      <c r="H381" s="14">
        <v>2.75</v>
      </c>
      <c r="I381" s="14">
        <v>0</v>
      </c>
      <c r="J381" s="12">
        <f>OR(F381&lt;&gt;0,G381&lt;&gt;0,H381&lt;&gt;0,I381&lt;&gt;0)*(F381 + (F381 = 0))*(G381 + (G381 = 0))*(H381 + (H381 = 0))*(I381 + (I381 = 0))</f>
        <v>67.650000000000006</v>
      </c>
      <c r="K381" s="11"/>
      <c r="L381" s="11"/>
      <c r="M381" s="11"/>
    </row>
    <row r="382" spans="1:13" x14ac:dyDescent="0.3">
      <c r="A382" s="11"/>
      <c r="B382" s="11"/>
      <c r="C382" s="11"/>
      <c r="D382" s="30"/>
      <c r="E382" s="10" t="s">
        <v>318</v>
      </c>
      <c r="F382" s="13">
        <v>1</v>
      </c>
      <c r="G382" s="14">
        <v>7.1</v>
      </c>
      <c r="H382" s="14">
        <v>2</v>
      </c>
      <c r="I382" s="14">
        <v>0</v>
      </c>
      <c r="J382" s="12">
        <f>OR(F382&lt;&gt;0,G382&lt;&gt;0,H382&lt;&gt;0,I382&lt;&gt;0)*(F382 + (F382 = 0))*(G382 + (G382 = 0))*(H382 + (H382 = 0))*(I382 + (I382 = 0))</f>
        <v>14.2</v>
      </c>
      <c r="K382" s="11"/>
      <c r="L382" s="11"/>
      <c r="M382" s="11"/>
    </row>
    <row r="383" spans="1:13" x14ac:dyDescent="0.3">
      <c r="A383" s="11"/>
      <c r="B383" s="11"/>
      <c r="C383" s="11"/>
      <c r="D383" s="30"/>
      <c r="E383" s="11"/>
      <c r="F383" s="11"/>
      <c r="G383" s="11"/>
      <c r="H383" s="11"/>
      <c r="I383" s="11"/>
      <c r="J383" s="15" t="s">
        <v>319</v>
      </c>
      <c r="K383" s="16">
        <f>SUM(J381:J382)</f>
        <v>81.849999999999994</v>
      </c>
      <c r="L383" s="14">
        <v>41.75</v>
      </c>
      <c r="M383" s="16">
        <f>ROUND(K383*L383,2)</f>
        <v>3417.24</v>
      </c>
    </row>
    <row r="384" spans="1:13" ht="1.05" customHeight="1" x14ac:dyDescent="0.3">
      <c r="A384" s="17"/>
      <c r="B384" s="17"/>
      <c r="C384" s="17"/>
      <c r="D384" s="31"/>
      <c r="E384" s="17"/>
      <c r="F384" s="17"/>
      <c r="G384" s="17"/>
      <c r="H384" s="17"/>
      <c r="I384" s="17"/>
      <c r="J384" s="17"/>
      <c r="K384" s="17"/>
      <c r="L384" s="17"/>
      <c r="M384" s="17"/>
    </row>
    <row r="385" spans="1:13" ht="32.4" x14ac:dyDescent="0.3">
      <c r="A385" s="9" t="s">
        <v>320</v>
      </c>
      <c r="B385" s="10" t="s">
        <v>20</v>
      </c>
      <c r="C385" s="10" t="s">
        <v>21</v>
      </c>
      <c r="D385" s="18" t="s">
        <v>321</v>
      </c>
      <c r="E385" s="11"/>
      <c r="F385" s="11"/>
      <c r="G385" s="11"/>
      <c r="H385" s="11"/>
      <c r="I385" s="11"/>
      <c r="J385" s="11"/>
      <c r="K385" s="12">
        <f>K388</f>
        <v>5.76</v>
      </c>
      <c r="L385" s="12">
        <f>L388</f>
        <v>47.02</v>
      </c>
      <c r="M385" s="12">
        <f>M388</f>
        <v>270.83999999999997</v>
      </c>
    </row>
    <row r="386" spans="1:13" ht="97.2" x14ac:dyDescent="0.3">
      <c r="A386" s="11"/>
      <c r="B386" s="11"/>
      <c r="C386" s="11"/>
      <c r="D386" s="18" t="s">
        <v>322</v>
      </c>
      <c r="E386" s="11"/>
      <c r="F386" s="11"/>
      <c r="G386" s="11"/>
      <c r="H386" s="11"/>
      <c r="I386" s="11"/>
      <c r="J386" s="11"/>
      <c r="K386" s="11"/>
      <c r="L386" s="11"/>
      <c r="M386" s="11"/>
    </row>
    <row r="387" spans="1:13" x14ac:dyDescent="0.3">
      <c r="A387" s="11"/>
      <c r="B387" s="11"/>
      <c r="C387" s="11"/>
      <c r="D387" s="30"/>
      <c r="E387" s="10" t="s">
        <v>307</v>
      </c>
      <c r="F387" s="13">
        <v>0</v>
      </c>
      <c r="G387" s="14">
        <v>2.4</v>
      </c>
      <c r="H387" s="14">
        <v>0</v>
      </c>
      <c r="I387" s="14">
        <v>2.4</v>
      </c>
      <c r="J387" s="12">
        <f>OR(F387&lt;&gt;0,G387&lt;&gt;0,H387&lt;&gt;0,I387&lt;&gt;0)*(F387 + (F387 = 0))*(G387 + (G387 = 0))*(H387 + (H387 = 0))*(I387 + (I387 = 0))</f>
        <v>5.76</v>
      </c>
      <c r="K387" s="11"/>
      <c r="L387" s="11"/>
      <c r="M387" s="11"/>
    </row>
    <row r="388" spans="1:13" x14ac:dyDescent="0.3">
      <c r="A388" s="11"/>
      <c r="B388" s="11"/>
      <c r="C388" s="11"/>
      <c r="D388" s="30"/>
      <c r="E388" s="11"/>
      <c r="F388" s="11"/>
      <c r="G388" s="11"/>
      <c r="H388" s="11"/>
      <c r="I388" s="11"/>
      <c r="J388" s="15" t="s">
        <v>323</v>
      </c>
      <c r="K388" s="16">
        <f>J387</f>
        <v>5.76</v>
      </c>
      <c r="L388" s="14">
        <v>47.02</v>
      </c>
      <c r="M388" s="16">
        <f>ROUND(K388*L388,2)</f>
        <v>270.83999999999997</v>
      </c>
    </row>
    <row r="389" spans="1:13" ht="1.05" customHeight="1" x14ac:dyDescent="0.3">
      <c r="A389" s="17"/>
      <c r="B389" s="17"/>
      <c r="C389" s="17"/>
      <c r="D389" s="31"/>
      <c r="E389" s="17"/>
      <c r="F389" s="17"/>
      <c r="G389" s="17"/>
      <c r="H389" s="17"/>
      <c r="I389" s="17"/>
      <c r="J389" s="17"/>
      <c r="K389" s="17"/>
      <c r="L389" s="17"/>
      <c r="M389" s="17"/>
    </row>
    <row r="390" spans="1:13" ht="32.4" x14ac:dyDescent="0.3">
      <c r="A390" s="9" t="s">
        <v>324</v>
      </c>
      <c r="B390" s="10" t="s">
        <v>20</v>
      </c>
      <c r="C390" s="10" t="s">
        <v>21</v>
      </c>
      <c r="D390" s="18" t="s">
        <v>325</v>
      </c>
      <c r="E390" s="11"/>
      <c r="F390" s="11"/>
      <c r="G390" s="11"/>
      <c r="H390" s="11"/>
      <c r="I390" s="11"/>
      <c r="J390" s="11"/>
      <c r="K390" s="12">
        <f>K393</f>
        <v>14.95</v>
      </c>
      <c r="L390" s="12">
        <f>L393</f>
        <v>63.56</v>
      </c>
      <c r="M390" s="12">
        <f>M393</f>
        <v>950.22</v>
      </c>
    </row>
    <row r="391" spans="1:13" ht="108" x14ac:dyDescent="0.3">
      <c r="A391" s="11"/>
      <c r="B391" s="11"/>
      <c r="C391" s="11"/>
      <c r="D391" s="18" t="s">
        <v>326</v>
      </c>
      <c r="E391" s="11"/>
      <c r="F391" s="11"/>
      <c r="G391" s="11"/>
      <c r="H391" s="11"/>
      <c r="I391" s="11"/>
      <c r="J391" s="11"/>
      <c r="K391" s="11"/>
      <c r="L391" s="11"/>
      <c r="M391" s="11"/>
    </row>
    <row r="392" spans="1:13" x14ac:dyDescent="0.3">
      <c r="A392" s="11"/>
      <c r="B392" s="11"/>
      <c r="C392" s="11"/>
      <c r="D392" s="30"/>
      <c r="E392" s="10" t="s">
        <v>327</v>
      </c>
      <c r="F392" s="13">
        <v>1</v>
      </c>
      <c r="G392" s="14">
        <v>7.12</v>
      </c>
      <c r="H392" s="14">
        <v>0</v>
      </c>
      <c r="I392" s="14">
        <v>2.1</v>
      </c>
      <c r="J392" s="12">
        <f>OR(F392&lt;&gt;0,G392&lt;&gt;0,H392&lt;&gt;0,I392&lt;&gt;0)*(F392 + (F392 = 0))*(G392 + (G392 = 0))*(H392 + (H392 = 0))*(I392 + (I392 = 0))</f>
        <v>14.95</v>
      </c>
      <c r="K392" s="11"/>
      <c r="L392" s="11"/>
      <c r="M392" s="11"/>
    </row>
    <row r="393" spans="1:13" x14ac:dyDescent="0.3">
      <c r="A393" s="11"/>
      <c r="B393" s="11"/>
      <c r="C393" s="11"/>
      <c r="D393" s="30"/>
      <c r="E393" s="11"/>
      <c r="F393" s="11"/>
      <c r="G393" s="11"/>
      <c r="H393" s="11"/>
      <c r="I393" s="11"/>
      <c r="J393" s="15" t="s">
        <v>328</v>
      </c>
      <c r="K393" s="16">
        <f>J392</f>
        <v>14.95</v>
      </c>
      <c r="L393" s="14">
        <v>63.56</v>
      </c>
      <c r="M393" s="16">
        <f>ROUND(K393*L393,2)</f>
        <v>950.22</v>
      </c>
    </row>
    <row r="394" spans="1:13" ht="1.05" customHeight="1" x14ac:dyDescent="0.3">
      <c r="A394" s="17"/>
      <c r="B394" s="17"/>
      <c r="C394" s="17"/>
      <c r="D394" s="31"/>
      <c r="E394" s="17"/>
      <c r="F394" s="17"/>
      <c r="G394" s="17"/>
      <c r="H394" s="17"/>
      <c r="I394" s="17"/>
      <c r="J394" s="17"/>
      <c r="K394" s="17"/>
      <c r="L394" s="17"/>
      <c r="M394" s="17"/>
    </row>
    <row r="395" spans="1:13" ht="21.6" x14ac:dyDescent="0.3">
      <c r="A395" s="9" t="s">
        <v>329</v>
      </c>
      <c r="B395" s="10" t="s">
        <v>20</v>
      </c>
      <c r="C395" s="10" t="s">
        <v>91</v>
      </c>
      <c r="D395" s="18" t="s">
        <v>330</v>
      </c>
      <c r="E395" s="11"/>
      <c r="F395" s="11"/>
      <c r="G395" s="11"/>
      <c r="H395" s="11"/>
      <c r="I395" s="11"/>
      <c r="J395" s="11"/>
      <c r="K395" s="12">
        <f>K398</f>
        <v>4</v>
      </c>
      <c r="L395" s="12">
        <f>L398</f>
        <v>102.94</v>
      </c>
      <c r="M395" s="12">
        <f>M398</f>
        <v>411.76</v>
      </c>
    </row>
    <row r="396" spans="1:13" ht="75.599999999999994" x14ac:dyDescent="0.3">
      <c r="A396" s="11"/>
      <c r="B396" s="11"/>
      <c r="C396" s="11"/>
      <c r="D396" s="18" t="s">
        <v>331</v>
      </c>
      <c r="E396" s="11"/>
      <c r="F396" s="11"/>
      <c r="G396" s="11"/>
      <c r="H396" s="11"/>
      <c r="I396" s="11"/>
      <c r="J396" s="11"/>
      <c r="K396" s="11"/>
      <c r="L396" s="11"/>
      <c r="M396" s="11"/>
    </row>
    <row r="397" spans="1:13" x14ac:dyDescent="0.3">
      <c r="A397" s="11"/>
      <c r="B397" s="11"/>
      <c r="C397" s="11"/>
      <c r="D397" s="30"/>
      <c r="E397" s="10" t="s">
        <v>332</v>
      </c>
      <c r="F397" s="13">
        <v>2</v>
      </c>
      <c r="G397" s="14">
        <v>2</v>
      </c>
      <c r="H397" s="14">
        <v>0</v>
      </c>
      <c r="I397" s="14">
        <v>0</v>
      </c>
      <c r="J397" s="12">
        <f>OR(F397&lt;&gt;0,G397&lt;&gt;0,H397&lt;&gt;0,I397&lt;&gt;0)*(F397 + (F397 = 0))*(G397 + (G397 = 0))*(H397 + (H397 = 0))*(I397 + (I397 = 0))</f>
        <v>4</v>
      </c>
      <c r="K397" s="11"/>
      <c r="L397" s="11"/>
      <c r="M397" s="11"/>
    </row>
    <row r="398" spans="1:13" x14ac:dyDescent="0.3">
      <c r="A398" s="11"/>
      <c r="B398" s="11"/>
      <c r="C398" s="11"/>
      <c r="D398" s="30"/>
      <c r="E398" s="11"/>
      <c r="F398" s="11"/>
      <c r="G398" s="11"/>
      <c r="H398" s="11"/>
      <c r="I398" s="11"/>
      <c r="J398" s="15" t="s">
        <v>333</v>
      </c>
      <c r="K398" s="16">
        <f>J397</f>
        <v>4</v>
      </c>
      <c r="L398" s="14">
        <v>102.94</v>
      </c>
      <c r="M398" s="16">
        <f>ROUND(K398*L398,2)</f>
        <v>411.76</v>
      </c>
    </row>
    <row r="399" spans="1:13" ht="1.05" customHeight="1" x14ac:dyDescent="0.3">
      <c r="A399" s="17"/>
      <c r="B399" s="17"/>
      <c r="C399" s="17"/>
      <c r="D399" s="31"/>
      <c r="E399" s="17"/>
      <c r="F399" s="17"/>
      <c r="G399" s="17"/>
      <c r="H399" s="17"/>
      <c r="I399" s="17"/>
      <c r="J399" s="17"/>
      <c r="K399" s="17"/>
      <c r="L399" s="17"/>
      <c r="M399" s="17"/>
    </row>
    <row r="400" spans="1:13" ht="43.2" x14ac:dyDescent="0.3">
      <c r="A400" s="9" t="s">
        <v>334</v>
      </c>
      <c r="B400" s="10" t="s">
        <v>20</v>
      </c>
      <c r="C400" s="10" t="s">
        <v>91</v>
      </c>
      <c r="D400" s="18" t="s">
        <v>335</v>
      </c>
      <c r="E400" s="11"/>
      <c r="F400" s="11"/>
      <c r="G400" s="11"/>
      <c r="H400" s="11"/>
      <c r="I400" s="11"/>
      <c r="J400" s="11"/>
      <c r="K400" s="12">
        <f>K405</f>
        <v>10.199999999999999</v>
      </c>
      <c r="L400" s="12">
        <f>L405</f>
        <v>77.680000000000007</v>
      </c>
      <c r="M400" s="12">
        <f>M405</f>
        <v>792.34</v>
      </c>
    </row>
    <row r="401" spans="1:13" ht="97.2" x14ac:dyDescent="0.3">
      <c r="A401" s="11"/>
      <c r="B401" s="11"/>
      <c r="C401" s="11"/>
      <c r="D401" s="18" t="s">
        <v>336</v>
      </c>
      <c r="E401" s="11"/>
      <c r="F401" s="11"/>
      <c r="G401" s="11"/>
      <c r="H401" s="11"/>
      <c r="I401" s="11"/>
      <c r="J401" s="11"/>
      <c r="K401" s="11"/>
      <c r="L401" s="11"/>
      <c r="M401" s="11"/>
    </row>
    <row r="402" spans="1:13" x14ac:dyDescent="0.3">
      <c r="A402" s="11"/>
      <c r="B402" s="11"/>
      <c r="C402" s="11"/>
      <c r="D402" s="30"/>
      <c r="E402" s="10" t="s">
        <v>337</v>
      </c>
      <c r="F402" s="13">
        <v>2</v>
      </c>
      <c r="G402" s="14">
        <v>1.3</v>
      </c>
      <c r="H402" s="14">
        <v>0</v>
      </c>
      <c r="I402" s="14">
        <v>0</v>
      </c>
      <c r="J402" s="12">
        <f>OR(F402&lt;&gt;0,G402&lt;&gt;0,H402&lt;&gt;0,I402&lt;&gt;0)*(F402 + (F402 = 0))*(G402 + (G402 = 0))*(H402 + (H402 = 0))*(I402 + (I402 = 0))</f>
        <v>2.6</v>
      </c>
      <c r="K402" s="11"/>
      <c r="L402" s="11"/>
      <c r="M402" s="11"/>
    </row>
    <row r="403" spans="1:13" x14ac:dyDescent="0.3">
      <c r="A403" s="11"/>
      <c r="B403" s="11"/>
      <c r="C403" s="11"/>
      <c r="D403" s="30"/>
      <c r="E403" s="10" t="s">
        <v>17</v>
      </c>
      <c r="F403" s="13">
        <v>2</v>
      </c>
      <c r="G403" s="14">
        <v>1.8</v>
      </c>
      <c r="H403" s="14">
        <v>0</v>
      </c>
      <c r="I403" s="14">
        <v>0</v>
      </c>
      <c r="J403" s="12">
        <f>OR(F403&lt;&gt;0,G403&lt;&gt;0,H403&lt;&gt;0,I403&lt;&gt;0)*(F403 + (F403 = 0))*(G403 + (G403 = 0))*(H403 + (H403 = 0))*(I403 + (I403 = 0))</f>
        <v>3.6</v>
      </c>
      <c r="K403" s="11"/>
      <c r="L403" s="11"/>
      <c r="M403" s="11"/>
    </row>
    <row r="404" spans="1:13" x14ac:dyDescent="0.3">
      <c r="A404" s="11"/>
      <c r="B404" s="11"/>
      <c r="C404" s="11"/>
      <c r="D404" s="30"/>
      <c r="E404" s="10" t="s">
        <v>338</v>
      </c>
      <c r="F404" s="13">
        <v>2</v>
      </c>
      <c r="G404" s="14">
        <v>2</v>
      </c>
      <c r="H404" s="14">
        <v>0</v>
      </c>
      <c r="I404" s="14">
        <v>0</v>
      </c>
      <c r="J404" s="12">
        <f>OR(F404&lt;&gt;0,G404&lt;&gt;0,H404&lt;&gt;0,I404&lt;&gt;0)*(F404 + (F404 = 0))*(G404 + (G404 = 0))*(H404 + (H404 = 0))*(I404 + (I404 = 0))</f>
        <v>4</v>
      </c>
      <c r="K404" s="11"/>
      <c r="L404" s="11"/>
      <c r="M404" s="11"/>
    </row>
    <row r="405" spans="1:13" x14ac:dyDescent="0.3">
      <c r="A405" s="11"/>
      <c r="B405" s="11"/>
      <c r="C405" s="11"/>
      <c r="D405" s="30"/>
      <c r="E405" s="11"/>
      <c r="F405" s="11"/>
      <c r="G405" s="11"/>
      <c r="H405" s="11"/>
      <c r="I405" s="11"/>
      <c r="J405" s="15" t="s">
        <v>339</v>
      </c>
      <c r="K405" s="16">
        <f>SUM(J402:J404)</f>
        <v>10.199999999999999</v>
      </c>
      <c r="L405" s="14">
        <v>77.680000000000007</v>
      </c>
      <c r="M405" s="16">
        <f>ROUND(K405*L405,2)</f>
        <v>792.34</v>
      </c>
    </row>
    <row r="406" spans="1:13" ht="1.05" customHeight="1" x14ac:dyDescent="0.3">
      <c r="A406" s="17"/>
      <c r="B406" s="17"/>
      <c r="C406" s="17"/>
      <c r="D406" s="31"/>
      <c r="E406" s="17"/>
      <c r="F406" s="17"/>
      <c r="G406" s="17"/>
      <c r="H406" s="17"/>
      <c r="I406" s="17"/>
      <c r="J406" s="17"/>
      <c r="K406" s="17"/>
      <c r="L406" s="17"/>
      <c r="M406" s="17"/>
    </row>
    <row r="407" spans="1:13" ht="32.4" x14ac:dyDescent="0.3">
      <c r="A407" s="9" t="s">
        <v>340</v>
      </c>
      <c r="B407" s="10" t="s">
        <v>20</v>
      </c>
      <c r="C407" s="10" t="s">
        <v>91</v>
      </c>
      <c r="D407" s="18" t="s">
        <v>341</v>
      </c>
      <c r="E407" s="11"/>
      <c r="F407" s="11"/>
      <c r="G407" s="11"/>
      <c r="H407" s="11"/>
      <c r="I407" s="11"/>
      <c r="J407" s="11"/>
      <c r="K407" s="12">
        <f>K412</f>
        <v>10.199999999999999</v>
      </c>
      <c r="L407" s="12">
        <f>L412</f>
        <v>78.48</v>
      </c>
      <c r="M407" s="12">
        <f>M412</f>
        <v>800.5</v>
      </c>
    </row>
    <row r="408" spans="1:13" ht="43.2" x14ac:dyDescent="0.3">
      <c r="A408" s="11"/>
      <c r="B408" s="11"/>
      <c r="C408" s="11"/>
      <c r="D408" s="18" t="s">
        <v>342</v>
      </c>
      <c r="E408" s="11"/>
      <c r="F408" s="11"/>
      <c r="G408" s="11"/>
      <c r="H408" s="11"/>
      <c r="I408" s="11"/>
      <c r="J408" s="11"/>
      <c r="K408" s="11"/>
      <c r="L408" s="11"/>
      <c r="M408" s="11"/>
    </row>
    <row r="409" spans="1:13" x14ac:dyDescent="0.3">
      <c r="A409" s="11"/>
      <c r="B409" s="11"/>
      <c r="C409" s="11"/>
      <c r="D409" s="30"/>
      <c r="E409" s="10" t="s">
        <v>337</v>
      </c>
      <c r="F409" s="13">
        <v>2</v>
      </c>
      <c r="G409" s="14">
        <v>1.3</v>
      </c>
      <c r="H409" s="14">
        <v>0</v>
      </c>
      <c r="I409" s="14">
        <v>0</v>
      </c>
      <c r="J409" s="12">
        <f>OR(F409&lt;&gt;0,G409&lt;&gt;0,H409&lt;&gt;0,I409&lt;&gt;0)*(F409 + (F409 = 0))*(G409 + (G409 = 0))*(H409 + (H409 = 0))*(I409 + (I409 = 0))</f>
        <v>2.6</v>
      </c>
      <c r="K409" s="11"/>
      <c r="L409" s="11"/>
      <c r="M409" s="11"/>
    </row>
    <row r="410" spans="1:13" x14ac:dyDescent="0.3">
      <c r="A410" s="11"/>
      <c r="B410" s="11"/>
      <c r="C410" s="11"/>
      <c r="D410" s="30"/>
      <c r="E410" s="10" t="s">
        <v>17</v>
      </c>
      <c r="F410" s="13">
        <v>2</v>
      </c>
      <c r="G410" s="14">
        <v>1.8</v>
      </c>
      <c r="H410" s="14">
        <v>0</v>
      </c>
      <c r="I410" s="14">
        <v>0</v>
      </c>
      <c r="J410" s="12">
        <f>OR(F410&lt;&gt;0,G410&lt;&gt;0,H410&lt;&gt;0,I410&lt;&gt;0)*(F410 + (F410 = 0))*(G410 + (G410 = 0))*(H410 + (H410 = 0))*(I410 + (I410 = 0))</f>
        <v>3.6</v>
      </c>
      <c r="K410" s="11"/>
      <c r="L410" s="11"/>
      <c r="M410" s="11"/>
    </row>
    <row r="411" spans="1:13" x14ac:dyDescent="0.3">
      <c r="A411" s="11"/>
      <c r="B411" s="11"/>
      <c r="C411" s="11"/>
      <c r="D411" s="30"/>
      <c r="E411" s="10" t="s">
        <v>338</v>
      </c>
      <c r="F411" s="13">
        <v>2</v>
      </c>
      <c r="G411" s="14">
        <v>2</v>
      </c>
      <c r="H411" s="14">
        <v>0</v>
      </c>
      <c r="I411" s="14">
        <v>0</v>
      </c>
      <c r="J411" s="12">
        <f>OR(F411&lt;&gt;0,G411&lt;&gt;0,H411&lt;&gt;0,I411&lt;&gt;0)*(F411 + (F411 = 0))*(G411 + (G411 = 0))*(H411 + (H411 = 0))*(I411 + (I411 = 0))</f>
        <v>4</v>
      </c>
      <c r="K411" s="11"/>
      <c r="L411" s="11"/>
      <c r="M411" s="11"/>
    </row>
    <row r="412" spans="1:13" x14ac:dyDescent="0.3">
      <c r="A412" s="11"/>
      <c r="B412" s="11"/>
      <c r="C412" s="11"/>
      <c r="D412" s="30"/>
      <c r="E412" s="11"/>
      <c r="F412" s="11"/>
      <c r="G412" s="11"/>
      <c r="H412" s="11"/>
      <c r="I412" s="11"/>
      <c r="J412" s="15" t="s">
        <v>343</v>
      </c>
      <c r="K412" s="16">
        <f>SUM(J409:J411)</f>
        <v>10.199999999999999</v>
      </c>
      <c r="L412" s="14">
        <v>78.48</v>
      </c>
      <c r="M412" s="16">
        <f>ROUND(K412*L412,2)</f>
        <v>800.5</v>
      </c>
    </row>
    <row r="413" spans="1:13" ht="1.05" customHeight="1" x14ac:dyDescent="0.3">
      <c r="A413" s="17"/>
      <c r="B413" s="17"/>
      <c r="C413" s="17"/>
      <c r="D413" s="31"/>
      <c r="E413" s="17"/>
      <c r="F413" s="17"/>
      <c r="G413" s="17"/>
      <c r="H413" s="17"/>
      <c r="I413" s="17"/>
      <c r="J413" s="17"/>
      <c r="K413" s="17"/>
      <c r="L413" s="17"/>
      <c r="M413" s="17"/>
    </row>
    <row r="414" spans="1:13" ht="21.6" x14ac:dyDescent="0.3">
      <c r="A414" s="9" t="s">
        <v>344</v>
      </c>
      <c r="B414" s="10" t="s">
        <v>20</v>
      </c>
      <c r="C414" s="10" t="s">
        <v>81</v>
      </c>
      <c r="D414" s="18" t="s">
        <v>345</v>
      </c>
      <c r="E414" s="11"/>
      <c r="F414" s="11"/>
      <c r="G414" s="11"/>
      <c r="H414" s="11"/>
      <c r="I414" s="11"/>
      <c r="J414" s="11"/>
      <c r="K414" s="12">
        <f>K419</f>
        <v>0.38</v>
      </c>
      <c r="L414" s="12">
        <f>L419</f>
        <v>937.68</v>
      </c>
      <c r="M414" s="12">
        <f>M419</f>
        <v>356.32</v>
      </c>
    </row>
    <row r="415" spans="1:13" ht="43.2" x14ac:dyDescent="0.3">
      <c r="A415" s="11"/>
      <c r="B415" s="11"/>
      <c r="C415" s="11"/>
      <c r="D415" s="18" t="s">
        <v>346</v>
      </c>
      <c r="E415" s="11"/>
      <c r="F415" s="11"/>
      <c r="G415" s="11"/>
      <c r="H415" s="11"/>
      <c r="I415" s="11"/>
      <c r="J415" s="11"/>
      <c r="K415" s="11"/>
      <c r="L415" s="11"/>
      <c r="M415" s="11"/>
    </row>
    <row r="416" spans="1:13" x14ac:dyDescent="0.3">
      <c r="A416" s="11"/>
      <c r="B416" s="11"/>
      <c r="C416" s="11"/>
      <c r="D416" s="30"/>
      <c r="E416" s="10" t="s">
        <v>347</v>
      </c>
      <c r="F416" s="13">
        <v>13</v>
      </c>
      <c r="G416" s="14">
        <v>0.15</v>
      </c>
      <c r="H416" s="14">
        <v>0.15</v>
      </c>
      <c r="I416" s="14">
        <v>0.15</v>
      </c>
      <c r="J416" s="12">
        <f>OR(F416&lt;&gt;0,G416&lt;&gt;0,H416&lt;&gt;0,I416&lt;&gt;0)*(F416 + (F416 = 0))*(G416 + (G416 = 0))*(H416 + (H416 = 0))*(I416 + (I416 = 0))</f>
        <v>0.04</v>
      </c>
      <c r="K416" s="11"/>
      <c r="L416" s="11"/>
      <c r="M416" s="11"/>
    </row>
    <row r="417" spans="1:13" x14ac:dyDescent="0.3">
      <c r="A417" s="11"/>
      <c r="B417" s="11"/>
      <c r="C417" s="11"/>
      <c r="D417" s="30"/>
      <c r="E417" s="10" t="s">
        <v>17</v>
      </c>
      <c r="F417" s="13">
        <v>13</v>
      </c>
      <c r="G417" s="14">
        <v>0.15</v>
      </c>
      <c r="H417" s="14">
        <v>0.15</v>
      </c>
      <c r="I417" s="14">
        <v>0.15</v>
      </c>
      <c r="J417" s="12">
        <f>OR(F417&lt;&gt;0,G417&lt;&gt;0,H417&lt;&gt;0,I417&lt;&gt;0)*(F417 + (F417 = 0))*(G417 + (G417 = 0))*(H417 + (H417 = 0))*(I417 + (I417 = 0))</f>
        <v>0.04</v>
      </c>
      <c r="K417" s="11"/>
      <c r="L417" s="11"/>
      <c r="M417" s="11"/>
    </row>
    <row r="418" spans="1:13" x14ac:dyDescent="0.3">
      <c r="A418" s="11"/>
      <c r="B418" s="11"/>
      <c r="C418" s="11"/>
      <c r="D418" s="30"/>
      <c r="E418" s="10" t="s">
        <v>47</v>
      </c>
      <c r="F418" s="13">
        <v>0.3</v>
      </c>
      <c r="G418" s="14">
        <v>0</v>
      </c>
      <c r="H418" s="14">
        <v>0</v>
      </c>
      <c r="I418" s="14">
        <v>0</v>
      </c>
      <c r="J418" s="12">
        <f>OR(F418&lt;&gt;0,G418&lt;&gt;0,H418&lt;&gt;0,I418&lt;&gt;0)*(F418 + (F418 = 0))*(G418 + (G418 = 0))*(H418 + (H418 = 0))*(I418 + (I418 = 0))</f>
        <v>0.3</v>
      </c>
      <c r="K418" s="11"/>
      <c r="L418" s="11"/>
      <c r="M418" s="11"/>
    </row>
    <row r="419" spans="1:13" x14ac:dyDescent="0.3">
      <c r="A419" s="11"/>
      <c r="B419" s="11"/>
      <c r="C419" s="11"/>
      <c r="D419" s="30"/>
      <c r="E419" s="11"/>
      <c r="F419" s="11"/>
      <c r="G419" s="11"/>
      <c r="H419" s="11"/>
      <c r="I419" s="11"/>
      <c r="J419" s="15" t="s">
        <v>348</v>
      </c>
      <c r="K419" s="16">
        <f>SUM(J416:J418)</f>
        <v>0.38</v>
      </c>
      <c r="L419" s="14">
        <v>937.68</v>
      </c>
      <c r="M419" s="16">
        <f>ROUND(K419*L419,2)</f>
        <v>356.32</v>
      </c>
    </row>
    <row r="420" spans="1:13" ht="1.05" customHeight="1" x14ac:dyDescent="0.3">
      <c r="A420" s="17"/>
      <c r="B420" s="17"/>
      <c r="C420" s="17"/>
      <c r="D420" s="31"/>
      <c r="E420" s="17"/>
      <c r="F420" s="17"/>
      <c r="G420" s="17"/>
      <c r="H420" s="17"/>
      <c r="I420" s="17"/>
      <c r="J420" s="17"/>
      <c r="K420" s="17"/>
      <c r="L420" s="17"/>
      <c r="M420" s="17"/>
    </row>
    <row r="421" spans="1:13" x14ac:dyDescent="0.3">
      <c r="A421" s="9" t="s">
        <v>349</v>
      </c>
      <c r="B421" s="10" t="s">
        <v>20</v>
      </c>
      <c r="C421" s="10" t="s">
        <v>143</v>
      </c>
      <c r="D421" s="18" t="s">
        <v>350</v>
      </c>
      <c r="E421" s="11"/>
      <c r="F421" s="11"/>
      <c r="G421" s="11"/>
      <c r="H421" s="11"/>
      <c r="I421" s="11"/>
      <c r="J421" s="11"/>
      <c r="K421" s="12">
        <f>K427</f>
        <v>0.21</v>
      </c>
      <c r="L421" s="12">
        <f>L427</f>
        <v>1745.5</v>
      </c>
      <c r="M421" s="12">
        <f>M427</f>
        <v>366.56</v>
      </c>
    </row>
    <row r="422" spans="1:13" ht="248.4" x14ac:dyDescent="0.3">
      <c r="A422" s="11"/>
      <c r="B422" s="11"/>
      <c r="C422" s="11"/>
      <c r="D422" s="18" t="s">
        <v>351</v>
      </c>
      <c r="E422" s="11"/>
      <c r="F422" s="11"/>
      <c r="G422" s="11"/>
      <c r="H422" s="11"/>
      <c r="I422" s="11"/>
      <c r="J422" s="11"/>
      <c r="K422" s="11"/>
      <c r="L422" s="11"/>
      <c r="M422" s="11"/>
    </row>
    <row r="423" spans="1:13" x14ac:dyDescent="0.3">
      <c r="A423" s="11"/>
      <c r="B423" s="11"/>
      <c r="C423" s="11"/>
      <c r="D423" s="30"/>
      <c r="E423" s="10" t="s">
        <v>352</v>
      </c>
      <c r="F423" s="13">
        <v>4</v>
      </c>
      <c r="G423" s="14">
        <v>0.2</v>
      </c>
      <c r="H423" s="14">
        <v>0.2</v>
      </c>
      <c r="I423" s="14">
        <v>0.2</v>
      </c>
      <c r="J423" s="12">
        <f>OR(F423&lt;&gt;0,G423&lt;&gt;0,H423&lt;&gt;0,I423&lt;&gt;0)*(F423 + (F423 = 0))*(G423 + (G423 = 0))*(H423 + (H423 = 0))*(I423 + (I423 = 0))</f>
        <v>0.03</v>
      </c>
      <c r="K423" s="11"/>
      <c r="L423" s="11"/>
      <c r="M423" s="11"/>
    </row>
    <row r="424" spans="1:13" x14ac:dyDescent="0.3">
      <c r="A424" s="11"/>
      <c r="B424" s="11"/>
      <c r="C424" s="11"/>
      <c r="D424" s="30"/>
      <c r="E424" s="10" t="s">
        <v>353</v>
      </c>
      <c r="F424" s="13">
        <v>13</v>
      </c>
      <c r="G424" s="14">
        <v>0.15</v>
      </c>
      <c r="H424" s="14">
        <v>0.15</v>
      </c>
      <c r="I424" s="14">
        <v>0.15</v>
      </c>
      <c r="J424" s="12">
        <f>OR(F424&lt;&gt;0,G424&lt;&gt;0,H424&lt;&gt;0,I424&lt;&gt;0)*(F424 + (F424 = 0))*(G424 + (G424 = 0))*(H424 + (H424 = 0))*(I424 + (I424 = 0))</f>
        <v>0.04</v>
      </c>
      <c r="K424" s="11"/>
      <c r="L424" s="11"/>
      <c r="M424" s="11"/>
    </row>
    <row r="425" spans="1:13" x14ac:dyDescent="0.3">
      <c r="A425" s="11"/>
      <c r="B425" s="11"/>
      <c r="C425" s="11"/>
      <c r="D425" s="30"/>
      <c r="E425" s="10" t="s">
        <v>17</v>
      </c>
      <c r="F425" s="13">
        <v>13</v>
      </c>
      <c r="G425" s="14">
        <v>0.15</v>
      </c>
      <c r="H425" s="14">
        <v>0.15</v>
      </c>
      <c r="I425" s="14">
        <v>0.15</v>
      </c>
      <c r="J425" s="12">
        <f>OR(F425&lt;&gt;0,G425&lt;&gt;0,H425&lt;&gt;0,I425&lt;&gt;0)*(F425 + (F425 = 0))*(G425 + (G425 = 0))*(H425 + (H425 = 0))*(I425 + (I425 = 0))</f>
        <v>0.04</v>
      </c>
      <c r="K425" s="11"/>
      <c r="L425" s="11"/>
      <c r="M425" s="11"/>
    </row>
    <row r="426" spans="1:13" x14ac:dyDescent="0.3">
      <c r="A426" s="11"/>
      <c r="B426" s="11"/>
      <c r="C426" s="11"/>
      <c r="D426" s="30"/>
      <c r="E426" s="10" t="s">
        <v>47</v>
      </c>
      <c r="F426" s="13">
        <v>0.1</v>
      </c>
      <c r="G426" s="14">
        <v>0</v>
      </c>
      <c r="H426" s="14">
        <v>0</v>
      </c>
      <c r="I426" s="14">
        <v>0</v>
      </c>
      <c r="J426" s="12">
        <f>OR(F426&lt;&gt;0,G426&lt;&gt;0,H426&lt;&gt;0,I426&lt;&gt;0)*(F426 + (F426 = 0))*(G426 + (G426 = 0))*(H426 + (H426 = 0))*(I426 + (I426 = 0))</f>
        <v>0.1</v>
      </c>
      <c r="K426" s="11"/>
      <c r="L426" s="11"/>
      <c r="M426" s="11"/>
    </row>
    <row r="427" spans="1:13" x14ac:dyDescent="0.3">
      <c r="A427" s="11"/>
      <c r="B427" s="11"/>
      <c r="C427" s="11"/>
      <c r="D427" s="30"/>
      <c r="E427" s="11"/>
      <c r="F427" s="11"/>
      <c r="G427" s="11"/>
      <c r="H427" s="11"/>
      <c r="I427" s="11"/>
      <c r="J427" s="15" t="s">
        <v>354</v>
      </c>
      <c r="K427" s="16">
        <f>SUM(J423:J426)</f>
        <v>0.21</v>
      </c>
      <c r="L427" s="14">
        <v>1745.5</v>
      </c>
      <c r="M427" s="16">
        <f>ROUND(K427*L427,2)</f>
        <v>366.56</v>
      </c>
    </row>
    <row r="428" spans="1:13" ht="1.05" customHeight="1" x14ac:dyDescent="0.3">
      <c r="A428" s="17"/>
      <c r="B428" s="17"/>
      <c r="C428" s="17"/>
      <c r="D428" s="31"/>
      <c r="E428" s="17"/>
      <c r="F428" s="17"/>
      <c r="G428" s="17"/>
      <c r="H428" s="17"/>
      <c r="I428" s="17"/>
      <c r="J428" s="17"/>
      <c r="K428" s="17"/>
      <c r="L428" s="17"/>
      <c r="M428" s="17"/>
    </row>
    <row r="429" spans="1:13" x14ac:dyDescent="0.3">
      <c r="A429" s="11"/>
      <c r="B429" s="11"/>
      <c r="C429" s="11"/>
      <c r="D429" s="30"/>
      <c r="E429" s="11"/>
      <c r="F429" s="11"/>
      <c r="G429" s="11"/>
      <c r="H429" s="11"/>
      <c r="I429" s="11"/>
      <c r="J429" s="15" t="s">
        <v>355</v>
      </c>
      <c r="K429" s="19">
        <v>1</v>
      </c>
      <c r="L429" s="16">
        <f>M359+M364+M369+M374+M379+M385+M390+M395+M400+M407+M414+M421</f>
        <v>10684.34</v>
      </c>
      <c r="M429" s="16">
        <f>ROUND(K429*L429,2)</f>
        <v>10684.34</v>
      </c>
    </row>
    <row r="430" spans="1:13" ht="1.05" customHeight="1" x14ac:dyDescent="0.3">
      <c r="A430" s="17"/>
      <c r="B430" s="17"/>
      <c r="C430" s="17"/>
      <c r="D430" s="31"/>
      <c r="E430" s="17"/>
      <c r="F430" s="17"/>
      <c r="G430" s="17"/>
      <c r="H430" s="17"/>
      <c r="I430" s="17"/>
      <c r="J430" s="17"/>
      <c r="K430" s="17"/>
      <c r="L430" s="17"/>
      <c r="M430" s="17"/>
    </row>
    <row r="431" spans="1:13" x14ac:dyDescent="0.3">
      <c r="A431" s="5" t="s">
        <v>356</v>
      </c>
      <c r="B431" s="5" t="s">
        <v>16</v>
      </c>
      <c r="C431" s="5" t="s">
        <v>17</v>
      </c>
      <c r="D431" s="29" t="s">
        <v>357</v>
      </c>
      <c r="E431" s="6"/>
      <c r="F431" s="6"/>
      <c r="G431" s="6"/>
      <c r="H431" s="6"/>
      <c r="I431" s="6"/>
      <c r="J431" s="6"/>
      <c r="K431" s="7">
        <f>K475</f>
        <v>1</v>
      </c>
      <c r="L431" s="8">
        <f>L475</f>
        <v>7831.31</v>
      </c>
      <c r="M431" s="8">
        <f>M475</f>
        <v>7831.31</v>
      </c>
    </row>
    <row r="432" spans="1:13" ht="21.6" x14ac:dyDescent="0.3">
      <c r="A432" s="9" t="s">
        <v>358</v>
      </c>
      <c r="B432" s="10" t="s">
        <v>20</v>
      </c>
      <c r="C432" s="10" t="s">
        <v>21</v>
      </c>
      <c r="D432" s="18" t="s">
        <v>359</v>
      </c>
      <c r="E432" s="11"/>
      <c r="F432" s="11"/>
      <c r="G432" s="11"/>
      <c r="H432" s="11"/>
      <c r="I432" s="11"/>
      <c r="J432" s="11"/>
      <c r="K432" s="12">
        <f>K435</f>
        <v>90</v>
      </c>
      <c r="L432" s="12">
        <f>L435</f>
        <v>1.77</v>
      </c>
      <c r="M432" s="12">
        <f>M435</f>
        <v>159.30000000000001</v>
      </c>
    </row>
    <row r="433" spans="1:13" ht="21.6" x14ac:dyDescent="0.3">
      <c r="A433" s="11"/>
      <c r="B433" s="11"/>
      <c r="C433" s="11"/>
      <c r="D433" s="18" t="s">
        <v>360</v>
      </c>
      <c r="E433" s="11"/>
      <c r="F433" s="11"/>
      <c r="G433" s="11"/>
      <c r="H433" s="11"/>
      <c r="I433" s="11"/>
      <c r="J433" s="11"/>
      <c r="K433" s="11"/>
      <c r="L433" s="11"/>
      <c r="M433" s="11"/>
    </row>
    <row r="434" spans="1:13" x14ac:dyDescent="0.3">
      <c r="A434" s="11"/>
      <c r="B434" s="11"/>
      <c r="C434" s="11"/>
      <c r="D434" s="30"/>
      <c r="E434" s="10" t="s">
        <v>83</v>
      </c>
      <c r="F434" s="13">
        <v>90</v>
      </c>
      <c r="G434" s="14">
        <v>0</v>
      </c>
      <c r="H434" s="14">
        <v>0</v>
      </c>
      <c r="I434" s="14">
        <v>0</v>
      </c>
      <c r="J434" s="12">
        <f>OR(F434&lt;&gt;0,G434&lt;&gt;0,H434&lt;&gt;0,I434&lt;&gt;0)*(F434 + (F434 = 0))*(G434 + (G434 = 0))*(H434 + (H434 = 0))*(I434 + (I434 = 0))</f>
        <v>90</v>
      </c>
      <c r="K434" s="11"/>
      <c r="L434" s="11"/>
      <c r="M434" s="11"/>
    </row>
    <row r="435" spans="1:13" x14ac:dyDescent="0.3">
      <c r="A435" s="11"/>
      <c r="B435" s="11"/>
      <c r="C435" s="11"/>
      <c r="D435" s="30"/>
      <c r="E435" s="11"/>
      <c r="F435" s="11"/>
      <c r="G435" s="11"/>
      <c r="H435" s="11"/>
      <c r="I435" s="11"/>
      <c r="J435" s="15" t="s">
        <v>361</v>
      </c>
      <c r="K435" s="16">
        <f>J434</f>
        <v>90</v>
      </c>
      <c r="L435" s="14">
        <v>1.77</v>
      </c>
      <c r="M435" s="16">
        <f>ROUND(K435*L435,2)</f>
        <v>159.30000000000001</v>
      </c>
    </row>
    <row r="436" spans="1:13" ht="1.05" customHeight="1" x14ac:dyDescent="0.3">
      <c r="A436" s="17"/>
      <c r="B436" s="17"/>
      <c r="C436" s="17"/>
      <c r="D436" s="31"/>
      <c r="E436" s="17"/>
      <c r="F436" s="17"/>
      <c r="G436" s="17"/>
      <c r="H436" s="17"/>
      <c r="I436" s="17"/>
      <c r="J436" s="17"/>
      <c r="K436" s="17"/>
      <c r="L436" s="17"/>
      <c r="M436" s="17"/>
    </row>
    <row r="437" spans="1:13" ht="43.2" x14ac:dyDescent="0.3">
      <c r="A437" s="9" t="s">
        <v>362</v>
      </c>
      <c r="B437" s="10" t="s">
        <v>20</v>
      </c>
      <c r="C437" s="10" t="s">
        <v>21</v>
      </c>
      <c r="D437" s="18" t="s">
        <v>363</v>
      </c>
      <c r="E437" s="11"/>
      <c r="F437" s="11"/>
      <c r="G437" s="11"/>
      <c r="H437" s="11"/>
      <c r="I437" s="11"/>
      <c r="J437" s="11"/>
      <c r="K437" s="12">
        <f>K441</f>
        <v>44.4</v>
      </c>
      <c r="L437" s="12">
        <f>L441</f>
        <v>28.86</v>
      </c>
      <c r="M437" s="12">
        <f>M441</f>
        <v>1281.3800000000001</v>
      </c>
    </row>
    <row r="438" spans="1:13" ht="108" x14ac:dyDescent="0.3">
      <c r="A438" s="11"/>
      <c r="B438" s="11"/>
      <c r="C438" s="11"/>
      <c r="D438" s="18" t="s">
        <v>364</v>
      </c>
      <c r="E438" s="11"/>
      <c r="F438" s="11"/>
      <c r="G438" s="11"/>
      <c r="H438" s="11"/>
      <c r="I438" s="11"/>
      <c r="J438" s="11"/>
      <c r="K438" s="11"/>
      <c r="L438" s="11"/>
      <c r="M438" s="11"/>
    </row>
    <row r="439" spans="1:13" x14ac:dyDescent="0.3">
      <c r="A439" s="11"/>
      <c r="B439" s="11"/>
      <c r="C439" s="11"/>
      <c r="D439" s="30"/>
      <c r="E439" s="10" t="s">
        <v>88</v>
      </c>
      <c r="F439" s="13"/>
      <c r="G439" s="14"/>
      <c r="H439" s="14"/>
      <c r="I439" s="14"/>
      <c r="J439" s="14">
        <v>37</v>
      </c>
      <c r="K439" s="11"/>
      <c r="L439" s="11"/>
      <c r="M439" s="11"/>
    </row>
    <row r="440" spans="1:13" x14ac:dyDescent="0.3">
      <c r="A440" s="11"/>
      <c r="B440" s="11"/>
      <c r="C440" s="11"/>
      <c r="D440" s="30"/>
      <c r="E440" s="10" t="s">
        <v>73</v>
      </c>
      <c r="F440" s="13">
        <v>0</v>
      </c>
      <c r="G440" s="14">
        <v>4</v>
      </c>
      <c r="H440" s="14">
        <v>1.85</v>
      </c>
      <c r="I440" s="14">
        <v>0</v>
      </c>
      <c r="J440" s="12">
        <f>OR(F440&lt;&gt;0,G440&lt;&gt;0,H440&lt;&gt;0,I440&lt;&gt;0)*(F440 + (F440 = 0))*(G440 + (G440 = 0))*(H440 + (H440 = 0))*(I440 + (I440 = 0))</f>
        <v>7.4</v>
      </c>
      <c r="K440" s="11"/>
      <c r="L440" s="11"/>
      <c r="M440" s="11"/>
    </row>
    <row r="441" spans="1:13" x14ac:dyDescent="0.3">
      <c r="A441" s="11"/>
      <c r="B441" s="11"/>
      <c r="C441" s="11"/>
      <c r="D441" s="30"/>
      <c r="E441" s="11"/>
      <c r="F441" s="11"/>
      <c r="G441" s="11"/>
      <c r="H441" s="11"/>
      <c r="I441" s="11"/>
      <c r="J441" s="15" t="s">
        <v>365</v>
      </c>
      <c r="K441" s="16">
        <f>SUM(J439:J440)</f>
        <v>44.4</v>
      </c>
      <c r="L441" s="14">
        <v>28.86</v>
      </c>
      <c r="M441" s="16">
        <f>ROUND(K441*L441,2)</f>
        <v>1281.3800000000001</v>
      </c>
    </row>
    <row r="442" spans="1:13" ht="1.05" customHeight="1" x14ac:dyDescent="0.3">
      <c r="A442" s="17"/>
      <c r="B442" s="17"/>
      <c r="C442" s="17"/>
      <c r="D442" s="31"/>
      <c r="E442" s="17"/>
      <c r="F442" s="17"/>
      <c r="G442" s="17"/>
      <c r="H442" s="17"/>
      <c r="I442" s="17"/>
      <c r="J442" s="17"/>
      <c r="K442" s="17"/>
      <c r="L442" s="17"/>
      <c r="M442" s="17"/>
    </row>
    <row r="443" spans="1:13" ht="32.4" x14ac:dyDescent="0.3">
      <c r="A443" s="9" t="s">
        <v>366</v>
      </c>
      <c r="B443" s="10" t="s">
        <v>20</v>
      </c>
      <c r="C443" s="10" t="s">
        <v>21</v>
      </c>
      <c r="D443" s="18" t="s">
        <v>367</v>
      </c>
      <c r="E443" s="11"/>
      <c r="F443" s="11"/>
      <c r="G443" s="11"/>
      <c r="H443" s="11"/>
      <c r="I443" s="11"/>
      <c r="J443" s="11"/>
      <c r="K443" s="12">
        <f>K447</f>
        <v>101.78</v>
      </c>
      <c r="L443" s="12">
        <f>L447</f>
        <v>30.2</v>
      </c>
      <c r="M443" s="12">
        <f>M447</f>
        <v>3073.76</v>
      </c>
    </row>
    <row r="444" spans="1:13" ht="75.599999999999994" x14ac:dyDescent="0.3">
      <c r="A444" s="11"/>
      <c r="B444" s="11"/>
      <c r="C444" s="11"/>
      <c r="D444" s="18" t="s">
        <v>368</v>
      </c>
      <c r="E444" s="11"/>
      <c r="F444" s="11"/>
      <c r="G444" s="11"/>
      <c r="H444" s="11"/>
      <c r="I444" s="11"/>
      <c r="J444" s="11"/>
      <c r="K444" s="11"/>
      <c r="L444" s="11"/>
      <c r="M444" s="11"/>
    </row>
    <row r="445" spans="1:13" x14ac:dyDescent="0.3">
      <c r="A445" s="11"/>
      <c r="B445" s="11"/>
      <c r="C445" s="11"/>
      <c r="D445" s="30"/>
      <c r="E445" s="10" t="s">
        <v>369</v>
      </c>
      <c r="F445" s="13">
        <v>1</v>
      </c>
      <c r="G445" s="14">
        <v>12.3</v>
      </c>
      <c r="H445" s="14">
        <v>0</v>
      </c>
      <c r="I445" s="14">
        <v>5.0999999999999996</v>
      </c>
      <c r="J445" s="12">
        <f>OR(F445&lt;&gt;0,G445&lt;&gt;0,H445&lt;&gt;0,I445&lt;&gt;0)*(F445 + (F445 = 0))*(G445 + (G445 = 0))*(H445 + (H445 = 0))*(I445 + (I445 = 0))</f>
        <v>62.73</v>
      </c>
      <c r="K445" s="11"/>
      <c r="L445" s="11"/>
      <c r="M445" s="11"/>
    </row>
    <row r="446" spans="1:13" x14ac:dyDescent="0.3">
      <c r="A446" s="11"/>
      <c r="B446" s="11"/>
      <c r="C446" s="11"/>
      <c r="D446" s="30"/>
      <c r="E446" s="10" t="s">
        <v>370</v>
      </c>
      <c r="F446" s="13">
        <v>1</v>
      </c>
      <c r="G446" s="14">
        <v>7.1</v>
      </c>
      <c r="H446" s="14">
        <v>0</v>
      </c>
      <c r="I446" s="14">
        <v>5.5</v>
      </c>
      <c r="J446" s="12">
        <f>OR(F446&lt;&gt;0,G446&lt;&gt;0,H446&lt;&gt;0,I446&lt;&gt;0)*(F446 + (F446 = 0))*(G446 + (G446 = 0))*(H446 + (H446 = 0))*(I446 + (I446 = 0))</f>
        <v>39.049999999999997</v>
      </c>
      <c r="K446" s="11"/>
      <c r="L446" s="11"/>
      <c r="M446" s="11"/>
    </row>
    <row r="447" spans="1:13" x14ac:dyDescent="0.3">
      <c r="A447" s="11"/>
      <c r="B447" s="11"/>
      <c r="C447" s="11"/>
      <c r="D447" s="30"/>
      <c r="E447" s="11"/>
      <c r="F447" s="11"/>
      <c r="G447" s="11"/>
      <c r="H447" s="11"/>
      <c r="I447" s="11"/>
      <c r="J447" s="15" t="s">
        <v>371</v>
      </c>
      <c r="K447" s="16">
        <f>SUM(J445:J446)</f>
        <v>101.78</v>
      </c>
      <c r="L447" s="14">
        <v>30.2</v>
      </c>
      <c r="M447" s="16">
        <f>ROUND(K447*L447,2)</f>
        <v>3073.76</v>
      </c>
    </row>
    <row r="448" spans="1:13" ht="1.05" customHeight="1" x14ac:dyDescent="0.3">
      <c r="A448" s="17"/>
      <c r="B448" s="17"/>
      <c r="C448" s="17"/>
      <c r="D448" s="31"/>
      <c r="E448" s="17"/>
      <c r="F448" s="17"/>
      <c r="G448" s="17"/>
      <c r="H448" s="17"/>
      <c r="I448" s="17"/>
      <c r="J448" s="17"/>
      <c r="K448" s="17"/>
      <c r="L448" s="17"/>
      <c r="M448" s="17"/>
    </row>
    <row r="449" spans="1:13" ht="54" x14ac:dyDescent="0.3">
      <c r="A449" s="9" t="s">
        <v>372</v>
      </c>
      <c r="B449" s="10" t="s">
        <v>20</v>
      </c>
      <c r="C449" s="10" t="s">
        <v>21</v>
      </c>
      <c r="D449" s="18" t="s">
        <v>373</v>
      </c>
      <c r="E449" s="11"/>
      <c r="F449" s="11"/>
      <c r="G449" s="11"/>
      <c r="H449" s="11"/>
      <c r="I449" s="11"/>
      <c r="J449" s="11"/>
      <c r="K449" s="12">
        <f>K452</f>
        <v>31</v>
      </c>
      <c r="L449" s="12">
        <f>L452</f>
        <v>28.29</v>
      </c>
      <c r="M449" s="12">
        <f>M452</f>
        <v>876.99</v>
      </c>
    </row>
    <row r="450" spans="1:13" ht="75.599999999999994" x14ac:dyDescent="0.3">
      <c r="A450" s="11"/>
      <c r="B450" s="11"/>
      <c r="C450" s="11"/>
      <c r="D450" s="18" t="s">
        <v>374</v>
      </c>
      <c r="E450" s="11"/>
      <c r="F450" s="11"/>
      <c r="G450" s="11"/>
      <c r="H450" s="11"/>
      <c r="I450" s="11"/>
      <c r="J450" s="11"/>
      <c r="K450" s="11"/>
      <c r="L450" s="11"/>
      <c r="M450" s="11"/>
    </row>
    <row r="451" spans="1:13" x14ac:dyDescent="0.3">
      <c r="A451" s="11"/>
      <c r="B451" s="11"/>
      <c r="C451" s="11"/>
      <c r="D451" s="30"/>
      <c r="E451" s="10" t="s">
        <v>375</v>
      </c>
      <c r="F451" s="13"/>
      <c r="G451" s="14"/>
      <c r="H451" s="14"/>
      <c r="I451" s="14"/>
      <c r="J451" s="14">
        <v>31</v>
      </c>
      <c r="K451" s="11"/>
      <c r="L451" s="11"/>
      <c r="M451" s="11"/>
    </row>
    <row r="452" spans="1:13" x14ac:dyDescent="0.3">
      <c r="A452" s="11"/>
      <c r="B452" s="11"/>
      <c r="C452" s="11"/>
      <c r="D452" s="30"/>
      <c r="E452" s="11"/>
      <c r="F452" s="11"/>
      <c r="G452" s="11"/>
      <c r="H452" s="11"/>
      <c r="I452" s="11"/>
      <c r="J452" s="15" t="s">
        <v>376</v>
      </c>
      <c r="K452" s="16">
        <f>J451</f>
        <v>31</v>
      </c>
      <c r="L452" s="14">
        <v>28.29</v>
      </c>
      <c r="M452" s="16">
        <f>ROUND(K452*L452,2)</f>
        <v>876.99</v>
      </c>
    </row>
    <row r="453" spans="1:13" ht="1.05" customHeight="1" x14ac:dyDescent="0.3">
      <c r="A453" s="17"/>
      <c r="B453" s="17"/>
      <c r="C453" s="17"/>
      <c r="D453" s="31"/>
      <c r="E453" s="17"/>
      <c r="F453" s="17"/>
      <c r="G453" s="17"/>
      <c r="H453" s="17"/>
      <c r="I453" s="17"/>
      <c r="J453" s="17"/>
      <c r="K453" s="17"/>
      <c r="L453" s="17"/>
      <c r="M453" s="17"/>
    </row>
    <row r="454" spans="1:13" ht="32.4" x14ac:dyDescent="0.3">
      <c r="A454" s="9" t="s">
        <v>377</v>
      </c>
      <c r="B454" s="10" t="s">
        <v>20</v>
      </c>
      <c r="C454" s="10" t="s">
        <v>21</v>
      </c>
      <c r="D454" s="18" t="s">
        <v>378</v>
      </c>
      <c r="E454" s="11"/>
      <c r="F454" s="11"/>
      <c r="G454" s="11"/>
      <c r="H454" s="11"/>
      <c r="I454" s="11"/>
      <c r="J454" s="11"/>
      <c r="K454" s="12">
        <f>K460</f>
        <v>54.17</v>
      </c>
      <c r="L454" s="12">
        <f>L460</f>
        <v>26.95</v>
      </c>
      <c r="M454" s="12">
        <f>M460</f>
        <v>1459.88</v>
      </c>
    </row>
    <row r="455" spans="1:13" ht="86.4" x14ac:dyDescent="0.3">
      <c r="A455" s="11"/>
      <c r="B455" s="11"/>
      <c r="C455" s="11"/>
      <c r="D455" s="18" t="s">
        <v>379</v>
      </c>
      <c r="E455" s="11"/>
      <c r="F455" s="11"/>
      <c r="G455" s="11"/>
      <c r="H455" s="11"/>
      <c r="I455" s="11"/>
      <c r="J455" s="11"/>
      <c r="K455" s="11"/>
      <c r="L455" s="11"/>
      <c r="M455" s="11"/>
    </row>
    <row r="456" spans="1:13" x14ac:dyDescent="0.3">
      <c r="A456" s="11"/>
      <c r="B456" s="11"/>
      <c r="C456" s="11"/>
      <c r="D456" s="30"/>
      <c r="E456" s="10" t="s">
        <v>380</v>
      </c>
      <c r="F456" s="13">
        <v>2</v>
      </c>
      <c r="G456" s="14">
        <v>12.8</v>
      </c>
      <c r="H456" s="14">
        <v>1.2</v>
      </c>
      <c r="I456" s="14">
        <v>0</v>
      </c>
      <c r="J456" s="12">
        <f>OR(F456&lt;&gt;0,G456&lt;&gt;0,H456&lt;&gt;0,I456&lt;&gt;0)*(F456 + (F456 = 0))*(G456 + (G456 = 0))*(H456 + (H456 = 0))*(I456 + (I456 = 0))</f>
        <v>30.72</v>
      </c>
      <c r="K456" s="11"/>
      <c r="L456" s="11"/>
      <c r="M456" s="11"/>
    </row>
    <row r="457" spans="1:13" x14ac:dyDescent="0.3">
      <c r="A457" s="11"/>
      <c r="B457" s="11"/>
      <c r="C457" s="11"/>
      <c r="D457" s="30"/>
      <c r="E457" s="10" t="s">
        <v>17</v>
      </c>
      <c r="F457" s="13">
        <v>2</v>
      </c>
      <c r="G457" s="14">
        <v>7.45</v>
      </c>
      <c r="H457" s="14">
        <v>1.2</v>
      </c>
      <c r="I457" s="14">
        <v>0</v>
      </c>
      <c r="J457" s="12">
        <f>OR(F457&lt;&gt;0,G457&lt;&gt;0,H457&lt;&gt;0,I457&lt;&gt;0)*(F457 + (F457 = 0))*(G457 + (G457 = 0))*(H457 + (H457 = 0))*(I457 + (I457 = 0))</f>
        <v>17.88</v>
      </c>
      <c r="K457" s="11"/>
      <c r="L457" s="11"/>
      <c r="M457" s="11"/>
    </row>
    <row r="458" spans="1:13" x14ac:dyDescent="0.3">
      <c r="A458" s="11"/>
      <c r="B458" s="11"/>
      <c r="C458" s="11"/>
      <c r="D458" s="30"/>
      <c r="E458" s="10" t="s">
        <v>88</v>
      </c>
      <c r="F458" s="13">
        <v>0</v>
      </c>
      <c r="G458" s="14">
        <v>7.14</v>
      </c>
      <c r="H458" s="14">
        <v>0.5</v>
      </c>
      <c r="I458" s="14">
        <v>0</v>
      </c>
      <c r="J458" s="12">
        <f>OR(F458&lt;&gt;0,G458&lt;&gt;0,H458&lt;&gt;0,I458&lt;&gt;0)*(F458 + (F458 = 0))*(G458 + (G458 = 0))*(H458 + (H458 = 0))*(I458 + (I458 = 0))</f>
        <v>3.57</v>
      </c>
      <c r="K458" s="11"/>
      <c r="L458" s="11"/>
      <c r="M458" s="11"/>
    </row>
    <row r="459" spans="1:13" x14ac:dyDescent="0.3">
      <c r="A459" s="11"/>
      <c r="B459" s="11"/>
      <c r="C459" s="11"/>
      <c r="D459" s="30"/>
      <c r="E459" s="10" t="s">
        <v>266</v>
      </c>
      <c r="F459" s="13">
        <v>0</v>
      </c>
      <c r="G459" s="14">
        <v>4</v>
      </c>
      <c r="H459" s="14">
        <v>0.5</v>
      </c>
      <c r="I459" s="14">
        <v>0</v>
      </c>
      <c r="J459" s="12">
        <f>OR(F459&lt;&gt;0,G459&lt;&gt;0,H459&lt;&gt;0,I459&lt;&gt;0)*(F459 + (F459 = 0))*(G459 + (G459 = 0))*(H459 + (H459 = 0))*(I459 + (I459 = 0))</f>
        <v>2</v>
      </c>
      <c r="K459" s="11"/>
      <c r="L459" s="11"/>
      <c r="M459" s="11"/>
    </row>
    <row r="460" spans="1:13" x14ac:dyDescent="0.3">
      <c r="A460" s="11"/>
      <c r="B460" s="11"/>
      <c r="C460" s="11"/>
      <c r="D460" s="30"/>
      <c r="E460" s="11"/>
      <c r="F460" s="11"/>
      <c r="G460" s="11"/>
      <c r="H460" s="11"/>
      <c r="I460" s="11"/>
      <c r="J460" s="15" t="s">
        <v>381</v>
      </c>
      <c r="K460" s="16">
        <f>SUM(J456:J459)</f>
        <v>54.17</v>
      </c>
      <c r="L460" s="14">
        <v>26.95</v>
      </c>
      <c r="M460" s="16">
        <f>ROUND(K460*L460,2)</f>
        <v>1459.88</v>
      </c>
    </row>
    <row r="461" spans="1:13" ht="1.05" customHeight="1" x14ac:dyDescent="0.3">
      <c r="A461" s="17"/>
      <c r="B461" s="17"/>
      <c r="C461" s="17"/>
      <c r="D461" s="31"/>
      <c r="E461" s="17"/>
      <c r="F461" s="17"/>
      <c r="G461" s="17"/>
      <c r="H461" s="17"/>
      <c r="I461" s="17"/>
      <c r="J461" s="17"/>
      <c r="K461" s="17"/>
      <c r="L461" s="17"/>
      <c r="M461" s="17"/>
    </row>
    <row r="462" spans="1:13" x14ac:dyDescent="0.3">
      <c r="A462" s="9" t="s">
        <v>382</v>
      </c>
      <c r="B462" s="10" t="s">
        <v>20</v>
      </c>
      <c r="C462" s="10" t="s">
        <v>21</v>
      </c>
      <c r="D462" s="18" t="s">
        <v>383</v>
      </c>
      <c r="E462" s="11"/>
      <c r="F462" s="11"/>
      <c r="G462" s="11"/>
      <c r="H462" s="11"/>
      <c r="I462" s="11"/>
      <c r="J462" s="11"/>
      <c r="K462" s="12">
        <f>K468</f>
        <v>40.159999999999997</v>
      </c>
      <c r="L462" s="12">
        <f>L468</f>
        <v>8.7799999999999994</v>
      </c>
      <c r="M462" s="12">
        <f>M468</f>
        <v>352.6</v>
      </c>
    </row>
    <row r="463" spans="1:13" ht="21.6" x14ac:dyDescent="0.3">
      <c r="A463" s="11"/>
      <c r="B463" s="11"/>
      <c r="C463" s="11"/>
      <c r="D463" s="18" t="s">
        <v>384</v>
      </c>
      <c r="E463" s="11"/>
      <c r="F463" s="11"/>
      <c r="G463" s="11"/>
      <c r="H463" s="11"/>
      <c r="I463" s="11"/>
      <c r="J463" s="11"/>
      <c r="K463" s="11"/>
      <c r="L463" s="11"/>
      <c r="M463" s="11"/>
    </row>
    <row r="464" spans="1:13" x14ac:dyDescent="0.3">
      <c r="A464" s="11"/>
      <c r="B464" s="11"/>
      <c r="C464" s="11"/>
      <c r="D464" s="30"/>
      <c r="E464" s="10" t="s">
        <v>385</v>
      </c>
      <c r="F464" s="13"/>
      <c r="G464" s="14"/>
      <c r="H464" s="14"/>
      <c r="I464" s="14"/>
      <c r="J464" s="12">
        <f>OR(F464&lt;&gt;0,G464&lt;&gt;0,H464&lt;&gt;0,I464&lt;&gt;0)*(F464 + (F464 = 0))*(G464 + (G464 = 0))*(H464 + (H464 = 0))*(I464 + (I464 = 0))</f>
        <v>0</v>
      </c>
      <c r="K464" s="11"/>
      <c r="L464" s="11"/>
      <c r="M464" s="11"/>
    </row>
    <row r="465" spans="1:13" x14ac:dyDescent="0.3">
      <c r="A465" s="11"/>
      <c r="B465" s="11"/>
      <c r="C465" s="11"/>
      <c r="D465" s="30"/>
      <c r="E465" s="10" t="s">
        <v>386</v>
      </c>
      <c r="F465" s="13">
        <v>0</v>
      </c>
      <c r="G465" s="14">
        <v>18</v>
      </c>
      <c r="H465" s="14">
        <v>0</v>
      </c>
      <c r="I465" s="14">
        <v>1</v>
      </c>
      <c r="J465" s="12">
        <f>OR(F465&lt;&gt;0,G465&lt;&gt;0,H465&lt;&gt;0,I465&lt;&gt;0)*(F465 + (F465 = 0))*(G465 + (G465 = 0))*(H465 + (H465 = 0))*(I465 + (I465 = 0))</f>
        <v>18</v>
      </c>
      <c r="K465" s="11"/>
      <c r="L465" s="11"/>
      <c r="M465" s="11"/>
    </row>
    <row r="466" spans="1:13" x14ac:dyDescent="0.3">
      <c r="A466" s="11"/>
      <c r="B466" s="11"/>
      <c r="C466" s="11"/>
      <c r="D466" s="30"/>
      <c r="E466" s="10" t="s">
        <v>35</v>
      </c>
      <c r="F466" s="13">
        <v>0</v>
      </c>
      <c r="G466" s="14">
        <v>8</v>
      </c>
      <c r="H466" s="14">
        <v>0</v>
      </c>
      <c r="I466" s="14">
        <v>1</v>
      </c>
      <c r="J466" s="12">
        <f>OR(F466&lt;&gt;0,G466&lt;&gt;0,H466&lt;&gt;0,I466&lt;&gt;0)*(F466 + (F466 = 0))*(G466 + (G466 = 0))*(H466 + (H466 = 0))*(I466 + (I466 = 0))</f>
        <v>8</v>
      </c>
      <c r="K466" s="11"/>
      <c r="L466" s="11"/>
      <c r="M466" s="11"/>
    </row>
    <row r="467" spans="1:13" x14ac:dyDescent="0.3">
      <c r="A467" s="11"/>
      <c r="B467" s="11"/>
      <c r="C467" s="11"/>
      <c r="D467" s="30"/>
      <c r="E467" s="10" t="s">
        <v>387</v>
      </c>
      <c r="F467" s="13">
        <v>0</v>
      </c>
      <c r="G467" s="14">
        <v>11.8</v>
      </c>
      <c r="H467" s="14">
        <v>0</v>
      </c>
      <c r="I467" s="14">
        <v>1.2</v>
      </c>
      <c r="J467" s="12">
        <f>OR(F467&lt;&gt;0,G467&lt;&gt;0,H467&lt;&gt;0,I467&lt;&gt;0)*(F467 + (F467 = 0))*(G467 + (G467 = 0))*(H467 + (H467 = 0))*(I467 + (I467 = 0))</f>
        <v>14.16</v>
      </c>
      <c r="K467" s="11"/>
      <c r="L467" s="11"/>
      <c r="M467" s="11"/>
    </row>
    <row r="468" spans="1:13" x14ac:dyDescent="0.3">
      <c r="A468" s="11"/>
      <c r="B468" s="11"/>
      <c r="C468" s="11"/>
      <c r="D468" s="30"/>
      <c r="E468" s="11"/>
      <c r="F468" s="11"/>
      <c r="G468" s="11"/>
      <c r="H468" s="11"/>
      <c r="I468" s="11"/>
      <c r="J468" s="15" t="s">
        <v>388</v>
      </c>
      <c r="K468" s="16">
        <f>SUM(J464:J467)</f>
        <v>40.159999999999997</v>
      </c>
      <c r="L468" s="14">
        <v>8.7799999999999994</v>
      </c>
      <c r="M468" s="16">
        <f>ROUND(K468*L468,2)</f>
        <v>352.6</v>
      </c>
    </row>
    <row r="469" spans="1:13" ht="1.05" customHeight="1" x14ac:dyDescent="0.3">
      <c r="A469" s="17"/>
      <c r="B469" s="17"/>
      <c r="C469" s="17"/>
      <c r="D469" s="31"/>
      <c r="E469" s="17"/>
      <c r="F469" s="17"/>
      <c r="G469" s="17"/>
      <c r="H469" s="17"/>
      <c r="I469" s="17"/>
      <c r="J469" s="17"/>
      <c r="K469" s="17"/>
      <c r="L469" s="17"/>
      <c r="M469" s="17"/>
    </row>
    <row r="470" spans="1:13" x14ac:dyDescent="0.3">
      <c r="A470" s="9" t="s">
        <v>389</v>
      </c>
      <c r="B470" s="10" t="s">
        <v>20</v>
      </c>
      <c r="C470" s="10" t="s">
        <v>21</v>
      </c>
      <c r="D470" s="18" t="s">
        <v>390</v>
      </c>
      <c r="E470" s="11"/>
      <c r="F470" s="11"/>
      <c r="G470" s="11"/>
      <c r="H470" s="11"/>
      <c r="I470" s="11"/>
      <c r="J470" s="11"/>
      <c r="K470" s="12">
        <f>K473</f>
        <v>8.4</v>
      </c>
      <c r="L470" s="12">
        <f>L473</f>
        <v>74.69</v>
      </c>
      <c r="M470" s="12">
        <f>M473</f>
        <v>627.4</v>
      </c>
    </row>
    <row r="471" spans="1:13" ht="75.599999999999994" x14ac:dyDescent="0.3">
      <c r="A471" s="11"/>
      <c r="B471" s="11"/>
      <c r="C471" s="11"/>
      <c r="D471" s="18" t="s">
        <v>391</v>
      </c>
      <c r="E471" s="11"/>
      <c r="F471" s="11"/>
      <c r="G471" s="11"/>
      <c r="H471" s="11"/>
      <c r="I471" s="11"/>
      <c r="J471" s="11"/>
      <c r="K471" s="11"/>
      <c r="L471" s="11"/>
      <c r="M471" s="11"/>
    </row>
    <row r="472" spans="1:13" x14ac:dyDescent="0.3">
      <c r="A472" s="11"/>
      <c r="B472" s="11"/>
      <c r="C472" s="11"/>
      <c r="D472" s="30"/>
      <c r="E472" s="10" t="s">
        <v>392</v>
      </c>
      <c r="F472" s="13">
        <v>7</v>
      </c>
      <c r="G472" s="14">
        <v>4</v>
      </c>
      <c r="H472" s="14">
        <v>0.3</v>
      </c>
      <c r="I472" s="14">
        <v>0</v>
      </c>
      <c r="J472" s="12">
        <f>OR(F472&lt;&gt;0,G472&lt;&gt;0,H472&lt;&gt;0,I472&lt;&gt;0)*(F472 + (F472 = 0))*(G472 + (G472 = 0))*(H472 + (H472 = 0))*(I472 + (I472 = 0))</f>
        <v>8.4</v>
      </c>
      <c r="K472" s="11"/>
      <c r="L472" s="11"/>
      <c r="M472" s="11"/>
    </row>
    <row r="473" spans="1:13" x14ac:dyDescent="0.3">
      <c r="A473" s="11"/>
      <c r="B473" s="11"/>
      <c r="C473" s="11"/>
      <c r="D473" s="30"/>
      <c r="E473" s="11"/>
      <c r="F473" s="11"/>
      <c r="G473" s="11"/>
      <c r="H473" s="11"/>
      <c r="I473" s="11"/>
      <c r="J473" s="15" t="s">
        <v>393</v>
      </c>
      <c r="K473" s="16">
        <f>J472*1</f>
        <v>8.4</v>
      </c>
      <c r="L473" s="14">
        <v>74.69</v>
      </c>
      <c r="M473" s="16">
        <f>ROUND(K473*L473,2)</f>
        <v>627.4</v>
      </c>
    </row>
    <row r="474" spans="1:13" ht="1.05" customHeight="1" x14ac:dyDescent="0.3">
      <c r="A474" s="17"/>
      <c r="B474" s="17"/>
      <c r="C474" s="17"/>
      <c r="D474" s="31"/>
      <c r="E474" s="17"/>
      <c r="F474" s="17"/>
      <c r="G474" s="17"/>
      <c r="H474" s="17"/>
      <c r="I474" s="17"/>
      <c r="J474" s="17"/>
      <c r="K474" s="17"/>
      <c r="L474" s="17"/>
      <c r="M474" s="17"/>
    </row>
    <row r="475" spans="1:13" x14ac:dyDescent="0.3">
      <c r="A475" s="11"/>
      <c r="B475" s="11"/>
      <c r="C475" s="11"/>
      <c r="D475" s="30"/>
      <c r="E475" s="11"/>
      <c r="F475" s="11"/>
      <c r="G475" s="11"/>
      <c r="H475" s="11"/>
      <c r="I475" s="11"/>
      <c r="J475" s="15" t="s">
        <v>394</v>
      </c>
      <c r="K475" s="19">
        <v>1</v>
      </c>
      <c r="L475" s="16">
        <f>M432+M437+M443+M449+M454+M462+M470</f>
        <v>7831.31</v>
      </c>
      <c r="M475" s="16">
        <f>ROUND(K475*L475,2)</f>
        <v>7831.31</v>
      </c>
    </row>
    <row r="476" spans="1:13" ht="1.05" customHeight="1" x14ac:dyDescent="0.3">
      <c r="A476" s="17"/>
      <c r="B476" s="17"/>
      <c r="C476" s="17"/>
      <c r="D476" s="31"/>
      <c r="E476" s="17"/>
      <c r="F476" s="17"/>
      <c r="G476" s="17"/>
      <c r="H476" s="17"/>
      <c r="I476" s="17"/>
      <c r="J476" s="17"/>
      <c r="K476" s="17"/>
      <c r="L476" s="17"/>
      <c r="M476" s="17"/>
    </row>
    <row r="477" spans="1:13" x14ac:dyDescent="0.3">
      <c r="A477" s="5" t="s">
        <v>395</v>
      </c>
      <c r="B477" s="5" t="s">
        <v>16</v>
      </c>
      <c r="C477" s="5" t="s">
        <v>17</v>
      </c>
      <c r="D477" s="29" t="s">
        <v>396</v>
      </c>
      <c r="E477" s="6"/>
      <c r="F477" s="6"/>
      <c r="G477" s="6"/>
      <c r="H477" s="6"/>
      <c r="I477" s="6"/>
      <c r="J477" s="6"/>
      <c r="K477" s="7">
        <f>K666</f>
        <v>1</v>
      </c>
      <c r="L477" s="8">
        <f>L666</f>
        <v>29541.87</v>
      </c>
      <c r="M477" s="8">
        <f>M666</f>
        <v>29541.87</v>
      </c>
    </row>
    <row r="478" spans="1:13" x14ac:dyDescent="0.3">
      <c r="A478" s="20" t="s">
        <v>397</v>
      </c>
      <c r="B478" s="20" t="s">
        <v>16</v>
      </c>
      <c r="C478" s="20" t="s">
        <v>17</v>
      </c>
      <c r="D478" s="32" t="s">
        <v>398</v>
      </c>
      <c r="E478" s="21"/>
      <c r="F478" s="21"/>
      <c r="G478" s="21"/>
      <c r="H478" s="21"/>
      <c r="I478" s="21"/>
      <c r="J478" s="21"/>
      <c r="K478" s="22">
        <f>K513</f>
        <v>1</v>
      </c>
      <c r="L478" s="22">
        <f>L513</f>
        <v>5761.99</v>
      </c>
      <c r="M478" s="22">
        <f>M513</f>
        <v>5761.99</v>
      </c>
    </row>
    <row r="479" spans="1:13" ht="32.4" x14ac:dyDescent="0.3">
      <c r="A479" s="9" t="s">
        <v>399</v>
      </c>
      <c r="B479" s="10" t="s">
        <v>20</v>
      </c>
      <c r="C479" s="10" t="s">
        <v>21</v>
      </c>
      <c r="D479" s="18" t="s">
        <v>400</v>
      </c>
      <c r="E479" s="11"/>
      <c r="F479" s="11"/>
      <c r="G479" s="11"/>
      <c r="H479" s="11"/>
      <c r="I479" s="11"/>
      <c r="J479" s="11"/>
      <c r="K479" s="12">
        <f>K483</f>
        <v>30.88</v>
      </c>
      <c r="L479" s="12">
        <f>L483</f>
        <v>26.91</v>
      </c>
      <c r="M479" s="12">
        <f>M483</f>
        <v>830.98</v>
      </c>
    </row>
    <row r="480" spans="1:13" ht="54" x14ac:dyDescent="0.3">
      <c r="A480" s="11"/>
      <c r="B480" s="11"/>
      <c r="C480" s="11"/>
      <c r="D480" s="18" t="s">
        <v>401</v>
      </c>
      <c r="E480" s="11"/>
      <c r="F480" s="11"/>
      <c r="G480" s="11"/>
      <c r="H480" s="11"/>
      <c r="I480" s="11"/>
      <c r="J480" s="11"/>
      <c r="K480" s="11"/>
      <c r="L480" s="11"/>
      <c r="M480" s="11"/>
    </row>
    <row r="481" spans="1:13" x14ac:dyDescent="0.3">
      <c r="A481" s="11"/>
      <c r="B481" s="11"/>
      <c r="C481" s="11"/>
      <c r="D481" s="30"/>
      <c r="E481" s="10" t="s">
        <v>33</v>
      </c>
      <c r="F481" s="13">
        <v>2</v>
      </c>
      <c r="G481" s="14">
        <v>12.2</v>
      </c>
      <c r="H481" s="14">
        <v>0</v>
      </c>
      <c r="I481" s="14">
        <v>0.8</v>
      </c>
      <c r="J481" s="12">
        <f>OR(F481&lt;&gt;0,G481&lt;&gt;0,H481&lt;&gt;0,I481&lt;&gt;0)*(F481 + (F481 = 0))*(G481 + (G481 = 0))*(H481 + (H481 = 0))*(I481 + (I481 = 0))</f>
        <v>19.52</v>
      </c>
      <c r="K481" s="11"/>
      <c r="L481" s="11"/>
      <c r="M481" s="11"/>
    </row>
    <row r="482" spans="1:13" x14ac:dyDescent="0.3">
      <c r="A482" s="11"/>
      <c r="B482" s="11"/>
      <c r="C482" s="11"/>
      <c r="D482" s="30"/>
      <c r="E482" s="10" t="s">
        <v>17</v>
      </c>
      <c r="F482" s="13">
        <v>2</v>
      </c>
      <c r="G482" s="14">
        <v>7.1</v>
      </c>
      <c r="H482" s="14">
        <v>0</v>
      </c>
      <c r="I482" s="14">
        <v>0.8</v>
      </c>
      <c r="J482" s="12">
        <f>OR(F482&lt;&gt;0,G482&lt;&gt;0,H482&lt;&gt;0,I482&lt;&gt;0)*(F482 + (F482 = 0))*(G482 + (G482 = 0))*(H482 + (H482 = 0))*(I482 + (I482 = 0))</f>
        <v>11.36</v>
      </c>
      <c r="K482" s="11"/>
      <c r="L482" s="11"/>
      <c r="M482" s="11"/>
    </row>
    <row r="483" spans="1:13" x14ac:dyDescent="0.3">
      <c r="A483" s="11"/>
      <c r="B483" s="11"/>
      <c r="C483" s="11"/>
      <c r="D483" s="30"/>
      <c r="E483" s="11"/>
      <c r="F483" s="11"/>
      <c r="G483" s="11"/>
      <c r="H483" s="11"/>
      <c r="I483" s="11"/>
      <c r="J483" s="15" t="s">
        <v>402</v>
      </c>
      <c r="K483" s="16">
        <f>SUM(J481:J482)</f>
        <v>30.88</v>
      </c>
      <c r="L483" s="14">
        <v>26.91</v>
      </c>
      <c r="M483" s="16">
        <f>ROUND(K483*L483,2)</f>
        <v>830.98</v>
      </c>
    </row>
    <row r="484" spans="1:13" ht="1.05" customHeight="1" x14ac:dyDescent="0.3">
      <c r="A484" s="17"/>
      <c r="B484" s="17"/>
      <c r="C484" s="17"/>
      <c r="D484" s="31"/>
      <c r="E484" s="17"/>
      <c r="F484" s="17"/>
      <c r="G484" s="17"/>
      <c r="H484" s="17"/>
      <c r="I484" s="17"/>
      <c r="J484" s="17"/>
      <c r="K484" s="17"/>
      <c r="L484" s="17"/>
      <c r="M484" s="17"/>
    </row>
    <row r="485" spans="1:13" ht="32.4" x14ac:dyDescent="0.3">
      <c r="A485" s="9" t="s">
        <v>403</v>
      </c>
      <c r="B485" s="10" t="s">
        <v>20</v>
      </c>
      <c r="C485" s="10" t="s">
        <v>21</v>
      </c>
      <c r="D485" s="18" t="s">
        <v>404</v>
      </c>
      <c r="E485" s="11"/>
      <c r="F485" s="11"/>
      <c r="G485" s="11"/>
      <c r="H485" s="11"/>
      <c r="I485" s="11"/>
      <c r="J485" s="11"/>
      <c r="K485" s="12">
        <f>K490</f>
        <v>18</v>
      </c>
      <c r="L485" s="12">
        <f>L490</f>
        <v>36.11</v>
      </c>
      <c r="M485" s="12">
        <f>M490</f>
        <v>649.98</v>
      </c>
    </row>
    <row r="486" spans="1:13" ht="75.599999999999994" x14ac:dyDescent="0.3">
      <c r="A486" s="11"/>
      <c r="B486" s="11"/>
      <c r="C486" s="11"/>
      <c r="D486" s="18" t="s">
        <v>405</v>
      </c>
      <c r="E486" s="11"/>
      <c r="F486" s="11"/>
      <c r="G486" s="11"/>
      <c r="H486" s="11"/>
      <c r="I486" s="11"/>
      <c r="J486" s="11"/>
      <c r="K486" s="11"/>
      <c r="L486" s="11"/>
      <c r="M486" s="11"/>
    </row>
    <row r="487" spans="1:13" x14ac:dyDescent="0.3">
      <c r="A487" s="11"/>
      <c r="B487" s="11"/>
      <c r="C487" s="11"/>
      <c r="D487" s="30"/>
      <c r="E487" s="10" t="s">
        <v>34</v>
      </c>
      <c r="F487" s="13"/>
      <c r="G487" s="14"/>
      <c r="H487" s="14"/>
      <c r="I487" s="14"/>
      <c r="J487" s="12">
        <f>OR(F487&lt;&gt;0,G487&lt;&gt;0,H487&lt;&gt;0,I487&lt;&gt;0)*(F487 + (F487 = 0))*(G487 + (G487 = 0))*(H487 + (H487 = 0))*(I487 + (I487 = 0))</f>
        <v>0</v>
      </c>
      <c r="K487" s="11"/>
      <c r="L487" s="11"/>
      <c r="M487" s="11"/>
    </row>
    <row r="488" spans="1:13" x14ac:dyDescent="0.3">
      <c r="A488" s="11"/>
      <c r="B488" s="11"/>
      <c r="C488" s="11"/>
      <c r="D488" s="30"/>
      <c r="E488" s="10" t="s">
        <v>35</v>
      </c>
      <c r="F488" s="13">
        <v>0</v>
      </c>
      <c r="G488" s="14">
        <v>8</v>
      </c>
      <c r="H488" s="14">
        <v>0</v>
      </c>
      <c r="I488" s="14">
        <v>1</v>
      </c>
      <c r="J488" s="12">
        <f>OR(F488&lt;&gt;0,G488&lt;&gt;0,H488&lt;&gt;0,I488&lt;&gt;0)*(F488 + (F488 = 0))*(G488 + (G488 = 0))*(H488 + (H488 = 0))*(I488 + (I488 = 0))</f>
        <v>8</v>
      </c>
      <c r="K488" s="11"/>
      <c r="L488" s="11"/>
      <c r="M488" s="11"/>
    </row>
    <row r="489" spans="1:13" x14ac:dyDescent="0.3">
      <c r="A489" s="11"/>
      <c r="B489" s="11"/>
      <c r="C489" s="11"/>
      <c r="D489" s="30"/>
      <c r="E489" s="10" t="s">
        <v>24</v>
      </c>
      <c r="F489" s="13">
        <v>10</v>
      </c>
      <c r="G489" s="14">
        <v>0</v>
      </c>
      <c r="H489" s="14">
        <v>0</v>
      </c>
      <c r="I489" s="14">
        <v>0</v>
      </c>
      <c r="J489" s="12">
        <f>OR(F489&lt;&gt;0,G489&lt;&gt;0,H489&lt;&gt;0,I489&lt;&gt;0)*(F489 + (F489 = 0))*(G489 + (G489 = 0))*(H489 + (H489 = 0))*(I489 + (I489 = 0))</f>
        <v>10</v>
      </c>
      <c r="K489" s="11"/>
      <c r="L489" s="11"/>
      <c r="M489" s="11"/>
    </row>
    <row r="490" spans="1:13" x14ac:dyDescent="0.3">
      <c r="A490" s="11"/>
      <c r="B490" s="11"/>
      <c r="C490" s="11"/>
      <c r="D490" s="30"/>
      <c r="E490" s="11"/>
      <c r="F490" s="11"/>
      <c r="G490" s="11"/>
      <c r="H490" s="11"/>
      <c r="I490" s="11"/>
      <c r="J490" s="15" t="s">
        <v>406</v>
      </c>
      <c r="K490" s="16">
        <f>SUM(J487:J489)</f>
        <v>18</v>
      </c>
      <c r="L490" s="14">
        <v>36.11</v>
      </c>
      <c r="M490" s="16">
        <f>ROUND(K490*L490,2)</f>
        <v>649.98</v>
      </c>
    </row>
    <row r="491" spans="1:13" ht="1.05" customHeight="1" x14ac:dyDescent="0.3">
      <c r="A491" s="17"/>
      <c r="B491" s="17"/>
      <c r="C491" s="17"/>
      <c r="D491" s="31"/>
      <c r="E491" s="17"/>
      <c r="F491" s="17"/>
      <c r="G491" s="17"/>
      <c r="H491" s="17"/>
      <c r="I491" s="17"/>
      <c r="J491" s="17"/>
      <c r="K491" s="17"/>
      <c r="L491" s="17"/>
      <c r="M491" s="17"/>
    </row>
    <row r="492" spans="1:13" ht="21.6" x14ac:dyDescent="0.3">
      <c r="A492" s="9" t="s">
        <v>407</v>
      </c>
      <c r="B492" s="10" t="s">
        <v>20</v>
      </c>
      <c r="C492" s="10" t="s">
        <v>21</v>
      </c>
      <c r="D492" s="18" t="s">
        <v>408</v>
      </c>
      <c r="E492" s="11"/>
      <c r="F492" s="11"/>
      <c r="G492" s="11"/>
      <c r="H492" s="11"/>
      <c r="I492" s="11"/>
      <c r="J492" s="11"/>
      <c r="K492" s="12">
        <f>K495</f>
        <v>28</v>
      </c>
      <c r="L492" s="12">
        <f>L495</f>
        <v>34.380000000000003</v>
      </c>
      <c r="M492" s="12">
        <f>M495</f>
        <v>962.64</v>
      </c>
    </row>
    <row r="493" spans="1:13" ht="32.4" x14ac:dyDescent="0.3">
      <c r="A493" s="11"/>
      <c r="B493" s="11"/>
      <c r="C493" s="11"/>
      <c r="D493" s="18" t="s">
        <v>409</v>
      </c>
      <c r="E493" s="11"/>
      <c r="F493" s="11"/>
      <c r="G493" s="11"/>
      <c r="H493" s="11"/>
      <c r="I493" s="11"/>
      <c r="J493" s="11"/>
      <c r="K493" s="11"/>
      <c r="L493" s="11"/>
      <c r="M493" s="11"/>
    </row>
    <row r="494" spans="1:13" x14ac:dyDescent="0.3">
      <c r="A494" s="11"/>
      <c r="B494" s="11"/>
      <c r="C494" s="11"/>
      <c r="D494" s="30"/>
      <c r="E494" s="10" t="s">
        <v>410</v>
      </c>
      <c r="F494" s="13">
        <v>2</v>
      </c>
      <c r="G494" s="14">
        <v>4</v>
      </c>
      <c r="H494" s="14">
        <v>0</v>
      </c>
      <c r="I494" s="14">
        <v>3.5</v>
      </c>
      <c r="J494" s="12">
        <f>OR(F494&lt;&gt;0,G494&lt;&gt;0,H494&lt;&gt;0,I494&lt;&gt;0)*(F494 + (F494 = 0))*(G494 + (G494 = 0))*(H494 + (H494 = 0))*(I494 + (I494 = 0))</f>
        <v>28</v>
      </c>
      <c r="K494" s="11"/>
      <c r="L494" s="11"/>
      <c r="M494" s="11"/>
    </row>
    <row r="495" spans="1:13" x14ac:dyDescent="0.3">
      <c r="A495" s="11"/>
      <c r="B495" s="11"/>
      <c r="C495" s="11"/>
      <c r="D495" s="30"/>
      <c r="E495" s="11"/>
      <c r="F495" s="11"/>
      <c r="G495" s="11"/>
      <c r="H495" s="11"/>
      <c r="I495" s="11"/>
      <c r="J495" s="15" t="s">
        <v>411</v>
      </c>
      <c r="K495" s="16">
        <f>J494</f>
        <v>28</v>
      </c>
      <c r="L495" s="14">
        <v>34.380000000000003</v>
      </c>
      <c r="M495" s="16">
        <f>ROUND(K495*L495,2)</f>
        <v>962.64</v>
      </c>
    </row>
    <row r="496" spans="1:13" ht="1.05" customHeight="1" x14ac:dyDescent="0.3">
      <c r="A496" s="17"/>
      <c r="B496" s="17"/>
      <c r="C496" s="17"/>
      <c r="D496" s="31"/>
      <c r="E496" s="17"/>
      <c r="F496" s="17"/>
      <c r="G496" s="17"/>
      <c r="H496" s="17"/>
      <c r="I496" s="17"/>
      <c r="J496" s="17"/>
      <c r="K496" s="17"/>
      <c r="L496" s="17"/>
      <c r="M496" s="17"/>
    </row>
    <row r="497" spans="1:13" ht="21.6" x14ac:dyDescent="0.3">
      <c r="A497" s="9" t="s">
        <v>412</v>
      </c>
      <c r="B497" s="10" t="s">
        <v>20</v>
      </c>
      <c r="C497" s="10" t="s">
        <v>21</v>
      </c>
      <c r="D497" s="18" t="s">
        <v>413</v>
      </c>
      <c r="E497" s="11"/>
      <c r="F497" s="11"/>
      <c r="G497" s="11"/>
      <c r="H497" s="11"/>
      <c r="I497" s="11"/>
      <c r="J497" s="11"/>
      <c r="K497" s="12">
        <f>K500</f>
        <v>14</v>
      </c>
      <c r="L497" s="12">
        <f>L500</f>
        <v>15.99</v>
      </c>
      <c r="M497" s="12">
        <f>M500</f>
        <v>223.86</v>
      </c>
    </row>
    <row r="498" spans="1:13" ht="43.2" x14ac:dyDescent="0.3">
      <c r="A498" s="11"/>
      <c r="B498" s="11"/>
      <c r="C498" s="11"/>
      <c r="D498" s="18" t="s">
        <v>414</v>
      </c>
      <c r="E498" s="11"/>
      <c r="F498" s="11"/>
      <c r="G498" s="11"/>
      <c r="H498" s="11"/>
      <c r="I498" s="11"/>
      <c r="J498" s="11"/>
      <c r="K498" s="11"/>
      <c r="L498" s="11"/>
      <c r="M498" s="11"/>
    </row>
    <row r="499" spans="1:13" x14ac:dyDescent="0.3">
      <c r="A499" s="11"/>
      <c r="B499" s="11"/>
      <c r="C499" s="11"/>
      <c r="D499" s="30"/>
      <c r="E499" s="10" t="s">
        <v>415</v>
      </c>
      <c r="F499" s="13">
        <v>1</v>
      </c>
      <c r="G499" s="14">
        <v>4</v>
      </c>
      <c r="H499" s="14">
        <v>0</v>
      </c>
      <c r="I499" s="14">
        <v>3.5</v>
      </c>
      <c r="J499" s="12">
        <f>OR(F499&lt;&gt;0,G499&lt;&gt;0,H499&lt;&gt;0,I499&lt;&gt;0)*(F499 + (F499 = 0))*(G499 + (G499 = 0))*(H499 + (H499 = 0))*(I499 + (I499 = 0))</f>
        <v>14</v>
      </c>
      <c r="K499" s="11"/>
      <c r="L499" s="11"/>
      <c r="M499" s="11"/>
    </row>
    <row r="500" spans="1:13" x14ac:dyDescent="0.3">
      <c r="A500" s="11"/>
      <c r="B500" s="11"/>
      <c r="C500" s="11"/>
      <c r="D500" s="30"/>
      <c r="E500" s="11"/>
      <c r="F500" s="11"/>
      <c r="G500" s="11"/>
      <c r="H500" s="11"/>
      <c r="I500" s="11"/>
      <c r="J500" s="15" t="s">
        <v>416</v>
      </c>
      <c r="K500" s="16">
        <f>J499</f>
        <v>14</v>
      </c>
      <c r="L500" s="14">
        <v>15.99</v>
      </c>
      <c r="M500" s="16">
        <f>ROUND(K500*L500,2)</f>
        <v>223.86</v>
      </c>
    </row>
    <row r="501" spans="1:13" ht="1.05" customHeight="1" x14ac:dyDescent="0.3">
      <c r="A501" s="17"/>
      <c r="B501" s="17"/>
      <c r="C501" s="17"/>
      <c r="D501" s="31"/>
      <c r="E501" s="17"/>
      <c r="F501" s="17"/>
      <c r="G501" s="17"/>
      <c r="H501" s="17"/>
      <c r="I501" s="17"/>
      <c r="J501" s="17"/>
      <c r="K501" s="17"/>
      <c r="L501" s="17"/>
      <c r="M501" s="17"/>
    </row>
    <row r="502" spans="1:13" x14ac:dyDescent="0.3">
      <c r="A502" s="9" t="s">
        <v>417</v>
      </c>
      <c r="B502" s="10" t="s">
        <v>20</v>
      </c>
      <c r="C502" s="10" t="s">
        <v>21</v>
      </c>
      <c r="D502" s="18" t="s">
        <v>418</v>
      </c>
      <c r="E502" s="11"/>
      <c r="F502" s="11"/>
      <c r="G502" s="11"/>
      <c r="H502" s="11"/>
      <c r="I502" s="11"/>
      <c r="J502" s="11"/>
      <c r="K502" s="12">
        <f>K505</f>
        <v>31</v>
      </c>
      <c r="L502" s="12">
        <f>L505</f>
        <v>17.350000000000001</v>
      </c>
      <c r="M502" s="12">
        <f>M505</f>
        <v>537.85</v>
      </c>
    </row>
    <row r="503" spans="1:13" ht="54" x14ac:dyDescent="0.3">
      <c r="A503" s="11"/>
      <c r="B503" s="11"/>
      <c r="C503" s="11"/>
      <c r="D503" s="18" t="s">
        <v>419</v>
      </c>
      <c r="E503" s="11"/>
      <c r="F503" s="11"/>
      <c r="G503" s="11"/>
      <c r="H503" s="11"/>
      <c r="I503" s="11"/>
      <c r="J503" s="11"/>
      <c r="K503" s="11"/>
      <c r="L503" s="11"/>
      <c r="M503" s="11"/>
    </row>
    <row r="504" spans="1:13" x14ac:dyDescent="0.3">
      <c r="A504" s="11"/>
      <c r="B504" s="11"/>
      <c r="C504" s="11"/>
      <c r="D504" s="30"/>
      <c r="E504" s="10" t="s">
        <v>88</v>
      </c>
      <c r="F504" s="13"/>
      <c r="G504" s="14"/>
      <c r="H504" s="14"/>
      <c r="I504" s="14"/>
      <c r="J504" s="14">
        <v>31</v>
      </c>
      <c r="K504" s="11"/>
      <c r="L504" s="11"/>
      <c r="M504" s="11"/>
    </row>
    <row r="505" spans="1:13" x14ac:dyDescent="0.3">
      <c r="A505" s="11"/>
      <c r="B505" s="11"/>
      <c r="C505" s="11"/>
      <c r="D505" s="30"/>
      <c r="E505" s="11"/>
      <c r="F505" s="11"/>
      <c r="G505" s="11"/>
      <c r="H505" s="11"/>
      <c r="I505" s="11"/>
      <c r="J505" s="15" t="s">
        <v>420</v>
      </c>
      <c r="K505" s="16">
        <f>J504</f>
        <v>31</v>
      </c>
      <c r="L505" s="14">
        <v>17.350000000000001</v>
      </c>
      <c r="M505" s="16">
        <f>ROUND(K505*L505,2)</f>
        <v>537.85</v>
      </c>
    </row>
    <row r="506" spans="1:13" ht="1.05" customHeight="1" x14ac:dyDescent="0.3">
      <c r="A506" s="17"/>
      <c r="B506" s="17"/>
      <c r="C506" s="17"/>
      <c r="D506" s="31"/>
      <c r="E506" s="17"/>
      <c r="F506" s="17"/>
      <c r="G506" s="17"/>
      <c r="H506" s="17"/>
      <c r="I506" s="17"/>
      <c r="J506" s="17"/>
      <c r="K506" s="17"/>
      <c r="L506" s="17"/>
      <c r="M506" s="17"/>
    </row>
    <row r="507" spans="1:13" ht="43.2" x14ac:dyDescent="0.3">
      <c r="A507" s="9" t="s">
        <v>421</v>
      </c>
      <c r="B507" s="10" t="s">
        <v>20</v>
      </c>
      <c r="C507" s="10" t="s">
        <v>21</v>
      </c>
      <c r="D507" s="18" t="s">
        <v>422</v>
      </c>
      <c r="E507" s="11"/>
      <c r="F507" s="11"/>
      <c r="G507" s="11"/>
      <c r="H507" s="11"/>
      <c r="I507" s="11"/>
      <c r="J507" s="11"/>
      <c r="K507" s="12">
        <f>K511</f>
        <v>28</v>
      </c>
      <c r="L507" s="12">
        <f>L511</f>
        <v>91.31</v>
      </c>
      <c r="M507" s="12">
        <f>M511</f>
        <v>2556.6799999999998</v>
      </c>
    </row>
    <row r="508" spans="1:13" ht="64.8" x14ac:dyDescent="0.3">
      <c r="A508" s="11"/>
      <c r="B508" s="11"/>
      <c r="C508" s="11"/>
      <c r="D508" s="18" t="s">
        <v>423</v>
      </c>
      <c r="E508" s="11"/>
      <c r="F508" s="11"/>
      <c r="G508" s="11"/>
      <c r="H508" s="11"/>
      <c r="I508" s="11"/>
      <c r="J508" s="11"/>
      <c r="K508" s="11"/>
      <c r="L508" s="11"/>
      <c r="M508" s="11"/>
    </row>
    <row r="509" spans="1:13" x14ac:dyDescent="0.3">
      <c r="A509" s="11"/>
      <c r="B509" s="11"/>
      <c r="C509" s="11"/>
      <c r="D509" s="30"/>
      <c r="E509" s="10" t="s">
        <v>424</v>
      </c>
      <c r="F509" s="13">
        <v>0</v>
      </c>
      <c r="G509" s="14">
        <v>8</v>
      </c>
      <c r="H509" s="14">
        <v>2</v>
      </c>
      <c r="I509" s="14">
        <v>0</v>
      </c>
      <c r="J509" s="12">
        <f>OR(F509&lt;&gt;0,G509&lt;&gt;0,H509&lt;&gt;0,I509&lt;&gt;0)*(F509 + (F509 = 0))*(G509 + (G509 = 0))*(H509 + (H509 = 0))*(I509 + (I509 = 0))</f>
        <v>16</v>
      </c>
      <c r="K509" s="11"/>
      <c r="L509" s="11"/>
      <c r="M509" s="11"/>
    </row>
    <row r="510" spans="1:13" x14ac:dyDescent="0.3">
      <c r="A510" s="11"/>
      <c r="B510" s="11"/>
      <c r="C510" s="11"/>
      <c r="D510" s="30"/>
      <c r="E510" s="10" t="s">
        <v>425</v>
      </c>
      <c r="F510" s="13">
        <v>0</v>
      </c>
      <c r="G510" s="14">
        <v>8</v>
      </c>
      <c r="H510" s="14">
        <v>1.5</v>
      </c>
      <c r="I510" s="14">
        <v>0</v>
      </c>
      <c r="J510" s="12">
        <f>OR(F510&lt;&gt;0,G510&lt;&gt;0,H510&lt;&gt;0,I510&lt;&gt;0)*(F510 + (F510 = 0))*(G510 + (G510 = 0))*(H510 + (H510 = 0))*(I510 + (I510 = 0))</f>
        <v>12</v>
      </c>
      <c r="K510" s="11"/>
      <c r="L510" s="11"/>
      <c r="M510" s="11"/>
    </row>
    <row r="511" spans="1:13" x14ac:dyDescent="0.3">
      <c r="A511" s="11"/>
      <c r="B511" s="11"/>
      <c r="C511" s="11"/>
      <c r="D511" s="30"/>
      <c r="E511" s="11"/>
      <c r="F511" s="11"/>
      <c r="G511" s="11"/>
      <c r="H511" s="11"/>
      <c r="I511" s="11"/>
      <c r="J511" s="15" t="s">
        <v>426</v>
      </c>
      <c r="K511" s="16">
        <f>SUM(J509:J510)</f>
        <v>28</v>
      </c>
      <c r="L511" s="14">
        <v>91.31</v>
      </c>
      <c r="M511" s="16">
        <f>ROUND(K511*L511,2)</f>
        <v>2556.6799999999998</v>
      </c>
    </row>
    <row r="512" spans="1:13" ht="1.05" customHeight="1" x14ac:dyDescent="0.3">
      <c r="A512" s="17"/>
      <c r="B512" s="17"/>
      <c r="C512" s="17"/>
      <c r="D512" s="31"/>
      <c r="E512" s="17"/>
      <c r="F512" s="17"/>
      <c r="G512" s="17"/>
      <c r="H512" s="17"/>
      <c r="I512" s="17"/>
      <c r="J512" s="17"/>
      <c r="K512" s="17"/>
      <c r="L512" s="17"/>
      <c r="M512" s="17"/>
    </row>
    <row r="513" spans="1:13" x14ac:dyDescent="0.3">
      <c r="A513" s="11"/>
      <c r="B513" s="11"/>
      <c r="C513" s="11"/>
      <c r="D513" s="30"/>
      <c r="E513" s="11"/>
      <c r="F513" s="11"/>
      <c r="G513" s="11"/>
      <c r="H513" s="11"/>
      <c r="I513" s="11"/>
      <c r="J513" s="15" t="s">
        <v>427</v>
      </c>
      <c r="K513" s="14">
        <v>1</v>
      </c>
      <c r="L513" s="16">
        <f>M479+M485+M492+M497+M502+M507</f>
        <v>5761.99</v>
      </c>
      <c r="M513" s="16">
        <f>ROUND(K513*L513,2)</f>
        <v>5761.99</v>
      </c>
    </row>
    <row r="514" spans="1:13" ht="1.05" customHeight="1" x14ac:dyDescent="0.3">
      <c r="A514" s="17"/>
      <c r="B514" s="17"/>
      <c r="C514" s="17"/>
      <c r="D514" s="31"/>
      <c r="E514" s="17"/>
      <c r="F514" s="17"/>
      <c r="G514" s="17"/>
      <c r="H514" s="17"/>
      <c r="I514" s="17"/>
      <c r="J514" s="17"/>
      <c r="K514" s="17"/>
      <c r="L514" s="17"/>
      <c r="M514" s="17"/>
    </row>
    <row r="515" spans="1:13" x14ac:dyDescent="0.3">
      <c r="A515" s="20" t="s">
        <v>428</v>
      </c>
      <c r="B515" s="20" t="s">
        <v>16</v>
      </c>
      <c r="C515" s="20" t="s">
        <v>17</v>
      </c>
      <c r="D515" s="32" t="s">
        <v>429</v>
      </c>
      <c r="E515" s="21"/>
      <c r="F515" s="21"/>
      <c r="G515" s="21"/>
      <c r="H515" s="21"/>
      <c r="I515" s="21"/>
      <c r="J515" s="21"/>
      <c r="K515" s="22">
        <f>K539</f>
        <v>1</v>
      </c>
      <c r="L515" s="22">
        <f>L539</f>
        <v>8267.91</v>
      </c>
      <c r="M515" s="22">
        <f>M539</f>
        <v>8267.91</v>
      </c>
    </row>
    <row r="516" spans="1:13" ht="43.2" x14ac:dyDescent="0.3">
      <c r="A516" s="9" t="s">
        <v>430</v>
      </c>
      <c r="B516" s="10" t="s">
        <v>20</v>
      </c>
      <c r="C516" s="10" t="s">
        <v>21</v>
      </c>
      <c r="D516" s="18" t="s">
        <v>431</v>
      </c>
      <c r="E516" s="11"/>
      <c r="F516" s="11"/>
      <c r="G516" s="11"/>
      <c r="H516" s="11"/>
      <c r="I516" s="11"/>
      <c r="J516" s="11"/>
      <c r="K516" s="12">
        <f>K521</f>
        <v>23.76</v>
      </c>
      <c r="L516" s="12">
        <f>L521</f>
        <v>44.38</v>
      </c>
      <c r="M516" s="12">
        <f>M521</f>
        <v>1054.47</v>
      </c>
    </row>
    <row r="517" spans="1:13" ht="97.2" x14ac:dyDescent="0.3">
      <c r="A517" s="11"/>
      <c r="B517" s="11"/>
      <c r="C517" s="11"/>
      <c r="D517" s="18" t="s">
        <v>432</v>
      </c>
      <c r="E517" s="11"/>
      <c r="F517" s="11"/>
      <c r="G517" s="11"/>
      <c r="H517" s="11"/>
      <c r="I517" s="11"/>
      <c r="J517" s="11"/>
      <c r="K517" s="11"/>
      <c r="L517" s="11"/>
      <c r="M517" s="11"/>
    </row>
    <row r="518" spans="1:13" x14ac:dyDescent="0.3">
      <c r="A518" s="11"/>
      <c r="B518" s="11"/>
      <c r="C518" s="11"/>
      <c r="D518" s="30"/>
      <c r="E518" s="10" t="s">
        <v>433</v>
      </c>
      <c r="F518" s="13">
        <v>0</v>
      </c>
      <c r="G518" s="14">
        <v>2</v>
      </c>
      <c r="H518" s="14">
        <v>1.8</v>
      </c>
      <c r="I518" s="14">
        <v>2.4</v>
      </c>
      <c r="J518" s="12">
        <f>OR(F518&lt;&gt;0,G518&lt;&gt;0,H518&lt;&gt;0,I518&lt;&gt;0)*(F518 + (F518 = 0))*(G518 + (G518 = 0))*(H518 + (H518 = 0))*(I518 + (I518 = 0))</f>
        <v>8.64</v>
      </c>
      <c r="K518" s="11"/>
      <c r="L518" s="11"/>
      <c r="M518" s="11"/>
    </row>
    <row r="519" spans="1:13" x14ac:dyDescent="0.3">
      <c r="A519" s="11"/>
      <c r="B519" s="11"/>
      <c r="C519" s="11"/>
      <c r="D519" s="30"/>
      <c r="E519" s="10" t="s">
        <v>17</v>
      </c>
      <c r="F519" s="13">
        <v>0</v>
      </c>
      <c r="G519" s="14">
        <v>2</v>
      </c>
      <c r="H519" s="14">
        <v>2.4</v>
      </c>
      <c r="I519" s="14">
        <v>2.4</v>
      </c>
      <c r="J519" s="12">
        <f>OR(F519&lt;&gt;0,G519&lt;&gt;0,H519&lt;&gt;0,I519&lt;&gt;0)*(F519 + (F519 = 0))*(G519 + (G519 = 0))*(H519 + (H519 = 0))*(I519 + (I519 = 0))</f>
        <v>11.52</v>
      </c>
      <c r="K519" s="11"/>
      <c r="L519" s="11"/>
      <c r="M519" s="11"/>
    </row>
    <row r="520" spans="1:13" x14ac:dyDescent="0.3">
      <c r="A520" s="11"/>
      <c r="B520" s="11"/>
      <c r="C520" s="11"/>
      <c r="D520" s="30"/>
      <c r="E520" s="10" t="s">
        <v>78</v>
      </c>
      <c r="F520" s="13">
        <v>0</v>
      </c>
      <c r="G520" s="14">
        <v>0</v>
      </c>
      <c r="H520" s="14">
        <v>1.5</v>
      </c>
      <c r="I520" s="14">
        <v>2.4</v>
      </c>
      <c r="J520" s="12">
        <f>OR(F520&lt;&gt;0,G520&lt;&gt;0,H520&lt;&gt;0,I520&lt;&gt;0)*(F520 + (F520 = 0))*(G520 + (G520 = 0))*(H520 + (H520 = 0))*(I520 + (I520 = 0))</f>
        <v>3.6</v>
      </c>
      <c r="K520" s="11"/>
      <c r="L520" s="11"/>
      <c r="M520" s="11"/>
    </row>
    <row r="521" spans="1:13" x14ac:dyDescent="0.3">
      <c r="A521" s="11"/>
      <c r="B521" s="11"/>
      <c r="C521" s="11"/>
      <c r="D521" s="30"/>
      <c r="E521" s="11"/>
      <c r="F521" s="11"/>
      <c r="G521" s="11"/>
      <c r="H521" s="11"/>
      <c r="I521" s="11"/>
      <c r="J521" s="15" t="s">
        <v>434</v>
      </c>
      <c r="K521" s="16">
        <f>SUM(J518:J520)</f>
        <v>23.76</v>
      </c>
      <c r="L521" s="14">
        <v>44.38</v>
      </c>
      <c r="M521" s="16">
        <f>ROUND(K521*L521,2)</f>
        <v>1054.47</v>
      </c>
    </row>
    <row r="522" spans="1:13" ht="1.05" customHeight="1" x14ac:dyDescent="0.3">
      <c r="A522" s="17"/>
      <c r="B522" s="17"/>
      <c r="C522" s="17"/>
      <c r="D522" s="31"/>
      <c r="E522" s="17"/>
      <c r="F522" s="17"/>
      <c r="G522" s="17"/>
      <c r="H522" s="17"/>
      <c r="I522" s="17"/>
      <c r="J522" s="17"/>
      <c r="K522" s="17"/>
      <c r="L522" s="17"/>
      <c r="M522" s="17"/>
    </row>
    <row r="523" spans="1:13" ht="43.2" x14ac:dyDescent="0.3">
      <c r="A523" s="9" t="s">
        <v>435</v>
      </c>
      <c r="B523" s="10" t="s">
        <v>20</v>
      </c>
      <c r="C523" s="10" t="s">
        <v>21</v>
      </c>
      <c r="D523" s="18" t="s">
        <v>436</v>
      </c>
      <c r="E523" s="11"/>
      <c r="F523" s="11"/>
      <c r="G523" s="11"/>
      <c r="H523" s="11"/>
      <c r="I523" s="11"/>
      <c r="J523" s="11"/>
      <c r="K523" s="12">
        <f>K529</f>
        <v>104.06</v>
      </c>
      <c r="L523" s="12">
        <f>L529</f>
        <v>51.18</v>
      </c>
      <c r="M523" s="12">
        <f>M529</f>
        <v>5325.79</v>
      </c>
    </row>
    <row r="524" spans="1:13" ht="86.4" x14ac:dyDescent="0.3">
      <c r="A524" s="11"/>
      <c r="B524" s="11"/>
      <c r="C524" s="11"/>
      <c r="D524" s="18" t="s">
        <v>437</v>
      </c>
      <c r="E524" s="11"/>
      <c r="F524" s="11"/>
      <c r="G524" s="11"/>
      <c r="H524" s="11"/>
      <c r="I524" s="11"/>
      <c r="J524" s="11"/>
      <c r="K524" s="11"/>
      <c r="L524" s="11"/>
      <c r="M524" s="11"/>
    </row>
    <row r="525" spans="1:13" x14ac:dyDescent="0.3">
      <c r="A525" s="11"/>
      <c r="B525" s="11"/>
      <c r="C525" s="11"/>
      <c r="D525" s="30"/>
      <c r="E525" s="10" t="s">
        <v>317</v>
      </c>
      <c r="F525" s="13">
        <v>2</v>
      </c>
      <c r="G525" s="23">
        <v>12.3</v>
      </c>
      <c r="H525" s="23">
        <v>2.4</v>
      </c>
      <c r="I525" s="23">
        <v>0</v>
      </c>
      <c r="J525" s="24">
        <f>OR(F525&lt;&gt;0,G525&lt;&gt;0,H525&lt;&gt;0,I525&lt;&gt;0)*(F525 + (F525 = 0))*(G525 + (G525 = 0))*(H525 + (H525 = 0))*(I525 + (I525 = 0))</f>
        <v>59.04</v>
      </c>
      <c r="K525" s="11"/>
      <c r="L525" s="11"/>
      <c r="M525" s="11"/>
    </row>
    <row r="526" spans="1:13" x14ac:dyDescent="0.3">
      <c r="A526" s="11"/>
      <c r="B526" s="11"/>
      <c r="C526" s="11"/>
      <c r="D526" s="30"/>
      <c r="E526" s="10" t="s">
        <v>318</v>
      </c>
      <c r="F526" s="13">
        <v>2</v>
      </c>
      <c r="G526" s="23">
        <v>7.1</v>
      </c>
      <c r="H526" s="23">
        <v>2.4</v>
      </c>
      <c r="I526" s="23">
        <v>0</v>
      </c>
      <c r="J526" s="24">
        <f>OR(F526&lt;&gt;0,G526&lt;&gt;0,H526&lt;&gt;0,I526&lt;&gt;0)*(F526 + (F526 = 0))*(G526 + (G526 = 0))*(H526 + (H526 = 0))*(I526 + (I526 = 0))</f>
        <v>34.08</v>
      </c>
      <c r="K526" s="11"/>
      <c r="L526" s="11"/>
      <c r="M526" s="11"/>
    </row>
    <row r="527" spans="1:13" x14ac:dyDescent="0.3">
      <c r="A527" s="11"/>
      <c r="B527" s="11"/>
      <c r="C527" s="11"/>
      <c r="D527" s="30"/>
      <c r="E527" s="10" t="s">
        <v>438</v>
      </c>
      <c r="F527" s="13">
        <v>2</v>
      </c>
      <c r="G527" s="23">
        <v>1.55</v>
      </c>
      <c r="H527" s="23">
        <v>2.4</v>
      </c>
      <c r="I527" s="23">
        <v>0</v>
      </c>
      <c r="J527" s="24">
        <f>OR(F527&lt;&gt;0,G527&lt;&gt;0,H527&lt;&gt;0,I527&lt;&gt;0)*(F527 + (F527 = 0))*(G527 + (G527 = 0))*(H527 + (H527 = 0))*(I527 + (I527 = 0))</f>
        <v>7.44</v>
      </c>
      <c r="K527" s="11"/>
      <c r="L527" s="11"/>
      <c r="M527" s="11"/>
    </row>
    <row r="528" spans="1:13" x14ac:dyDescent="0.3">
      <c r="A528" s="11"/>
      <c r="B528" s="11"/>
      <c r="C528" s="11"/>
      <c r="D528" s="30"/>
      <c r="E528" s="10" t="s">
        <v>17</v>
      </c>
      <c r="F528" s="13">
        <v>2</v>
      </c>
      <c r="G528" s="23">
        <v>1.75</v>
      </c>
      <c r="H528" s="23">
        <v>0</v>
      </c>
      <c r="I528" s="23">
        <v>0</v>
      </c>
      <c r="J528" s="24">
        <f>OR(F528&lt;&gt;0,G528&lt;&gt;0,H528&lt;&gt;0,I528&lt;&gt;0)*(F528 + (F528 = 0))*(G528 + (G528 = 0))*(H528 + (H528 = 0))*(I528 + (I528 = 0))</f>
        <v>3.5</v>
      </c>
      <c r="K528" s="11"/>
      <c r="L528" s="11"/>
      <c r="M528" s="11"/>
    </row>
    <row r="529" spans="1:13" x14ac:dyDescent="0.3">
      <c r="A529" s="11"/>
      <c r="B529" s="11"/>
      <c r="C529" s="11"/>
      <c r="D529" s="30"/>
      <c r="E529" s="11"/>
      <c r="F529" s="11"/>
      <c r="G529" s="11"/>
      <c r="H529" s="11"/>
      <c r="I529" s="11"/>
      <c r="J529" s="15" t="s">
        <v>439</v>
      </c>
      <c r="K529" s="16">
        <f>SUM(J525:J528)</f>
        <v>104.06</v>
      </c>
      <c r="L529" s="14">
        <v>51.18</v>
      </c>
      <c r="M529" s="16">
        <f>ROUND(K529*L529,2)</f>
        <v>5325.79</v>
      </c>
    </row>
    <row r="530" spans="1:13" ht="1.05" customHeight="1" x14ac:dyDescent="0.3">
      <c r="A530" s="17"/>
      <c r="B530" s="17"/>
      <c r="C530" s="17"/>
      <c r="D530" s="31"/>
      <c r="E530" s="17"/>
      <c r="F530" s="17"/>
      <c r="G530" s="17"/>
      <c r="H530" s="17"/>
      <c r="I530" s="17"/>
      <c r="J530" s="17"/>
      <c r="K530" s="17"/>
      <c r="L530" s="17"/>
      <c r="M530" s="17"/>
    </row>
    <row r="531" spans="1:13" ht="21.6" x14ac:dyDescent="0.3">
      <c r="A531" s="9" t="s">
        <v>440</v>
      </c>
      <c r="B531" s="10" t="s">
        <v>20</v>
      </c>
      <c r="C531" s="10" t="s">
        <v>21</v>
      </c>
      <c r="D531" s="18" t="s">
        <v>441</v>
      </c>
      <c r="E531" s="11"/>
      <c r="F531" s="11"/>
      <c r="G531" s="11"/>
      <c r="H531" s="11"/>
      <c r="I531" s="11"/>
      <c r="J531" s="11"/>
      <c r="K531" s="12">
        <f>K537</f>
        <v>104.06</v>
      </c>
      <c r="L531" s="12">
        <f>L537</f>
        <v>18.14</v>
      </c>
      <c r="M531" s="12">
        <f>M537</f>
        <v>1887.65</v>
      </c>
    </row>
    <row r="532" spans="1:13" ht="43.2" x14ac:dyDescent="0.3">
      <c r="A532" s="11"/>
      <c r="B532" s="11"/>
      <c r="C532" s="11"/>
      <c r="D532" s="18" t="s">
        <v>442</v>
      </c>
      <c r="E532" s="11"/>
      <c r="F532" s="11"/>
      <c r="G532" s="11"/>
      <c r="H532" s="11"/>
      <c r="I532" s="11"/>
      <c r="J532" s="11"/>
      <c r="K532" s="11"/>
      <c r="L532" s="11"/>
      <c r="M532" s="11"/>
    </row>
    <row r="533" spans="1:13" x14ac:dyDescent="0.3">
      <c r="A533" s="11"/>
      <c r="B533" s="11"/>
      <c r="C533" s="11"/>
      <c r="D533" s="30"/>
      <c r="E533" s="10" t="s">
        <v>317</v>
      </c>
      <c r="F533" s="13">
        <v>2</v>
      </c>
      <c r="G533" s="14">
        <v>12.3</v>
      </c>
      <c r="H533" s="14">
        <v>2.4</v>
      </c>
      <c r="I533" s="14">
        <v>0</v>
      </c>
      <c r="J533" s="12">
        <f>OR(F533&lt;&gt;0,G533&lt;&gt;0,H533&lt;&gt;0,I533&lt;&gt;0)*(F533 + (F533 = 0))*(G533 + (G533 = 0))*(H533 + (H533 = 0))*(I533 + (I533 = 0))</f>
        <v>59.04</v>
      </c>
      <c r="K533" s="11"/>
      <c r="L533" s="11"/>
      <c r="M533" s="11"/>
    </row>
    <row r="534" spans="1:13" x14ac:dyDescent="0.3">
      <c r="A534" s="11"/>
      <c r="B534" s="11"/>
      <c r="C534" s="11"/>
      <c r="D534" s="30"/>
      <c r="E534" s="10" t="s">
        <v>318</v>
      </c>
      <c r="F534" s="13">
        <v>2</v>
      </c>
      <c r="G534" s="14">
        <v>7.1</v>
      </c>
      <c r="H534" s="14">
        <v>2.4</v>
      </c>
      <c r="I534" s="14">
        <v>0</v>
      </c>
      <c r="J534" s="12">
        <f>OR(F534&lt;&gt;0,G534&lt;&gt;0,H534&lt;&gt;0,I534&lt;&gt;0)*(F534 + (F534 = 0))*(G534 + (G534 = 0))*(H534 + (H534 = 0))*(I534 + (I534 = 0))</f>
        <v>34.08</v>
      </c>
      <c r="K534" s="11"/>
      <c r="L534" s="11"/>
      <c r="M534" s="11"/>
    </row>
    <row r="535" spans="1:13" x14ac:dyDescent="0.3">
      <c r="A535" s="11"/>
      <c r="B535" s="11"/>
      <c r="C535" s="11"/>
      <c r="D535" s="30"/>
      <c r="E535" s="10" t="s">
        <v>438</v>
      </c>
      <c r="F535" s="13">
        <v>2</v>
      </c>
      <c r="G535" s="14">
        <v>1.55</v>
      </c>
      <c r="H535" s="14">
        <v>2.4</v>
      </c>
      <c r="I535" s="14">
        <v>0</v>
      </c>
      <c r="J535" s="12">
        <f>OR(F535&lt;&gt;0,G535&lt;&gt;0,H535&lt;&gt;0,I535&lt;&gt;0)*(F535 + (F535 = 0))*(G535 + (G535 = 0))*(H535 + (H535 = 0))*(I535 + (I535 = 0))</f>
        <v>7.44</v>
      </c>
      <c r="K535" s="11"/>
      <c r="L535" s="11"/>
      <c r="M535" s="11"/>
    </row>
    <row r="536" spans="1:13" x14ac:dyDescent="0.3">
      <c r="A536" s="11"/>
      <c r="B536" s="11"/>
      <c r="C536" s="11"/>
      <c r="D536" s="30"/>
      <c r="E536" s="10" t="s">
        <v>17</v>
      </c>
      <c r="F536" s="13">
        <v>2</v>
      </c>
      <c r="G536" s="14">
        <v>1.75</v>
      </c>
      <c r="H536" s="14">
        <v>0</v>
      </c>
      <c r="I536" s="14">
        <v>0</v>
      </c>
      <c r="J536" s="12">
        <f>OR(F536&lt;&gt;0,G536&lt;&gt;0,H536&lt;&gt;0,I536&lt;&gt;0)*(F536 + (F536 = 0))*(G536 + (G536 = 0))*(H536 + (H536 = 0))*(I536 + (I536 = 0))</f>
        <v>3.5</v>
      </c>
      <c r="K536" s="11"/>
      <c r="L536" s="11"/>
      <c r="M536" s="11"/>
    </row>
    <row r="537" spans="1:13" x14ac:dyDescent="0.3">
      <c r="A537" s="11"/>
      <c r="B537" s="11"/>
      <c r="C537" s="11"/>
      <c r="D537" s="30"/>
      <c r="E537" s="11"/>
      <c r="F537" s="11"/>
      <c r="G537" s="11"/>
      <c r="H537" s="11"/>
      <c r="I537" s="11"/>
      <c r="J537" s="15" t="s">
        <v>443</v>
      </c>
      <c r="K537" s="16">
        <f>SUM(J533:J536)</f>
        <v>104.06</v>
      </c>
      <c r="L537" s="14">
        <v>18.14</v>
      </c>
      <c r="M537" s="16">
        <f>ROUND(K537*L537,2)</f>
        <v>1887.65</v>
      </c>
    </row>
    <row r="538" spans="1:13" ht="1.05" customHeight="1" x14ac:dyDescent="0.3">
      <c r="A538" s="17"/>
      <c r="B538" s="17"/>
      <c r="C538" s="17"/>
      <c r="D538" s="31"/>
      <c r="E538" s="17"/>
      <c r="F538" s="17"/>
      <c r="G538" s="17"/>
      <c r="H538" s="17"/>
      <c r="I538" s="17"/>
      <c r="J538" s="17"/>
      <c r="K538" s="17"/>
      <c r="L538" s="17"/>
      <c r="M538" s="17"/>
    </row>
    <row r="539" spans="1:13" x14ac:dyDescent="0.3">
      <c r="A539" s="11"/>
      <c r="B539" s="11"/>
      <c r="C539" s="11"/>
      <c r="D539" s="30"/>
      <c r="E539" s="11"/>
      <c r="F539" s="11"/>
      <c r="G539" s="11"/>
      <c r="H539" s="11"/>
      <c r="I539" s="11"/>
      <c r="J539" s="15" t="s">
        <v>444</v>
      </c>
      <c r="K539" s="14">
        <v>1</v>
      </c>
      <c r="L539" s="16">
        <f>M516+M523+M531</f>
        <v>8267.91</v>
      </c>
      <c r="M539" s="16">
        <f>ROUND(K539*L539,2)</f>
        <v>8267.91</v>
      </c>
    </row>
    <row r="540" spans="1:13" ht="1.05" customHeight="1" x14ac:dyDescent="0.3">
      <c r="A540" s="17"/>
      <c r="B540" s="17"/>
      <c r="C540" s="17"/>
      <c r="D540" s="31"/>
      <c r="E540" s="17"/>
      <c r="F540" s="17"/>
      <c r="G540" s="17"/>
      <c r="H540" s="17"/>
      <c r="I540" s="17"/>
      <c r="J540" s="17"/>
      <c r="K540" s="17"/>
      <c r="L540" s="17"/>
      <c r="M540" s="17"/>
    </row>
    <row r="541" spans="1:13" x14ac:dyDescent="0.3">
      <c r="A541" s="20" t="s">
        <v>445</v>
      </c>
      <c r="B541" s="20" t="s">
        <v>16</v>
      </c>
      <c r="C541" s="20" t="s">
        <v>17</v>
      </c>
      <c r="D541" s="32" t="s">
        <v>446</v>
      </c>
      <c r="E541" s="21"/>
      <c r="F541" s="21"/>
      <c r="G541" s="21"/>
      <c r="H541" s="21"/>
      <c r="I541" s="21"/>
      <c r="J541" s="21"/>
      <c r="K541" s="22">
        <f>K549</f>
        <v>1</v>
      </c>
      <c r="L541" s="22">
        <f>L549</f>
        <v>473.37</v>
      </c>
      <c r="M541" s="22">
        <f>M549</f>
        <v>473.37</v>
      </c>
    </row>
    <row r="542" spans="1:13" ht="32.4" x14ac:dyDescent="0.3">
      <c r="A542" s="9" t="s">
        <v>447</v>
      </c>
      <c r="B542" s="10" t="s">
        <v>20</v>
      </c>
      <c r="C542" s="10" t="s">
        <v>21</v>
      </c>
      <c r="D542" s="18" t="s">
        <v>448</v>
      </c>
      <c r="E542" s="11"/>
      <c r="F542" s="11"/>
      <c r="G542" s="11"/>
      <c r="H542" s="11"/>
      <c r="I542" s="11"/>
      <c r="J542" s="11"/>
      <c r="K542" s="12">
        <f>K545</f>
        <v>6.8</v>
      </c>
      <c r="L542" s="12">
        <f>L545</f>
        <v>43.51</v>
      </c>
      <c r="M542" s="12">
        <f>M545</f>
        <v>295.87</v>
      </c>
    </row>
    <row r="543" spans="1:13" ht="86.4" x14ac:dyDescent="0.3">
      <c r="A543" s="11"/>
      <c r="B543" s="11"/>
      <c r="C543" s="11"/>
      <c r="D543" s="18" t="s">
        <v>449</v>
      </c>
      <c r="E543" s="11"/>
      <c r="F543" s="11"/>
      <c r="G543" s="11"/>
      <c r="H543" s="11"/>
      <c r="I543" s="11"/>
      <c r="J543" s="11"/>
      <c r="K543" s="11"/>
      <c r="L543" s="11"/>
      <c r="M543" s="11"/>
    </row>
    <row r="544" spans="1:13" x14ac:dyDescent="0.3">
      <c r="A544" s="11"/>
      <c r="B544" s="11"/>
      <c r="C544" s="11"/>
      <c r="D544" s="30"/>
      <c r="E544" s="10" t="s">
        <v>450</v>
      </c>
      <c r="F544" s="13">
        <v>0</v>
      </c>
      <c r="G544" s="14">
        <v>4</v>
      </c>
      <c r="H544" s="14">
        <v>1.7</v>
      </c>
      <c r="I544" s="14">
        <v>0</v>
      </c>
      <c r="J544" s="12">
        <f>OR(F544&lt;&gt;0,G544&lt;&gt;0,H544&lt;&gt;0,I544&lt;&gt;0)*(F544 + (F544 = 0))*(G544 + (G544 = 0))*(H544 + (H544 = 0))*(I544 + (I544 = 0))</f>
        <v>6.8</v>
      </c>
      <c r="K544" s="11"/>
      <c r="L544" s="11"/>
      <c r="M544" s="11"/>
    </row>
    <row r="545" spans="1:13" x14ac:dyDescent="0.3">
      <c r="A545" s="11"/>
      <c r="B545" s="11"/>
      <c r="C545" s="11"/>
      <c r="D545" s="30"/>
      <c r="E545" s="11"/>
      <c r="F545" s="11"/>
      <c r="G545" s="11"/>
      <c r="H545" s="11"/>
      <c r="I545" s="11"/>
      <c r="J545" s="15" t="s">
        <v>451</v>
      </c>
      <c r="K545" s="16">
        <f>J544</f>
        <v>6.8</v>
      </c>
      <c r="L545" s="14">
        <v>43.51</v>
      </c>
      <c r="M545" s="16">
        <f>ROUND(K545*L545,2)</f>
        <v>295.87</v>
      </c>
    </row>
    <row r="546" spans="1:13" ht="1.05" customHeight="1" x14ac:dyDescent="0.3">
      <c r="A546" s="17"/>
      <c r="B546" s="17"/>
      <c r="C546" s="17"/>
      <c r="D546" s="31"/>
      <c r="E546" s="17"/>
      <c r="F546" s="17"/>
      <c r="G546" s="17"/>
      <c r="H546" s="17"/>
      <c r="I546" s="17"/>
      <c r="J546" s="17"/>
      <c r="K546" s="17"/>
      <c r="L546" s="17"/>
      <c r="M546" s="17"/>
    </row>
    <row r="547" spans="1:13" ht="32.4" x14ac:dyDescent="0.3">
      <c r="A547" s="9" t="s">
        <v>452</v>
      </c>
      <c r="B547" s="10" t="s">
        <v>20</v>
      </c>
      <c r="C547" s="10" t="s">
        <v>38</v>
      </c>
      <c r="D547" s="18" t="s">
        <v>453</v>
      </c>
      <c r="E547" s="11"/>
      <c r="F547" s="11"/>
      <c r="G547" s="11"/>
      <c r="H547" s="11"/>
      <c r="I547" s="11"/>
      <c r="J547" s="11"/>
      <c r="K547" s="14">
        <v>2</v>
      </c>
      <c r="L547" s="14">
        <v>88.75</v>
      </c>
      <c r="M547" s="12">
        <f>ROUND(K547*L547,2)</f>
        <v>177.5</v>
      </c>
    </row>
    <row r="548" spans="1:13" ht="75.599999999999994" x14ac:dyDescent="0.3">
      <c r="A548" s="11"/>
      <c r="B548" s="11"/>
      <c r="C548" s="11"/>
      <c r="D548" s="18" t="s">
        <v>454</v>
      </c>
      <c r="E548" s="11"/>
      <c r="F548" s="11"/>
      <c r="G548" s="11"/>
      <c r="H548" s="11"/>
      <c r="I548" s="11"/>
      <c r="J548" s="11"/>
      <c r="K548" s="11"/>
      <c r="L548" s="11"/>
      <c r="M548" s="11"/>
    </row>
    <row r="549" spans="1:13" x14ac:dyDescent="0.3">
      <c r="A549" s="11"/>
      <c r="B549" s="11"/>
      <c r="C549" s="11"/>
      <c r="D549" s="30"/>
      <c r="E549" s="11"/>
      <c r="F549" s="11"/>
      <c r="G549" s="11"/>
      <c r="H549" s="11"/>
      <c r="I549" s="11"/>
      <c r="J549" s="15" t="s">
        <v>455</v>
      </c>
      <c r="K549" s="14">
        <v>1</v>
      </c>
      <c r="L549" s="16">
        <f>M542+M547</f>
        <v>473.37</v>
      </c>
      <c r="M549" s="16">
        <f>ROUND(K549*L549,2)</f>
        <v>473.37</v>
      </c>
    </row>
    <row r="550" spans="1:13" ht="1.05" customHeight="1" x14ac:dyDescent="0.3">
      <c r="A550" s="17"/>
      <c r="B550" s="17"/>
      <c r="C550" s="17"/>
      <c r="D550" s="31"/>
      <c r="E550" s="17"/>
      <c r="F550" s="17"/>
      <c r="G550" s="17"/>
      <c r="H550" s="17"/>
      <c r="I550" s="17"/>
      <c r="J550" s="17"/>
      <c r="K550" s="17"/>
      <c r="L550" s="17"/>
      <c r="M550" s="17"/>
    </row>
    <row r="551" spans="1:13" x14ac:dyDescent="0.3">
      <c r="A551" s="20" t="s">
        <v>456</v>
      </c>
      <c r="B551" s="20" t="s">
        <v>16</v>
      </c>
      <c r="C551" s="20" t="s">
        <v>17</v>
      </c>
      <c r="D551" s="32" t="s">
        <v>457</v>
      </c>
      <c r="E551" s="21"/>
      <c r="F551" s="21"/>
      <c r="G551" s="21"/>
      <c r="H551" s="21"/>
      <c r="I551" s="21"/>
      <c r="J551" s="21"/>
      <c r="K551" s="22">
        <f>K610</f>
        <v>1</v>
      </c>
      <c r="L551" s="22">
        <f>L610</f>
        <v>10075.879999999999</v>
      </c>
      <c r="M551" s="22">
        <f>M610</f>
        <v>10075.879999999999</v>
      </c>
    </row>
    <row r="552" spans="1:13" ht="32.4" x14ac:dyDescent="0.3">
      <c r="A552" s="9" t="s">
        <v>458</v>
      </c>
      <c r="B552" s="10" t="s">
        <v>20</v>
      </c>
      <c r="C552" s="10" t="s">
        <v>21</v>
      </c>
      <c r="D552" s="18" t="s">
        <v>459</v>
      </c>
      <c r="E552" s="11"/>
      <c r="F552" s="11"/>
      <c r="G552" s="11"/>
      <c r="H552" s="11"/>
      <c r="I552" s="11"/>
      <c r="J552" s="11"/>
      <c r="K552" s="12">
        <f>K555</f>
        <v>0.42</v>
      </c>
      <c r="L552" s="12">
        <f>L555</f>
        <v>47.24</v>
      </c>
      <c r="M552" s="12">
        <f>M555</f>
        <v>19.84</v>
      </c>
    </row>
    <row r="553" spans="1:13" ht="54" x14ac:dyDescent="0.3">
      <c r="A553" s="11"/>
      <c r="B553" s="11"/>
      <c r="C553" s="11"/>
      <c r="D553" s="18" t="s">
        <v>460</v>
      </c>
      <c r="E553" s="11"/>
      <c r="F553" s="11"/>
      <c r="G553" s="11"/>
      <c r="H553" s="11"/>
      <c r="I553" s="11"/>
      <c r="J553" s="11"/>
      <c r="K553" s="11"/>
      <c r="L553" s="11"/>
      <c r="M553" s="11"/>
    </row>
    <row r="554" spans="1:13" x14ac:dyDescent="0.3">
      <c r="A554" s="11"/>
      <c r="B554" s="11"/>
      <c r="C554" s="11"/>
      <c r="D554" s="30"/>
      <c r="E554" s="10" t="s">
        <v>461</v>
      </c>
      <c r="F554" s="13">
        <v>0</v>
      </c>
      <c r="G554" s="14">
        <v>0.7</v>
      </c>
      <c r="H554" s="14">
        <v>0</v>
      </c>
      <c r="I554" s="14">
        <v>0.6</v>
      </c>
      <c r="J554" s="12">
        <f>OR(F554&lt;&gt;0,G554&lt;&gt;0,H554&lt;&gt;0,I554&lt;&gt;0)*(F554 + (F554 = 0))*(G554 + (G554 = 0))*(H554 + (H554 = 0))*(I554 + (I554 = 0))</f>
        <v>0.42</v>
      </c>
      <c r="K554" s="11"/>
      <c r="L554" s="11"/>
      <c r="M554" s="11"/>
    </row>
    <row r="555" spans="1:13" x14ac:dyDescent="0.3">
      <c r="A555" s="11"/>
      <c r="B555" s="11"/>
      <c r="C555" s="11"/>
      <c r="D555" s="30"/>
      <c r="E555" s="11"/>
      <c r="F555" s="11"/>
      <c r="G555" s="11"/>
      <c r="H555" s="11"/>
      <c r="I555" s="11"/>
      <c r="J555" s="15" t="s">
        <v>462</v>
      </c>
      <c r="K555" s="16">
        <f>J554</f>
        <v>0.42</v>
      </c>
      <c r="L555" s="14">
        <v>47.24</v>
      </c>
      <c r="M555" s="16">
        <f>ROUND(K555*L555,2)</f>
        <v>19.84</v>
      </c>
    </row>
    <row r="556" spans="1:13" ht="1.05" customHeight="1" x14ac:dyDescent="0.3">
      <c r="A556" s="17"/>
      <c r="B556" s="17"/>
      <c r="C556" s="17"/>
      <c r="D556" s="31"/>
      <c r="E556" s="17"/>
      <c r="F556" s="17"/>
      <c r="G556" s="17"/>
      <c r="H556" s="17"/>
      <c r="I556" s="17"/>
      <c r="J556" s="17"/>
      <c r="K556" s="17"/>
      <c r="L556" s="17"/>
      <c r="M556" s="17"/>
    </row>
    <row r="557" spans="1:13" ht="32.4" x14ac:dyDescent="0.3">
      <c r="A557" s="9" t="s">
        <v>463</v>
      </c>
      <c r="B557" s="10" t="s">
        <v>20</v>
      </c>
      <c r="C557" s="10" t="s">
        <v>21</v>
      </c>
      <c r="D557" s="18" t="s">
        <v>464</v>
      </c>
      <c r="E557" s="11"/>
      <c r="F557" s="11"/>
      <c r="G557" s="11"/>
      <c r="H557" s="11"/>
      <c r="I557" s="11"/>
      <c r="J557" s="11"/>
      <c r="K557" s="12">
        <f>K560</f>
        <v>0.42</v>
      </c>
      <c r="L557" s="12">
        <f>L560</f>
        <v>33.340000000000003</v>
      </c>
      <c r="M557" s="12">
        <f>M560</f>
        <v>14</v>
      </c>
    </row>
    <row r="558" spans="1:13" ht="43.2" x14ac:dyDescent="0.3">
      <c r="A558" s="11"/>
      <c r="B558" s="11"/>
      <c r="C558" s="11"/>
      <c r="D558" s="18" t="s">
        <v>465</v>
      </c>
      <c r="E558" s="11"/>
      <c r="F558" s="11"/>
      <c r="G558" s="11"/>
      <c r="H558" s="11"/>
      <c r="I558" s="11"/>
      <c r="J558" s="11"/>
      <c r="K558" s="11"/>
      <c r="L558" s="11"/>
      <c r="M558" s="11"/>
    </row>
    <row r="559" spans="1:13" x14ac:dyDescent="0.3">
      <c r="A559" s="11"/>
      <c r="B559" s="11"/>
      <c r="C559" s="11"/>
      <c r="D559" s="30"/>
      <c r="E559" s="10" t="s">
        <v>466</v>
      </c>
      <c r="F559" s="13">
        <v>0</v>
      </c>
      <c r="G559" s="14">
        <v>0.7</v>
      </c>
      <c r="H559" s="14">
        <v>0</v>
      </c>
      <c r="I559" s="14">
        <v>0.6</v>
      </c>
      <c r="J559" s="12">
        <f>OR(F559&lt;&gt;0,G559&lt;&gt;0,H559&lt;&gt;0,I559&lt;&gt;0)*(F559 + (F559 = 0))*(G559 + (G559 = 0))*(H559 + (H559 = 0))*(I559 + (I559 = 0))</f>
        <v>0.42</v>
      </c>
      <c r="K559" s="11"/>
      <c r="L559" s="11"/>
      <c r="M559" s="11"/>
    </row>
    <row r="560" spans="1:13" x14ac:dyDescent="0.3">
      <c r="A560" s="11"/>
      <c r="B560" s="11"/>
      <c r="C560" s="11"/>
      <c r="D560" s="30"/>
      <c r="E560" s="11"/>
      <c r="F560" s="11"/>
      <c r="G560" s="11"/>
      <c r="H560" s="11"/>
      <c r="I560" s="11"/>
      <c r="J560" s="15" t="s">
        <v>467</v>
      </c>
      <c r="K560" s="16">
        <f>J559</f>
        <v>0.42</v>
      </c>
      <c r="L560" s="14">
        <v>33.340000000000003</v>
      </c>
      <c r="M560" s="16">
        <f>ROUND(K560*L560,2)</f>
        <v>14</v>
      </c>
    </row>
    <row r="561" spans="1:13" ht="1.05" customHeight="1" x14ac:dyDescent="0.3">
      <c r="A561" s="17"/>
      <c r="B561" s="17"/>
      <c r="C561" s="17"/>
      <c r="D561" s="31"/>
      <c r="E561" s="17"/>
      <c r="F561" s="17"/>
      <c r="G561" s="17"/>
      <c r="H561" s="17"/>
      <c r="I561" s="17"/>
      <c r="J561" s="17"/>
      <c r="K561" s="17"/>
      <c r="L561" s="17"/>
      <c r="M561" s="17"/>
    </row>
    <row r="562" spans="1:13" ht="21.6" x14ac:dyDescent="0.3">
      <c r="A562" s="9" t="s">
        <v>468</v>
      </c>
      <c r="B562" s="10" t="s">
        <v>20</v>
      </c>
      <c r="C562" s="10" t="s">
        <v>21</v>
      </c>
      <c r="D562" s="18" t="s">
        <v>469</v>
      </c>
      <c r="E562" s="11"/>
      <c r="F562" s="11"/>
      <c r="G562" s="11"/>
      <c r="H562" s="11"/>
      <c r="I562" s="11"/>
      <c r="J562" s="11"/>
      <c r="K562" s="12">
        <f>K565</f>
        <v>2</v>
      </c>
      <c r="L562" s="12">
        <f>L565</f>
        <v>36.590000000000003</v>
      </c>
      <c r="M562" s="12">
        <f>M565</f>
        <v>73.180000000000007</v>
      </c>
    </row>
    <row r="563" spans="1:13" ht="43.2" x14ac:dyDescent="0.3">
      <c r="A563" s="11"/>
      <c r="B563" s="11"/>
      <c r="C563" s="11"/>
      <c r="D563" s="18" t="s">
        <v>470</v>
      </c>
      <c r="E563" s="11"/>
      <c r="F563" s="11"/>
      <c r="G563" s="11"/>
      <c r="H563" s="11"/>
      <c r="I563" s="11"/>
      <c r="J563" s="11"/>
      <c r="K563" s="11"/>
      <c r="L563" s="11"/>
      <c r="M563" s="11"/>
    </row>
    <row r="564" spans="1:13" x14ac:dyDescent="0.3">
      <c r="A564" s="11"/>
      <c r="B564" s="11"/>
      <c r="C564" s="11"/>
      <c r="D564" s="30"/>
      <c r="E564" s="10" t="s">
        <v>471</v>
      </c>
      <c r="F564" s="13">
        <v>2</v>
      </c>
      <c r="G564" s="14">
        <v>4</v>
      </c>
      <c r="H564" s="14">
        <v>0.25</v>
      </c>
      <c r="I564" s="14">
        <v>0</v>
      </c>
      <c r="J564" s="12">
        <f>OR(F564&lt;&gt;0,G564&lt;&gt;0,H564&lt;&gt;0,I564&lt;&gt;0)*(F564 + (F564 = 0))*(G564 + (G564 = 0))*(H564 + (H564 = 0))*(I564 + (I564 = 0))</f>
        <v>2</v>
      </c>
      <c r="K564" s="11"/>
      <c r="L564" s="11"/>
      <c r="M564" s="11"/>
    </row>
    <row r="565" spans="1:13" x14ac:dyDescent="0.3">
      <c r="A565" s="11"/>
      <c r="B565" s="11"/>
      <c r="C565" s="11"/>
      <c r="D565" s="30"/>
      <c r="E565" s="11"/>
      <c r="F565" s="11"/>
      <c r="G565" s="11"/>
      <c r="H565" s="11"/>
      <c r="I565" s="11"/>
      <c r="J565" s="15" t="s">
        <v>472</v>
      </c>
      <c r="K565" s="16">
        <f>J564</f>
        <v>2</v>
      </c>
      <c r="L565" s="14">
        <v>36.590000000000003</v>
      </c>
      <c r="M565" s="16">
        <f>ROUND(K565*L565,2)</f>
        <v>73.180000000000007</v>
      </c>
    </row>
    <row r="566" spans="1:13" ht="1.05" customHeight="1" x14ac:dyDescent="0.3">
      <c r="A566" s="17"/>
      <c r="B566" s="17"/>
      <c r="C566" s="17"/>
      <c r="D566" s="31"/>
      <c r="E566" s="17"/>
      <c r="F566" s="17"/>
      <c r="G566" s="17"/>
      <c r="H566" s="17"/>
      <c r="I566" s="17"/>
      <c r="J566" s="17"/>
      <c r="K566" s="17"/>
      <c r="L566" s="17"/>
      <c r="M566" s="17"/>
    </row>
    <row r="567" spans="1:13" ht="21.6" x14ac:dyDescent="0.3">
      <c r="A567" s="9" t="s">
        <v>473</v>
      </c>
      <c r="B567" s="10" t="s">
        <v>20</v>
      </c>
      <c r="C567" s="10" t="s">
        <v>21</v>
      </c>
      <c r="D567" s="18" t="s">
        <v>474</v>
      </c>
      <c r="E567" s="11"/>
      <c r="F567" s="11"/>
      <c r="G567" s="11"/>
      <c r="H567" s="11"/>
      <c r="I567" s="11"/>
      <c r="J567" s="11"/>
      <c r="K567" s="12">
        <f>K572</f>
        <v>120.76</v>
      </c>
      <c r="L567" s="12">
        <f>L572</f>
        <v>13.39</v>
      </c>
      <c r="M567" s="12">
        <f>M572</f>
        <v>1616.98</v>
      </c>
    </row>
    <row r="568" spans="1:13" ht="75.599999999999994" x14ac:dyDescent="0.3">
      <c r="A568" s="11"/>
      <c r="B568" s="11"/>
      <c r="C568" s="11"/>
      <c r="D568" s="18" t="s">
        <v>475</v>
      </c>
      <c r="E568" s="11"/>
      <c r="F568" s="11"/>
      <c r="G568" s="11"/>
      <c r="H568" s="11"/>
      <c r="I568" s="11"/>
      <c r="J568" s="11"/>
      <c r="K568" s="11"/>
      <c r="L568" s="11"/>
      <c r="M568" s="11"/>
    </row>
    <row r="569" spans="1:13" x14ac:dyDescent="0.3">
      <c r="A569" s="11"/>
      <c r="B569" s="11"/>
      <c r="C569" s="11"/>
      <c r="D569" s="30"/>
      <c r="E569" s="10" t="s">
        <v>115</v>
      </c>
      <c r="F569" s="13"/>
      <c r="G569" s="14"/>
      <c r="H569" s="14"/>
      <c r="I569" s="14"/>
      <c r="J569" s="12">
        <f>OR(F569&lt;&gt;0,G569&lt;&gt;0,H569&lt;&gt;0,I569&lt;&gt;0)*(F569 + (F569 = 0))*(G569 + (G569 = 0))*(H569 + (H569 = 0))*(I569 + (I569 = 0))</f>
        <v>0</v>
      </c>
      <c r="K569" s="11"/>
      <c r="L569" s="11"/>
      <c r="M569" s="11"/>
    </row>
    <row r="570" spans="1:13" x14ac:dyDescent="0.3">
      <c r="A570" s="11"/>
      <c r="B570" s="11"/>
      <c r="C570" s="11"/>
      <c r="D570" s="30"/>
      <c r="E570" s="10" t="s">
        <v>476</v>
      </c>
      <c r="F570" s="13">
        <v>2</v>
      </c>
      <c r="G570" s="14">
        <v>12.3</v>
      </c>
      <c r="H570" s="14">
        <v>2.6</v>
      </c>
      <c r="I570" s="14">
        <v>0</v>
      </c>
      <c r="J570" s="12">
        <f>OR(F570&lt;&gt;0,G570&lt;&gt;0,H570&lt;&gt;0,I570&lt;&gt;0)*(F570 + (F570 = 0))*(G570 + (G570 = 0))*(H570 + (H570 = 0))*(I570 + (I570 = 0))</f>
        <v>63.96</v>
      </c>
      <c r="K570" s="11"/>
      <c r="L570" s="11"/>
      <c r="M570" s="11"/>
    </row>
    <row r="571" spans="1:13" x14ac:dyDescent="0.3">
      <c r="A571" s="11"/>
      <c r="B571" s="11"/>
      <c r="C571" s="11"/>
      <c r="D571" s="30"/>
      <c r="E571" s="10" t="s">
        <v>477</v>
      </c>
      <c r="F571" s="13">
        <v>2</v>
      </c>
      <c r="G571" s="14">
        <v>7.1</v>
      </c>
      <c r="H571" s="14">
        <v>4</v>
      </c>
      <c r="I571" s="14">
        <v>0</v>
      </c>
      <c r="J571" s="12">
        <f>OR(F571&lt;&gt;0,G571&lt;&gt;0,H571&lt;&gt;0,I571&lt;&gt;0)*(F571 + (F571 = 0))*(G571 + (G571 = 0))*(H571 + (H571 = 0))*(I571 + (I571 = 0))</f>
        <v>56.8</v>
      </c>
      <c r="K571" s="11"/>
      <c r="L571" s="11"/>
      <c r="M571" s="11"/>
    </row>
    <row r="572" spans="1:13" x14ac:dyDescent="0.3">
      <c r="A572" s="11"/>
      <c r="B572" s="11"/>
      <c r="C572" s="11"/>
      <c r="D572" s="30"/>
      <c r="E572" s="11"/>
      <c r="F572" s="11"/>
      <c r="G572" s="11"/>
      <c r="H572" s="11"/>
      <c r="I572" s="11"/>
      <c r="J572" s="15" t="s">
        <v>478</v>
      </c>
      <c r="K572" s="16">
        <f>SUM(J569:J571)</f>
        <v>120.76</v>
      </c>
      <c r="L572" s="14">
        <v>13.39</v>
      </c>
      <c r="M572" s="16">
        <f>ROUND(K572*L572,2)</f>
        <v>1616.98</v>
      </c>
    </row>
    <row r="573" spans="1:13" ht="1.05" customHeight="1" x14ac:dyDescent="0.3">
      <c r="A573" s="17"/>
      <c r="B573" s="17"/>
      <c r="C573" s="17"/>
      <c r="D573" s="31"/>
      <c r="E573" s="17"/>
      <c r="F573" s="17"/>
      <c r="G573" s="17"/>
      <c r="H573" s="17"/>
      <c r="I573" s="17"/>
      <c r="J573" s="17"/>
      <c r="K573" s="17"/>
      <c r="L573" s="17"/>
      <c r="M573" s="17"/>
    </row>
    <row r="574" spans="1:13" ht="21.6" x14ac:dyDescent="0.3">
      <c r="A574" s="9" t="s">
        <v>479</v>
      </c>
      <c r="B574" s="10" t="s">
        <v>20</v>
      </c>
      <c r="C574" s="10" t="s">
        <v>21</v>
      </c>
      <c r="D574" s="18" t="s">
        <v>480</v>
      </c>
      <c r="E574" s="11"/>
      <c r="F574" s="11"/>
      <c r="G574" s="11"/>
      <c r="H574" s="11"/>
      <c r="I574" s="11"/>
      <c r="J574" s="11"/>
      <c r="K574" s="12">
        <f>K577</f>
        <v>85</v>
      </c>
      <c r="L574" s="12">
        <f>L577</f>
        <v>15.15</v>
      </c>
      <c r="M574" s="12">
        <f>M577</f>
        <v>1287.75</v>
      </c>
    </row>
    <row r="575" spans="1:13" ht="75.599999999999994" x14ac:dyDescent="0.3">
      <c r="A575" s="11"/>
      <c r="B575" s="11"/>
      <c r="C575" s="11"/>
      <c r="D575" s="18" t="s">
        <v>481</v>
      </c>
      <c r="E575" s="11"/>
      <c r="F575" s="11"/>
      <c r="G575" s="11"/>
      <c r="H575" s="11"/>
      <c r="I575" s="11"/>
      <c r="J575" s="11"/>
      <c r="K575" s="11"/>
      <c r="L575" s="11"/>
      <c r="M575" s="11"/>
    </row>
    <row r="576" spans="1:13" x14ac:dyDescent="0.3">
      <c r="A576" s="11"/>
      <c r="B576" s="11"/>
      <c r="C576" s="11"/>
      <c r="D576" s="30"/>
      <c r="E576" s="10" t="s">
        <v>115</v>
      </c>
      <c r="F576" s="13"/>
      <c r="G576" s="14"/>
      <c r="H576" s="14"/>
      <c r="I576" s="14"/>
      <c r="J576" s="14">
        <v>85</v>
      </c>
      <c r="K576" s="11"/>
      <c r="L576" s="11"/>
      <c r="M576" s="11"/>
    </row>
    <row r="577" spans="1:13" x14ac:dyDescent="0.3">
      <c r="A577" s="11"/>
      <c r="B577" s="11"/>
      <c r="C577" s="11"/>
      <c r="D577" s="30"/>
      <c r="E577" s="11"/>
      <c r="F577" s="11"/>
      <c r="G577" s="11"/>
      <c r="H577" s="11"/>
      <c r="I577" s="11"/>
      <c r="J577" s="15" t="s">
        <v>482</v>
      </c>
      <c r="K577" s="16">
        <f>J576</f>
        <v>85</v>
      </c>
      <c r="L577" s="14">
        <v>15.15</v>
      </c>
      <c r="M577" s="16">
        <f>ROUND(K577*L577,2)</f>
        <v>1287.75</v>
      </c>
    </row>
    <row r="578" spans="1:13" ht="1.05" customHeight="1" x14ac:dyDescent="0.3">
      <c r="A578" s="17"/>
      <c r="B578" s="17"/>
      <c r="C578" s="17"/>
      <c r="D578" s="31"/>
      <c r="E578" s="17"/>
      <c r="F578" s="17"/>
      <c r="G578" s="17"/>
      <c r="H578" s="17"/>
      <c r="I578" s="17"/>
      <c r="J578" s="17"/>
      <c r="K578" s="17"/>
      <c r="L578" s="17"/>
      <c r="M578" s="17"/>
    </row>
    <row r="579" spans="1:13" ht="32.4" x14ac:dyDescent="0.3">
      <c r="A579" s="9" t="s">
        <v>483</v>
      </c>
      <c r="B579" s="10" t="s">
        <v>20</v>
      </c>
      <c r="C579" s="10" t="s">
        <v>21</v>
      </c>
      <c r="D579" s="18" t="s">
        <v>484</v>
      </c>
      <c r="E579" s="11"/>
      <c r="F579" s="11"/>
      <c r="G579" s="11"/>
      <c r="H579" s="11"/>
      <c r="I579" s="11"/>
      <c r="J579" s="11"/>
      <c r="K579" s="12">
        <f>K589</f>
        <v>12.32</v>
      </c>
      <c r="L579" s="12">
        <f>L589</f>
        <v>21.26</v>
      </c>
      <c r="M579" s="12">
        <f>M589</f>
        <v>261.92</v>
      </c>
    </row>
    <row r="580" spans="1:13" ht="32.4" x14ac:dyDescent="0.3">
      <c r="A580" s="11"/>
      <c r="B580" s="11"/>
      <c r="C580" s="11"/>
      <c r="D580" s="18" t="s">
        <v>485</v>
      </c>
      <c r="E580" s="11"/>
      <c r="F580" s="11"/>
      <c r="G580" s="11"/>
      <c r="H580" s="11"/>
      <c r="I580" s="11"/>
      <c r="J580" s="11"/>
      <c r="K580" s="11"/>
      <c r="L580" s="11"/>
      <c r="M580" s="11"/>
    </row>
    <row r="581" spans="1:13" x14ac:dyDescent="0.3">
      <c r="A581" s="11"/>
      <c r="B581" s="11"/>
      <c r="C581" s="11"/>
      <c r="D581" s="30"/>
      <c r="E581" s="10" t="s">
        <v>193</v>
      </c>
      <c r="F581" s="13"/>
      <c r="G581" s="14"/>
      <c r="H581" s="14"/>
      <c r="I581" s="14"/>
      <c r="J581" s="12">
        <f>OR(F581&lt;&gt;0,G581&lt;&gt;0,H581&lt;&gt;0,I581&lt;&gt;0)*(F581 + (F581 = 0))*(G581 + (G581 = 0))*(H581 + (H581 = 0))*(I581 + (I581 = 0))</f>
        <v>0</v>
      </c>
      <c r="K581" s="11"/>
      <c r="L581" s="11"/>
      <c r="M581" s="11"/>
    </row>
    <row r="582" spans="1:13" x14ac:dyDescent="0.3">
      <c r="A582" s="11"/>
      <c r="B582" s="11"/>
      <c r="C582" s="11"/>
      <c r="D582" s="30"/>
      <c r="E582" s="10" t="s">
        <v>199</v>
      </c>
      <c r="F582" s="13">
        <v>23</v>
      </c>
      <c r="G582" s="14">
        <v>0.3</v>
      </c>
      <c r="H582" s="14">
        <v>0.2</v>
      </c>
      <c r="I582" s="14">
        <v>0</v>
      </c>
      <c r="J582" s="12">
        <f>OR(F582&lt;&gt;0,G582&lt;&gt;0,H582&lt;&gt;0,I582&lt;&gt;0)*(F582 + (F582 = 0))*(G582 + (G582 = 0))*(H582 + (H582 = 0))*(I582 + (I582 = 0))</f>
        <v>1.38</v>
      </c>
      <c r="K582" s="11"/>
      <c r="L582" s="11"/>
      <c r="M582" s="11"/>
    </row>
    <row r="583" spans="1:13" x14ac:dyDescent="0.3">
      <c r="A583" s="11"/>
      <c r="B583" s="11"/>
      <c r="C583" s="11"/>
      <c r="D583" s="30"/>
      <c r="E583" s="10" t="s">
        <v>198</v>
      </c>
      <c r="F583" s="13">
        <v>46</v>
      </c>
      <c r="G583" s="14">
        <v>0.1</v>
      </c>
      <c r="H583" s="14">
        <v>0.12</v>
      </c>
      <c r="I583" s="14">
        <v>0</v>
      </c>
      <c r="J583" s="12">
        <f>OR(F583&lt;&gt;0,G583&lt;&gt;0,H583&lt;&gt;0,I583&lt;&gt;0)*(F583 + (F583 = 0))*(G583 + (G583 = 0))*(H583 + (H583 = 0))*(I583 + (I583 = 0))</f>
        <v>0.55000000000000004</v>
      </c>
      <c r="K583" s="11"/>
      <c r="L583" s="11"/>
      <c r="M583" s="11"/>
    </row>
    <row r="584" spans="1:13" x14ac:dyDescent="0.3">
      <c r="A584" s="11"/>
      <c r="B584" s="11"/>
      <c r="C584" s="11"/>
      <c r="D584" s="30"/>
      <c r="E584" s="10" t="s">
        <v>196</v>
      </c>
      <c r="F584" s="13"/>
      <c r="G584" s="14"/>
      <c r="H584" s="14"/>
      <c r="I584" s="14"/>
      <c r="J584" s="12">
        <f>OR(F584&lt;&gt;0,G584&lt;&gt;0,H584&lt;&gt;0,I584&lt;&gt;0)*(F584 + (F584 = 0))*(G584 + (G584 = 0))*(H584 + (H584 = 0))*(I584 + (I584 = 0))</f>
        <v>0</v>
      </c>
      <c r="K584" s="11"/>
      <c r="L584" s="11"/>
      <c r="M584" s="11"/>
    </row>
    <row r="585" spans="1:13" x14ac:dyDescent="0.3">
      <c r="A585" s="11"/>
      <c r="B585" s="11"/>
      <c r="C585" s="11"/>
      <c r="D585" s="30"/>
      <c r="E585" s="10" t="s">
        <v>194</v>
      </c>
      <c r="F585" s="13">
        <v>24</v>
      </c>
      <c r="G585" s="14">
        <v>0.08</v>
      </c>
      <c r="H585" s="14">
        <v>0.19</v>
      </c>
      <c r="I585" s="14">
        <v>0</v>
      </c>
      <c r="J585" s="12">
        <f>OR(F585&lt;&gt;0,G585&lt;&gt;0,H585&lt;&gt;0,I585&lt;&gt;0)*(F585 + (F585 = 0))*(G585 + (G585 = 0))*(H585 + (H585 = 0))*(I585 + (I585 = 0))</f>
        <v>0.36</v>
      </c>
      <c r="K585" s="11"/>
      <c r="L585" s="11"/>
      <c r="M585" s="11"/>
    </row>
    <row r="586" spans="1:13" x14ac:dyDescent="0.3">
      <c r="A586" s="11"/>
      <c r="B586" s="11"/>
      <c r="C586" s="11"/>
      <c r="D586" s="30"/>
      <c r="E586" s="10" t="s">
        <v>195</v>
      </c>
      <c r="F586" s="13">
        <v>24</v>
      </c>
      <c r="G586" s="14">
        <v>0.08</v>
      </c>
      <c r="H586" s="14">
        <v>0.08</v>
      </c>
      <c r="I586" s="14">
        <v>0</v>
      </c>
      <c r="J586" s="12">
        <f>OR(F586&lt;&gt;0,G586&lt;&gt;0,H586&lt;&gt;0,I586&lt;&gt;0)*(F586 + (F586 = 0))*(G586 + (G586 = 0))*(H586 + (H586 = 0))*(I586 + (I586 = 0))</f>
        <v>0.15</v>
      </c>
      <c r="K586" s="11"/>
      <c r="L586" s="11"/>
      <c r="M586" s="11"/>
    </row>
    <row r="587" spans="1:13" x14ac:dyDescent="0.3">
      <c r="A587" s="11"/>
      <c r="B587" s="11"/>
      <c r="C587" s="11"/>
      <c r="D587" s="30"/>
      <c r="E587" s="10" t="s">
        <v>201</v>
      </c>
      <c r="F587" s="13">
        <v>1</v>
      </c>
      <c r="G587" s="14">
        <v>12.5</v>
      </c>
      <c r="H587" s="14">
        <v>0.19</v>
      </c>
      <c r="I587" s="14">
        <v>0</v>
      </c>
      <c r="J587" s="12">
        <f>OR(F587&lt;&gt;0,G587&lt;&gt;0,H587&lt;&gt;0,I587&lt;&gt;0)*(F587 + (F587 = 0))*(G587 + (G587 = 0))*(H587 + (H587 = 0))*(I587 + (I587 = 0))</f>
        <v>2.38</v>
      </c>
      <c r="K587" s="11"/>
      <c r="L587" s="11"/>
      <c r="M587" s="11"/>
    </row>
    <row r="588" spans="1:13" x14ac:dyDescent="0.3">
      <c r="A588" s="11"/>
      <c r="B588" s="11"/>
      <c r="C588" s="11"/>
      <c r="D588" s="30"/>
      <c r="E588" s="10" t="s">
        <v>83</v>
      </c>
      <c r="F588" s="13">
        <v>7.5</v>
      </c>
      <c r="G588" s="14">
        <v>0</v>
      </c>
      <c r="H588" s="14">
        <v>0</v>
      </c>
      <c r="I588" s="14">
        <v>0</v>
      </c>
      <c r="J588" s="12">
        <f>OR(F588&lt;&gt;0,G588&lt;&gt;0,H588&lt;&gt;0,I588&lt;&gt;0)*(F588 + (F588 = 0))*(G588 + (G588 = 0))*(H588 + (H588 = 0))*(I588 + (I588 = 0))</f>
        <v>7.5</v>
      </c>
      <c r="K588" s="11"/>
      <c r="L588" s="11"/>
      <c r="M588" s="11"/>
    </row>
    <row r="589" spans="1:13" x14ac:dyDescent="0.3">
      <c r="A589" s="11"/>
      <c r="B589" s="11"/>
      <c r="C589" s="11"/>
      <c r="D589" s="30"/>
      <c r="E589" s="11"/>
      <c r="F589" s="11"/>
      <c r="G589" s="11"/>
      <c r="H589" s="11"/>
      <c r="I589" s="11"/>
      <c r="J589" s="15" t="s">
        <v>486</v>
      </c>
      <c r="K589" s="16">
        <f>SUM(J581:J588)</f>
        <v>12.32</v>
      </c>
      <c r="L589" s="14">
        <v>21.26</v>
      </c>
      <c r="M589" s="16">
        <f>ROUND(K589*L589,2)</f>
        <v>261.92</v>
      </c>
    </row>
    <row r="590" spans="1:13" ht="1.05" customHeight="1" x14ac:dyDescent="0.3">
      <c r="A590" s="17"/>
      <c r="B590" s="17"/>
      <c r="C590" s="17"/>
      <c r="D590" s="31"/>
      <c r="E590" s="17"/>
      <c r="F590" s="17"/>
      <c r="G590" s="17"/>
      <c r="H590" s="17"/>
      <c r="I590" s="17"/>
      <c r="J590" s="17"/>
      <c r="K590" s="17"/>
      <c r="L590" s="17"/>
      <c r="M590" s="17"/>
    </row>
    <row r="591" spans="1:13" ht="21.6" x14ac:dyDescent="0.3">
      <c r="A591" s="9" t="s">
        <v>487</v>
      </c>
      <c r="B591" s="10" t="s">
        <v>20</v>
      </c>
      <c r="C591" s="10" t="s">
        <v>21</v>
      </c>
      <c r="D591" s="18" t="s">
        <v>488</v>
      </c>
      <c r="E591" s="11"/>
      <c r="F591" s="11"/>
      <c r="G591" s="11"/>
      <c r="H591" s="11"/>
      <c r="I591" s="11"/>
      <c r="J591" s="11"/>
      <c r="K591" s="12">
        <f>K594</f>
        <v>2.31</v>
      </c>
      <c r="L591" s="12">
        <f>L594</f>
        <v>28.04</v>
      </c>
      <c r="M591" s="12">
        <f>M594</f>
        <v>64.77</v>
      </c>
    </row>
    <row r="592" spans="1:13" ht="32.4" x14ac:dyDescent="0.3">
      <c r="A592" s="11"/>
      <c r="B592" s="11"/>
      <c r="C592" s="11"/>
      <c r="D592" s="18" t="s">
        <v>489</v>
      </c>
      <c r="E592" s="11"/>
      <c r="F592" s="11"/>
      <c r="G592" s="11"/>
      <c r="H592" s="11"/>
      <c r="I592" s="11"/>
      <c r="J592" s="11"/>
      <c r="K592" s="11"/>
      <c r="L592" s="11"/>
      <c r="M592" s="11"/>
    </row>
    <row r="593" spans="1:13" x14ac:dyDescent="0.3">
      <c r="A593" s="11"/>
      <c r="B593" s="11"/>
      <c r="C593" s="11"/>
      <c r="D593" s="30"/>
      <c r="E593" s="10" t="s">
        <v>490</v>
      </c>
      <c r="F593" s="13">
        <v>0</v>
      </c>
      <c r="G593" s="14">
        <v>2.2000000000000002</v>
      </c>
      <c r="H593" s="14">
        <v>1.05</v>
      </c>
      <c r="I593" s="14">
        <v>0</v>
      </c>
      <c r="J593" s="12">
        <f>OR(F593&lt;&gt;0,G593&lt;&gt;0,H593&lt;&gt;0,I593&lt;&gt;0)*(F593 + (F593 = 0))*(G593 + (G593 = 0))*(H593 + (H593 = 0))*(I593 + (I593 = 0))</f>
        <v>2.31</v>
      </c>
      <c r="K593" s="11"/>
      <c r="L593" s="11"/>
      <c r="M593" s="11"/>
    </row>
    <row r="594" spans="1:13" x14ac:dyDescent="0.3">
      <c r="A594" s="11"/>
      <c r="B594" s="11"/>
      <c r="C594" s="11"/>
      <c r="D594" s="30"/>
      <c r="E594" s="11"/>
      <c r="F594" s="11"/>
      <c r="G594" s="11"/>
      <c r="H594" s="11"/>
      <c r="I594" s="11"/>
      <c r="J594" s="15" t="s">
        <v>491</v>
      </c>
      <c r="K594" s="16">
        <f>J593</f>
        <v>2.31</v>
      </c>
      <c r="L594" s="14">
        <v>28.04</v>
      </c>
      <c r="M594" s="16">
        <f>ROUND(K594*L594,2)</f>
        <v>64.77</v>
      </c>
    </row>
    <row r="595" spans="1:13" ht="1.05" customHeight="1" x14ac:dyDescent="0.3">
      <c r="A595" s="17"/>
      <c r="B595" s="17"/>
      <c r="C595" s="17"/>
      <c r="D595" s="31"/>
      <c r="E595" s="17"/>
      <c r="F595" s="17"/>
      <c r="G595" s="17"/>
      <c r="H595" s="17"/>
      <c r="I595" s="17"/>
      <c r="J595" s="17"/>
      <c r="K595" s="17"/>
      <c r="L595" s="17"/>
      <c r="M595" s="17"/>
    </row>
    <row r="596" spans="1:13" ht="32.4" x14ac:dyDescent="0.3">
      <c r="A596" s="9" t="s">
        <v>492</v>
      </c>
      <c r="B596" s="10" t="s">
        <v>20</v>
      </c>
      <c r="C596" s="10" t="s">
        <v>21</v>
      </c>
      <c r="D596" s="18" t="s">
        <v>493</v>
      </c>
      <c r="E596" s="11"/>
      <c r="F596" s="11"/>
      <c r="G596" s="11"/>
      <c r="H596" s="11"/>
      <c r="I596" s="11"/>
      <c r="J596" s="11"/>
      <c r="K596" s="12">
        <f>K601</f>
        <v>223.39</v>
      </c>
      <c r="L596" s="12">
        <f>L601</f>
        <v>14.32</v>
      </c>
      <c r="M596" s="12">
        <f>M601</f>
        <v>3198.94</v>
      </c>
    </row>
    <row r="597" spans="1:13" ht="32.4" x14ac:dyDescent="0.3">
      <c r="A597" s="11"/>
      <c r="B597" s="11"/>
      <c r="C597" s="11"/>
      <c r="D597" s="18" t="s">
        <v>494</v>
      </c>
      <c r="E597" s="11"/>
      <c r="F597" s="11"/>
      <c r="G597" s="11"/>
      <c r="H597" s="11"/>
      <c r="I597" s="11"/>
      <c r="J597" s="11"/>
      <c r="K597" s="11"/>
      <c r="L597" s="11"/>
      <c r="M597" s="11"/>
    </row>
    <row r="598" spans="1:13" x14ac:dyDescent="0.3">
      <c r="A598" s="11"/>
      <c r="B598" s="11"/>
      <c r="C598" s="11"/>
      <c r="D598" s="30"/>
      <c r="E598" s="10" t="s">
        <v>94</v>
      </c>
      <c r="F598" s="13">
        <v>0</v>
      </c>
      <c r="G598" s="14">
        <v>7.6</v>
      </c>
      <c r="H598" s="14">
        <v>0</v>
      </c>
      <c r="I598" s="14">
        <v>7.37</v>
      </c>
      <c r="J598" s="12">
        <f>OR(F598&lt;&gt;0,G598&lt;&gt;0,H598&lt;&gt;0,I598&lt;&gt;0)*(F598 + (F598 = 0))*(G598 + (G598 = 0))*(H598 + (H598 = 0))*(I598 + (I598 = 0))</f>
        <v>56.01</v>
      </c>
      <c r="K598" s="11"/>
      <c r="L598" s="11"/>
      <c r="M598" s="11"/>
    </row>
    <row r="599" spans="1:13" x14ac:dyDescent="0.3">
      <c r="A599" s="11"/>
      <c r="B599" s="11"/>
      <c r="C599" s="11"/>
      <c r="D599" s="30"/>
      <c r="E599" s="10" t="s">
        <v>98</v>
      </c>
      <c r="F599" s="13">
        <v>0</v>
      </c>
      <c r="G599" s="14">
        <v>17.899999999999999</v>
      </c>
      <c r="H599" s="14">
        <v>0</v>
      </c>
      <c r="I599" s="14">
        <v>5.8</v>
      </c>
      <c r="J599" s="12">
        <f>OR(F599&lt;&gt;0,G599&lt;&gt;0,H599&lt;&gt;0,I599&lt;&gt;0)*(F599 + (F599 = 0))*(G599 + (G599 = 0))*(H599 + (H599 = 0))*(I599 + (I599 = 0))</f>
        <v>103.82</v>
      </c>
      <c r="K599" s="11"/>
      <c r="L599" s="11"/>
      <c r="M599" s="11"/>
    </row>
    <row r="600" spans="1:13" x14ac:dyDescent="0.3">
      <c r="A600" s="11"/>
      <c r="B600" s="11"/>
      <c r="C600" s="11"/>
      <c r="D600" s="30"/>
      <c r="E600" s="10" t="s">
        <v>495</v>
      </c>
      <c r="F600" s="13">
        <v>0</v>
      </c>
      <c r="G600" s="14">
        <v>11.35</v>
      </c>
      <c r="H600" s="14">
        <v>0</v>
      </c>
      <c r="I600" s="14">
        <v>5.6</v>
      </c>
      <c r="J600" s="12">
        <f>OR(F600&lt;&gt;0,G600&lt;&gt;0,H600&lt;&gt;0,I600&lt;&gt;0)*(F600 + (F600 = 0))*(G600 + (G600 = 0))*(H600 + (H600 = 0))*(I600 + (I600 = 0))</f>
        <v>63.56</v>
      </c>
      <c r="K600" s="11"/>
      <c r="L600" s="11"/>
      <c r="M600" s="11"/>
    </row>
    <row r="601" spans="1:13" x14ac:dyDescent="0.3">
      <c r="A601" s="11"/>
      <c r="B601" s="11"/>
      <c r="C601" s="11"/>
      <c r="D601" s="30"/>
      <c r="E601" s="11"/>
      <c r="F601" s="11"/>
      <c r="G601" s="11"/>
      <c r="H601" s="11"/>
      <c r="I601" s="11"/>
      <c r="J601" s="15" t="s">
        <v>496</v>
      </c>
      <c r="K601" s="16">
        <f>SUM(J598:J600)</f>
        <v>223.39</v>
      </c>
      <c r="L601" s="14">
        <v>14.32</v>
      </c>
      <c r="M601" s="16">
        <f>ROUND(K601*L601,2)</f>
        <v>3198.94</v>
      </c>
    </row>
    <row r="602" spans="1:13" ht="1.05" customHeight="1" x14ac:dyDescent="0.3">
      <c r="A602" s="17"/>
      <c r="B602" s="17"/>
      <c r="C602" s="17"/>
      <c r="D602" s="31"/>
      <c r="E602" s="17"/>
      <c r="F602" s="17"/>
      <c r="G602" s="17"/>
      <c r="H602" s="17"/>
      <c r="I602" s="17"/>
      <c r="J602" s="17"/>
      <c r="K602" s="17"/>
      <c r="L602" s="17"/>
      <c r="M602" s="17"/>
    </row>
    <row r="603" spans="1:13" ht="32.4" x14ac:dyDescent="0.3">
      <c r="A603" s="9" t="s">
        <v>497</v>
      </c>
      <c r="B603" s="10" t="s">
        <v>20</v>
      </c>
      <c r="C603" s="10" t="s">
        <v>21</v>
      </c>
      <c r="D603" s="18" t="s">
        <v>498</v>
      </c>
      <c r="E603" s="11"/>
      <c r="F603" s="11"/>
      <c r="G603" s="11"/>
      <c r="H603" s="11"/>
      <c r="I603" s="11"/>
      <c r="J603" s="11"/>
      <c r="K603" s="12">
        <f>K608</f>
        <v>223.39</v>
      </c>
      <c r="L603" s="12">
        <f>L608</f>
        <v>15.84</v>
      </c>
      <c r="M603" s="12">
        <f>M608</f>
        <v>3538.5</v>
      </c>
    </row>
    <row r="604" spans="1:13" ht="54" x14ac:dyDescent="0.3">
      <c r="A604" s="11"/>
      <c r="B604" s="11"/>
      <c r="C604" s="11"/>
      <c r="D604" s="18" t="s">
        <v>499</v>
      </c>
      <c r="E604" s="11"/>
      <c r="F604" s="11"/>
      <c r="G604" s="11"/>
      <c r="H604" s="11"/>
      <c r="I604" s="11"/>
      <c r="J604" s="11"/>
      <c r="K604" s="11"/>
      <c r="L604" s="11"/>
      <c r="M604" s="11"/>
    </row>
    <row r="605" spans="1:13" x14ac:dyDescent="0.3">
      <c r="A605" s="11"/>
      <c r="B605" s="11"/>
      <c r="C605" s="11"/>
      <c r="D605" s="30"/>
      <c r="E605" s="10" t="s">
        <v>94</v>
      </c>
      <c r="F605" s="13">
        <v>0</v>
      </c>
      <c r="G605" s="14">
        <v>7.6</v>
      </c>
      <c r="H605" s="14">
        <v>0</v>
      </c>
      <c r="I605" s="14">
        <v>7.37</v>
      </c>
      <c r="J605" s="12">
        <f>OR(F605&lt;&gt;0,G605&lt;&gt;0,H605&lt;&gt;0,I605&lt;&gt;0)*(F605 + (F605 = 0))*(G605 + (G605 = 0))*(H605 + (H605 = 0))*(I605 + (I605 = 0))</f>
        <v>56.01</v>
      </c>
      <c r="K605" s="11"/>
      <c r="L605" s="11"/>
      <c r="M605" s="11"/>
    </row>
    <row r="606" spans="1:13" x14ac:dyDescent="0.3">
      <c r="A606" s="11"/>
      <c r="B606" s="11"/>
      <c r="C606" s="11"/>
      <c r="D606" s="30"/>
      <c r="E606" s="10" t="s">
        <v>98</v>
      </c>
      <c r="F606" s="13">
        <v>0</v>
      </c>
      <c r="G606" s="14">
        <v>17.899999999999999</v>
      </c>
      <c r="H606" s="14">
        <v>0</v>
      </c>
      <c r="I606" s="14">
        <v>5.8</v>
      </c>
      <c r="J606" s="12">
        <f>OR(F606&lt;&gt;0,G606&lt;&gt;0,H606&lt;&gt;0,I606&lt;&gt;0)*(F606 + (F606 = 0))*(G606 + (G606 = 0))*(H606 + (H606 = 0))*(I606 + (I606 = 0))</f>
        <v>103.82</v>
      </c>
      <c r="K606" s="11"/>
      <c r="L606" s="11"/>
      <c r="M606" s="11"/>
    </row>
    <row r="607" spans="1:13" x14ac:dyDescent="0.3">
      <c r="A607" s="11"/>
      <c r="B607" s="11"/>
      <c r="C607" s="11"/>
      <c r="D607" s="30"/>
      <c r="E607" s="10" t="s">
        <v>495</v>
      </c>
      <c r="F607" s="13">
        <v>0</v>
      </c>
      <c r="G607" s="14">
        <v>11.35</v>
      </c>
      <c r="H607" s="14">
        <v>0</v>
      </c>
      <c r="I607" s="14">
        <v>5.6</v>
      </c>
      <c r="J607" s="12">
        <f>OR(F607&lt;&gt;0,G607&lt;&gt;0,H607&lt;&gt;0,I607&lt;&gt;0)*(F607 + (F607 = 0))*(G607 + (G607 = 0))*(H607 + (H607 = 0))*(I607 + (I607 = 0))</f>
        <v>63.56</v>
      </c>
      <c r="K607" s="11"/>
      <c r="L607" s="11"/>
      <c r="M607" s="11"/>
    </row>
    <row r="608" spans="1:13" x14ac:dyDescent="0.3">
      <c r="A608" s="11"/>
      <c r="B608" s="11"/>
      <c r="C608" s="11"/>
      <c r="D608" s="30"/>
      <c r="E608" s="11"/>
      <c r="F608" s="11"/>
      <c r="G608" s="11"/>
      <c r="H608" s="11"/>
      <c r="I608" s="11"/>
      <c r="J608" s="15" t="s">
        <v>500</v>
      </c>
      <c r="K608" s="16">
        <f>SUM(J605:J607)</f>
        <v>223.39</v>
      </c>
      <c r="L608" s="14">
        <v>15.84</v>
      </c>
      <c r="M608" s="16">
        <f>ROUND(K608*L608,2)</f>
        <v>3538.5</v>
      </c>
    </row>
    <row r="609" spans="1:13" ht="1.05" customHeight="1" x14ac:dyDescent="0.3">
      <c r="A609" s="17"/>
      <c r="B609" s="17"/>
      <c r="C609" s="17"/>
      <c r="D609" s="31"/>
      <c r="E609" s="17"/>
      <c r="F609" s="17"/>
      <c r="G609" s="17"/>
      <c r="H609" s="17"/>
      <c r="I609" s="17"/>
      <c r="J609" s="17"/>
      <c r="K609" s="17"/>
      <c r="L609" s="17"/>
      <c r="M609" s="17"/>
    </row>
    <row r="610" spans="1:13" x14ac:dyDescent="0.3">
      <c r="A610" s="11"/>
      <c r="B610" s="11"/>
      <c r="C610" s="11"/>
      <c r="D610" s="30"/>
      <c r="E610" s="11"/>
      <c r="F610" s="11"/>
      <c r="G610" s="11"/>
      <c r="H610" s="11"/>
      <c r="I610" s="11"/>
      <c r="J610" s="15" t="s">
        <v>501</v>
      </c>
      <c r="K610" s="14">
        <v>1</v>
      </c>
      <c r="L610" s="16">
        <f>M552+M557+M562+M567+M574+M579+M591+M596+M603</f>
        <v>10075.879999999999</v>
      </c>
      <c r="M610" s="16">
        <f>ROUND(K610*L610,2)</f>
        <v>10075.879999999999</v>
      </c>
    </row>
    <row r="611" spans="1:13" ht="1.05" customHeight="1" x14ac:dyDescent="0.3">
      <c r="A611" s="17"/>
      <c r="B611" s="17"/>
      <c r="C611" s="17"/>
      <c r="D611" s="31"/>
      <c r="E611" s="17"/>
      <c r="F611" s="17"/>
      <c r="G611" s="17"/>
      <c r="H611" s="17"/>
      <c r="I611" s="17"/>
      <c r="J611" s="17"/>
      <c r="K611" s="17"/>
      <c r="L611" s="17"/>
      <c r="M611" s="17"/>
    </row>
    <row r="612" spans="1:13" ht="21.6" x14ac:dyDescent="0.3">
      <c r="A612" s="20" t="s">
        <v>502</v>
      </c>
      <c r="B612" s="20" t="s">
        <v>16</v>
      </c>
      <c r="C612" s="20" t="s">
        <v>17</v>
      </c>
      <c r="D612" s="32" t="s">
        <v>503</v>
      </c>
      <c r="E612" s="21"/>
      <c r="F612" s="21"/>
      <c r="G612" s="21"/>
      <c r="H612" s="21"/>
      <c r="I612" s="21"/>
      <c r="J612" s="21"/>
      <c r="K612" s="22">
        <f>K664</f>
        <v>1</v>
      </c>
      <c r="L612" s="22">
        <f>L664</f>
        <v>4962.72</v>
      </c>
      <c r="M612" s="22">
        <f>M664</f>
        <v>4962.72</v>
      </c>
    </row>
    <row r="613" spans="1:13" ht="32.4" x14ac:dyDescent="0.3">
      <c r="A613" s="9" t="s">
        <v>504</v>
      </c>
      <c r="B613" s="10" t="s">
        <v>20</v>
      </c>
      <c r="C613" s="10" t="s">
        <v>91</v>
      </c>
      <c r="D613" s="18" t="s">
        <v>505</v>
      </c>
      <c r="E613" s="11"/>
      <c r="F613" s="11"/>
      <c r="G613" s="11"/>
      <c r="H613" s="11"/>
      <c r="I613" s="11"/>
      <c r="J613" s="11"/>
      <c r="K613" s="12">
        <f>K617</f>
        <v>47.15</v>
      </c>
      <c r="L613" s="12">
        <f>L617</f>
        <v>7.01</v>
      </c>
      <c r="M613" s="12">
        <f>M617</f>
        <v>330.52</v>
      </c>
    </row>
    <row r="614" spans="1:13" ht="64.8" x14ac:dyDescent="0.3">
      <c r="A614" s="11"/>
      <c r="B614" s="11"/>
      <c r="C614" s="11"/>
      <c r="D614" s="18" t="s">
        <v>506</v>
      </c>
      <c r="E614" s="11"/>
      <c r="F614" s="11"/>
      <c r="G614" s="11"/>
      <c r="H614" s="11"/>
      <c r="I614" s="11"/>
      <c r="J614" s="11"/>
      <c r="K614" s="11"/>
      <c r="L614" s="11"/>
      <c r="M614" s="11"/>
    </row>
    <row r="615" spans="1:13" x14ac:dyDescent="0.3">
      <c r="A615" s="11"/>
      <c r="B615" s="11"/>
      <c r="C615" s="11"/>
      <c r="D615" s="30"/>
      <c r="E615" s="10" t="s">
        <v>98</v>
      </c>
      <c r="F615" s="13">
        <v>2</v>
      </c>
      <c r="G615" s="14">
        <v>17.899999999999999</v>
      </c>
      <c r="H615" s="14">
        <v>0</v>
      </c>
      <c r="I615" s="14">
        <v>0</v>
      </c>
      <c r="J615" s="12">
        <f>OR(F615&lt;&gt;0,G615&lt;&gt;0,H615&lt;&gt;0,I615&lt;&gt;0)*(F615 + (F615 = 0))*(G615 + (G615 = 0))*(H615 + (H615 = 0))*(I615 + (I615 = 0))</f>
        <v>35.799999999999997</v>
      </c>
      <c r="K615" s="11"/>
      <c r="L615" s="11"/>
      <c r="M615" s="11"/>
    </row>
    <row r="616" spans="1:13" x14ac:dyDescent="0.3">
      <c r="A616" s="11"/>
      <c r="B616" s="11"/>
      <c r="C616" s="11"/>
      <c r="D616" s="30"/>
      <c r="E616" s="10" t="s">
        <v>495</v>
      </c>
      <c r="F616" s="13">
        <v>0</v>
      </c>
      <c r="G616" s="14">
        <v>11.35</v>
      </c>
      <c r="H616" s="14">
        <v>0</v>
      </c>
      <c r="I616" s="14">
        <v>0</v>
      </c>
      <c r="J616" s="12">
        <f>OR(F616&lt;&gt;0,G616&lt;&gt;0,H616&lt;&gt;0,I616&lt;&gt;0)*(F616 + (F616 = 0))*(G616 + (G616 = 0))*(H616 + (H616 = 0))*(I616 + (I616 = 0))</f>
        <v>11.35</v>
      </c>
      <c r="K616" s="11"/>
      <c r="L616" s="11"/>
      <c r="M616" s="11"/>
    </row>
    <row r="617" spans="1:13" x14ac:dyDescent="0.3">
      <c r="A617" s="11"/>
      <c r="B617" s="11"/>
      <c r="C617" s="11"/>
      <c r="D617" s="30"/>
      <c r="E617" s="11"/>
      <c r="F617" s="11"/>
      <c r="G617" s="11"/>
      <c r="H617" s="11"/>
      <c r="I617" s="11"/>
      <c r="J617" s="15" t="s">
        <v>507</v>
      </c>
      <c r="K617" s="16">
        <f>SUM(J615:J616)</f>
        <v>47.15</v>
      </c>
      <c r="L617" s="14">
        <v>7.01</v>
      </c>
      <c r="M617" s="16">
        <f>ROUND(K617*L617,2)</f>
        <v>330.52</v>
      </c>
    </row>
    <row r="618" spans="1:13" ht="1.05" customHeight="1" x14ac:dyDescent="0.3">
      <c r="A618" s="17"/>
      <c r="B618" s="17"/>
      <c r="C618" s="17"/>
      <c r="D618" s="31"/>
      <c r="E618" s="17"/>
      <c r="F618" s="17"/>
      <c r="G618" s="17"/>
      <c r="H618" s="17"/>
      <c r="I618" s="17"/>
      <c r="J618" s="17"/>
      <c r="K618" s="17"/>
      <c r="L618" s="17"/>
      <c r="M618" s="17"/>
    </row>
    <row r="619" spans="1:13" ht="32.4" x14ac:dyDescent="0.3">
      <c r="A619" s="9" t="s">
        <v>508</v>
      </c>
      <c r="B619" s="10" t="s">
        <v>20</v>
      </c>
      <c r="C619" s="10" t="s">
        <v>91</v>
      </c>
      <c r="D619" s="18" t="s">
        <v>509</v>
      </c>
      <c r="E619" s="11"/>
      <c r="F619" s="11"/>
      <c r="G619" s="11"/>
      <c r="H619" s="11"/>
      <c r="I619" s="11"/>
      <c r="J619" s="11"/>
      <c r="K619" s="12">
        <f>K630</f>
        <v>12.55</v>
      </c>
      <c r="L619" s="12">
        <f>L630</f>
        <v>31.59</v>
      </c>
      <c r="M619" s="12">
        <f>M630</f>
        <v>396.45</v>
      </c>
    </row>
    <row r="620" spans="1:13" ht="43.2" x14ac:dyDescent="0.3">
      <c r="A620" s="11"/>
      <c r="B620" s="11"/>
      <c r="C620" s="11"/>
      <c r="D620" s="18" t="s">
        <v>510</v>
      </c>
      <c r="E620" s="11"/>
      <c r="F620" s="11"/>
      <c r="G620" s="11"/>
      <c r="H620" s="11"/>
      <c r="I620" s="11"/>
      <c r="J620" s="11"/>
      <c r="K620" s="11"/>
      <c r="L620" s="11"/>
      <c r="M620" s="11"/>
    </row>
    <row r="621" spans="1:13" x14ac:dyDescent="0.3">
      <c r="A621" s="11"/>
      <c r="B621" s="11"/>
      <c r="C621" s="11"/>
      <c r="D621" s="30"/>
      <c r="E621" s="10" t="s">
        <v>94</v>
      </c>
      <c r="F621" s="13"/>
      <c r="G621" s="14"/>
      <c r="H621" s="14"/>
      <c r="I621" s="14"/>
      <c r="J621" s="12">
        <f>OR(F621&lt;&gt;0,G621&lt;&gt;0,H621&lt;&gt;0,I621&lt;&gt;0)*(F621 + (F621 = 0))*(G621 + (G621 = 0))*(H621 + (H621 = 0))*(I621 + (I621 = 0))</f>
        <v>0</v>
      </c>
      <c r="K621" s="11"/>
      <c r="L621" s="11"/>
      <c r="M621" s="11"/>
    </row>
    <row r="622" spans="1:13" x14ac:dyDescent="0.3">
      <c r="A622" s="11"/>
      <c r="B622" s="11"/>
      <c r="C622" s="11"/>
      <c r="D622" s="30"/>
      <c r="E622" s="10" t="s">
        <v>95</v>
      </c>
      <c r="F622" s="13">
        <v>2</v>
      </c>
      <c r="G622" s="14">
        <v>0</v>
      </c>
      <c r="H622" s="14">
        <v>1.6</v>
      </c>
      <c r="I622" s="14">
        <v>0</v>
      </c>
      <c r="J622" s="12">
        <f>OR(F622&lt;&gt;0,G622&lt;&gt;0,H622&lt;&gt;0,I622&lt;&gt;0)*(F622 + (F622 = 0))*(G622 + (G622 = 0))*(H622 + (H622 = 0))*(I622 + (I622 = 0))</f>
        <v>3.2</v>
      </c>
      <c r="K622" s="11"/>
      <c r="L622" s="11"/>
      <c r="M622" s="11"/>
    </row>
    <row r="623" spans="1:13" x14ac:dyDescent="0.3">
      <c r="A623" s="11"/>
      <c r="B623" s="11"/>
      <c r="C623" s="11"/>
      <c r="D623" s="30"/>
      <c r="E623" s="10" t="s">
        <v>96</v>
      </c>
      <c r="F623" s="13">
        <v>1</v>
      </c>
      <c r="G623" s="14">
        <v>0</v>
      </c>
      <c r="H623" s="14">
        <v>1.4</v>
      </c>
      <c r="I623" s="14">
        <v>0</v>
      </c>
      <c r="J623" s="12">
        <f>OR(F623&lt;&gt;0,G623&lt;&gt;0,H623&lt;&gt;0,I623&lt;&gt;0)*(F623 + (F623 = 0))*(G623 + (G623 = 0))*(H623 + (H623 = 0))*(I623 + (I623 = 0))</f>
        <v>1.4</v>
      </c>
      <c r="K623" s="11"/>
      <c r="L623" s="11"/>
      <c r="M623" s="11"/>
    </row>
    <row r="624" spans="1:13" x14ac:dyDescent="0.3">
      <c r="A624" s="11"/>
      <c r="B624" s="11"/>
      <c r="C624" s="11"/>
      <c r="D624" s="30"/>
      <c r="E624" s="10" t="s">
        <v>97</v>
      </c>
      <c r="F624" s="13">
        <v>2</v>
      </c>
      <c r="G624" s="14">
        <v>0</v>
      </c>
      <c r="H624" s="14">
        <v>0.6</v>
      </c>
      <c r="I624" s="14">
        <v>0</v>
      </c>
      <c r="J624" s="12">
        <f>OR(F624&lt;&gt;0,G624&lt;&gt;0,H624&lt;&gt;0,I624&lt;&gt;0)*(F624 + (F624 = 0))*(G624 + (G624 = 0))*(H624 + (H624 = 0))*(I624 + (I624 = 0))</f>
        <v>1.2</v>
      </c>
      <c r="K624" s="11"/>
      <c r="L624" s="11"/>
      <c r="M624" s="11"/>
    </row>
    <row r="625" spans="1:13" x14ac:dyDescent="0.3">
      <c r="A625" s="11"/>
      <c r="B625" s="11"/>
      <c r="C625" s="11"/>
      <c r="D625" s="30"/>
      <c r="E625" s="10" t="s">
        <v>98</v>
      </c>
      <c r="F625" s="13"/>
      <c r="G625" s="14"/>
      <c r="H625" s="14"/>
      <c r="I625" s="14"/>
      <c r="J625" s="12">
        <f>OR(F625&lt;&gt;0,G625&lt;&gt;0,H625&lt;&gt;0,I625&lt;&gt;0)*(F625 + (F625 = 0))*(G625 + (G625 = 0))*(H625 + (H625 = 0))*(I625 + (I625 = 0))</f>
        <v>0</v>
      </c>
      <c r="K625" s="11"/>
      <c r="L625" s="11"/>
      <c r="M625" s="11"/>
    </row>
    <row r="626" spans="1:13" x14ac:dyDescent="0.3">
      <c r="A626" s="11"/>
      <c r="B626" s="11"/>
      <c r="C626" s="11"/>
      <c r="D626" s="30"/>
      <c r="E626" s="10" t="s">
        <v>99</v>
      </c>
      <c r="F626" s="13">
        <v>2</v>
      </c>
      <c r="G626" s="14">
        <v>0</v>
      </c>
      <c r="H626" s="14">
        <v>2.4</v>
      </c>
      <c r="I626" s="14">
        <v>0</v>
      </c>
      <c r="J626" s="12">
        <f>OR(F626&lt;&gt;0,G626&lt;&gt;0,H626&lt;&gt;0,I626&lt;&gt;0)*(F626 + (F626 = 0))*(G626 + (G626 = 0))*(H626 + (H626 = 0))*(I626 + (I626 = 0))</f>
        <v>4.8</v>
      </c>
      <c r="K626" s="11"/>
      <c r="L626" s="11"/>
      <c r="M626" s="11"/>
    </row>
    <row r="627" spans="1:13" x14ac:dyDescent="0.3">
      <c r="A627" s="11"/>
      <c r="B627" s="11"/>
      <c r="C627" s="11"/>
      <c r="D627" s="30"/>
      <c r="E627" s="10" t="s">
        <v>100</v>
      </c>
      <c r="F627" s="13">
        <v>1</v>
      </c>
      <c r="G627" s="14">
        <v>0</v>
      </c>
      <c r="H627" s="14">
        <v>0.95</v>
      </c>
      <c r="I627" s="14">
        <v>0</v>
      </c>
      <c r="J627" s="12">
        <f>OR(F627&lt;&gt;0,G627&lt;&gt;0,H627&lt;&gt;0,I627&lt;&gt;0)*(F627 + (F627 = 0))*(G627 + (G627 = 0))*(H627 + (H627 = 0))*(I627 + (I627 = 0))</f>
        <v>0.95</v>
      </c>
      <c r="K627" s="11"/>
      <c r="L627" s="11"/>
      <c r="M627" s="11"/>
    </row>
    <row r="628" spans="1:13" x14ac:dyDescent="0.3">
      <c r="A628" s="11"/>
      <c r="B628" s="11"/>
      <c r="C628" s="11"/>
      <c r="D628" s="30"/>
      <c r="E628" s="10" t="s">
        <v>101</v>
      </c>
      <c r="F628" s="13"/>
      <c r="G628" s="14"/>
      <c r="H628" s="14"/>
      <c r="I628" s="14"/>
      <c r="J628" s="12">
        <f>OR(F628&lt;&gt;0,G628&lt;&gt;0,H628&lt;&gt;0,I628&lt;&gt;0)*(F628 + (F628 = 0))*(G628 + (G628 = 0))*(H628 + (H628 = 0))*(I628 + (I628 = 0))</f>
        <v>0</v>
      </c>
      <c r="K628" s="11"/>
      <c r="L628" s="11"/>
      <c r="M628" s="11"/>
    </row>
    <row r="629" spans="1:13" x14ac:dyDescent="0.3">
      <c r="A629" s="11"/>
      <c r="B629" s="11"/>
      <c r="C629" s="11"/>
      <c r="D629" s="30"/>
      <c r="E629" s="10" t="s">
        <v>511</v>
      </c>
      <c r="F629" s="13">
        <v>1</v>
      </c>
      <c r="G629" s="14">
        <v>0</v>
      </c>
      <c r="H629" s="14">
        <v>0</v>
      </c>
      <c r="I629" s="14">
        <v>0</v>
      </c>
      <c r="J629" s="12">
        <f>OR(F629&lt;&gt;0,G629&lt;&gt;0,H629&lt;&gt;0,I629&lt;&gt;0)*(F629 + (F629 = 0))*(G629 + (G629 = 0))*(H629 + (H629 = 0))*(I629 + (I629 = 0))</f>
        <v>1</v>
      </c>
      <c r="K629" s="11"/>
      <c r="L629" s="11"/>
      <c r="M629" s="11"/>
    </row>
    <row r="630" spans="1:13" x14ac:dyDescent="0.3">
      <c r="A630" s="11"/>
      <c r="B630" s="11"/>
      <c r="C630" s="11"/>
      <c r="D630" s="30"/>
      <c r="E630" s="11"/>
      <c r="F630" s="11"/>
      <c r="G630" s="11"/>
      <c r="H630" s="11"/>
      <c r="I630" s="11"/>
      <c r="J630" s="15" t="s">
        <v>512</v>
      </c>
      <c r="K630" s="16">
        <f>SUM(J621:J629)</f>
        <v>12.55</v>
      </c>
      <c r="L630" s="14">
        <v>31.59</v>
      </c>
      <c r="M630" s="16">
        <f>ROUND(K630*L630,2)</f>
        <v>396.45</v>
      </c>
    </row>
    <row r="631" spans="1:13" ht="1.05" customHeight="1" x14ac:dyDescent="0.3">
      <c r="A631" s="17"/>
      <c r="B631" s="17"/>
      <c r="C631" s="17"/>
      <c r="D631" s="31"/>
      <c r="E631" s="17"/>
      <c r="F631" s="17"/>
      <c r="G631" s="17"/>
      <c r="H631" s="17"/>
      <c r="I631" s="17"/>
      <c r="J631" s="17"/>
      <c r="K631" s="17"/>
      <c r="L631" s="17"/>
      <c r="M631" s="17"/>
    </row>
    <row r="632" spans="1:13" ht="43.2" x14ac:dyDescent="0.3">
      <c r="A632" s="9" t="s">
        <v>513</v>
      </c>
      <c r="B632" s="10" t="s">
        <v>20</v>
      </c>
      <c r="C632" s="10" t="s">
        <v>91</v>
      </c>
      <c r="D632" s="18" t="s">
        <v>514</v>
      </c>
      <c r="E632" s="11"/>
      <c r="F632" s="11"/>
      <c r="G632" s="11"/>
      <c r="H632" s="11"/>
      <c r="I632" s="11"/>
      <c r="J632" s="11"/>
      <c r="K632" s="12">
        <f>K635</f>
        <v>1</v>
      </c>
      <c r="L632" s="12">
        <f>L635</f>
        <v>91.66</v>
      </c>
      <c r="M632" s="12">
        <f>M635</f>
        <v>91.66</v>
      </c>
    </row>
    <row r="633" spans="1:13" ht="64.8" x14ac:dyDescent="0.3">
      <c r="A633" s="11"/>
      <c r="B633" s="11"/>
      <c r="C633" s="11"/>
      <c r="D633" s="18" t="s">
        <v>515</v>
      </c>
      <c r="E633" s="11"/>
      <c r="F633" s="11"/>
      <c r="G633" s="11"/>
      <c r="H633" s="11"/>
      <c r="I633" s="11"/>
      <c r="J633" s="11"/>
      <c r="K633" s="11"/>
      <c r="L633" s="11"/>
      <c r="M633" s="11"/>
    </row>
    <row r="634" spans="1:13" x14ac:dyDescent="0.3">
      <c r="A634" s="11"/>
      <c r="B634" s="11"/>
      <c r="C634" s="11"/>
      <c r="D634" s="30"/>
      <c r="E634" s="10" t="s">
        <v>516</v>
      </c>
      <c r="F634" s="13">
        <v>0</v>
      </c>
      <c r="G634" s="14">
        <v>1</v>
      </c>
      <c r="H634" s="14">
        <v>0</v>
      </c>
      <c r="I634" s="14">
        <v>0</v>
      </c>
      <c r="J634" s="12">
        <f>OR(F634&lt;&gt;0,G634&lt;&gt;0,H634&lt;&gt;0,I634&lt;&gt;0)*(F634 + (F634 = 0))*(G634 + (G634 = 0))*(H634 + (H634 = 0))*(I634 + (I634 = 0))</f>
        <v>1</v>
      </c>
      <c r="K634" s="11"/>
      <c r="L634" s="11"/>
      <c r="M634" s="11"/>
    </row>
    <row r="635" spans="1:13" x14ac:dyDescent="0.3">
      <c r="A635" s="11"/>
      <c r="B635" s="11"/>
      <c r="C635" s="11"/>
      <c r="D635" s="30"/>
      <c r="E635" s="11"/>
      <c r="F635" s="11"/>
      <c r="G635" s="11"/>
      <c r="H635" s="11"/>
      <c r="I635" s="11"/>
      <c r="J635" s="15" t="s">
        <v>517</v>
      </c>
      <c r="K635" s="16">
        <f>J634</f>
        <v>1</v>
      </c>
      <c r="L635" s="14">
        <v>91.66</v>
      </c>
      <c r="M635" s="16">
        <f>ROUND(K635*L635,2)</f>
        <v>91.66</v>
      </c>
    </row>
    <row r="636" spans="1:13" ht="1.05" customHeight="1" x14ac:dyDescent="0.3">
      <c r="A636" s="17"/>
      <c r="B636" s="17"/>
      <c r="C636" s="17"/>
      <c r="D636" s="31"/>
      <c r="E636" s="17"/>
      <c r="F636" s="17"/>
      <c r="G636" s="17"/>
      <c r="H636" s="17"/>
      <c r="I636" s="17"/>
      <c r="J636" s="17"/>
      <c r="K636" s="17"/>
      <c r="L636" s="17"/>
      <c r="M636" s="17"/>
    </row>
    <row r="637" spans="1:13" ht="32.4" x14ac:dyDescent="0.3">
      <c r="A637" s="9" t="s">
        <v>518</v>
      </c>
      <c r="B637" s="10" t="s">
        <v>20</v>
      </c>
      <c r="C637" s="10" t="s">
        <v>91</v>
      </c>
      <c r="D637" s="18" t="s">
        <v>519</v>
      </c>
      <c r="E637" s="11"/>
      <c r="F637" s="11"/>
      <c r="G637" s="11"/>
      <c r="H637" s="11"/>
      <c r="I637" s="11"/>
      <c r="J637" s="11"/>
      <c r="K637" s="12">
        <f>K646</f>
        <v>22.6</v>
      </c>
      <c r="L637" s="12">
        <f>L646</f>
        <v>95.19</v>
      </c>
      <c r="M637" s="12">
        <f>M646</f>
        <v>2151.29</v>
      </c>
    </row>
    <row r="638" spans="1:13" ht="151.19999999999999" x14ac:dyDescent="0.3">
      <c r="A638" s="11"/>
      <c r="B638" s="11"/>
      <c r="C638" s="11"/>
      <c r="D638" s="18" t="s">
        <v>520</v>
      </c>
      <c r="E638" s="11"/>
      <c r="F638" s="11"/>
      <c r="G638" s="11"/>
      <c r="H638" s="11"/>
      <c r="I638" s="11"/>
      <c r="J638" s="11"/>
      <c r="K638" s="11"/>
      <c r="L638" s="11"/>
      <c r="M638" s="11"/>
    </row>
    <row r="639" spans="1:13" x14ac:dyDescent="0.3">
      <c r="A639" s="11"/>
      <c r="B639" s="11"/>
      <c r="C639" s="11"/>
      <c r="D639" s="30"/>
      <c r="E639" s="10" t="s">
        <v>521</v>
      </c>
      <c r="F639" s="13"/>
      <c r="G639" s="23"/>
      <c r="H639" s="23"/>
      <c r="I639" s="23"/>
      <c r="J639" s="24">
        <f>OR(F639&lt;&gt;0,G639&lt;&gt;0,H639&lt;&gt;0,I639&lt;&gt;0)*(F639 + (F639 = 0))*(G639 + (G639 = 0))*(H639 + (H639 = 0))*(I639 + (I639 = 0))</f>
        <v>0</v>
      </c>
      <c r="K639" s="11"/>
      <c r="L639" s="11"/>
      <c r="M639" s="11"/>
    </row>
    <row r="640" spans="1:13" x14ac:dyDescent="0.3">
      <c r="A640" s="11"/>
      <c r="B640" s="11"/>
      <c r="C640" s="11"/>
      <c r="D640" s="30"/>
      <c r="E640" s="10" t="s">
        <v>99</v>
      </c>
      <c r="F640" s="13">
        <v>2</v>
      </c>
      <c r="G640" s="23">
        <v>0</v>
      </c>
      <c r="H640" s="23">
        <v>2.4</v>
      </c>
      <c r="I640" s="23">
        <v>0</v>
      </c>
      <c r="J640" s="24">
        <f>OR(F640&lt;&gt;0,G640&lt;&gt;0,H640&lt;&gt;0,I640&lt;&gt;0)*(F640 + (F640 = 0))*(G640 + (G640 = 0))*(H640 + (H640 = 0))*(I640 + (I640 = 0))</f>
        <v>4.8</v>
      </c>
      <c r="K640" s="11"/>
      <c r="L640" s="11"/>
      <c r="M640" s="11"/>
    </row>
    <row r="641" spans="1:13" x14ac:dyDescent="0.3">
      <c r="A641" s="11"/>
      <c r="B641" s="11"/>
      <c r="C641" s="11"/>
      <c r="D641" s="30"/>
      <c r="E641" s="10" t="s">
        <v>522</v>
      </c>
      <c r="F641" s="13"/>
      <c r="G641" s="23"/>
      <c r="H641" s="23"/>
      <c r="I641" s="23"/>
      <c r="J641" s="24">
        <f>OR(F641&lt;&gt;0,G641&lt;&gt;0,H641&lt;&gt;0,I641&lt;&gt;0)*(F641 + (F641 = 0))*(G641 + (G641 = 0))*(H641 + (H641 = 0))*(I641 + (I641 = 0))</f>
        <v>0</v>
      </c>
      <c r="K641" s="11"/>
      <c r="L641" s="11"/>
      <c r="M641" s="11"/>
    </row>
    <row r="642" spans="1:13" x14ac:dyDescent="0.3">
      <c r="A642" s="11"/>
      <c r="B642" s="11"/>
      <c r="C642" s="11"/>
      <c r="D642" s="30"/>
      <c r="E642" s="10" t="s">
        <v>99</v>
      </c>
      <c r="F642" s="13">
        <v>2</v>
      </c>
      <c r="G642" s="23">
        <v>0</v>
      </c>
      <c r="H642" s="23">
        <v>2.4</v>
      </c>
      <c r="I642" s="23">
        <v>0</v>
      </c>
      <c r="J642" s="24">
        <f>OR(F642&lt;&gt;0,G642&lt;&gt;0,H642&lt;&gt;0,I642&lt;&gt;0)*(F642 + (F642 = 0))*(G642 + (G642 = 0))*(H642 + (H642 = 0))*(I642 + (I642 = 0))</f>
        <v>4.8</v>
      </c>
      <c r="K642" s="11"/>
      <c r="L642" s="11"/>
      <c r="M642" s="11"/>
    </row>
    <row r="643" spans="1:13" x14ac:dyDescent="0.3">
      <c r="A643" s="11"/>
      <c r="B643" s="11"/>
      <c r="C643" s="11"/>
      <c r="D643" s="30"/>
      <c r="E643" s="10" t="s">
        <v>523</v>
      </c>
      <c r="F643" s="13"/>
      <c r="G643" s="23"/>
      <c r="H643" s="23"/>
      <c r="I643" s="23"/>
      <c r="J643" s="24">
        <f>OR(F643&lt;&gt;0,G643&lt;&gt;0,H643&lt;&gt;0,I643&lt;&gt;0)*(F643 + (F643 = 0))*(G643 + (G643 = 0))*(H643 + (H643 = 0))*(I643 + (I643 = 0))</f>
        <v>0</v>
      </c>
      <c r="K643" s="11"/>
      <c r="L643" s="11"/>
      <c r="M643" s="11"/>
    </row>
    <row r="644" spans="1:13" x14ac:dyDescent="0.3">
      <c r="A644" s="11"/>
      <c r="B644" s="11"/>
      <c r="C644" s="11"/>
      <c r="D644" s="30"/>
      <c r="E644" s="10" t="s">
        <v>99</v>
      </c>
      <c r="F644" s="13">
        <v>2</v>
      </c>
      <c r="G644" s="23">
        <v>0</v>
      </c>
      <c r="H644" s="23">
        <v>0</v>
      </c>
      <c r="I644" s="23">
        <v>1.75</v>
      </c>
      <c r="J644" s="23">
        <v>7</v>
      </c>
      <c r="K644" s="10" t="s">
        <v>524</v>
      </c>
      <c r="L644" s="11"/>
      <c r="M644" s="11"/>
    </row>
    <row r="645" spans="1:13" x14ac:dyDescent="0.3">
      <c r="A645" s="11"/>
      <c r="B645" s="11"/>
      <c r="C645" s="11"/>
      <c r="D645" s="30"/>
      <c r="E645" s="10" t="s">
        <v>47</v>
      </c>
      <c r="F645" s="13">
        <v>6</v>
      </c>
      <c r="G645" s="23">
        <v>0</v>
      </c>
      <c r="H645" s="23">
        <v>0</v>
      </c>
      <c r="I645" s="23">
        <v>0</v>
      </c>
      <c r="J645" s="24">
        <f>OR(F645&lt;&gt;0,G645&lt;&gt;0,H645&lt;&gt;0,I645&lt;&gt;0)*(F645 + (F645 = 0))*(G645 + (G645 = 0))*(H645 + (H645 = 0))*(I645 + (I645 = 0))</f>
        <v>6</v>
      </c>
      <c r="K645" s="11"/>
      <c r="L645" s="11"/>
      <c r="M645" s="11"/>
    </row>
    <row r="646" spans="1:13" x14ac:dyDescent="0.3">
      <c r="A646" s="11"/>
      <c r="B646" s="11"/>
      <c r="C646" s="11"/>
      <c r="D646" s="30"/>
      <c r="E646" s="11"/>
      <c r="F646" s="11"/>
      <c r="G646" s="11"/>
      <c r="H646" s="11"/>
      <c r="I646" s="11"/>
      <c r="J646" s="15" t="s">
        <v>525</v>
      </c>
      <c r="K646" s="16">
        <f>SUM(J639:J645)</f>
        <v>22.6</v>
      </c>
      <c r="L646" s="14">
        <v>95.19</v>
      </c>
      <c r="M646" s="16">
        <f>ROUND(K646*L646,2)</f>
        <v>2151.29</v>
      </c>
    </row>
    <row r="647" spans="1:13" ht="1.05" customHeight="1" x14ac:dyDescent="0.3">
      <c r="A647" s="17"/>
      <c r="B647" s="17"/>
      <c r="C647" s="17"/>
      <c r="D647" s="31"/>
      <c r="E647" s="17"/>
      <c r="F647" s="17"/>
      <c r="G647" s="17"/>
      <c r="H647" s="17"/>
      <c r="I647" s="17"/>
      <c r="J647" s="17"/>
      <c r="K647" s="17"/>
      <c r="L647" s="17"/>
      <c r="M647" s="17"/>
    </row>
    <row r="648" spans="1:13" ht="32.4" x14ac:dyDescent="0.3">
      <c r="A648" s="9" t="s">
        <v>526</v>
      </c>
      <c r="B648" s="10" t="s">
        <v>20</v>
      </c>
      <c r="C648" s="10" t="s">
        <v>91</v>
      </c>
      <c r="D648" s="18" t="s">
        <v>527</v>
      </c>
      <c r="E648" s="11"/>
      <c r="F648" s="11"/>
      <c r="G648" s="11"/>
      <c r="H648" s="11"/>
      <c r="I648" s="11"/>
      <c r="J648" s="11"/>
      <c r="K648" s="12">
        <f>K651</f>
        <v>17.899999999999999</v>
      </c>
      <c r="L648" s="12">
        <f>L651</f>
        <v>44.86</v>
      </c>
      <c r="M648" s="12">
        <f>M651</f>
        <v>802.99</v>
      </c>
    </row>
    <row r="649" spans="1:13" ht="64.8" x14ac:dyDescent="0.3">
      <c r="A649" s="11"/>
      <c r="B649" s="11"/>
      <c r="C649" s="11"/>
      <c r="D649" s="18" t="s">
        <v>528</v>
      </c>
      <c r="E649" s="11"/>
      <c r="F649" s="11"/>
      <c r="G649" s="11"/>
      <c r="H649" s="11"/>
      <c r="I649" s="11"/>
      <c r="J649" s="11"/>
      <c r="K649" s="11"/>
      <c r="L649" s="11"/>
      <c r="M649" s="11"/>
    </row>
    <row r="650" spans="1:13" x14ac:dyDescent="0.3">
      <c r="A650" s="11"/>
      <c r="B650" s="11"/>
      <c r="C650" s="11"/>
      <c r="D650" s="30"/>
      <c r="E650" s="10" t="s">
        <v>98</v>
      </c>
      <c r="F650" s="13">
        <v>0</v>
      </c>
      <c r="G650" s="14">
        <v>17.899999999999999</v>
      </c>
      <c r="H650" s="14">
        <v>0</v>
      </c>
      <c r="I650" s="14">
        <v>0</v>
      </c>
      <c r="J650" s="12">
        <f>OR(F650&lt;&gt;0,G650&lt;&gt;0,H650&lt;&gt;0,I650&lt;&gt;0)*(F650 + (F650 = 0))*(G650 + (G650 = 0))*(H650 + (H650 = 0))*(I650 + (I650 = 0))</f>
        <v>17.899999999999999</v>
      </c>
      <c r="K650" s="11"/>
      <c r="L650" s="11"/>
      <c r="M650" s="11"/>
    </row>
    <row r="651" spans="1:13" x14ac:dyDescent="0.3">
      <c r="A651" s="11"/>
      <c r="B651" s="11"/>
      <c r="C651" s="11"/>
      <c r="D651" s="30"/>
      <c r="E651" s="11"/>
      <c r="F651" s="11"/>
      <c r="G651" s="11"/>
      <c r="H651" s="11"/>
      <c r="I651" s="11"/>
      <c r="J651" s="15" t="s">
        <v>529</v>
      </c>
      <c r="K651" s="16">
        <f>J650</f>
        <v>17.899999999999999</v>
      </c>
      <c r="L651" s="14">
        <v>44.86</v>
      </c>
      <c r="M651" s="16">
        <f>ROUND(K651*L651,2)</f>
        <v>802.99</v>
      </c>
    </row>
    <row r="652" spans="1:13" ht="1.05" customHeight="1" x14ac:dyDescent="0.3">
      <c r="A652" s="17"/>
      <c r="B652" s="17"/>
      <c r="C652" s="17"/>
      <c r="D652" s="31"/>
      <c r="E652" s="17"/>
      <c r="F652" s="17"/>
      <c r="G652" s="17"/>
      <c r="H652" s="17"/>
      <c r="I652" s="17"/>
      <c r="J652" s="17"/>
      <c r="K652" s="17"/>
      <c r="L652" s="17"/>
      <c r="M652" s="17"/>
    </row>
    <row r="653" spans="1:13" ht="32.4" x14ac:dyDescent="0.3">
      <c r="A653" s="9" t="s">
        <v>530</v>
      </c>
      <c r="B653" s="10" t="s">
        <v>20</v>
      </c>
      <c r="C653" s="10" t="s">
        <v>91</v>
      </c>
      <c r="D653" s="18" t="s">
        <v>531</v>
      </c>
      <c r="E653" s="11"/>
      <c r="F653" s="11"/>
      <c r="G653" s="11"/>
      <c r="H653" s="11"/>
      <c r="I653" s="11"/>
      <c r="J653" s="11"/>
      <c r="K653" s="12">
        <f>K657</f>
        <v>18.95</v>
      </c>
      <c r="L653" s="12">
        <f>L657</f>
        <v>45.15</v>
      </c>
      <c r="M653" s="12">
        <f>M657</f>
        <v>855.59</v>
      </c>
    </row>
    <row r="654" spans="1:13" ht="64.8" x14ac:dyDescent="0.3">
      <c r="A654" s="11"/>
      <c r="B654" s="11"/>
      <c r="C654" s="11"/>
      <c r="D654" s="18" t="s">
        <v>532</v>
      </c>
      <c r="E654" s="11"/>
      <c r="F654" s="11"/>
      <c r="G654" s="11"/>
      <c r="H654" s="11"/>
      <c r="I654" s="11"/>
      <c r="J654" s="11"/>
      <c r="K654" s="11"/>
      <c r="L654" s="11"/>
      <c r="M654" s="11"/>
    </row>
    <row r="655" spans="1:13" x14ac:dyDescent="0.3">
      <c r="A655" s="11"/>
      <c r="B655" s="11"/>
      <c r="C655" s="11"/>
      <c r="D655" s="30"/>
      <c r="E655" s="10" t="s">
        <v>94</v>
      </c>
      <c r="F655" s="13">
        <v>0</v>
      </c>
      <c r="G655" s="14">
        <v>7.6</v>
      </c>
      <c r="H655" s="14">
        <v>0</v>
      </c>
      <c r="I655" s="14">
        <v>0</v>
      </c>
      <c r="J655" s="12">
        <f>OR(F655&lt;&gt;0,G655&lt;&gt;0,H655&lt;&gt;0,I655&lt;&gt;0)*(F655 + (F655 = 0))*(G655 + (G655 = 0))*(H655 + (H655 = 0))*(I655 + (I655 = 0))</f>
        <v>7.6</v>
      </c>
      <c r="K655" s="11"/>
      <c r="L655" s="11"/>
      <c r="M655" s="11"/>
    </row>
    <row r="656" spans="1:13" x14ac:dyDescent="0.3">
      <c r="A656" s="11"/>
      <c r="B656" s="11"/>
      <c r="C656" s="11"/>
      <c r="D656" s="30"/>
      <c r="E656" s="10" t="s">
        <v>495</v>
      </c>
      <c r="F656" s="13">
        <v>0</v>
      </c>
      <c r="G656" s="14">
        <v>11.35</v>
      </c>
      <c r="H656" s="14">
        <v>0</v>
      </c>
      <c r="I656" s="14">
        <v>0</v>
      </c>
      <c r="J656" s="12">
        <f>OR(F656&lt;&gt;0,G656&lt;&gt;0,H656&lt;&gt;0,I656&lt;&gt;0)*(F656 + (F656 = 0))*(G656 + (G656 = 0))*(H656 + (H656 = 0))*(I656 + (I656 = 0))</f>
        <v>11.35</v>
      </c>
      <c r="K656" s="11"/>
      <c r="L656" s="11"/>
      <c r="M656" s="11"/>
    </row>
    <row r="657" spans="1:13" x14ac:dyDescent="0.3">
      <c r="A657" s="11"/>
      <c r="B657" s="11"/>
      <c r="C657" s="11"/>
      <c r="D657" s="30"/>
      <c r="E657" s="11"/>
      <c r="F657" s="11"/>
      <c r="G657" s="11"/>
      <c r="H657" s="11"/>
      <c r="I657" s="11"/>
      <c r="J657" s="15" t="s">
        <v>533</v>
      </c>
      <c r="K657" s="16">
        <f>SUM(J655:J656)</f>
        <v>18.95</v>
      </c>
      <c r="L657" s="14">
        <v>45.15</v>
      </c>
      <c r="M657" s="16">
        <f>ROUND(K657*L657,2)</f>
        <v>855.59</v>
      </c>
    </row>
    <row r="658" spans="1:13" ht="1.05" customHeight="1" x14ac:dyDescent="0.3">
      <c r="A658" s="17"/>
      <c r="B658" s="17"/>
      <c r="C658" s="17"/>
      <c r="D658" s="31"/>
      <c r="E658" s="17"/>
      <c r="F658" s="17"/>
      <c r="G658" s="17"/>
      <c r="H658" s="17"/>
      <c r="I658" s="17"/>
      <c r="J658" s="17"/>
      <c r="K658" s="17"/>
      <c r="L658" s="17"/>
      <c r="M658" s="17"/>
    </row>
    <row r="659" spans="1:13" ht="32.4" x14ac:dyDescent="0.3">
      <c r="A659" s="9" t="s">
        <v>534</v>
      </c>
      <c r="B659" s="10" t="s">
        <v>20</v>
      </c>
      <c r="C659" s="10" t="s">
        <v>91</v>
      </c>
      <c r="D659" s="18" t="s">
        <v>535</v>
      </c>
      <c r="E659" s="11"/>
      <c r="F659" s="11"/>
      <c r="G659" s="11"/>
      <c r="H659" s="11"/>
      <c r="I659" s="11"/>
      <c r="J659" s="11"/>
      <c r="K659" s="12">
        <f>K662</f>
        <v>7.14</v>
      </c>
      <c r="L659" s="12">
        <f>L662</f>
        <v>46.81</v>
      </c>
      <c r="M659" s="12">
        <f>M662</f>
        <v>334.22</v>
      </c>
    </row>
    <row r="660" spans="1:13" ht="64.8" x14ac:dyDescent="0.3">
      <c r="A660" s="11"/>
      <c r="B660" s="11"/>
      <c r="C660" s="11"/>
      <c r="D660" s="18" t="s">
        <v>536</v>
      </c>
      <c r="E660" s="11"/>
      <c r="F660" s="11"/>
      <c r="G660" s="11"/>
      <c r="H660" s="11"/>
      <c r="I660" s="11"/>
      <c r="J660" s="11"/>
      <c r="K660" s="11"/>
      <c r="L660" s="11"/>
      <c r="M660" s="11"/>
    </row>
    <row r="661" spans="1:13" x14ac:dyDescent="0.3">
      <c r="A661" s="11"/>
      <c r="B661" s="11"/>
      <c r="C661" s="11"/>
      <c r="D661" s="30"/>
      <c r="E661" s="10" t="s">
        <v>537</v>
      </c>
      <c r="F661" s="13">
        <v>0</v>
      </c>
      <c r="G661" s="14">
        <v>7.14</v>
      </c>
      <c r="H661" s="14">
        <v>0</v>
      </c>
      <c r="I661" s="14">
        <v>0</v>
      </c>
      <c r="J661" s="12">
        <f>OR(F661&lt;&gt;0,G661&lt;&gt;0,H661&lt;&gt;0,I661&lt;&gt;0)*(F661 + (F661 = 0))*(G661 + (G661 = 0))*(H661 + (H661 = 0))*(I661 + (I661 = 0))</f>
        <v>7.14</v>
      </c>
      <c r="K661" s="11"/>
      <c r="L661" s="11"/>
      <c r="M661" s="11"/>
    </row>
    <row r="662" spans="1:13" x14ac:dyDescent="0.3">
      <c r="A662" s="11"/>
      <c r="B662" s="11"/>
      <c r="C662" s="11"/>
      <c r="D662" s="30"/>
      <c r="E662" s="11"/>
      <c r="F662" s="11"/>
      <c r="G662" s="11"/>
      <c r="H662" s="11"/>
      <c r="I662" s="11"/>
      <c r="J662" s="15" t="s">
        <v>538</v>
      </c>
      <c r="K662" s="16">
        <f>J661</f>
        <v>7.14</v>
      </c>
      <c r="L662" s="14">
        <v>46.81</v>
      </c>
      <c r="M662" s="16">
        <f>ROUND(K662*L662,2)</f>
        <v>334.22</v>
      </c>
    </row>
    <row r="663" spans="1:13" ht="1.05" customHeight="1" x14ac:dyDescent="0.3">
      <c r="A663" s="17"/>
      <c r="B663" s="17"/>
      <c r="C663" s="17"/>
      <c r="D663" s="31"/>
      <c r="E663" s="17"/>
      <c r="F663" s="17"/>
      <c r="G663" s="17"/>
      <c r="H663" s="17"/>
      <c r="I663" s="17"/>
      <c r="J663" s="17"/>
      <c r="K663" s="17"/>
      <c r="L663" s="17"/>
      <c r="M663" s="17"/>
    </row>
    <row r="664" spans="1:13" x14ac:dyDescent="0.3">
      <c r="A664" s="11"/>
      <c r="B664" s="11"/>
      <c r="C664" s="11"/>
      <c r="D664" s="30"/>
      <c r="E664" s="11"/>
      <c r="F664" s="11"/>
      <c r="G664" s="11"/>
      <c r="H664" s="11"/>
      <c r="I664" s="11"/>
      <c r="J664" s="15" t="s">
        <v>539</v>
      </c>
      <c r="K664" s="14">
        <v>1</v>
      </c>
      <c r="L664" s="16">
        <f>M613+M619+M632+M637+M648+M653+M659</f>
        <v>4962.72</v>
      </c>
      <c r="M664" s="16">
        <f>ROUND(K664*L664,2)</f>
        <v>4962.72</v>
      </c>
    </row>
    <row r="665" spans="1:13" ht="1.05" customHeight="1" x14ac:dyDescent="0.3">
      <c r="A665" s="17"/>
      <c r="B665" s="17"/>
      <c r="C665" s="17"/>
      <c r="D665" s="31"/>
      <c r="E665" s="17"/>
      <c r="F665" s="17"/>
      <c r="G665" s="17"/>
      <c r="H665" s="17"/>
      <c r="I665" s="17"/>
      <c r="J665" s="17"/>
      <c r="K665" s="17"/>
      <c r="L665" s="17"/>
      <c r="M665" s="17"/>
    </row>
    <row r="666" spans="1:13" x14ac:dyDescent="0.3">
      <c r="A666" s="11"/>
      <c r="B666" s="11"/>
      <c r="C666" s="11"/>
      <c r="D666" s="30"/>
      <c r="E666" s="11"/>
      <c r="F666" s="11"/>
      <c r="G666" s="11"/>
      <c r="H666" s="11"/>
      <c r="I666" s="11"/>
      <c r="J666" s="15" t="s">
        <v>540</v>
      </c>
      <c r="K666" s="19">
        <v>1</v>
      </c>
      <c r="L666" s="16">
        <f>M478+M515+M541+M551+M612</f>
        <v>29541.87</v>
      </c>
      <c r="M666" s="16">
        <f>ROUND(K666*L666,2)</f>
        <v>29541.87</v>
      </c>
    </row>
    <row r="667" spans="1:13" ht="1.05" customHeight="1" x14ac:dyDescent="0.3">
      <c r="A667" s="17"/>
      <c r="B667" s="17"/>
      <c r="C667" s="17"/>
      <c r="D667" s="31"/>
      <c r="E667" s="17"/>
      <c r="F667" s="17"/>
      <c r="G667" s="17"/>
      <c r="H667" s="17"/>
      <c r="I667" s="17"/>
      <c r="J667" s="17"/>
      <c r="K667" s="17"/>
      <c r="L667" s="17"/>
      <c r="M667" s="17"/>
    </row>
    <row r="668" spans="1:13" x14ac:dyDescent="0.3">
      <c r="A668" s="5" t="s">
        <v>541</v>
      </c>
      <c r="B668" s="5" t="s">
        <v>16</v>
      </c>
      <c r="C668" s="5" t="s">
        <v>17</v>
      </c>
      <c r="D668" s="29" t="s">
        <v>542</v>
      </c>
      <c r="E668" s="6"/>
      <c r="F668" s="6"/>
      <c r="G668" s="6"/>
      <c r="H668" s="6"/>
      <c r="I668" s="6"/>
      <c r="J668" s="6"/>
      <c r="K668" s="7">
        <f>K720</f>
        <v>1</v>
      </c>
      <c r="L668" s="8">
        <f>L720</f>
        <v>4081.42</v>
      </c>
      <c r="M668" s="8">
        <f>M720</f>
        <v>4081.42</v>
      </c>
    </row>
    <row r="669" spans="1:13" ht="21.6" x14ac:dyDescent="0.3">
      <c r="A669" s="9" t="s">
        <v>543</v>
      </c>
      <c r="B669" s="10" t="s">
        <v>20</v>
      </c>
      <c r="C669" s="10" t="s">
        <v>21</v>
      </c>
      <c r="D669" s="18" t="s">
        <v>544</v>
      </c>
      <c r="E669" s="11"/>
      <c r="F669" s="11"/>
      <c r="G669" s="11"/>
      <c r="H669" s="11"/>
      <c r="I669" s="11"/>
      <c r="J669" s="11"/>
      <c r="K669" s="12">
        <f>K675</f>
        <v>15.89</v>
      </c>
      <c r="L669" s="12">
        <f>L675</f>
        <v>11.67</v>
      </c>
      <c r="M669" s="12">
        <f>M675</f>
        <v>185.44</v>
      </c>
    </row>
    <row r="670" spans="1:13" ht="32.4" x14ac:dyDescent="0.3">
      <c r="A670" s="11"/>
      <c r="B670" s="11"/>
      <c r="C670" s="11"/>
      <c r="D670" s="18" t="s">
        <v>545</v>
      </c>
      <c r="E670" s="11"/>
      <c r="F670" s="11"/>
      <c r="G670" s="11"/>
      <c r="H670" s="11"/>
      <c r="I670" s="11"/>
      <c r="J670" s="11"/>
      <c r="K670" s="11"/>
      <c r="L670" s="11"/>
      <c r="M670" s="11"/>
    </row>
    <row r="671" spans="1:13" x14ac:dyDescent="0.3">
      <c r="A671" s="11"/>
      <c r="B671" s="11"/>
      <c r="C671" s="11"/>
      <c r="D671" s="30"/>
      <c r="E671" s="10" t="s">
        <v>450</v>
      </c>
      <c r="F671" s="13">
        <v>2</v>
      </c>
      <c r="G671" s="14">
        <v>3.2</v>
      </c>
      <c r="H671" s="14">
        <v>0.4</v>
      </c>
      <c r="I671" s="14">
        <v>0</v>
      </c>
      <c r="J671" s="12">
        <f>OR(F671&lt;&gt;0,G671&lt;&gt;0,H671&lt;&gt;0,I671&lt;&gt;0)*(F671 + (F671 = 0))*(G671 + (G671 = 0))*(H671 + (H671 = 0))*(I671 + (I671 = 0))</f>
        <v>2.56</v>
      </c>
      <c r="K671" s="11"/>
      <c r="L671" s="11"/>
      <c r="M671" s="11"/>
    </row>
    <row r="672" spans="1:13" x14ac:dyDescent="0.3">
      <c r="A672" s="11"/>
      <c r="B672" s="11"/>
      <c r="C672" s="11"/>
      <c r="D672" s="30"/>
      <c r="E672" s="10" t="s">
        <v>17</v>
      </c>
      <c r="F672" s="13">
        <v>2</v>
      </c>
      <c r="G672" s="14">
        <v>1.83</v>
      </c>
      <c r="H672" s="14">
        <v>0.8</v>
      </c>
      <c r="I672" s="14">
        <v>0</v>
      </c>
      <c r="J672" s="12">
        <f>OR(F672&lt;&gt;0,G672&lt;&gt;0,H672&lt;&gt;0,I672&lt;&gt;0)*(F672 + (F672 = 0))*(G672 + (G672 = 0))*(H672 + (H672 = 0))*(I672 + (I672 = 0))</f>
        <v>2.93</v>
      </c>
      <c r="K672" s="11"/>
      <c r="L672" s="11"/>
      <c r="M672" s="11"/>
    </row>
    <row r="673" spans="1:13" x14ac:dyDescent="0.3">
      <c r="A673" s="11"/>
      <c r="B673" s="11"/>
      <c r="C673" s="11"/>
      <c r="D673" s="30"/>
      <c r="E673" s="10" t="s">
        <v>546</v>
      </c>
      <c r="F673" s="13">
        <v>1</v>
      </c>
      <c r="G673" s="14">
        <v>0</v>
      </c>
      <c r="H673" s="14">
        <v>0.4</v>
      </c>
      <c r="I673" s="14">
        <v>0</v>
      </c>
      <c r="J673" s="12">
        <f>OR(F673&lt;&gt;0,G673&lt;&gt;0,H673&lt;&gt;0,I673&lt;&gt;0)*(F673 + (F673 = 0))*(G673 + (G673 = 0))*(H673 + (H673 = 0))*(I673 + (I673 = 0))</f>
        <v>0.4</v>
      </c>
      <c r="K673" s="11"/>
      <c r="L673" s="11"/>
      <c r="M673" s="11"/>
    </row>
    <row r="674" spans="1:13" x14ac:dyDescent="0.3">
      <c r="A674" s="11"/>
      <c r="B674" s="11"/>
      <c r="C674" s="11"/>
      <c r="D674" s="30"/>
      <c r="E674" s="10" t="s">
        <v>83</v>
      </c>
      <c r="F674" s="13">
        <v>10</v>
      </c>
      <c r="G674" s="14">
        <v>0</v>
      </c>
      <c r="H674" s="14">
        <v>0</v>
      </c>
      <c r="I674" s="14">
        <v>0</v>
      </c>
      <c r="J674" s="12">
        <f>OR(F674&lt;&gt;0,G674&lt;&gt;0,H674&lt;&gt;0,I674&lt;&gt;0)*(F674 + (F674 = 0))*(G674 + (G674 = 0))*(H674 + (H674 = 0))*(I674 + (I674 = 0))</f>
        <v>10</v>
      </c>
      <c r="K674" s="11"/>
      <c r="L674" s="11"/>
      <c r="M674" s="11"/>
    </row>
    <row r="675" spans="1:13" x14ac:dyDescent="0.3">
      <c r="A675" s="11"/>
      <c r="B675" s="11"/>
      <c r="C675" s="11"/>
      <c r="D675" s="30"/>
      <c r="E675" s="11"/>
      <c r="F675" s="11"/>
      <c r="G675" s="11"/>
      <c r="H675" s="11"/>
      <c r="I675" s="11"/>
      <c r="J675" s="15" t="s">
        <v>547</v>
      </c>
      <c r="K675" s="16">
        <f>SUM(J671:J674)</f>
        <v>15.89</v>
      </c>
      <c r="L675" s="14">
        <v>11.67</v>
      </c>
      <c r="M675" s="16">
        <f>ROUND(K675*L675,2)</f>
        <v>185.44</v>
      </c>
    </row>
    <row r="676" spans="1:13" ht="1.05" customHeight="1" x14ac:dyDescent="0.3">
      <c r="A676" s="17"/>
      <c r="B676" s="17"/>
      <c r="C676" s="17"/>
      <c r="D676" s="31"/>
      <c r="E676" s="17"/>
      <c r="F676" s="17"/>
      <c r="G676" s="17"/>
      <c r="H676" s="17"/>
      <c r="I676" s="17"/>
      <c r="J676" s="17"/>
      <c r="K676" s="17"/>
      <c r="L676" s="17"/>
      <c r="M676" s="17"/>
    </row>
    <row r="677" spans="1:13" x14ac:dyDescent="0.3">
      <c r="A677" s="9" t="s">
        <v>548</v>
      </c>
      <c r="B677" s="10" t="s">
        <v>20</v>
      </c>
      <c r="C677" s="10" t="s">
        <v>21</v>
      </c>
      <c r="D677" s="18" t="s">
        <v>549</v>
      </c>
      <c r="E677" s="11"/>
      <c r="F677" s="11"/>
      <c r="G677" s="11"/>
      <c r="H677" s="11"/>
      <c r="I677" s="11"/>
      <c r="J677" s="11"/>
      <c r="K677" s="12">
        <f>K683</f>
        <v>13.14</v>
      </c>
      <c r="L677" s="12">
        <f>L683</f>
        <v>36.619999999999997</v>
      </c>
      <c r="M677" s="12">
        <f>M683</f>
        <v>481.19</v>
      </c>
    </row>
    <row r="678" spans="1:13" ht="259.2" x14ac:dyDescent="0.3">
      <c r="A678" s="11"/>
      <c r="B678" s="11"/>
      <c r="C678" s="11"/>
      <c r="D678" s="18" t="s">
        <v>550</v>
      </c>
      <c r="E678" s="11"/>
      <c r="F678" s="11"/>
      <c r="G678" s="11"/>
      <c r="H678" s="11"/>
      <c r="I678" s="11"/>
      <c r="J678" s="11"/>
      <c r="K678" s="11"/>
      <c r="L678" s="11"/>
      <c r="M678" s="11"/>
    </row>
    <row r="679" spans="1:13" x14ac:dyDescent="0.3">
      <c r="A679" s="11"/>
      <c r="B679" s="11"/>
      <c r="C679" s="11"/>
      <c r="D679" s="30"/>
      <c r="E679" s="10" t="s">
        <v>450</v>
      </c>
      <c r="F679" s="13">
        <v>0</v>
      </c>
      <c r="G679" s="14">
        <v>3.2</v>
      </c>
      <c r="H679" s="14">
        <v>0.4</v>
      </c>
      <c r="I679" s="14">
        <v>0</v>
      </c>
      <c r="J679" s="12">
        <f>OR(F679&lt;&gt;0,G679&lt;&gt;0,H679&lt;&gt;0,I679&lt;&gt;0)*(F679 + (F679 = 0))*(G679 + (G679 = 0))*(H679 + (H679 = 0))*(I679 + (I679 = 0))</f>
        <v>1.28</v>
      </c>
      <c r="K679" s="11"/>
      <c r="L679" s="11"/>
      <c r="M679" s="11"/>
    </row>
    <row r="680" spans="1:13" x14ac:dyDescent="0.3">
      <c r="A680" s="11"/>
      <c r="B680" s="11"/>
      <c r="C680" s="11"/>
      <c r="D680" s="30"/>
      <c r="E680" s="10" t="s">
        <v>17</v>
      </c>
      <c r="F680" s="13">
        <v>0</v>
      </c>
      <c r="G680" s="14">
        <v>1.83</v>
      </c>
      <c r="H680" s="14">
        <v>0.8</v>
      </c>
      <c r="I680" s="14">
        <v>0</v>
      </c>
      <c r="J680" s="12">
        <f>OR(F680&lt;&gt;0,G680&lt;&gt;0,H680&lt;&gt;0,I680&lt;&gt;0)*(F680 + (F680 = 0))*(G680 + (G680 = 0))*(H680 + (H680 = 0))*(I680 + (I680 = 0))</f>
        <v>1.46</v>
      </c>
      <c r="K680" s="11"/>
      <c r="L680" s="11"/>
      <c r="M680" s="11"/>
    </row>
    <row r="681" spans="1:13" x14ac:dyDescent="0.3">
      <c r="A681" s="11"/>
      <c r="B681" s="11"/>
      <c r="C681" s="11"/>
      <c r="D681" s="30"/>
      <c r="E681" s="10" t="s">
        <v>546</v>
      </c>
      <c r="F681" s="13">
        <v>1</v>
      </c>
      <c r="G681" s="14">
        <v>0</v>
      </c>
      <c r="H681" s="14">
        <v>0.4</v>
      </c>
      <c r="I681" s="14">
        <v>0</v>
      </c>
      <c r="J681" s="12">
        <f>OR(F681&lt;&gt;0,G681&lt;&gt;0,H681&lt;&gt;0,I681&lt;&gt;0)*(F681 + (F681 = 0))*(G681 + (G681 = 0))*(H681 + (H681 = 0))*(I681 + (I681 = 0))</f>
        <v>0.4</v>
      </c>
      <c r="K681" s="11"/>
      <c r="L681" s="11"/>
      <c r="M681" s="11"/>
    </row>
    <row r="682" spans="1:13" x14ac:dyDescent="0.3">
      <c r="A682" s="11"/>
      <c r="B682" s="11"/>
      <c r="C682" s="11"/>
      <c r="D682" s="30"/>
      <c r="E682" s="10" t="s">
        <v>83</v>
      </c>
      <c r="F682" s="13">
        <v>10</v>
      </c>
      <c r="G682" s="14">
        <v>0</v>
      </c>
      <c r="H682" s="14">
        <v>0</v>
      </c>
      <c r="I682" s="14">
        <v>0</v>
      </c>
      <c r="J682" s="12">
        <f>OR(F682&lt;&gt;0,G682&lt;&gt;0,H682&lt;&gt;0,I682&lt;&gt;0)*(F682 + (F682 = 0))*(G682 + (G682 = 0))*(H682 + (H682 = 0))*(I682 + (I682 = 0))</f>
        <v>10</v>
      </c>
      <c r="K682" s="11"/>
      <c r="L682" s="11"/>
      <c r="M682" s="11"/>
    </row>
    <row r="683" spans="1:13" x14ac:dyDescent="0.3">
      <c r="A683" s="11"/>
      <c r="B683" s="11"/>
      <c r="C683" s="11"/>
      <c r="D683" s="30"/>
      <c r="E683" s="11"/>
      <c r="F683" s="11"/>
      <c r="G683" s="11"/>
      <c r="H683" s="11"/>
      <c r="I683" s="11"/>
      <c r="J683" s="15" t="s">
        <v>551</v>
      </c>
      <c r="K683" s="16">
        <f>SUM(J679:J682)*1</f>
        <v>13.14</v>
      </c>
      <c r="L683" s="14">
        <v>36.619999999999997</v>
      </c>
      <c r="M683" s="16">
        <f>ROUND(K683*L683,2)</f>
        <v>481.19</v>
      </c>
    </row>
    <row r="684" spans="1:13" ht="1.05" customHeight="1" x14ac:dyDescent="0.3">
      <c r="A684" s="17"/>
      <c r="B684" s="17"/>
      <c r="C684" s="17"/>
      <c r="D684" s="31"/>
      <c r="E684" s="17"/>
      <c r="F684" s="17"/>
      <c r="G684" s="17"/>
      <c r="H684" s="17"/>
      <c r="I684" s="17"/>
      <c r="J684" s="17"/>
      <c r="K684" s="17"/>
      <c r="L684" s="17"/>
      <c r="M684" s="17"/>
    </row>
    <row r="685" spans="1:13" ht="21.6" x14ac:dyDescent="0.3">
      <c r="A685" s="9" t="s">
        <v>552</v>
      </c>
      <c r="B685" s="10" t="s">
        <v>20</v>
      </c>
      <c r="C685" s="10" t="s">
        <v>21</v>
      </c>
      <c r="D685" s="18" t="s">
        <v>553</v>
      </c>
      <c r="E685" s="11"/>
      <c r="F685" s="11"/>
      <c r="G685" s="11"/>
      <c r="H685" s="11"/>
      <c r="I685" s="11"/>
      <c r="J685" s="11"/>
      <c r="K685" s="12">
        <f>K691</f>
        <v>46.16</v>
      </c>
      <c r="L685" s="12">
        <f>L691</f>
        <v>3.24</v>
      </c>
      <c r="M685" s="12">
        <f>M691</f>
        <v>149.56</v>
      </c>
    </row>
    <row r="686" spans="1:13" ht="32.4" x14ac:dyDescent="0.3">
      <c r="A686" s="11"/>
      <c r="B686" s="11"/>
      <c r="C686" s="11"/>
      <c r="D686" s="18" t="s">
        <v>554</v>
      </c>
      <c r="E686" s="11"/>
      <c r="F686" s="11"/>
      <c r="G686" s="11"/>
      <c r="H686" s="11"/>
      <c r="I686" s="11"/>
      <c r="J686" s="11"/>
      <c r="K686" s="11"/>
      <c r="L686" s="11"/>
      <c r="M686" s="11"/>
    </row>
    <row r="687" spans="1:13" x14ac:dyDescent="0.3">
      <c r="A687" s="11"/>
      <c r="B687" s="11"/>
      <c r="C687" s="11"/>
      <c r="D687" s="30"/>
      <c r="E687" s="10" t="s">
        <v>450</v>
      </c>
      <c r="F687" s="13">
        <v>0</v>
      </c>
      <c r="G687" s="23">
        <v>4</v>
      </c>
      <c r="H687" s="23">
        <v>1.85</v>
      </c>
      <c r="I687" s="23">
        <v>0</v>
      </c>
      <c r="J687" s="24">
        <f>OR(F687&lt;&gt;0,G687&lt;&gt;0,H687&lt;&gt;0,I687&lt;&gt;0)*(F687 + (F687 = 0))*(G687 + (G687 = 0))*(H687 + (H687 = 0))*(I687 + (I687 = 0))</f>
        <v>7.4</v>
      </c>
      <c r="K687" s="11"/>
      <c r="L687" s="11"/>
      <c r="M687" s="11"/>
    </row>
    <row r="688" spans="1:13" x14ac:dyDescent="0.3">
      <c r="A688" s="11"/>
      <c r="B688" s="11"/>
      <c r="C688" s="11"/>
      <c r="D688" s="30"/>
      <c r="E688" s="10" t="s">
        <v>88</v>
      </c>
      <c r="F688" s="13"/>
      <c r="G688" s="23"/>
      <c r="H688" s="23"/>
      <c r="I688" s="23"/>
      <c r="J688" s="23">
        <v>21.55</v>
      </c>
      <c r="K688" s="11"/>
      <c r="L688" s="11"/>
      <c r="M688" s="11"/>
    </row>
    <row r="689" spans="1:13" x14ac:dyDescent="0.3">
      <c r="A689" s="11"/>
      <c r="B689" s="11"/>
      <c r="C689" s="11"/>
      <c r="D689" s="30"/>
      <c r="E689" s="10" t="s">
        <v>17</v>
      </c>
      <c r="F689" s="13"/>
      <c r="G689" s="23"/>
      <c r="H689" s="23"/>
      <c r="I689" s="23"/>
      <c r="J689" s="23">
        <v>15.21</v>
      </c>
      <c r="K689" s="11"/>
      <c r="L689" s="11"/>
      <c r="M689" s="11"/>
    </row>
    <row r="690" spans="1:13" x14ac:dyDescent="0.3">
      <c r="A690" s="11"/>
      <c r="B690" s="11"/>
      <c r="C690" s="11"/>
      <c r="D690" s="30"/>
      <c r="E690" s="10" t="s">
        <v>555</v>
      </c>
      <c r="F690" s="13">
        <v>2</v>
      </c>
      <c r="G690" s="23">
        <v>0</v>
      </c>
      <c r="H690" s="23">
        <v>0</v>
      </c>
      <c r="I690" s="23">
        <v>0</v>
      </c>
      <c r="J690" s="24">
        <f>OR(F690&lt;&gt;0,G690&lt;&gt;0,H690&lt;&gt;0,I690&lt;&gt;0)*(F690 + (F690 = 0))*(G690 + (G690 = 0))*(H690 + (H690 = 0))*(I690 + (I690 = 0))</f>
        <v>2</v>
      </c>
      <c r="K690" s="11"/>
      <c r="L690" s="11"/>
      <c r="M690" s="11"/>
    </row>
    <row r="691" spans="1:13" x14ac:dyDescent="0.3">
      <c r="A691" s="11"/>
      <c r="B691" s="11"/>
      <c r="C691" s="11"/>
      <c r="D691" s="30"/>
      <c r="E691" s="11"/>
      <c r="F691" s="11"/>
      <c r="G691" s="11"/>
      <c r="H691" s="11"/>
      <c r="I691" s="11"/>
      <c r="J691" s="15" t="s">
        <v>556</v>
      </c>
      <c r="K691" s="16">
        <f>SUM(J687:J690)</f>
        <v>46.16</v>
      </c>
      <c r="L691" s="14">
        <v>3.24</v>
      </c>
      <c r="M691" s="16">
        <f>ROUND(K691*L691,2)</f>
        <v>149.56</v>
      </c>
    </row>
    <row r="692" spans="1:13" ht="1.05" customHeight="1" x14ac:dyDescent="0.3">
      <c r="A692" s="17"/>
      <c r="B692" s="17"/>
      <c r="C692" s="17"/>
      <c r="D692" s="31"/>
      <c r="E692" s="17"/>
      <c r="F692" s="17"/>
      <c r="G692" s="17"/>
      <c r="H692" s="17"/>
      <c r="I692" s="17"/>
      <c r="J692" s="17"/>
      <c r="K692" s="17"/>
      <c r="L692" s="17"/>
      <c r="M692" s="17"/>
    </row>
    <row r="693" spans="1:13" ht="43.2" x14ac:dyDescent="0.3">
      <c r="A693" s="9" t="s">
        <v>557</v>
      </c>
      <c r="B693" s="10" t="s">
        <v>20</v>
      </c>
      <c r="C693" s="10" t="s">
        <v>21</v>
      </c>
      <c r="D693" s="18" t="s">
        <v>558</v>
      </c>
      <c r="E693" s="11"/>
      <c r="F693" s="11"/>
      <c r="G693" s="11"/>
      <c r="H693" s="11"/>
      <c r="I693" s="11"/>
      <c r="J693" s="11"/>
      <c r="K693" s="12">
        <f>K699</f>
        <v>45.16</v>
      </c>
      <c r="L693" s="12">
        <f>L699</f>
        <v>10.48</v>
      </c>
      <c r="M693" s="12">
        <f>M699</f>
        <v>473.28</v>
      </c>
    </row>
    <row r="694" spans="1:13" ht="43.2" x14ac:dyDescent="0.3">
      <c r="A694" s="11"/>
      <c r="B694" s="11"/>
      <c r="C694" s="11"/>
      <c r="D694" s="18" t="s">
        <v>559</v>
      </c>
      <c r="E694" s="11"/>
      <c r="F694" s="11"/>
      <c r="G694" s="11"/>
      <c r="H694" s="11"/>
      <c r="I694" s="11"/>
      <c r="J694" s="11"/>
      <c r="K694" s="11"/>
      <c r="L694" s="11"/>
      <c r="M694" s="11"/>
    </row>
    <row r="695" spans="1:13" x14ac:dyDescent="0.3">
      <c r="A695" s="11"/>
      <c r="B695" s="11"/>
      <c r="C695" s="11"/>
      <c r="D695" s="30"/>
      <c r="E695" s="10" t="s">
        <v>450</v>
      </c>
      <c r="F695" s="13">
        <v>0</v>
      </c>
      <c r="G695" s="14">
        <v>4</v>
      </c>
      <c r="H695" s="14">
        <v>1.85</v>
      </c>
      <c r="I695" s="14">
        <v>0</v>
      </c>
      <c r="J695" s="12">
        <f>OR(F695&lt;&gt;0,G695&lt;&gt;0,H695&lt;&gt;0,I695&lt;&gt;0)*(F695 + (F695 = 0))*(G695 + (G695 = 0))*(H695 + (H695 = 0))*(I695 + (I695 = 0))</f>
        <v>7.4</v>
      </c>
      <c r="K695" s="11"/>
      <c r="L695" s="11"/>
      <c r="M695" s="11"/>
    </row>
    <row r="696" spans="1:13" x14ac:dyDescent="0.3">
      <c r="A696" s="11"/>
      <c r="B696" s="11"/>
      <c r="C696" s="11"/>
      <c r="D696" s="30"/>
      <c r="E696" s="10" t="s">
        <v>88</v>
      </c>
      <c r="F696" s="13"/>
      <c r="G696" s="14"/>
      <c r="H696" s="14"/>
      <c r="I696" s="14"/>
      <c r="J696" s="14">
        <v>21.55</v>
      </c>
      <c r="K696" s="11"/>
      <c r="L696" s="11"/>
      <c r="M696" s="11"/>
    </row>
    <row r="697" spans="1:13" x14ac:dyDescent="0.3">
      <c r="A697" s="11"/>
      <c r="B697" s="11"/>
      <c r="C697" s="11"/>
      <c r="D697" s="30"/>
      <c r="E697" s="10" t="s">
        <v>17</v>
      </c>
      <c r="F697" s="13"/>
      <c r="G697" s="14"/>
      <c r="H697" s="14"/>
      <c r="I697" s="14"/>
      <c r="J697" s="14">
        <v>15.21</v>
      </c>
      <c r="K697" s="11"/>
      <c r="L697" s="11"/>
      <c r="M697" s="11"/>
    </row>
    <row r="698" spans="1:13" x14ac:dyDescent="0.3">
      <c r="A698" s="11"/>
      <c r="B698" s="11"/>
      <c r="C698" s="11"/>
      <c r="D698" s="30"/>
      <c r="E698" s="10" t="s">
        <v>546</v>
      </c>
      <c r="F698" s="13">
        <v>1</v>
      </c>
      <c r="G698" s="14">
        <v>0</v>
      </c>
      <c r="H698" s="14">
        <v>0</v>
      </c>
      <c r="I698" s="14">
        <v>0</v>
      </c>
      <c r="J698" s="12">
        <f>OR(F698&lt;&gt;0,G698&lt;&gt;0,H698&lt;&gt;0,I698&lt;&gt;0)*(F698 + (F698 = 0))*(G698 + (G698 = 0))*(H698 + (H698 = 0))*(I698 + (I698 = 0))</f>
        <v>1</v>
      </c>
      <c r="K698" s="11"/>
      <c r="L698" s="11"/>
      <c r="M698" s="11"/>
    </row>
    <row r="699" spans="1:13" x14ac:dyDescent="0.3">
      <c r="A699" s="11"/>
      <c r="B699" s="11"/>
      <c r="C699" s="11"/>
      <c r="D699" s="30"/>
      <c r="E699" s="11"/>
      <c r="F699" s="11"/>
      <c r="G699" s="11"/>
      <c r="H699" s="11"/>
      <c r="I699" s="11"/>
      <c r="J699" s="15" t="s">
        <v>560</v>
      </c>
      <c r="K699" s="16">
        <f>SUM(J695:J698)</f>
        <v>45.16</v>
      </c>
      <c r="L699" s="14">
        <v>10.48</v>
      </c>
      <c r="M699" s="16">
        <f>ROUND(K699*L699,2)</f>
        <v>473.28</v>
      </c>
    </row>
    <row r="700" spans="1:13" ht="1.05" customHeight="1" x14ac:dyDescent="0.3">
      <c r="A700" s="17"/>
      <c r="B700" s="17"/>
      <c r="C700" s="17"/>
      <c r="D700" s="31"/>
      <c r="E700" s="17"/>
      <c r="F700" s="17"/>
      <c r="G700" s="17"/>
      <c r="H700" s="17"/>
      <c r="I700" s="17"/>
      <c r="J700" s="17"/>
      <c r="K700" s="17"/>
      <c r="L700" s="17"/>
      <c r="M700" s="17"/>
    </row>
    <row r="701" spans="1:13" ht="32.4" x14ac:dyDescent="0.3">
      <c r="A701" s="9" t="s">
        <v>561</v>
      </c>
      <c r="B701" s="10" t="s">
        <v>20</v>
      </c>
      <c r="C701" s="10" t="s">
        <v>21</v>
      </c>
      <c r="D701" s="18" t="s">
        <v>562</v>
      </c>
      <c r="E701" s="11"/>
      <c r="F701" s="11"/>
      <c r="G701" s="11"/>
      <c r="H701" s="11"/>
      <c r="I701" s="11"/>
      <c r="J701" s="11"/>
      <c r="K701" s="12">
        <f>K705</f>
        <v>9.1999999999999993</v>
      </c>
      <c r="L701" s="12">
        <f>L705</f>
        <v>57.99</v>
      </c>
      <c r="M701" s="12">
        <f>M705</f>
        <v>533.51</v>
      </c>
    </row>
    <row r="702" spans="1:13" ht="97.2" x14ac:dyDescent="0.3">
      <c r="A702" s="11"/>
      <c r="B702" s="11"/>
      <c r="C702" s="11"/>
      <c r="D702" s="18" t="s">
        <v>563</v>
      </c>
      <c r="E702" s="11"/>
      <c r="F702" s="11"/>
      <c r="G702" s="11"/>
      <c r="H702" s="11"/>
      <c r="I702" s="11"/>
      <c r="J702" s="11"/>
      <c r="K702" s="11"/>
      <c r="L702" s="11"/>
      <c r="M702" s="11"/>
    </row>
    <row r="703" spans="1:13" x14ac:dyDescent="0.3">
      <c r="A703" s="11"/>
      <c r="B703" s="11"/>
      <c r="C703" s="11"/>
      <c r="D703" s="30"/>
      <c r="E703" s="10" t="s">
        <v>450</v>
      </c>
      <c r="F703" s="13">
        <v>0</v>
      </c>
      <c r="G703" s="14">
        <v>4</v>
      </c>
      <c r="H703" s="14">
        <v>1.85</v>
      </c>
      <c r="I703" s="14">
        <v>0</v>
      </c>
      <c r="J703" s="12">
        <f>OR(F703&lt;&gt;0,G703&lt;&gt;0,H703&lt;&gt;0,I703&lt;&gt;0)*(F703 + (F703 = 0))*(G703 + (G703 = 0))*(H703 + (H703 = 0))*(I703 + (I703 = 0))</f>
        <v>7.4</v>
      </c>
      <c r="K703" s="11"/>
      <c r="L703" s="11"/>
      <c r="M703" s="11"/>
    </row>
    <row r="704" spans="1:13" x14ac:dyDescent="0.3">
      <c r="A704" s="11"/>
      <c r="B704" s="11"/>
      <c r="C704" s="11"/>
      <c r="D704" s="30"/>
      <c r="E704" s="10" t="s">
        <v>564</v>
      </c>
      <c r="F704" s="13">
        <v>6</v>
      </c>
      <c r="G704" s="14">
        <v>1</v>
      </c>
      <c r="H704" s="14">
        <v>0.3</v>
      </c>
      <c r="I704" s="14">
        <v>0</v>
      </c>
      <c r="J704" s="12">
        <f>OR(F704&lt;&gt;0,G704&lt;&gt;0,H704&lt;&gt;0,I704&lt;&gt;0)*(F704 + (F704 = 0))*(G704 + (G704 = 0))*(H704 + (H704 = 0))*(I704 + (I704 = 0))</f>
        <v>1.8</v>
      </c>
      <c r="K704" s="11"/>
      <c r="L704" s="11"/>
      <c r="M704" s="11"/>
    </row>
    <row r="705" spans="1:13" x14ac:dyDescent="0.3">
      <c r="A705" s="11"/>
      <c r="B705" s="11"/>
      <c r="C705" s="11"/>
      <c r="D705" s="30"/>
      <c r="E705" s="11"/>
      <c r="F705" s="11"/>
      <c r="G705" s="11"/>
      <c r="H705" s="11"/>
      <c r="I705" s="11"/>
      <c r="J705" s="15" t="s">
        <v>565</v>
      </c>
      <c r="K705" s="16">
        <f>SUM(J703:J704)</f>
        <v>9.1999999999999993</v>
      </c>
      <c r="L705" s="14">
        <v>57.99</v>
      </c>
      <c r="M705" s="16">
        <f>ROUND(K705*L705,2)</f>
        <v>533.51</v>
      </c>
    </row>
    <row r="706" spans="1:13" ht="1.05" customHeight="1" x14ac:dyDescent="0.3">
      <c r="A706" s="17"/>
      <c r="B706" s="17"/>
      <c r="C706" s="17"/>
      <c r="D706" s="31"/>
      <c r="E706" s="17"/>
      <c r="F706" s="17"/>
      <c r="G706" s="17"/>
      <c r="H706" s="17"/>
      <c r="I706" s="17"/>
      <c r="J706" s="17"/>
      <c r="K706" s="17"/>
      <c r="L706" s="17"/>
      <c r="M706" s="17"/>
    </row>
    <row r="707" spans="1:13" ht="32.4" x14ac:dyDescent="0.3">
      <c r="A707" s="9" t="s">
        <v>566</v>
      </c>
      <c r="B707" s="10" t="s">
        <v>20</v>
      </c>
      <c r="C707" s="10" t="s">
        <v>91</v>
      </c>
      <c r="D707" s="18" t="s">
        <v>567</v>
      </c>
      <c r="E707" s="11"/>
      <c r="F707" s="11"/>
      <c r="G707" s="11"/>
      <c r="H707" s="11"/>
      <c r="I707" s="11"/>
      <c r="J707" s="11"/>
      <c r="K707" s="12">
        <f>K713</f>
        <v>45.32</v>
      </c>
      <c r="L707" s="12">
        <f>L713</f>
        <v>27.65</v>
      </c>
      <c r="M707" s="12">
        <f>M713</f>
        <v>1253.0999999999999</v>
      </c>
    </row>
    <row r="708" spans="1:13" ht="43.2" x14ac:dyDescent="0.3">
      <c r="A708" s="11"/>
      <c r="B708" s="11"/>
      <c r="C708" s="11"/>
      <c r="D708" s="18" t="s">
        <v>568</v>
      </c>
      <c r="E708" s="11"/>
      <c r="F708" s="11"/>
      <c r="G708" s="11"/>
      <c r="H708" s="11"/>
      <c r="I708" s="11"/>
      <c r="J708" s="11"/>
      <c r="K708" s="11"/>
      <c r="L708" s="11"/>
      <c r="M708" s="11"/>
    </row>
    <row r="709" spans="1:13" x14ac:dyDescent="0.3">
      <c r="A709" s="11"/>
      <c r="B709" s="11"/>
      <c r="C709" s="11"/>
      <c r="D709" s="30"/>
      <c r="E709" s="10" t="s">
        <v>569</v>
      </c>
      <c r="F709" s="13">
        <v>2</v>
      </c>
      <c r="G709" s="14">
        <v>12.3</v>
      </c>
      <c r="H709" s="14">
        <v>0</v>
      </c>
      <c r="I709" s="14">
        <v>0</v>
      </c>
      <c r="J709" s="12">
        <f>OR(F709&lt;&gt;0,G709&lt;&gt;0,H709&lt;&gt;0,I709&lt;&gt;0)*(F709 + (F709 = 0))*(G709 + (G709 = 0))*(H709 + (H709 = 0))*(I709 + (I709 = 0))</f>
        <v>24.6</v>
      </c>
      <c r="K709" s="11"/>
      <c r="L709" s="11"/>
      <c r="M709" s="11"/>
    </row>
    <row r="710" spans="1:13" x14ac:dyDescent="0.3">
      <c r="A710" s="11"/>
      <c r="B710" s="11"/>
      <c r="C710" s="11"/>
      <c r="D710" s="30"/>
      <c r="E710" s="10" t="s">
        <v>477</v>
      </c>
      <c r="F710" s="13">
        <v>2</v>
      </c>
      <c r="G710" s="14">
        <v>7.1</v>
      </c>
      <c r="H710" s="14">
        <v>0</v>
      </c>
      <c r="I710" s="14">
        <v>0</v>
      </c>
      <c r="J710" s="12">
        <f>OR(F710&lt;&gt;0,G710&lt;&gt;0,H710&lt;&gt;0,I710&lt;&gt;0)*(F710 + (F710 = 0))*(G710 + (G710 = 0))*(H710 + (H710 = 0))*(I710 + (I710 = 0))</f>
        <v>14.2</v>
      </c>
      <c r="K710" s="11"/>
      <c r="L710" s="11"/>
      <c r="M710" s="11"/>
    </row>
    <row r="711" spans="1:13" x14ac:dyDescent="0.3">
      <c r="A711" s="11"/>
      <c r="B711" s="11"/>
      <c r="C711" s="11"/>
      <c r="D711" s="30"/>
      <c r="E711" s="10" t="s">
        <v>72</v>
      </c>
      <c r="F711" s="13">
        <v>2</v>
      </c>
      <c r="G711" s="14">
        <v>1.51</v>
      </c>
      <c r="H711" s="14">
        <v>0</v>
      </c>
      <c r="I711" s="14">
        <v>0</v>
      </c>
      <c r="J711" s="12">
        <f>OR(F711&lt;&gt;0,G711&lt;&gt;0,H711&lt;&gt;0,I711&lt;&gt;0)*(F711 + (F711 = 0))*(G711 + (G711 = 0))*(H711 + (H711 = 0))*(I711 + (I711 = 0))</f>
        <v>3.02</v>
      </c>
      <c r="K711" s="11"/>
      <c r="L711" s="11"/>
      <c r="M711" s="11"/>
    </row>
    <row r="712" spans="1:13" x14ac:dyDescent="0.3">
      <c r="A712" s="11"/>
      <c r="B712" s="11"/>
      <c r="C712" s="11"/>
      <c r="D712" s="30"/>
      <c r="E712" s="10" t="s">
        <v>17</v>
      </c>
      <c r="F712" s="13">
        <v>2</v>
      </c>
      <c r="G712" s="14">
        <v>1.75</v>
      </c>
      <c r="H712" s="14">
        <v>0</v>
      </c>
      <c r="I712" s="14">
        <v>0</v>
      </c>
      <c r="J712" s="12">
        <f>OR(F712&lt;&gt;0,G712&lt;&gt;0,H712&lt;&gt;0,I712&lt;&gt;0)*(F712 + (F712 = 0))*(G712 + (G712 = 0))*(H712 + (H712 = 0))*(I712 + (I712 = 0))</f>
        <v>3.5</v>
      </c>
      <c r="K712" s="11"/>
      <c r="L712" s="11"/>
      <c r="M712" s="11"/>
    </row>
    <row r="713" spans="1:13" x14ac:dyDescent="0.3">
      <c r="A713" s="11"/>
      <c r="B713" s="11"/>
      <c r="C713" s="11"/>
      <c r="D713" s="30"/>
      <c r="E713" s="11"/>
      <c r="F713" s="11"/>
      <c r="G713" s="11"/>
      <c r="H713" s="11"/>
      <c r="I713" s="11"/>
      <c r="J713" s="15" t="s">
        <v>570</v>
      </c>
      <c r="K713" s="16">
        <f>SUM(J709:J712)</f>
        <v>45.32</v>
      </c>
      <c r="L713" s="14">
        <v>27.65</v>
      </c>
      <c r="M713" s="16">
        <f>ROUND(K713*L713,2)</f>
        <v>1253.0999999999999</v>
      </c>
    </row>
    <row r="714" spans="1:13" ht="1.05" customHeight="1" x14ac:dyDescent="0.3">
      <c r="A714" s="17"/>
      <c r="B714" s="17"/>
      <c r="C714" s="17"/>
      <c r="D714" s="31"/>
      <c r="E714" s="17"/>
      <c r="F714" s="17"/>
      <c r="G714" s="17"/>
      <c r="H714" s="17"/>
      <c r="I714" s="17"/>
      <c r="J714" s="17"/>
      <c r="K714" s="17"/>
      <c r="L714" s="17"/>
      <c r="M714" s="17"/>
    </row>
    <row r="715" spans="1:13" ht="21.6" x14ac:dyDescent="0.3">
      <c r="A715" s="9" t="s">
        <v>571</v>
      </c>
      <c r="B715" s="10" t="s">
        <v>20</v>
      </c>
      <c r="C715" s="10" t="s">
        <v>21</v>
      </c>
      <c r="D715" s="18" t="s">
        <v>572</v>
      </c>
      <c r="E715" s="11"/>
      <c r="F715" s="11"/>
      <c r="G715" s="11"/>
      <c r="H715" s="11"/>
      <c r="I715" s="11"/>
      <c r="J715" s="11"/>
      <c r="K715" s="12">
        <f>K718</f>
        <v>86</v>
      </c>
      <c r="L715" s="12">
        <f>L718</f>
        <v>11.69</v>
      </c>
      <c r="M715" s="12">
        <f>M718</f>
        <v>1005.34</v>
      </c>
    </row>
    <row r="716" spans="1:13" ht="43.2" x14ac:dyDescent="0.3">
      <c r="A716" s="11"/>
      <c r="B716" s="11"/>
      <c r="C716" s="11"/>
      <c r="D716" s="18" t="s">
        <v>573</v>
      </c>
      <c r="E716" s="11"/>
      <c r="F716" s="11"/>
      <c r="G716" s="11"/>
      <c r="H716" s="11"/>
      <c r="I716" s="11"/>
      <c r="J716" s="11"/>
      <c r="K716" s="11"/>
      <c r="L716" s="11"/>
      <c r="M716" s="11"/>
    </row>
    <row r="717" spans="1:13" x14ac:dyDescent="0.3">
      <c r="A717" s="11"/>
      <c r="B717" s="11"/>
      <c r="C717" s="11"/>
      <c r="D717" s="30"/>
      <c r="E717" s="10" t="s">
        <v>574</v>
      </c>
      <c r="F717" s="13">
        <v>86</v>
      </c>
      <c r="G717" s="14">
        <v>0</v>
      </c>
      <c r="H717" s="14">
        <v>0</v>
      </c>
      <c r="I717" s="14">
        <v>0</v>
      </c>
      <c r="J717" s="12">
        <f>OR(F717&lt;&gt;0,G717&lt;&gt;0,H717&lt;&gt;0,I717&lt;&gt;0)*(F717 + (F717 = 0))*(G717 + (G717 = 0))*(H717 + (H717 = 0))*(I717 + (I717 = 0))</f>
        <v>86</v>
      </c>
      <c r="K717" s="11"/>
      <c r="L717" s="11"/>
      <c r="M717" s="11"/>
    </row>
    <row r="718" spans="1:13" x14ac:dyDescent="0.3">
      <c r="A718" s="11"/>
      <c r="B718" s="11"/>
      <c r="C718" s="11"/>
      <c r="D718" s="30"/>
      <c r="E718" s="11"/>
      <c r="F718" s="11"/>
      <c r="G718" s="11"/>
      <c r="H718" s="11"/>
      <c r="I718" s="11"/>
      <c r="J718" s="15" t="s">
        <v>575</v>
      </c>
      <c r="K718" s="16">
        <f>J717</f>
        <v>86</v>
      </c>
      <c r="L718" s="14">
        <v>11.69</v>
      </c>
      <c r="M718" s="16">
        <f>ROUND(K718*L718,2)</f>
        <v>1005.34</v>
      </c>
    </row>
    <row r="719" spans="1:13" ht="1.05" customHeight="1" x14ac:dyDescent="0.3">
      <c r="A719" s="17"/>
      <c r="B719" s="17"/>
      <c r="C719" s="17"/>
      <c r="D719" s="31"/>
      <c r="E719" s="17"/>
      <c r="F719" s="17"/>
      <c r="G719" s="17"/>
      <c r="H719" s="17"/>
      <c r="I719" s="17"/>
      <c r="J719" s="17"/>
      <c r="K719" s="17"/>
      <c r="L719" s="17"/>
      <c r="M719" s="17"/>
    </row>
    <row r="720" spans="1:13" x14ac:dyDescent="0.3">
      <c r="A720" s="11"/>
      <c r="B720" s="11"/>
      <c r="C720" s="11"/>
      <c r="D720" s="30"/>
      <c r="E720" s="11"/>
      <c r="F720" s="11"/>
      <c r="G720" s="11"/>
      <c r="H720" s="11"/>
      <c r="I720" s="11"/>
      <c r="J720" s="15" t="s">
        <v>576</v>
      </c>
      <c r="K720" s="19">
        <v>1</v>
      </c>
      <c r="L720" s="16">
        <f>M669+M677+M685+M693+M701+M707+M715</f>
        <v>4081.42</v>
      </c>
      <c r="M720" s="16">
        <f>ROUND(K720*L720,2)</f>
        <v>4081.42</v>
      </c>
    </row>
    <row r="721" spans="1:13" ht="1.05" customHeight="1" x14ac:dyDescent="0.3">
      <c r="A721" s="17"/>
      <c r="B721" s="17"/>
      <c r="C721" s="17"/>
      <c r="D721" s="31"/>
      <c r="E721" s="17"/>
      <c r="F721" s="17"/>
      <c r="G721" s="17"/>
      <c r="H721" s="17"/>
      <c r="I721" s="17"/>
      <c r="J721" s="17"/>
      <c r="K721" s="17"/>
      <c r="L721" s="17"/>
      <c r="M721" s="17"/>
    </row>
    <row r="722" spans="1:13" x14ac:dyDescent="0.3">
      <c r="A722" s="5" t="s">
        <v>577</v>
      </c>
      <c r="B722" s="5" t="s">
        <v>16</v>
      </c>
      <c r="C722" s="5" t="s">
        <v>17</v>
      </c>
      <c r="D722" s="29" t="s">
        <v>578</v>
      </c>
      <c r="E722" s="6"/>
      <c r="F722" s="6"/>
      <c r="G722" s="6"/>
      <c r="H722" s="6"/>
      <c r="I722" s="6"/>
      <c r="J722" s="6"/>
      <c r="K722" s="7">
        <f>K760</f>
        <v>1</v>
      </c>
      <c r="L722" s="8">
        <f>L760</f>
        <v>3635.33</v>
      </c>
      <c r="M722" s="8">
        <f>M760</f>
        <v>3635.33</v>
      </c>
    </row>
    <row r="723" spans="1:13" x14ac:dyDescent="0.3">
      <c r="A723" s="20" t="s">
        <v>579</v>
      </c>
      <c r="B723" s="20" t="s">
        <v>16</v>
      </c>
      <c r="C723" s="20" t="s">
        <v>17</v>
      </c>
      <c r="D723" s="32" t="s">
        <v>580</v>
      </c>
      <c r="E723" s="21"/>
      <c r="F723" s="21"/>
      <c r="G723" s="21"/>
      <c r="H723" s="21"/>
      <c r="I723" s="21"/>
      <c r="J723" s="21"/>
      <c r="K723" s="22">
        <f>K734</f>
        <v>1</v>
      </c>
      <c r="L723" s="22">
        <f>L734</f>
        <v>1083.04</v>
      </c>
      <c r="M723" s="22">
        <f>M734</f>
        <v>1083.04</v>
      </c>
    </row>
    <row r="724" spans="1:13" ht="43.2" x14ac:dyDescent="0.3">
      <c r="A724" s="9" t="s">
        <v>581</v>
      </c>
      <c r="B724" s="10" t="s">
        <v>20</v>
      </c>
      <c r="C724" s="10" t="s">
        <v>38</v>
      </c>
      <c r="D724" s="18" t="s">
        <v>582</v>
      </c>
      <c r="E724" s="11"/>
      <c r="F724" s="11"/>
      <c r="G724" s="11"/>
      <c r="H724" s="11"/>
      <c r="I724" s="11"/>
      <c r="J724" s="11"/>
      <c r="K724" s="12">
        <f>K727</f>
        <v>1</v>
      </c>
      <c r="L724" s="12">
        <f>L727</f>
        <v>645</v>
      </c>
      <c r="M724" s="12">
        <f>M727</f>
        <v>645</v>
      </c>
    </row>
    <row r="725" spans="1:13" ht="162" x14ac:dyDescent="0.3">
      <c r="A725" s="11"/>
      <c r="B725" s="11"/>
      <c r="C725" s="11"/>
      <c r="D725" s="18" t="s">
        <v>583</v>
      </c>
      <c r="E725" s="11"/>
      <c r="F725" s="11"/>
      <c r="G725" s="11"/>
      <c r="H725" s="11"/>
      <c r="I725" s="11"/>
      <c r="J725" s="11"/>
      <c r="K725" s="11"/>
      <c r="L725" s="11"/>
      <c r="M725" s="11"/>
    </row>
    <row r="726" spans="1:13" x14ac:dyDescent="0.3">
      <c r="A726" s="11"/>
      <c r="B726" s="11"/>
      <c r="C726" s="11"/>
      <c r="D726" s="30"/>
      <c r="E726" s="10" t="s">
        <v>584</v>
      </c>
      <c r="F726" s="13">
        <v>1</v>
      </c>
      <c r="G726" s="14">
        <v>0</v>
      </c>
      <c r="H726" s="14">
        <v>0</v>
      </c>
      <c r="I726" s="14">
        <v>0</v>
      </c>
      <c r="J726" s="12">
        <f>OR(F726&lt;&gt;0,G726&lt;&gt;0,H726&lt;&gt;0,I726&lt;&gt;0)*(F726 + (F726 = 0))*(G726 + (G726 = 0))*(H726 + (H726 = 0))*(I726 + (I726 = 0))</f>
        <v>1</v>
      </c>
      <c r="K726" s="11"/>
      <c r="L726" s="11"/>
      <c r="M726" s="11"/>
    </row>
    <row r="727" spans="1:13" x14ac:dyDescent="0.3">
      <c r="A727" s="11"/>
      <c r="B727" s="11"/>
      <c r="C727" s="11"/>
      <c r="D727" s="30"/>
      <c r="E727" s="11"/>
      <c r="F727" s="11"/>
      <c r="G727" s="11"/>
      <c r="H727" s="11"/>
      <c r="I727" s="11"/>
      <c r="J727" s="15" t="s">
        <v>585</v>
      </c>
      <c r="K727" s="16">
        <f>J726</f>
        <v>1</v>
      </c>
      <c r="L727" s="14">
        <v>645</v>
      </c>
      <c r="M727" s="16">
        <f>ROUND(K727*L727,2)</f>
        <v>645</v>
      </c>
    </row>
    <row r="728" spans="1:13" ht="1.05" customHeight="1" x14ac:dyDescent="0.3">
      <c r="A728" s="17"/>
      <c r="B728" s="17"/>
      <c r="C728" s="17"/>
      <c r="D728" s="31"/>
      <c r="E728" s="17"/>
      <c r="F728" s="17"/>
      <c r="G728" s="17"/>
      <c r="H728" s="17"/>
      <c r="I728" s="17"/>
      <c r="J728" s="17"/>
      <c r="K728" s="17"/>
      <c r="L728" s="17"/>
      <c r="M728" s="17"/>
    </row>
    <row r="729" spans="1:13" ht="43.2" x14ac:dyDescent="0.3">
      <c r="A729" s="9" t="s">
        <v>586</v>
      </c>
      <c r="B729" s="10" t="s">
        <v>20</v>
      </c>
      <c r="C729" s="10" t="s">
        <v>38</v>
      </c>
      <c r="D729" s="18" t="s">
        <v>587</v>
      </c>
      <c r="E729" s="11"/>
      <c r="F729" s="11"/>
      <c r="G729" s="11"/>
      <c r="H729" s="11"/>
      <c r="I729" s="11"/>
      <c r="J729" s="11"/>
      <c r="K729" s="12">
        <f>K732</f>
        <v>2</v>
      </c>
      <c r="L729" s="12">
        <f>L732</f>
        <v>219.02</v>
      </c>
      <c r="M729" s="12">
        <f>M732</f>
        <v>438.04</v>
      </c>
    </row>
    <row r="730" spans="1:13" ht="151.19999999999999" x14ac:dyDescent="0.3">
      <c r="A730" s="11"/>
      <c r="B730" s="11"/>
      <c r="C730" s="11"/>
      <c r="D730" s="18" t="s">
        <v>588</v>
      </c>
      <c r="E730" s="11"/>
      <c r="F730" s="11"/>
      <c r="G730" s="11"/>
      <c r="H730" s="11"/>
      <c r="I730" s="11"/>
      <c r="J730" s="11"/>
      <c r="K730" s="11"/>
      <c r="L730" s="11"/>
      <c r="M730" s="11"/>
    </row>
    <row r="731" spans="1:13" x14ac:dyDescent="0.3">
      <c r="A731" s="11"/>
      <c r="B731" s="11"/>
      <c r="C731" s="11"/>
      <c r="D731" s="30"/>
      <c r="E731" s="10" t="s">
        <v>589</v>
      </c>
      <c r="F731" s="13">
        <v>2</v>
      </c>
      <c r="G731" s="14">
        <v>0</v>
      </c>
      <c r="H731" s="14">
        <v>0</v>
      </c>
      <c r="I731" s="14">
        <v>0</v>
      </c>
      <c r="J731" s="12">
        <f>OR(F731&lt;&gt;0,G731&lt;&gt;0,H731&lt;&gt;0,I731&lt;&gt;0)*(F731 + (F731 = 0))*(G731 + (G731 = 0))*(H731 + (H731 = 0))*(I731 + (I731 = 0))</f>
        <v>2</v>
      </c>
      <c r="K731" s="11"/>
      <c r="L731" s="11"/>
      <c r="M731" s="11"/>
    </row>
    <row r="732" spans="1:13" x14ac:dyDescent="0.3">
      <c r="A732" s="11"/>
      <c r="B732" s="11"/>
      <c r="C732" s="11"/>
      <c r="D732" s="30"/>
      <c r="E732" s="11"/>
      <c r="F732" s="11"/>
      <c r="G732" s="11"/>
      <c r="H732" s="11"/>
      <c r="I732" s="11"/>
      <c r="J732" s="15" t="s">
        <v>590</v>
      </c>
      <c r="K732" s="16">
        <f>J731</f>
        <v>2</v>
      </c>
      <c r="L732" s="14">
        <v>219.02</v>
      </c>
      <c r="M732" s="16">
        <f>ROUND(K732*L732,2)</f>
        <v>438.04</v>
      </c>
    </row>
    <row r="733" spans="1:13" ht="1.05" customHeight="1" x14ac:dyDescent="0.3">
      <c r="A733" s="17"/>
      <c r="B733" s="17"/>
      <c r="C733" s="17"/>
      <c r="D733" s="31"/>
      <c r="E733" s="17"/>
      <c r="F733" s="17"/>
      <c r="G733" s="17"/>
      <c r="H733" s="17"/>
      <c r="I733" s="17"/>
      <c r="J733" s="17"/>
      <c r="K733" s="17"/>
      <c r="L733" s="17"/>
      <c r="M733" s="17"/>
    </row>
    <row r="734" spans="1:13" x14ac:dyDescent="0.3">
      <c r="A734" s="11"/>
      <c r="B734" s="11"/>
      <c r="C734" s="11"/>
      <c r="D734" s="30"/>
      <c r="E734" s="11"/>
      <c r="F734" s="11"/>
      <c r="G734" s="11"/>
      <c r="H734" s="11"/>
      <c r="I734" s="11"/>
      <c r="J734" s="15" t="s">
        <v>591</v>
      </c>
      <c r="K734" s="14">
        <v>1</v>
      </c>
      <c r="L734" s="16">
        <f>M724+M729</f>
        <v>1083.04</v>
      </c>
      <c r="M734" s="16">
        <f>ROUND(K734*L734,2)</f>
        <v>1083.04</v>
      </c>
    </row>
    <row r="735" spans="1:13" ht="1.05" customHeight="1" x14ac:dyDescent="0.3">
      <c r="A735" s="17"/>
      <c r="B735" s="17"/>
      <c r="C735" s="17"/>
      <c r="D735" s="31"/>
      <c r="E735" s="17"/>
      <c r="F735" s="17"/>
      <c r="G735" s="17"/>
      <c r="H735" s="17"/>
      <c r="I735" s="17"/>
      <c r="J735" s="17"/>
      <c r="K735" s="17"/>
      <c r="L735" s="17"/>
      <c r="M735" s="17"/>
    </row>
    <row r="736" spans="1:13" x14ac:dyDescent="0.3">
      <c r="A736" s="20" t="s">
        <v>592</v>
      </c>
      <c r="B736" s="20" t="s">
        <v>16</v>
      </c>
      <c r="C736" s="20" t="s">
        <v>17</v>
      </c>
      <c r="D736" s="32" t="s">
        <v>593</v>
      </c>
      <c r="E736" s="21"/>
      <c r="F736" s="21"/>
      <c r="G736" s="21"/>
      <c r="H736" s="21"/>
      <c r="I736" s="21"/>
      <c r="J736" s="21"/>
      <c r="K736" s="22">
        <f>K739</f>
        <v>1</v>
      </c>
      <c r="L736" s="22">
        <f>L739</f>
        <v>752.66</v>
      </c>
      <c r="M736" s="22">
        <f>M739</f>
        <v>752.66</v>
      </c>
    </row>
    <row r="737" spans="1:13" ht="21.6" x14ac:dyDescent="0.3">
      <c r="A737" s="9" t="s">
        <v>594</v>
      </c>
      <c r="B737" s="10" t="s">
        <v>20</v>
      </c>
      <c r="C737" s="10" t="s">
        <v>38</v>
      </c>
      <c r="D737" s="18" t="s">
        <v>595</v>
      </c>
      <c r="E737" s="11"/>
      <c r="F737" s="11"/>
      <c r="G737" s="11"/>
      <c r="H737" s="11"/>
      <c r="I737" s="11"/>
      <c r="J737" s="11"/>
      <c r="K737" s="14">
        <v>1</v>
      </c>
      <c r="L737" s="14">
        <v>752.66</v>
      </c>
      <c r="M737" s="12">
        <f>ROUND(K737*L737,2)</f>
        <v>752.66</v>
      </c>
    </row>
    <row r="738" spans="1:13" ht="32.4" x14ac:dyDescent="0.3">
      <c r="A738" s="11"/>
      <c r="B738" s="11"/>
      <c r="C738" s="11"/>
      <c r="D738" s="18" t="s">
        <v>596</v>
      </c>
      <c r="E738" s="11"/>
      <c r="F738" s="11"/>
      <c r="G738" s="11"/>
      <c r="H738" s="11"/>
      <c r="I738" s="11"/>
      <c r="J738" s="11"/>
      <c r="K738" s="11"/>
      <c r="L738" s="11"/>
      <c r="M738" s="11"/>
    </row>
    <row r="739" spans="1:13" x14ac:dyDescent="0.3">
      <c r="A739" s="11"/>
      <c r="B739" s="11"/>
      <c r="C739" s="11"/>
      <c r="D739" s="30"/>
      <c r="E739" s="11"/>
      <c r="F739" s="11"/>
      <c r="G739" s="11"/>
      <c r="H739" s="11"/>
      <c r="I739" s="11"/>
      <c r="J739" s="15" t="s">
        <v>597</v>
      </c>
      <c r="K739" s="14">
        <v>1</v>
      </c>
      <c r="L739" s="16">
        <f>M737</f>
        <v>752.66</v>
      </c>
      <c r="M739" s="16">
        <f>ROUND(K739*L739,2)</f>
        <v>752.66</v>
      </c>
    </row>
    <row r="740" spans="1:13" ht="1.05" customHeight="1" x14ac:dyDescent="0.3">
      <c r="A740" s="17"/>
      <c r="B740" s="17"/>
      <c r="C740" s="17"/>
      <c r="D740" s="31"/>
      <c r="E740" s="17"/>
      <c r="F740" s="17"/>
      <c r="G740" s="17"/>
      <c r="H740" s="17"/>
      <c r="I740" s="17"/>
      <c r="J740" s="17"/>
      <c r="K740" s="17"/>
      <c r="L740" s="17"/>
      <c r="M740" s="17"/>
    </row>
    <row r="741" spans="1:13" x14ac:dyDescent="0.3">
      <c r="A741" s="20" t="s">
        <v>598</v>
      </c>
      <c r="B741" s="20" t="s">
        <v>16</v>
      </c>
      <c r="C741" s="20" t="s">
        <v>17</v>
      </c>
      <c r="D741" s="32" t="s">
        <v>599</v>
      </c>
      <c r="E741" s="21"/>
      <c r="F741" s="21"/>
      <c r="G741" s="21"/>
      <c r="H741" s="21"/>
      <c r="I741" s="21"/>
      <c r="J741" s="21"/>
      <c r="K741" s="22">
        <f>K758</f>
        <v>1</v>
      </c>
      <c r="L741" s="22">
        <f>L758</f>
        <v>1799.63</v>
      </c>
      <c r="M741" s="22">
        <f>M758</f>
        <v>1799.63</v>
      </c>
    </row>
    <row r="742" spans="1:13" ht="32.4" x14ac:dyDescent="0.3">
      <c r="A742" s="9" t="s">
        <v>600</v>
      </c>
      <c r="B742" s="10" t="s">
        <v>20</v>
      </c>
      <c r="C742" s="10" t="s">
        <v>38</v>
      </c>
      <c r="D742" s="18" t="s">
        <v>601</v>
      </c>
      <c r="E742" s="11"/>
      <c r="F742" s="11"/>
      <c r="G742" s="11"/>
      <c r="H742" s="11"/>
      <c r="I742" s="11"/>
      <c r="J742" s="11"/>
      <c r="K742" s="12">
        <f>K746</f>
        <v>2</v>
      </c>
      <c r="L742" s="12">
        <f>L746</f>
        <v>728.78</v>
      </c>
      <c r="M742" s="12">
        <f>M746</f>
        <v>1457.56</v>
      </c>
    </row>
    <row r="743" spans="1:13" ht="54" x14ac:dyDescent="0.3">
      <c r="A743" s="11"/>
      <c r="B743" s="11"/>
      <c r="C743" s="11"/>
      <c r="D743" s="18" t="s">
        <v>602</v>
      </c>
      <c r="E743" s="11"/>
      <c r="F743" s="11"/>
      <c r="G743" s="11"/>
      <c r="H743" s="11"/>
      <c r="I743" s="11"/>
      <c r="J743" s="11"/>
      <c r="K743" s="11"/>
      <c r="L743" s="11"/>
      <c r="M743" s="11"/>
    </row>
    <row r="744" spans="1:13" x14ac:dyDescent="0.3">
      <c r="A744" s="11"/>
      <c r="B744" s="11"/>
      <c r="C744" s="11"/>
      <c r="D744" s="30"/>
      <c r="E744" s="10" t="s">
        <v>603</v>
      </c>
      <c r="F744" s="13">
        <v>1</v>
      </c>
      <c r="G744" s="23">
        <v>0</v>
      </c>
      <c r="H744" s="23">
        <v>0</v>
      </c>
      <c r="I744" s="23">
        <v>0</v>
      </c>
      <c r="J744" s="24">
        <f>OR(F744&lt;&gt;0,G744&lt;&gt;0,H744&lt;&gt;0,I744&lt;&gt;0)*(F744 + (F744 = 0))*(G744 + (G744 = 0))*(H744 + (H744 = 0))*(I744 + (I744 = 0))</f>
        <v>1</v>
      </c>
      <c r="K744" s="11"/>
      <c r="L744" s="11"/>
      <c r="M744" s="11"/>
    </row>
    <row r="745" spans="1:13" x14ac:dyDescent="0.3">
      <c r="A745" s="11"/>
      <c r="B745" s="11"/>
      <c r="C745" s="11"/>
      <c r="D745" s="30"/>
      <c r="E745" s="10" t="s">
        <v>604</v>
      </c>
      <c r="F745" s="13">
        <v>1</v>
      </c>
      <c r="G745" s="23">
        <v>0</v>
      </c>
      <c r="H745" s="23">
        <v>0</v>
      </c>
      <c r="I745" s="23">
        <v>0</v>
      </c>
      <c r="J745" s="24">
        <f>OR(F745&lt;&gt;0,G745&lt;&gt;0,H745&lt;&gt;0,I745&lt;&gt;0)*(F745 + (F745 = 0))*(G745 + (G745 = 0))*(H745 + (H745 = 0))*(I745 + (I745 = 0))</f>
        <v>1</v>
      </c>
      <c r="K745" s="11"/>
      <c r="L745" s="11"/>
      <c r="M745" s="11"/>
    </row>
    <row r="746" spans="1:13" x14ac:dyDescent="0.3">
      <c r="A746" s="11"/>
      <c r="B746" s="11"/>
      <c r="C746" s="11"/>
      <c r="D746" s="30"/>
      <c r="E746" s="11"/>
      <c r="F746" s="11"/>
      <c r="G746" s="11"/>
      <c r="H746" s="11"/>
      <c r="I746" s="11"/>
      <c r="J746" s="15" t="s">
        <v>605</v>
      </c>
      <c r="K746" s="16">
        <f>SUM(J744:J745)</f>
        <v>2</v>
      </c>
      <c r="L746" s="14">
        <v>728.78</v>
      </c>
      <c r="M746" s="16">
        <f>ROUND(K746*L746,2)</f>
        <v>1457.56</v>
      </c>
    </row>
    <row r="747" spans="1:13" ht="1.05" customHeight="1" x14ac:dyDescent="0.3">
      <c r="A747" s="17"/>
      <c r="B747" s="17"/>
      <c r="C747" s="17"/>
      <c r="D747" s="31"/>
      <c r="E747" s="17"/>
      <c r="F747" s="17"/>
      <c r="G747" s="17"/>
      <c r="H747" s="17"/>
      <c r="I747" s="17"/>
      <c r="J747" s="17"/>
      <c r="K747" s="17"/>
      <c r="L747" s="17"/>
      <c r="M747" s="17"/>
    </row>
    <row r="748" spans="1:13" ht="21.6" x14ac:dyDescent="0.3">
      <c r="A748" s="9" t="s">
        <v>606</v>
      </c>
      <c r="B748" s="10" t="s">
        <v>20</v>
      </c>
      <c r="C748" s="10" t="s">
        <v>38</v>
      </c>
      <c r="D748" s="18" t="s">
        <v>607</v>
      </c>
      <c r="E748" s="11"/>
      <c r="F748" s="11"/>
      <c r="G748" s="11"/>
      <c r="H748" s="11"/>
      <c r="I748" s="11"/>
      <c r="J748" s="11"/>
      <c r="K748" s="12">
        <f>K751</f>
        <v>1</v>
      </c>
      <c r="L748" s="12">
        <f>L751</f>
        <v>266.2</v>
      </c>
      <c r="M748" s="12">
        <f>M751</f>
        <v>266.2</v>
      </c>
    </row>
    <row r="749" spans="1:13" ht="54" x14ac:dyDescent="0.3">
      <c r="A749" s="11"/>
      <c r="B749" s="11"/>
      <c r="C749" s="11"/>
      <c r="D749" s="18" t="s">
        <v>608</v>
      </c>
      <c r="E749" s="11"/>
      <c r="F749" s="11"/>
      <c r="G749" s="11"/>
      <c r="H749" s="11"/>
      <c r="I749" s="11"/>
      <c r="J749" s="11"/>
      <c r="K749" s="11"/>
      <c r="L749" s="11"/>
      <c r="M749" s="11"/>
    </row>
    <row r="750" spans="1:13" x14ac:dyDescent="0.3">
      <c r="A750" s="11"/>
      <c r="B750" s="11"/>
      <c r="C750" s="11"/>
      <c r="D750" s="30"/>
      <c r="E750" s="10" t="s">
        <v>603</v>
      </c>
      <c r="F750" s="13">
        <v>1</v>
      </c>
      <c r="G750" s="14">
        <v>0</v>
      </c>
      <c r="H750" s="14">
        <v>0</v>
      </c>
      <c r="I750" s="14">
        <v>0</v>
      </c>
      <c r="J750" s="12">
        <f>OR(F750&lt;&gt;0,G750&lt;&gt;0,H750&lt;&gt;0,I750&lt;&gt;0)*(F750 + (F750 = 0))*(G750 + (G750 = 0))*(H750 + (H750 = 0))*(I750 + (I750 = 0))</f>
        <v>1</v>
      </c>
      <c r="K750" s="11"/>
      <c r="L750" s="11"/>
      <c r="M750" s="11"/>
    </row>
    <row r="751" spans="1:13" x14ac:dyDescent="0.3">
      <c r="A751" s="11"/>
      <c r="B751" s="11"/>
      <c r="C751" s="11"/>
      <c r="D751" s="30"/>
      <c r="E751" s="11"/>
      <c r="F751" s="11"/>
      <c r="G751" s="11"/>
      <c r="H751" s="11"/>
      <c r="I751" s="11"/>
      <c r="J751" s="15" t="s">
        <v>609</v>
      </c>
      <c r="K751" s="16">
        <f>J750</f>
        <v>1</v>
      </c>
      <c r="L751" s="14">
        <v>266.2</v>
      </c>
      <c r="M751" s="16">
        <f>ROUND(K751*L751,2)</f>
        <v>266.2</v>
      </c>
    </row>
    <row r="752" spans="1:13" ht="1.05" customHeight="1" x14ac:dyDescent="0.3">
      <c r="A752" s="17"/>
      <c r="B752" s="17"/>
      <c r="C752" s="17"/>
      <c r="D752" s="31"/>
      <c r="E752" s="17"/>
      <c r="F752" s="17"/>
      <c r="G752" s="17"/>
      <c r="H752" s="17"/>
      <c r="I752" s="17"/>
      <c r="J752" s="17"/>
      <c r="K752" s="17"/>
      <c r="L752" s="17"/>
      <c r="M752" s="17"/>
    </row>
    <row r="753" spans="1:13" ht="21.6" x14ac:dyDescent="0.3">
      <c r="A753" s="9" t="s">
        <v>610</v>
      </c>
      <c r="B753" s="10" t="s">
        <v>20</v>
      </c>
      <c r="C753" s="10" t="s">
        <v>38</v>
      </c>
      <c r="D753" s="18" t="s">
        <v>611</v>
      </c>
      <c r="E753" s="11"/>
      <c r="F753" s="11"/>
      <c r="G753" s="11"/>
      <c r="H753" s="11"/>
      <c r="I753" s="11"/>
      <c r="J753" s="11"/>
      <c r="K753" s="12">
        <f>K756</f>
        <v>1</v>
      </c>
      <c r="L753" s="12">
        <f>L756</f>
        <v>75.87</v>
      </c>
      <c r="M753" s="12">
        <f>M756</f>
        <v>75.87</v>
      </c>
    </row>
    <row r="754" spans="1:13" ht="75.599999999999994" x14ac:dyDescent="0.3">
      <c r="A754" s="11"/>
      <c r="B754" s="11"/>
      <c r="C754" s="11"/>
      <c r="D754" s="18" t="s">
        <v>612</v>
      </c>
      <c r="E754" s="11"/>
      <c r="F754" s="11"/>
      <c r="G754" s="11"/>
      <c r="H754" s="11"/>
      <c r="I754" s="11"/>
      <c r="J754" s="11"/>
      <c r="K754" s="11"/>
      <c r="L754" s="11"/>
      <c r="M754" s="11"/>
    </row>
    <row r="755" spans="1:13" x14ac:dyDescent="0.3">
      <c r="A755" s="11"/>
      <c r="B755" s="11"/>
      <c r="C755" s="11"/>
      <c r="D755" s="30"/>
      <c r="E755" s="10" t="s">
        <v>613</v>
      </c>
      <c r="F755" s="13">
        <v>1</v>
      </c>
      <c r="G755" s="14">
        <v>0</v>
      </c>
      <c r="H755" s="14">
        <v>0</v>
      </c>
      <c r="I755" s="14">
        <v>0</v>
      </c>
      <c r="J755" s="12">
        <f>OR(F755&lt;&gt;0,G755&lt;&gt;0,H755&lt;&gt;0,I755&lt;&gt;0)*(F755 + (F755 = 0))*(G755 + (G755 = 0))*(H755 + (H755 = 0))*(I755 + (I755 = 0))</f>
        <v>1</v>
      </c>
      <c r="K755" s="11"/>
      <c r="L755" s="11"/>
      <c r="M755" s="11"/>
    </row>
    <row r="756" spans="1:13" x14ac:dyDescent="0.3">
      <c r="A756" s="11"/>
      <c r="B756" s="11"/>
      <c r="C756" s="11"/>
      <c r="D756" s="30"/>
      <c r="E756" s="11"/>
      <c r="F756" s="11"/>
      <c r="G756" s="11"/>
      <c r="H756" s="11"/>
      <c r="I756" s="11"/>
      <c r="J756" s="15" t="s">
        <v>614</v>
      </c>
      <c r="K756" s="16">
        <f>J755</f>
        <v>1</v>
      </c>
      <c r="L756" s="14">
        <v>75.87</v>
      </c>
      <c r="M756" s="16">
        <f>ROUND(K756*L756,2)</f>
        <v>75.87</v>
      </c>
    </row>
    <row r="757" spans="1:13" ht="1.05" customHeight="1" x14ac:dyDescent="0.3">
      <c r="A757" s="17"/>
      <c r="B757" s="17"/>
      <c r="C757" s="17"/>
      <c r="D757" s="31"/>
      <c r="E757" s="17"/>
      <c r="F757" s="17"/>
      <c r="G757" s="17"/>
      <c r="H757" s="17"/>
      <c r="I757" s="17"/>
      <c r="J757" s="17"/>
      <c r="K757" s="17"/>
      <c r="L757" s="17"/>
      <c r="M757" s="17"/>
    </row>
    <row r="758" spans="1:13" x14ac:dyDescent="0.3">
      <c r="A758" s="11"/>
      <c r="B758" s="11"/>
      <c r="C758" s="11"/>
      <c r="D758" s="30"/>
      <c r="E758" s="11"/>
      <c r="F758" s="11"/>
      <c r="G758" s="11"/>
      <c r="H758" s="11"/>
      <c r="I758" s="11"/>
      <c r="J758" s="15" t="s">
        <v>615</v>
      </c>
      <c r="K758" s="14">
        <v>1</v>
      </c>
      <c r="L758" s="16">
        <f>M742+M748+M753</f>
        <v>1799.63</v>
      </c>
      <c r="M758" s="16">
        <f>ROUND(K758*L758,2)</f>
        <v>1799.63</v>
      </c>
    </row>
    <row r="759" spans="1:13" ht="1.05" customHeight="1" x14ac:dyDescent="0.3">
      <c r="A759" s="17"/>
      <c r="B759" s="17"/>
      <c r="C759" s="17"/>
      <c r="D759" s="31"/>
      <c r="E759" s="17"/>
      <c r="F759" s="17"/>
      <c r="G759" s="17"/>
      <c r="H759" s="17"/>
      <c r="I759" s="17"/>
      <c r="J759" s="17"/>
      <c r="K759" s="17"/>
      <c r="L759" s="17"/>
      <c r="M759" s="17"/>
    </row>
    <row r="760" spans="1:13" x14ac:dyDescent="0.3">
      <c r="A760" s="11"/>
      <c r="B760" s="11"/>
      <c r="C760" s="11"/>
      <c r="D760" s="30"/>
      <c r="E760" s="11"/>
      <c r="F760" s="11"/>
      <c r="G760" s="11"/>
      <c r="H760" s="11"/>
      <c r="I760" s="11"/>
      <c r="J760" s="15" t="s">
        <v>616</v>
      </c>
      <c r="K760" s="19">
        <v>1</v>
      </c>
      <c r="L760" s="16">
        <f>M723+M736+M741</f>
        <v>3635.33</v>
      </c>
      <c r="M760" s="16">
        <f>ROUND(K760*L760,2)</f>
        <v>3635.33</v>
      </c>
    </row>
    <row r="761" spans="1:13" ht="1.05" customHeight="1" x14ac:dyDescent="0.3">
      <c r="A761" s="17"/>
      <c r="B761" s="17"/>
      <c r="C761" s="17"/>
      <c r="D761" s="31"/>
      <c r="E761" s="17"/>
      <c r="F761" s="17"/>
      <c r="G761" s="17"/>
      <c r="H761" s="17"/>
      <c r="I761" s="17"/>
      <c r="J761" s="17"/>
      <c r="K761" s="17"/>
      <c r="L761" s="17"/>
      <c r="M761" s="17"/>
    </row>
    <row r="762" spans="1:13" x14ac:dyDescent="0.3">
      <c r="A762" s="5" t="s">
        <v>617</v>
      </c>
      <c r="B762" s="5" t="s">
        <v>16</v>
      </c>
      <c r="C762" s="5" t="s">
        <v>17</v>
      </c>
      <c r="D762" s="29" t="s">
        <v>618</v>
      </c>
      <c r="E762" s="6"/>
      <c r="F762" s="6"/>
      <c r="G762" s="6"/>
      <c r="H762" s="6"/>
      <c r="I762" s="6"/>
      <c r="J762" s="6"/>
      <c r="K762" s="7">
        <f>K774</f>
        <v>1</v>
      </c>
      <c r="L762" s="8">
        <f>L774</f>
        <v>2915.82</v>
      </c>
      <c r="M762" s="8">
        <f>M774</f>
        <v>2915.82</v>
      </c>
    </row>
    <row r="763" spans="1:13" ht="32.4" x14ac:dyDescent="0.3">
      <c r="A763" s="9" t="s">
        <v>619</v>
      </c>
      <c r="B763" s="10" t="s">
        <v>20</v>
      </c>
      <c r="C763" s="10" t="s">
        <v>38</v>
      </c>
      <c r="D763" s="18" t="s">
        <v>620</v>
      </c>
      <c r="E763" s="11"/>
      <c r="F763" s="11"/>
      <c r="G763" s="11"/>
      <c r="H763" s="11"/>
      <c r="I763" s="11"/>
      <c r="J763" s="11"/>
      <c r="K763" s="14">
        <v>2</v>
      </c>
      <c r="L763" s="14">
        <v>179.83</v>
      </c>
      <c r="M763" s="12">
        <f>ROUND(K763*L763,2)</f>
        <v>359.66</v>
      </c>
    </row>
    <row r="764" spans="1:13" ht="43.2" x14ac:dyDescent="0.3">
      <c r="A764" s="11"/>
      <c r="B764" s="11"/>
      <c r="C764" s="11"/>
      <c r="D764" s="18" t="s">
        <v>621</v>
      </c>
      <c r="E764" s="11"/>
      <c r="F764" s="11"/>
      <c r="G764" s="11"/>
      <c r="H764" s="11"/>
      <c r="I764" s="11"/>
      <c r="J764" s="11"/>
      <c r="K764" s="11"/>
      <c r="L764" s="11"/>
      <c r="M764" s="11"/>
    </row>
    <row r="765" spans="1:13" ht="32.4" x14ac:dyDescent="0.3">
      <c r="A765" s="9" t="s">
        <v>622</v>
      </c>
      <c r="B765" s="10" t="s">
        <v>20</v>
      </c>
      <c r="C765" s="10" t="s">
        <v>38</v>
      </c>
      <c r="D765" s="18" t="s">
        <v>623</v>
      </c>
      <c r="E765" s="11"/>
      <c r="F765" s="11"/>
      <c r="G765" s="11"/>
      <c r="H765" s="11"/>
      <c r="I765" s="11"/>
      <c r="J765" s="11"/>
      <c r="K765" s="14">
        <v>2</v>
      </c>
      <c r="L765" s="14">
        <v>277.89</v>
      </c>
      <c r="M765" s="12">
        <f>ROUND(K765*L765,2)</f>
        <v>555.78</v>
      </c>
    </row>
    <row r="766" spans="1:13" ht="43.2" x14ac:dyDescent="0.3">
      <c r="A766" s="11"/>
      <c r="B766" s="11"/>
      <c r="C766" s="11"/>
      <c r="D766" s="18" t="s">
        <v>624</v>
      </c>
      <c r="E766" s="11"/>
      <c r="F766" s="11"/>
      <c r="G766" s="11"/>
      <c r="H766" s="11"/>
      <c r="I766" s="11"/>
      <c r="J766" s="11"/>
      <c r="K766" s="11"/>
      <c r="L766" s="11"/>
      <c r="M766" s="11"/>
    </row>
    <row r="767" spans="1:13" ht="43.2" x14ac:dyDescent="0.3">
      <c r="A767" s="9" t="s">
        <v>625</v>
      </c>
      <c r="B767" s="10" t="s">
        <v>20</v>
      </c>
      <c r="C767" s="10" t="s">
        <v>38</v>
      </c>
      <c r="D767" s="18" t="s">
        <v>626</v>
      </c>
      <c r="E767" s="11"/>
      <c r="F767" s="11"/>
      <c r="G767" s="11"/>
      <c r="H767" s="11"/>
      <c r="I767" s="11"/>
      <c r="J767" s="11"/>
      <c r="K767" s="14">
        <v>1</v>
      </c>
      <c r="L767" s="14">
        <v>634.54</v>
      </c>
      <c r="M767" s="12">
        <f>ROUND(K767*L767,2)</f>
        <v>634.54</v>
      </c>
    </row>
    <row r="768" spans="1:13" ht="75.599999999999994" x14ac:dyDescent="0.3">
      <c r="A768" s="11"/>
      <c r="B768" s="11"/>
      <c r="C768" s="11"/>
      <c r="D768" s="18" t="s">
        <v>627</v>
      </c>
      <c r="E768" s="11"/>
      <c r="F768" s="11"/>
      <c r="G768" s="11"/>
      <c r="H768" s="11"/>
      <c r="I768" s="11"/>
      <c r="J768" s="11"/>
      <c r="K768" s="11"/>
      <c r="L768" s="11"/>
      <c r="M768" s="11"/>
    </row>
    <row r="769" spans="1:13" ht="43.2" x14ac:dyDescent="0.3">
      <c r="A769" s="9" t="s">
        <v>628</v>
      </c>
      <c r="B769" s="10" t="s">
        <v>20</v>
      </c>
      <c r="C769" s="10" t="s">
        <v>38</v>
      </c>
      <c r="D769" s="18" t="s">
        <v>629</v>
      </c>
      <c r="E769" s="11"/>
      <c r="F769" s="11"/>
      <c r="G769" s="11"/>
      <c r="H769" s="11"/>
      <c r="I769" s="11"/>
      <c r="J769" s="11"/>
      <c r="K769" s="12">
        <f>K772</f>
        <v>24</v>
      </c>
      <c r="L769" s="12">
        <f>L772</f>
        <v>56.91</v>
      </c>
      <c r="M769" s="12">
        <f>M772</f>
        <v>1365.84</v>
      </c>
    </row>
    <row r="770" spans="1:13" ht="97.2" x14ac:dyDescent="0.3">
      <c r="A770" s="11"/>
      <c r="B770" s="11"/>
      <c r="C770" s="11"/>
      <c r="D770" s="18" t="s">
        <v>630</v>
      </c>
      <c r="E770" s="11"/>
      <c r="F770" s="11"/>
      <c r="G770" s="11"/>
      <c r="H770" s="11"/>
      <c r="I770" s="11"/>
      <c r="J770" s="11"/>
      <c r="K770" s="11"/>
      <c r="L770" s="11"/>
      <c r="M770" s="11"/>
    </row>
    <row r="771" spans="1:13" x14ac:dyDescent="0.3">
      <c r="A771" s="11"/>
      <c r="B771" s="11"/>
      <c r="C771" s="11"/>
      <c r="D771" s="30"/>
      <c r="E771" s="10" t="s">
        <v>631</v>
      </c>
      <c r="F771" s="13">
        <v>12</v>
      </c>
      <c r="G771" s="23">
        <v>0</v>
      </c>
      <c r="H771" s="23">
        <v>0</v>
      </c>
      <c r="I771" s="23">
        <v>0</v>
      </c>
      <c r="J771" s="23">
        <v>24</v>
      </c>
      <c r="K771" s="10" t="s">
        <v>524</v>
      </c>
      <c r="L771" s="11"/>
      <c r="M771" s="11"/>
    </row>
    <row r="772" spans="1:13" x14ac:dyDescent="0.3">
      <c r="A772" s="11"/>
      <c r="B772" s="11"/>
      <c r="C772" s="11"/>
      <c r="D772" s="30"/>
      <c r="E772" s="11"/>
      <c r="F772" s="11"/>
      <c r="G772" s="11"/>
      <c r="H772" s="11"/>
      <c r="I772" s="11"/>
      <c r="J772" s="15" t="s">
        <v>632</v>
      </c>
      <c r="K772" s="16">
        <f>J771</f>
        <v>24</v>
      </c>
      <c r="L772" s="14">
        <v>56.91</v>
      </c>
      <c r="M772" s="16">
        <f>ROUND(K772*L772,2)</f>
        <v>1365.84</v>
      </c>
    </row>
    <row r="773" spans="1:13" ht="1.05" customHeight="1" x14ac:dyDescent="0.3">
      <c r="A773" s="17"/>
      <c r="B773" s="17"/>
      <c r="C773" s="17"/>
      <c r="D773" s="31"/>
      <c r="E773" s="17"/>
      <c r="F773" s="17"/>
      <c r="G773" s="17"/>
      <c r="H773" s="17"/>
      <c r="I773" s="17"/>
      <c r="J773" s="17"/>
      <c r="K773" s="17"/>
      <c r="L773" s="17"/>
      <c r="M773" s="17"/>
    </row>
    <row r="774" spans="1:13" x14ac:dyDescent="0.3">
      <c r="A774" s="11"/>
      <c r="B774" s="11"/>
      <c r="C774" s="11"/>
      <c r="D774" s="30"/>
      <c r="E774" s="11"/>
      <c r="F774" s="11"/>
      <c r="G774" s="11"/>
      <c r="H774" s="11"/>
      <c r="I774" s="11"/>
      <c r="J774" s="15" t="s">
        <v>633</v>
      </c>
      <c r="K774" s="19">
        <v>1</v>
      </c>
      <c r="L774" s="16">
        <f>M763+M765+M767+M769</f>
        <v>2915.82</v>
      </c>
      <c r="M774" s="16">
        <f>ROUND(K774*L774,2)</f>
        <v>2915.82</v>
      </c>
    </row>
    <row r="775" spans="1:13" ht="1.05" customHeight="1" x14ac:dyDescent="0.3">
      <c r="A775" s="17"/>
      <c r="B775" s="17"/>
      <c r="C775" s="17"/>
      <c r="D775" s="31"/>
      <c r="E775" s="17"/>
      <c r="F775" s="17"/>
      <c r="G775" s="17"/>
      <c r="H775" s="17"/>
      <c r="I775" s="17"/>
      <c r="J775" s="17"/>
      <c r="K775" s="17"/>
      <c r="L775" s="17"/>
      <c r="M775" s="17"/>
    </row>
    <row r="776" spans="1:13" x14ac:dyDescent="0.3">
      <c r="A776" s="5" t="s">
        <v>634</v>
      </c>
      <c r="B776" s="5" t="s">
        <v>16</v>
      </c>
      <c r="C776" s="5" t="s">
        <v>17</v>
      </c>
      <c r="D776" s="29" t="s">
        <v>635</v>
      </c>
      <c r="E776" s="6"/>
      <c r="F776" s="6"/>
      <c r="G776" s="6"/>
      <c r="H776" s="6"/>
      <c r="I776" s="6"/>
      <c r="J776" s="6"/>
      <c r="K776" s="7">
        <f>K1026</f>
        <v>1</v>
      </c>
      <c r="L776" s="8">
        <f>L1026</f>
        <v>46037.59</v>
      </c>
      <c r="M776" s="8">
        <f>M1026</f>
        <v>46037.59</v>
      </c>
    </row>
    <row r="777" spans="1:13" x14ac:dyDescent="0.3">
      <c r="A777" s="20" t="s">
        <v>636</v>
      </c>
      <c r="B777" s="20" t="s">
        <v>16</v>
      </c>
      <c r="C777" s="20" t="s">
        <v>17</v>
      </c>
      <c r="D777" s="32" t="s">
        <v>637</v>
      </c>
      <c r="E777" s="21"/>
      <c r="F777" s="21"/>
      <c r="G777" s="21"/>
      <c r="H777" s="21"/>
      <c r="I777" s="21"/>
      <c r="J777" s="21"/>
      <c r="K777" s="22">
        <f>K811</f>
        <v>1</v>
      </c>
      <c r="L777" s="22">
        <f>L811</f>
        <v>2266.4499999999998</v>
      </c>
      <c r="M777" s="22">
        <f>M811</f>
        <v>2266.4499999999998</v>
      </c>
    </row>
    <row r="778" spans="1:13" ht="21.6" x14ac:dyDescent="0.3">
      <c r="A778" s="9" t="s">
        <v>638</v>
      </c>
      <c r="B778" s="10" t="s">
        <v>20</v>
      </c>
      <c r="C778" s="10" t="s">
        <v>91</v>
      </c>
      <c r="D778" s="18" t="s">
        <v>82</v>
      </c>
      <c r="E778" s="11"/>
      <c r="F778" s="11"/>
      <c r="G778" s="11"/>
      <c r="H778" s="11"/>
      <c r="I778" s="11"/>
      <c r="J778" s="11"/>
      <c r="K778" s="14">
        <v>5</v>
      </c>
      <c r="L778" s="14">
        <v>149.94</v>
      </c>
      <c r="M778" s="12">
        <f>ROUND(K778*L778,2)</f>
        <v>749.7</v>
      </c>
    </row>
    <row r="779" spans="1:13" ht="21.6" x14ac:dyDescent="0.3">
      <c r="A779" s="11"/>
      <c r="B779" s="11"/>
      <c r="C779" s="11"/>
      <c r="D779" s="18" t="s">
        <v>82</v>
      </c>
      <c r="E779" s="11"/>
      <c r="F779" s="11"/>
      <c r="G779" s="11"/>
      <c r="H779" s="11"/>
      <c r="I779" s="11"/>
      <c r="J779" s="11"/>
      <c r="K779" s="11"/>
      <c r="L779" s="11"/>
      <c r="M779" s="11"/>
    </row>
    <row r="780" spans="1:13" ht="21.6" x14ac:dyDescent="0.3">
      <c r="A780" s="9" t="s">
        <v>639</v>
      </c>
      <c r="B780" s="10" t="s">
        <v>20</v>
      </c>
      <c r="C780" s="10" t="s">
        <v>91</v>
      </c>
      <c r="D780" s="18" t="s">
        <v>640</v>
      </c>
      <c r="E780" s="11"/>
      <c r="F780" s="11"/>
      <c r="G780" s="11"/>
      <c r="H780" s="11"/>
      <c r="I780" s="11"/>
      <c r="J780" s="11"/>
      <c r="K780" s="14">
        <v>5</v>
      </c>
      <c r="L780" s="14">
        <v>17.41</v>
      </c>
      <c r="M780" s="12">
        <f>ROUND(K780*L780,2)</f>
        <v>87.05</v>
      </c>
    </row>
    <row r="781" spans="1:13" ht="97.2" x14ac:dyDescent="0.3">
      <c r="A781" s="11"/>
      <c r="B781" s="11"/>
      <c r="C781" s="11"/>
      <c r="D781" s="18" t="s">
        <v>641</v>
      </c>
      <c r="E781" s="11"/>
      <c r="F781" s="11"/>
      <c r="G781" s="11"/>
      <c r="H781" s="11"/>
      <c r="I781" s="11"/>
      <c r="J781" s="11"/>
      <c r="K781" s="11"/>
      <c r="L781" s="11"/>
      <c r="M781" s="11"/>
    </row>
    <row r="782" spans="1:13" ht="32.4" x14ac:dyDescent="0.3">
      <c r="A782" s="9" t="s">
        <v>642</v>
      </c>
      <c r="B782" s="10" t="s">
        <v>20</v>
      </c>
      <c r="C782" s="10" t="s">
        <v>38</v>
      </c>
      <c r="D782" s="18" t="s">
        <v>643</v>
      </c>
      <c r="E782" s="11"/>
      <c r="F782" s="11"/>
      <c r="G782" s="11"/>
      <c r="H782" s="11"/>
      <c r="I782" s="11"/>
      <c r="J782" s="11"/>
      <c r="K782" s="14">
        <v>1</v>
      </c>
      <c r="L782" s="14">
        <v>20.69</v>
      </c>
      <c r="M782" s="12">
        <f>ROUND(K782*L782,2)</f>
        <v>20.69</v>
      </c>
    </row>
    <row r="783" spans="1:13" ht="75.599999999999994" x14ac:dyDescent="0.3">
      <c r="A783" s="11"/>
      <c r="B783" s="11"/>
      <c r="C783" s="11"/>
      <c r="D783" s="18" t="s">
        <v>644</v>
      </c>
      <c r="E783" s="11"/>
      <c r="F783" s="11"/>
      <c r="G783" s="11"/>
      <c r="H783" s="11"/>
      <c r="I783" s="11"/>
      <c r="J783" s="11"/>
      <c r="K783" s="11"/>
      <c r="L783" s="11"/>
      <c r="M783" s="11"/>
    </row>
    <row r="784" spans="1:13" ht="32.4" x14ac:dyDescent="0.3">
      <c r="A784" s="9" t="s">
        <v>645</v>
      </c>
      <c r="B784" s="10" t="s">
        <v>20</v>
      </c>
      <c r="C784" s="10" t="s">
        <v>38</v>
      </c>
      <c r="D784" s="18" t="s">
        <v>646</v>
      </c>
      <c r="E784" s="11"/>
      <c r="F784" s="11"/>
      <c r="G784" s="11"/>
      <c r="H784" s="11"/>
      <c r="I784" s="11"/>
      <c r="J784" s="11"/>
      <c r="K784" s="14">
        <v>1</v>
      </c>
      <c r="L784" s="14">
        <v>14.12</v>
      </c>
      <c r="M784" s="12">
        <f>ROUND(K784*L784,2)</f>
        <v>14.12</v>
      </c>
    </row>
    <row r="785" spans="1:13" ht="75.599999999999994" x14ac:dyDescent="0.3">
      <c r="A785" s="11"/>
      <c r="B785" s="11"/>
      <c r="C785" s="11"/>
      <c r="D785" s="18" t="s">
        <v>647</v>
      </c>
      <c r="E785" s="11"/>
      <c r="F785" s="11"/>
      <c r="G785" s="11"/>
      <c r="H785" s="11"/>
      <c r="I785" s="11"/>
      <c r="J785" s="11"/>
      <c r="K785" s="11"/>
      <c r="L785" s="11"/>
      <c r="M785" s="11"/>
    </row>
    <row r="786" spans="1:13" ht="21.6" x14ac:dyDescent="0.3">
      <c r="A786" s="9" t="s">
        <v>648</v>
      </c>
      <c r="B786" s="10" t="s">
        <v>20</v>
      </c>
      <c r="C786" s="10" t="s">
        <v>38</v>
      </c>
      <c r="D786" s="18" t="s">
        <v>649</v>
      </c>
      <c r="E786" s="11"/>
      <c r="F786" s="11"/>
      <c r="G786" s="11"/>
      <c r="H786" s="11"/>
      <c r="I786" s="11"/>
      <c r="J786" s="11"/>
      <c r="K786" s="14">
        <v>1</v>
      </c>
      <c r="L786" s="14">
        <v>14.31</v>
      </c>
      <c r="M786" s="12">
        <f>ROUND(K786*L786,2)</f>
        <v>14.31</v>
      </c>
    </row>
    <row r="787" spans="1:13" ht="64.8" x14ac:dyDescent="0.3">
      <c r="A787" s="11"/>
      <c r="B787" s="11"/>
      <c r="C787" s="11"/>
      <c r="D787" s="18" t="s">
        <v>650</v>
      </c>
      <c r="E787" s="11"/>
      <c r="F787" s="11"/>
      <c r="G787" s="11"/>
      <c r="H787" s="11"/>
      <c r="I787" s="11"/>
      <c r="J787" s="11"/>
      <c r="K787" s="11"/>
      <c r="L787" s="11"/>
      <c r="M787" s="11"/>
    </row>
    <row r="788" spans="1:13" ht="32.4" x14ac:dyDescent="0.3">
      <c r="A788" s="9" t="s">
        <v>651</v>
      </c>
      <c r="B788" s="10" t="s">
        <v>20</v>
      </c>
      <c r="C788" s="10" t="s">
        <v>38</v>
      </c>
      <c r="D788" s="18" t="s">
        <v>652</v>
      </c>
      <c r="E788" s="11"/>
      <c r="F788" s="11"/>
      <c r="G788" s="11"/>
      <c r="H788" s="11"/>
      <c r="I788" s="11"/>
      <c r="J788" s="11"/>
      <c r="K788" s="14">
        <v>1</v>
      </c>
      <c r="L788" s="14">
        <v>14.31</v>
      </c>
      <c r="M788" s="12">
        <f>ROUND(K788*L788,2)</f>
        <v>14.31</v>
      </c>
    </row>
    <row r="789" spans="1:13" ht="64.8" x14ac:dyDescent="0.3">
      <c r="A789" s="11"/>
      <c r="B789" s="11"/>
      <c r="C789" s="11"/>
      <c r="D789" s="18" t="s">
        <v>653</v>
      </c>
      <c r="E789" s="11"/>
      <c r="F789" s="11"/>
      <c r="G789" s="11"/>
      <c r="H789" s="11"/>
      <c r="I789" s="11"/>
      <c r="J789" s="11"/>
      <c r="K789" s="11"/>
      <c r="L789" s="11"/>
      <c r="M789" s="11"/>
    </row>
    <row r="790" spans="1:13" ht="32.4" x14ac:dyDescent="0.3">
      <c r="A790" s="9" t="s">
        <v>654</v>
      </c>
      <c r="B790" s="10" t="s">
        <v>20</v>
      </c>
      <c r="C790" s="10" t="s">
        <v>91</v>
      </c>
      <c r="D790" s="18" t="s">
        <v>655</v>
      </c>
      <c r="E790" s="11"/>
      <c r="F790" s="11"/>
      <c r="G790" s="11"/>
      <c r="H790" s="11"/>
      <c r="I790" s="11"/>
      <c r="J790" s="11"/>
      <c r="K790" s="14">
        <v>5</v>
      </c>
      <c r="L790" s="14">
        <v>51.02</v>
      </c>
      <c r="M790" s="12">
        <f>ROUND(K790*L790,2)</f>
        <v>255.1</v>
      </c>
    </row>
    <row r="791" spans="1:13" ht="75.599999999999994" x14ac:dyDescent="0.3">
      <c r="A791" s="11"/>
      <c r="B791" s="11"/>
      <c r="C791" s="11"/>
      <c r="D791" s="18" t="s">
        <v>656</v>
      </c>
      <c r="E791" s="11"/>
      <c r="F791" s="11"/>
      <c r="G791" s="11"/>
      <c r="H791" s="11"/>
      <c r="I791" s="11"/>
      <c r="J791" s="11"/>
      <c r="K791" s="11"/>
      <c r="L791" s="11"/>
      <c r="M791" s="11"/>
    </row>
    <row r="792" spans="1:13" x14ac:dyDescent="0.3">
      <c r="A792" s="9" t="s">
        <v>657</v>
      </c>
      <c r="B792" s="10" t="s">
        <v>20</v>
      </c>
      <c r="C792" s="10" t="s">
        <v>91</v>
      </c>
      <c r="D792" s="18" t="s">
        <v>658</v>
      </c>
      <c r="E792" s="11"/>
      <c r="F792" s="11"/>
      <c r="G792" s="11"/>
      <c r="H792" s="11"/>
      <c r="I792" s="11"/>
      <c r="J792" s="11"/>
      <c r="K792" s="14">
        <v>20</v>
      </c>
      <c r="L792" s="14">
        <v>5.72</v>
      </c>
      <c r="M792" s="12">
        <f>ROUND(K792*L792,2)</f>
        <v>114.4</v>
      </c>
    </row>
    <row r="793" spans="1:13" ht="226.8" x14ac:dyDescent="0.3">
      <c r="A793" s="11"/>
      <c r="B793" s="11"/>
      <c r="C793" s="11"/>
      <c r="D793" s="18" t="s">
        <v>659</v>
      </c>
      <c r="E793" s="11"/>
      <c r="F793" s="11"/>
      <c r="G793" s="11"/>
      <c r="H793" s="11"/>
      <c r="I793" s="11"/>
      <c r="J793" s="11"/>
      <c r="K793" s="11"/>
      <c r="L793" s="11"/>
      <c r="M793" s="11"/>
    </row>
    <row r="794" spans="1:13" ht="43.2" x14ac:dyDescent="0.3">
      <c r="A794" s="9" t="s">
        <v>660</v>
      </c>
      <c r="B794" s="10" t="s">
        <v>20</v>
      </c>
      <c r="C794" s="10" t="s">
        <v>661</v>
      </c>
      <c r="D794" s="18" t="s">
        <v>662</v>
      </c>
      <c r="E794" s="11"/>
      <c r="F794" s="11"/>
      <c r="G794" s="11"/>
      <c r="H794" s="11"/>
      <c r="I794" s="11"/>
      <c r="J794" s="11"/>
      <c r="K794" s="14">
        <v>1</v>
      </c>
      <c r="L794" s="14">
        <v>132.85</v>
      </c>
      <c r="M794" s="12">
        <f>ROUND(K794*L794,2)</f>
        <v>132.85</v>
      </c>
    </row>
    <row r="795" spans="1:13" ht="108" x14ac:dyDescent="0.3">
      <c r="A795" s="11"/>
      <c r="B795" s="11"/>
      <c r="C795" s="11"/>
      <c r="D795" s="18" t="s">
        <v>663</v>
      </c>
      <c r="E795" s="11"/>
      <c r="F795" s="11"/>
      <c r="G795" s="11"/>
      <c r="H795" s="11"/>
      <c r="I795" s="11"/>
      <c r="J795" s="11"/>
      <c r="K795" s="11"/>
      <c r="L795" s="11"/>
      <c r="M795" s="11"/>
    </row>
    <row r="796" spans="1:13" ht="32.4" x14ac:dyDescent="0.3">
      <c r="A796" s="9" t="s">
        <v>664</v>
      </c>
      <c r="B796" s="10" t="s">
        <v>20</v>
      </c>
      <c r="C796" s="10" t="s">
        <v>91</v>
      </c>
      <c r="D796" s="18" t="s">
        <v>665</v>
      </c>
      <c r="E796" s="11"/>
      <c r="F796" s="11"/>
      <c r="G796" s="11"/>
      <c r="H796" s="11"/>
      <c r="I796" s="11"/>
      <c r="J796" s="11"/>
      <c r="K796" s="12">
        <f>K799</f>
        <v>6</v>
      </c>
      <c r="L796" s="12">
        <f>L799</f>
        <v>56.83</v>
      </c>
      <c r="M796" s="12">
        <f>M799</f>
        <v>340.98</v>
      </c>
    </row>
    <row r="797" spans="1:13" ht="54" x14ac:dyDescent="0.3">
      <c r="A797" s="11"/>
      <c r="B797" s="11"/>
      <c r="C797" s="11"/>
      <c r="D797" s="18" t="s">
        <v>666</v>
      </c>
      <c r="E797" s="11"/>
      <c r="F797" s="11"/>
      <c r="G797" s="11"/>
      <c r="H797" s="11"/>
      <c r="I797" s="11"/>
      <c r="J797" s="11"/>
      <c r="K797" s="11"/>
      <c r="L797" s="11"/>
      <c r="M797" s="11"/>
    </row>
    <row r="798" spans="1:13" x14ac:dyDescent="0.3">
      <c r="A798" s="11"/>
      <c r="B798" s="11"/>
      <c r="C798" s="11"/>
      <c r="D798" s="30"/>
      <c r="E798" s="10" t="s">
        <v>47</v>
      </c>
      <c r="F798" s="13">
        <v>0</v>
      </c>
      <c r="G798" s="14">
        <v>0</v>
      </c>
      <c r="H798" s="14">
        <v>0</v>
      </c>
      <c r="I798" s="14">
        <v>6</v>
      </c>
      <c r="J798" s="12">
        <f>OR(F798&lt;&gt;0,G798&lt;&gt;0,H798&lt;&gt;0,I798&lt;&gt;0)*(F798 + (F798 = 0))*(G798 + (G798 = 0))*(H798 + (H798 = 0))*(I798 + (I798 = 0))</f>
        <v>6</v>
      </c>
      <c r="K798" s="11"/>
      <c r="L798" s="11"/>
      <c r="M798" s="11"/>
    </row>
    <row r="799" spans="1:13" x14ac:dyDescent="0.3">
      <c r="A799" s="11"/>
      <c r="B799" s="11"/>
      <c r="C799" s="11"/>
      <c r="D799" s="30"/>
      <c r="E799" s="11"/>
      <c r="F799" s="11"/>
      <c r="G799" s="11"/>
      <c r="H799" s="11"/>
      <c r="I799" s="11"/>
      <c r="J799" s="15" t="s">
        <v>667</v>
      </c>
      <c r="K799" s="16">
        <f>J798</f>
        <v>6</v>
      </c>
      <c r="L799" s="14">
        <v>56.83</v>
      </c>
      <c r="M799" s="16">
        <f>ROUND(K799*L799,2)</f>
        <v>340.98</v>
      </c>
    </row>
    <row r="800" spans="1:13" ht="1.05" customHeight="1" x14ac:dyDescent="0.3">
      <c r="A800" s="17"/>
      <c r="B800" s="17"/>
      <c r="C800" s="17"/>
      <c r="D800" s="31"/>
      <c r="E800" s="17"/>
      <c r="F800" s="17"/>
      <c r="G800" s="17"/>
      <c r="H800" s="17"/>
      <c r="I800" s="17"/>
      <c r="J800" s="17"/>
      <c r="K800" s="17"/>
      <c r="L800" s="17"/>
      <c r="M800" s="17"/>
    </row>
    <row r="801" spans="1:13" ht="21.6" x14ac:dyDescent="0.3">
      <c r="A801" s="9" t="s">
        <v>668</v>
      </c>
      <c r="B801" s="10" t="s">
        <v>20</v>
      </c>
      <c r="C801" s="10" t="s">
        <v>91</v>
      </c>
      <c r="D801" s="18" t="s">
        <v>669</v>
      </c>
      <c r="E801" s="11"/>
      <c r="F801" s="11"/>
      <c r="G801" s="11"/>
      <c r="H801" s="11"/>
      <c r="I801" s="11"/>
      <c r="J801" s="11"/>
      <c r="K801" s="12">
        <f>K804</f>
        <v>12</v>
      </c>
      <c r="L801" s="12">
        <f>L804</f>
        <v>29.54</v>
      </c>
      <c r="M801" s="12">
        <f>M804</f>
        <v>354.48</v>
      </c>
    </row>
    <row r="802" spans="1:13" ht="75.599999999999994" x14ac:dyDescent="0.3">
      <c r="A802" s="11"/>
      <c r="B802" s="11"/>
      <c r="C802" s="11"/>
      <c r="D802" s="18" t="s">
        <v>670</v>
      </c>
      <c r="E802" s="11"/>
      <c r="F802" s="11"/>
      <c r="G802" s="11"/>
      <c r="H802" s="11"/>
      <c r="I802" s="11"/>
      <c r="J802" s="11"/>
      <c r="K802" s="11"/>
      <c r="L802" s="11"/>
      <c r="M802" s="11"/>
    </row>
    <row r="803" spans="1:13" x14ac:dyDescent="0.3">
      <c r="A803" s="11"/>
      <c r="B803" s="11"/>
      <c r="C803" s="11"/>
      <c r="D803" s="30"/>
      <c r="E803" s="10" t="s">
        <v>17</v>
      </c>
      <c r="F803" s="13">
        <v>2</v>
      </c>
      <c r="G803" s="14">
        <v>6</v>
      </c>
      <c r="H803" s="14">
        <v>0</v>
      </c>
      <c r="I803" s="14">
        <v>0</v>
      </c>
      <c r="J803" s="12">
        <f>OR(F803&lt;&gt;0,G803&lt;&gt;0,H803&lt;&gt;0,I803&lt;&gt;0)*(F803 + (F803 = 0))*(G803 + (G803 = 0))*(H803 + (H803 = 0))*(I803 + (I803 = 0))</f>
        <v>12</v>
      </c>
      <c r="K803" s="11"/>
      <c r="L803" s="11"/>
      <c r="M803" s="11"/>
    </row>
    <row r="804" spans="1:13" x14ac:dyDescent="0.3">
      <c r="A804" s="11"/>
      <c r="B804" s="11"/>
      <c r="C804" s="11"/>
      <c r="D804" s="30"/>
      <c r="E804" s="11"/>
      <c r="F804" s="11"/>
      <c r="G804" s="11"/>
      <c r="H804" s="11"/>
      <c r="I804" s="11"/>
      <c r="J804" s="15" t="s">
        <v>671</v>
      </c>
      <c r="K804" s="16">
        <f>J803</f>
        <v>12</v>
      </c>
      <c r="L804" s="14">
        <v>29.54</v>
      </c>
      <c r="M804" s="16">
        <f>ROUND(K804*L804,2)</f>
        <v>354.48</v>
      </c>
    </row>
    <row r="805" spans="1:13" ht="1.05" customHeight="1" x14ac:dyDescent="0.3">
      <c r="A805" s="17"/>
      <c r="B805" s="17"/>
      <c r="C805" s="17"/>
      <c r="D805" s="31"/>
      <c r="E805" s="17"/>
      <c r="F805" s="17"/>
      <c r="G805" s="17"/>
      <c r="H805" s="17"/>
      <c r="I805" s="17"/>
      <c r="J805" s="17"/>
      <c r="K805" s="17"/>
      <c r="L805" s="17"/>
      <c r="M805" s="17"/>
    </row>
    <row r="806" spans="1:13" ht="21.6" x14ac:dyDescent="0.3">
      <c r="A806" s="9" t="s">
        <v>672</v>
      </c>
      <c r="B806" s="10" t="s">
        <v>20</v>
      </c>
      <c r="C806" s="10" t="s">
        <v>38</v>
      </c>
      <c r="D806" s="18" t="s">
        <v>673</v>
      </c>
      <c r="E806" s="11"/>
      <c r="F806" s="11"/>
      <c r="G806" s="11"/>
      <c r="H806" s="11"/>
      <c r="I806" s="11"/>
      <c r="J806" s="11"/>
      <c r="K806" s="12">
        <f>K809</f>
        <v>2</v>
      </c>
      <c r="L806" s="12">
        <f>L809</f>
        <v>84.23</v>
      </c>
      <c r="M806" s="12">
        <f>M809</f>
        <v>168.46</v>
      </c>
    </row>
    <row r="807" spans="1:13" ht="21.6" x14ac:dyDescent="0.3">
      <c r="A807" s="11"/>
      <c r="B807" s="11"/>
      <c r="C807" s="11"/>
      <c r="D807" s="18" t="s">
        <v>674</v>
      </c>
      <c r="E807" s="11"/>
      <c r="F807" s="11"/>
      <c r="G807" s="11"/>
      <c r="H807" s="11"/>
      <c r="I807" s="11"/>
      <c r="J807" s="11"/>
      <c r="K807" s="11"/>
      <c r="L807" s="11"/>
      <c r="M807" s="11"/>
    </row>
    <row r="808" spans="1:13" x14ac:dyDescent="0.3">
      <c r="A808" s="11"/>
      <c r="B808" s="11"/>
      <c r="C808" s="11"/>
      <c r="D808" s="30"/>
      <c r="E808" s="10" t="s">
        <v>675</v>
      </c>
      <c r="F808" s="13">
        <v>2</v>
      </c>
      <c r="G808" s="14">
        <v>0</v>
      </c>
      <c r="H808" s="14">
        <v>0</v>
      </c>
      <c r="I808" s="14">
        <v>0</v>
      </c>
      <c r="J808" s="12">
        <f>OR(F808&lt;&gt;0,G808&lt;&gt;0,H808&lt;&gt;0,I808&lt;&gt;0)*(F808 + (F808 = 0))*(G808 + (G808 = 0))*(H808 + (H808 = 0))*(I808 + (I808 = 0))</f>
        <v>2</v>
      </c>
      <c r="K808" s="11"/>
      <c r="L808" s="11"/>
      <c r="M808" s="11"/>
    </row>
    <row r="809" spans="1:13" x14ac:dyDescent="0.3">
      <c r="A809" s="11"/>
      <c r="B809" s="11"/>
      <c r="C809" s="11"/>
      <c r="D809" s="30"/>
      <c r="E809" s="11"/>
      <c r="F809" s="11"/>
      <c r="G809" s="11"/>
      <c r="H809" s="11"/>
      <c r="I809" s="11"/>
      <c r="J809" s="15" t="s">
        <v>676</v>
      </c>
      <c r="K809" s="16">
        <f>J808</f>
        <v>2</v>
      </c>
      <c r="L809" s="14">
        <v>84.23</v>
      </c>
      <c r="M809" s="16">
        <f>ROUND(K809*L809,2)</f>
        <v>168.46</v>
      </c>
    </row>
    <row r="810" spans="1:13" ht="1.05" customHeight="1" x14ac:dyDescent="0.3">
      <c r="A810" s="17"/>
      <c r="B810" s="17"/>
      <c r="C810" s="17"/>
      <c r="D810" s="31"/>
      <c r="E810" s="17"/>
      <c r="F810" s="17"/>
      <c r="G810" s="17"/>
      <c r="H810" s="17"/>
      <c r="I810" s="17"/>
      <c r="J810" s="17"/>
      <c r="K810" s="17"/>
      <c r="L810" s="17"/>
      <c r="M810" s="17"/>
    </row>
    <row r="811" spans="1:13" x14ac:dyDescent="0.3">
      <c r="A811" s="11"/>
      <c r="B811" s="11"/>
      <c r="C811" s="11"/>
      <c r="D811" s="30"/>
      <c r="E811" s="11"/>
      <c r="F811" s="11"/>
      <c r="G811" s="11"/>
      <c r="H811" s="11"/>
      <c r="I811" s="11"/>
      <c r="J811" s="15" t="s">
        <v>677</v>
      </c>
      <c r="K811" s="14">
        <v>1</v>
      </c>
      <c r="L811" s="16">
        <f>M778+M780+M782+M784+M786+M788+M790+M792+M794+M796+M801+M806</f>
        <v>2266.4499999999998</v>
      </c>
      <c r="M811" s="16">
        <f>ROUND(K811*L811,2)</f>
        <v>2266.4499999999998</v>
      </c>
    </row>
    <row r="812" spans="1:13" ht="1.05" customHeight="1" x14ac:dyDescent="0.3">
      <c r="A812" s="17"/>
      <c r="B812" s="17"/>
      <c r="C812" s="17"/>
      <c r="D812" s="31"/>
      <c r="E812" s="17"/>
      <c r="F812" s="17"/>
      <c r="G812" s="17"/>
      <c r="H812" s="17"/>
      <c r="I812" s="17"/>
      <c r="J812" s="17"/>
      <c r="K812" s="17"/>
      <c r="L812" s="17"/>
      <c r="M812" s="17"/>
    </row>
    <row r="813" spans="1:13" x14ac:dyDescent="0.3">
      <c r="A813" s="20" t="s">
        <v>678</v>
      </c>
      <c r="B813" s="20" t="s">
        <v>16</v>
      </c>
      <c r="C813" s="20" t="s">
        <v>17</v>
      </c>
      <c r="D813" s="32" t="s">
        <v>679</v>
      </c>
      <c r="E813" s="21"/>
      <c r="F813" s="21"/>
      <c r="G813" s="21"/>
      <c r="H813" s="21"/>
      <c r="I813" s="21"/>
      <c r="J813" s="21"/>
      <c r="K813" s="22">
        <f>K840</f>
        <v>1</v>
      </c>
      <c r="L813" s="22">
        <f>L840</f>
        <v>1101.77</v>
      </c>
      <c r="M813" s="22">
        <f>M840</f>
        <v>1101.77</v>
      </c>
    </row>
    <row r="814" spans="1:13" x14ac:dyDescent="0.3">
      <c r="A814" s="9" t="s">
        <v>680</v>
      </c>
      <c r="B814" s="10" t="s">
        <v>20</v>
      </c>
      <c r="C814" s="10" t="s">
        <v>91</v>
      </c>
      <c r="D814" s="18" t="s">
        <v>681</v>
      </c>
      <c r="E814" s="11"/>
      <c r="F814" s="11"/>
      <c r="G814" s="11"/>
      <c r="H814" s="11"/>
      <c r="I814" s="11"/>
      <c r="J814" s="11"/>
      <c r="K814" s="14">
        <v>1</v>
      </c>
      <c r="L814" s="14">
        <v>0.01</v>
      </c>
      <c r="M814" s="12">
        <f>ROUND(K814*L814,2)</f>
        <v>0.01</v>
      </c>
    </row>
    <row r="815" spans="1:13" ht="409.6" x14ac:dyDescent="0.3">
      <c r="A815" s="11"/>
      <c r="B815" s="11"/>
      <c r="C815" s="11"/>
      <c r="D815" s="18" t="s">
        <v>682</v>
      </c>
      <c r="E815" s="11"/>
      <c r="F815" s="11"/>
      <c r="G815" s="11"/>
      <c r="H815" s="11"/>
      <c r="I815" s="11"/>
      <c r="J815" s="11"/>
      <c r="K815" s="11"/>
      <c r="L815" s="11"/>
      <c r="M815" s="11"/>
    </row>
    <row r="816" spans="1:13" ht="21.6" x14ac:dyDescent="0.3">
      <c r="A816" s="9" t="s">
        <v>683</v>
      </c>
      <c r="B816" s="10" t="s">
        <v>20</v>
      </c>
      <c r="C816" s="10" t="s">
        <v>38</v>
      </c>
      <c r="D816" s="18" t="s">
        <v>684</v>
      </c>
      <c r="E816" s="11"/>
      <c r="F816" s="11"/>
      <c r="G816" s="11"/>
      <c r="H816" s="11"/>
      <c r="I816" s="11"/>
      <c r="J816" s="11"/>
      <c r="K816" s="14">
        <v>1</v>
      </c>
      <c r="L816" s="14">
        <v>17.690000000000001</v>
      </c>
      <c r="M816" s="12">
        <f>ROUND(K816*L816,2)</f>
        <v>17.690000000000001</v>
      </c>
    </row>
    <row r="817" spans="1:13" ht="75.599999999999994" x14ac:dyDescent="0.3">
      <c r="A817" s="11"/>
      <c r="B817" s="11"/>
      <c r="C817" s="11"/>
      <c r="D817" s="18" t="s">
        <v>685</v>
      </c>
      <c r="E817" s="11"/>
      <c r="F817" s="11"/>
      <c r="G817" s="11"/>
      <c r="H817" s="11"/>
      <c r="I817" s="11"/>
      <c r="J817" s="11"/>
      <c r="K817" s="11"/>
      <c r="L817" s="11"/>
      <c r="M817" s="11"/>
    </row>
    <row r="818" spans="1:13" ht="21.6" x14ac:dyDescent="0.3">
      <c r="A818" s="9" t="s">
        <v>686</v>
      </c>
      <c r="B818" s="10" t="s">
        <v>20</v>
      </c>
      <c r="C818" s="10" t="s">
        <v>38</v>
      </c>
      <c r="D818" s="18" t="s">
        <v>687</v>
      </c>
      <c r="E818" s="11"/>
      <c r="F818" s="11"/>
      <c r="G818" s="11"/>
      <c r="H818" s="11"/>
      <c r="I818" s="11"/>
      <c r="J818" s="11"/>
      <c r="K818" s="14">
        <v>6</v>
      </c>
      <c r="L818" s="14">
        <v>15.58</v>
      </c>
      <c r="M818" s="12">
        <f>ROUND(K818*L818,2)</f>
        <v>93.48</v>
      </c>
    </row>
    <row r="819" spans="1:13" ht="75.599999999999994" x14ac:dyDescent="0.3">
      <c r="A819" s="11"/>
      <c r="B819" s="11"/>
      <c r="C819" s="11"/>
      <c r="D819" s="18" t="s">
        <v>688</v>
      </c>
      <c r="E819" s="11"/>
      <c r="F819" s="11"/>
      <c r="G819" s="11"/>
      <c r="H819" s="11"/>
      <c r="I819" s="11"/>
      <c r="J819" s="11"/>
      <c r="K819" s="11"/>
      <c r="L819" s="11"/>
      <c r="M819" s="11"/>
    </row>
    <row r="820" spans="1:13" ht="32.4" x14ac:dyDescent="0.3">
      <c r="A820" s="9" t="s">
        <v>689</v>
      </c>
      <c r="B820" s="10" t="s">
        <v>20</v>
      </c>
      <c r="C820" s="10" t="s">
        <v>38</v>
      </c>
      <c r="D820" s="18" t="s">
        <v>690</v>
      </c>
      <c r="E820" s="11"/>
      <c r="F820" s="11"/>
      <c r="G820" s="11"/>
      <c r="H820" s="11"/>
      <c r="I820" s="11"/>
      <c r="J820" s="11"/>
      <c r="K820" s="14">
        <v>5</v>
      </c>
      <c r="L820" s="14">
        <v>18.03</v>
      </c>
      <c r="M820" s="12">
        <f>ROUND(K820*L820,2)</f>
        <v>90.15</v>
      </c>
    </row>
    <row r="821" spans="1:13" ht="75.599999999999994" x14ac:dyDescent="0.3">
      <c r="A821" s="11"/>
      <c r="B821" s="11"/>
      <c r="C821" s="11"/>
      <c r="D821" s="18" t="s">
        <v>691</v>
      </c>
      <c r="E821" s="11"/>
      <c r="F821" s="11"/>
      <c r="G821" s="11"/>
      <c r="H821" s="11"/>
      <c r="I821" s="11"/>
      <c r="J821" s="11"/>
      <c r="K821" s="11"/>
      <c r="L821" s="11"/>
      <c r="M821" s="11"/>
    </row>
    <row r="822" spans="1:13" ht="21.6" x14ac:dyDescent="0.3">
      <c r="A822" s="9" t="s">
        <v>692</v>
      </c>
      <c r="B822" s="10" t="s">
        <v>20</v>
      </c>
      <c r="C822" s="10" t="s">
        <v>38</v>
      </c>
      <c r="D822" s="18" t="s">
        <v>693</v>
      </c>
      <c r="E822" s="11"/>
      <c r="F822" s="11"/>
      <c r="G822" s="11"/>
      <c r="H822" s="11"/>
      <c r="I822" s="11"/>
      <c r="J822" s="11"/>
      <c r="K822" s="14">
        <v>4</v>
      </c>
      <c r="L822" s="14">
        <v>13.99</v>
      </c>
      <c r="M822" s="12">
        <f>ROUND(K822*L822,2)</f>
        <v>55.96</v>
      </c>
    </row>
    <row r="823" spans="1:13" ht="64.8" x14ac:dyDescent="0.3">
      <c r="A823" s="11"/>
      <c r="B823" s="11"/>
      <c r="C823" s="11"/>
      <c r="D823" s="18" t="s">
        <v>694</v>
      </c>
      <c r="E823" s="11"/>
      <c r="F823" s="11"/>
      <c r="G823" s="11"/>
      <c r="H823" s="11"/>
      <c r="I823" s="11"/>
      <c r="J823" s="11"/>
      <c r="K823" s="11"/>
      <c r="L823" s="11"/>
      <c r="M823" s="11"/>
    </row>
    <row r="824" spans="1:13" ht="32.4" x14ac:dyDescent="0.3">
      <c r="A824" s="9" t="s">
        <v>695</v>
      </c>
      <c r="B824" s="10" t="s">
        <v>20</v>
      </c>
      <c r="C824" s="10" t="s">
        <v>91</v>
      </c>
      <c r="D824" s="18" t="s">
        <v>696</v>
      </c>
      <c r="E824" s="11"/>
      <c r="F824" s="11"/>
      <c r="G824" s="11"/>
      <c r="H824" s="11"/>
      <c r="I824" s="11"/>
      <c r="J824" s="11"/>
      <c r="K824" s="14">
        <v>10</v>
      </c>
      <c r="L824" s="14">
        <v>4.62</v>
      </c>
      <c r="M824" s="12">
        <f>ROUND(K824*L824,2)</f>
        <v>46.2</v>
      </c>
    </row>
    <row r="825" spans="1:13" ht="129.6" x14ac:dyDescent="0.3">
      <c r="A825" s="11"/>
      <c r="B825" s="11"/>
      <c r="C825" s="11"/>
      <c r="D825" s="18" t="s">
        <v>697</v>
      </c>
      <c r="E825" s="11"/>
      <c r="F825" s="11"/>
      <c r="G825" s="11"/>
      <c r="H825" s="11"/>
      <c r="I825" s="11"/>
      <c r="J825" s="11"/>
      <c r="K825" s="11"/>
      <c r="L825" s="11"/>
      <c r="M825" s="11"/>
    </row>
    <row r="826" spans="1:13" ht="32.4" x14ac:dyDescent="0.3">
      <c r="A826" s="9" t="s">
        <v>698</v>
      </c>
      <c r="B826" s="10" t="s">
        <v>20</v>
      </c>
      <c r="C826" s="10" t="s">
        <v>91</v>
      </c>
      <c r="D826" s="18" t="s">
        <v>699</v>
      </c>
      <c r="E826" s="11"/>
      <c r="F826" s="11"/>
      <c r="G826" s="11"/>
      <c r="H826" s="11"/>
      <c r="I826" s="11"/>
      <c r="J826" s="11"/>
      <c r="K826" s="14">
        <v>10</v>
      </c>
      <c r="L826" s="14">
        <v>5.43</v>
      </c>
      <c r="M826" s="12">
        <f>ROUND(K826*L826,2)</f>
        <v>54.3</v>
      </c>
    </row>
    <row r="827" spans="1:13" ht="129.6" x14ac:dyDescent="0.3">
      <c r="A827" s="11"/>
      <c r="B827" s="11"/>
      <c r="C827" s="11"/>
      <c r="D827" s="18" t="s">
        <v>700</v>
      </c>
      <c r="E827" s="11"/>
      <c r="F827" s="11"/>
      <c r="G827" s="11"/>
      <c r="H827" s="11"/>
      <c r="I827" s="11"/>
      <c r="J827" s="11"/>
      <c r="K827" s="11"/>
      <c r="L827" s="11"/>
      <c r="M827" s="11"/>
    </row>
    <row r="828" spans="1:13" ht="32.4" x14ac:dyDescent="0.3">
      <c r="A828" s="9" t="s">
        <v>701</v>
      </c>
      <c r="B828" s="10" t="s">
        <v>20</v>
      </c>
      <c r="C828" s="10" t="s">
        <v>91</v>
      </c>
      <c r="D828" s="18" t="s">
        <v>702</v>
      </c>
      <c r="E828" s="11"/>
      <c r="F828" s="11"/>
      <c r="G828" s="11"/>
      <c r="H828" s="11"/>
      <c r="I828" s="11"/>
      <c r="J828" s="11"/>
      <c r="K828" s="14">
        <v>10</v>
      </c>
      <c r="L828" s="14">
        <v>6.5</v>
      </c>
      <c r="M828" s="12">
        <f>ROUND(K828*L828,2)</f>
        <v>65</v>
      </c>
    </row>
    <row r="829" spans="1:13" ht="129.6" x14ac:dyDescent="0.3">
      <c r="A829" s="11"/>
      <c r="B829" s="11"/>
      <c r="C829" s="11"/>
      <c r="D829" s="18" t="s">
        <v>703</v>
      </c>
      <c r="E829" s="11"/>
      <c r="F829" s="11"/>
      <c r="G829" s="11"/>
      <c r="H829" s="11"/>
      <c r="I829" s="11"/>
      <c r="J829" s="11"/>
      <c r="K829" s="11"/>
      <c r="L829" s="11"/>
      <c r="M829" s="11"/>
    </row>
    <row r="830" spans="1:13" ht="32.4" x14ac:dyDescent="0.3">
      <c r="A830" s="9" t="s">
        <v>704</v>
      </c>
      <c r="B830" s="10" t="s">
        <v>20</v>
      </c>
      <c r="C830" s="10" t="s">
        <v>91</v>
      </c>
      <c r="D830" s="18" t="s">
        <v>705</v>
      </c>
      <c r="E830" s="11"/>
      <c r="F830" s="11"/>
      <c r="G830" s="11"/>
      <c r="H830" s="11"/>
      <c r="I830" s="11"/>
      <c r="J830" s="11"/>
      <c r="K830" s="14">
        <v>10</v>
      </c>
      <c r="L830" s="14">
        <v>8.3000000000000007</v>
      </c>
      <c r="M830" s="12">
        <f>ROUND(K830*L830,2)</f>
        <v>83</v>
      </c>
    </row>
    <row r="831" spans="1:13" ht="172.8" x14ac:dyDescent="0.3">
      <c r="A831" s="11"/>
      <c r="B831" s="11"/>
      <c r="C831" s="11"/>
      <c r="D831" s="18" t="s">
        <v>706</v>
      </c>
      <c r="E831" s="11"/>
      <c r="F831" s="11"/>
      <c r="G831" s="11"/>
      <c r="H831" s="11"/>
      <c r="I831" s="11"/>
      <c r="J831" s="11"/>
      <c r="K831" s="11"/>
      <c r="L831" s="11"/>
      <c r="M831" s="11"/>
    </row>
    <row r="832" spans="1:13" ht="32.4" x14ac:dyDescent="0.3">
      <c r="A832" s="9" t="s">
        <v>707</v>
      </c>
      <c r="B832" s="10" t="s">
        <v>20</v>
      </c>
      <c r="C832" s="10" t="s">
        <v>91</v>
      </c>
      <c r="D832" s="18" t="s">
        <v>705</v>
      </c>
      <c r="E832" s="11"/>
      <c r="F832" s="11"/>
      <c r="G832" s="11"/>
      <c r="H832" s="11"/>
      <c r="I832" s="11"/>
      <c r="J832" s="11"/>
      <c r="K832" s="14">
        <v>10</v>
      </c>
      <c r="L832" s="14">
        <v>8.35</v>
      </c>
      <c r="M832" s="12">
        <f>ROUND(K832*L832,2)</f>
        <v>83.5</v>
      </c>
    </row>
    <row r="833" spans="1:13" ht="172.8" x14ac:dyDescent="0.3">
      <c r="A833" s="11"/>
      <c r="B833" s="11"/>
      <c r="C833" s="11"/>
      <c r="D833" s="18" t="s">
        <v>708</v>
      </c>
      <c r="E833" s="11"/>
      <c r="F833" s="11"/>
      <c r="G833" s="11"/>
      <c r="H833" s="11"/>
      <c r="I833" s="11"/>
      <c r="J833" s="11"/>
      <c r="K833" s="11"/>
      <c r="L833" s="11"/>
      <c r="M833" s="11"/>
    </row>
    <row r="834" spans="1:13" ht="32.4" x14ac:dyDescent="0.3">
      <c r="A834" s="9" t="s">
        <v>709</v>
      </c>
      <c r="B834" s="10" t="s">
        <v>20</v>
      </c>
      <c r="C834" s="10" t="s">
        <v>91</v>
      </c>
      <c r="D834" s="18" t="s">
        <v>705</v>
      </c>
      <c r="E834" s="11"/>
      <c r="F834" s="11"/>
      <c r="G834" s="11"/>
      <c r="H834" s="11"/>
      <c r="I834" s="11"/>
      <c r="J834" s="11"/>
      <c r="K834" s="14">
        <v>10</v>
      </c>
      <c r="L834" s="14">
        <v>9.27</v>
      </c>
      <c r="M834" s="12">
        <f>ROUND(K834*L834,2)</f>
        <v>92.7</v>
      </c>
    </row>
    <row r="835" spans="1:13" ht="172.8" x14ac:dyDescent="0.3">
      <c r="A835" s="11"/>
      <c r="B835" s="11"/>
      <c r="C835" s="11"/>
      <c r="D835" s="18" t="s">
        <v>710</v>
      </c>
      <c r="E835" s="11"/>
      <c r="F835" s="11"/>
      <c r="G835" s="11"/>
      <c r="H835" s="11"/>
      <c r="I835" s="11"/>
      <c r="J835" s="11"/>
      <c r="K835" s="11"/>
      <c r="L835" s="11"/>
      <c r="M835" s="11"/>
    </row>
    <row r="836" spans="1:13" ht="21.6" x14ac:dyDescent="0.3">
      <c r="A836" s="9" t="s">
        <v>711</v>
      </c>
      <c r="B836" s="10" t="s">
        <v>20</v>
      </c>
      <c r="C836" s="10" t="s">
        <v>661</v>
      </c>
      <c r="D836" s="18" t="s">
        <v>712</v>
      </c>
      <c r="E836" s="11"/>
      <c r="F836" s="11"/>
      <c r="G836" s="11"/>
      <c r="H836" s="11"/>
      <c r="I836" s="11"/>
      <c r="J836" s="11"/>
      <c r="K836" s="14">
        <v>1</v>
      </c>
      <c r="L836" s="14">
        <v>98.5</v>
      </c>
      <c r="M836" s="12">
        <f>ROUND(K836*L836,2)</f>
        <v>98.5</v>
      </c>
    </row>
    <row r="837" spans="1:13" ht="237.6" x14ac:dyDescent="0.3">
      <c r="A837" s="11"/>
      <c r="B837" s="11"/>
      <c r="C837" s="11"/>
      <c r="D837" s="18" t="s">
        <v>713</v>
      </c>
      <c r="E837" s="11"/>
      <c r="F837" s="11"/>
      <c r="G837" s="11"/>
      <c r="H837" s="11"/>
      <c r="I837" s="11"/>
      <c r="J837" s="11"/>
      <c r="K837" s="11"/>
      <c r="L837" s="11"/>
      <c r="M837" s="11"/>
    </row>
    <row r="838" spans="1:13" x14ac:dyDescent="0.3">
      <c r="A838" s="9" t="s">
        <v>714</v>
      </c>
      <c r="B838" s="10" t="s">
        <v>20</v>
      </c>
      <c r="C838" s="10" t="s">
        <v>661</v>
      </c>
      <c r="D838" s="18" t="s">
        <v>715</v>
      </c>
      <c r="E838" s="11"/>
      <c r="F838" s="11"/>
      <c r="G838" s="11"/>
      <c r="H838" s="11"/>
      <c r="I838" s="11"/>
      <c r="J838" s="11"/>
      <c r="K838" s="14">
        <v>1</v>
      </c>
      <c r="L838" s="14">
        <v>321.27999999999997</v>
      </c>
      <c r="M838" s="12">
        <f>ROUND(K838*L838,2)</f>
        <v>321.27999999999997</v>
      </c>
    </row>
    <row r="839" spans="1:13" ht="259.2" x14ac:dyDescent="0.3">
      <c r="A839" s="11"/>
      <c r="B839" s="11"/>
      <c r="C839" s="11"/>
      <c r="D839" s="18" t="s">
        <v>716</v>
      </c>
      <c r="E839" s="11"/>
      <c r="F839" s="11"/>
      <c r="G839" s="11"/>
      <c r="H839" s="11"/>
      <c r="I839" s="11"/>
      <c r="J839" s="11"/>
      <c r="K839" s="11"/>
      <c r="L839" s="11"/>
      <c r="M839" s="11"/>
    </row>
    <row r="840" spans="1:13" x14ac:dyDescent="0.3">
      <c r="A840" s="11"/>
      <c r="B840" s="11"/>
      <c r="C840" s="11"/>
      <c r="D840" s="30"/>
      <c r="E840" s="11"/>
      <c r="F840" s="11"/>
      <c r="G840" s="11"/>
      <c r="H840" s="11"/>
      <c r="I840" s="11"/>
      <c r="J840" s="15" t="s">
        <v>717</v>
      </c>
      <c r="K840" s="14">
        <v>1</v>
      </c>
      <c r="L840" s="16">
        <f>M814+M816+M818+M820+M822+M824+M826+M828+M830+M832+M834+M836+M838</f>
        <v>1101.77</v>
      </c>
      <c r="M840" s="16">
        <f>ROUND(K840*L840,2)</f>
        <v>1101.77</v>
      </c>
    </row>
    <row r="841" spans="1:13" ht="1.05" customHeight="1" x14ac:dyDescent="0.3">
      <c r="A841" s="17"/>
      <c r="B841" s="17"/>
      <c r="C841" s="17"/>
      <c r="D841" s="31"/>
      <c r="E841" s="17"/>
      <c r="F841" s="17"/>
      <c r="G841" s="17"/>
      <c r="H841" s="17"/>
      <c r="I841" s="17"/>
      <c r="J841" s="17"/>
      <c r="K841" s="17"/>
      <c r="L841" s="17"/>
      <c r="M841" s="17"/>
    </row>
    <row r="842" spans="1:13" x14ac:dyDescent="0.3">
      <c r="A842" s="20" t="s">
        <v>718</v>
      </c>
      <c r="B842" s="20" t="s">
        <v>16</v>
      </c>
      <c r="C842" s="20" t="s">
        <v>17</v>
      </c>
      <c r="D842" s="32" t="s">
        <v>719</v>
      </c>
      <c r="E842" s="21"/>
      <c r="F842" s="21"/>
      <c r="G842" s="21"/>
      <c r="H842" s="21"/>
      <c r="I842" s="21"/>
      <c r="J842" s="21"/>
      <c r="K842" s="22">
        <f>K912</f>
        <v>1</v>
      </c>
      <c r="L842" s="22">
        <f>L912</f>
        <v>14371.38</v>
      </c>
      <c r="M842" s="22">
        <f>M912</f>
        <v>14371.38</v>
      </c>
    </row>
    <row r="843" spans="1:13" ht="32.4" x14ac:dyDescent="0.3">
      <c r="A843" s="9" t="s">
        <v>720</v>
      </c>
      <c r="B843" s="10" t="s">
        <v>20</v>
      </c>
      <c r="C843" s="10" t="s">
        <v>38</v>
      </c>
      <c r="D843" s="18" t="s">
        <v>721</v>
      </c>
      <c r="E843" s="11"/>
      <c r="F843" s="11"/>
      <c r="G843" s="11"/>
      <c r="H843" s="11"/>
      <c r="I843" s="11"/>
      <c r="J843" s="11"/>
      <c r="K843" s="14">
        <v>1</v>
      </c>
      <c r="L843" s="14">
        <v>125.93</v>
      </c>
      <c r="M843" s="12">
        <f>ROUND(K843*L843,2)</f>
        <v>125.93</v>
      </c>
    </row>
    <row r="844" spans="1:13" ht="32.4" x14ac:dyDescent="0.3">
      <c r="A844" s="11"/>
      <c r="B844" s="11"/>
      <c r="C844" s="11"/>
      <c r="D844" s="18" t="s">
        <v>722</v>
      </c>
      <c r="E844" s="11"/>
      <c r="F844" s="11"/>
      <c r="G844" s="11"/>
      <c r="H844" s="11"/>
      <c r="I844" s="11"/>
      <c r="J844" s="11"/>
      <c r="K844" s="11"/>
      <c r="L844" s="11"/>
      <c r="M844" s="11"/>
    </row>
    <row r="845" spans="1:13" ht="21.6" x14ac:dyDescent="0.3">
      <c r="A845" s="9" t="s">
        <v>723</v>
      </c>
      <c r="B845" s="10" t="s">
        <v>20</v>
      </c>
      <c r="C845" s="10" t="s">
        <v>91</v>
      </c>
      <c r="D845" s="18" t="s">
        <v>724</v>
      </c>
      <c r="E845" s="11"/>
      <c r="F845" s="11"/>
      <c r="G845" s="11"/>
      <c r="H845" s="11"/>
      <c r="I845" s="11"/>
      <c r="J845" s="11"/>
      <c r="K845" s="14">
        <v>12</v>
      </c>
      <c r="L845" s="14">
        <v>48.53</v>
      </c>
      <c r="M845" s="12">
        <f>ROUND(K845*L845,2)</f>
        <v>582.36</v>
      </c>
    </row>
    <row r="846" spans="1:13" ht="32.4" x14ac:dyDescent="0.3">
      <c r="A846" s="11"/>
      <c r="B846" s="11"/>
      <c r="C846" s="11"/>
      <c r="D846" s="18" t="s">
        <v>725</v>
      </c>
      <c r="E846" s="11"/>
      <c r="F846" s="11"/>
      <c r="G846" s="11"/>
      <c r="H846" s="11"/>
      <c r="I846" s="11"/>
      <c r="J846" s="11"/>
      <c r="K846" s="11"/>
      <c r="L846" s="11"/>
      <c r="M846" s="11"/>
    </row>
    <row r="847" spans="1:13" ht="32.4" x14ac:dyDescent="0.3">
      <c r="A847" s="9" t="s">
        <v>726</v>
      </c>
      <c r="B847" s="10" t="s">
        <v>20</v>
      </c>
      <c r="C847" s="10" t="s">
        <v>91</v>
      </c>
      <c r="D847" s="18" t="s">
        <v>727</v>
      </c>
      <c r="E847" s="11"/>
      <c r="F847" s="11"/>
      <c r="G847" s="11"/>
      <c r="H847" s="11"/>
      <c r="I847" s="11"/>
      <c r="J847" s="11"/>
      <c r="K847" s="14">
        <v>150</v>
      </c>
      <c r="L847" s="14">
        <v>3.2</v>
      </c>
      <c r="M847" s="12">
        <f>ROUND(K847*L847,2)</f>
        <v>480</v>
      </c>
    </row>
    <row r="848" spans="1:13" ht="86.4" x14ac:dyDescent="0.3">
      <c r="A848" s="11"/>
      <c r="B848" s="11"/>
      <c r="C848" s="11"/>
      <c r="D848" s="18" t="s">
        <v>728</v>
      </c>
      <c r="E848" s="11"/>
      <c r="F848" s="11"/>
      <c r="G848" s="11"/>
      <c r="H848" s="11"/>
      <c r="I848" s="11"/>
      <c r="J848" s="11"/>
      <c r="K848" s="11"/>
      <c r="L848" s="11"/>
      <c r="M848" s="11"/>
    </row>
    <row r="849" spans="1:13" ht="32.4" x14ac:dyDescent="0.3">
      <c r="A849" s="9" t="s">
        <v>729</v>
      </c>
      <c r="B849" s="10" t="s">
        <v>20</v>
      </c>
      <c r="C849" s="10" t="s">
        <v>91</v>
      </c>
      <c r="D849" s="18" t="s">
        <v>730</v>
      </c>
      <c r="E849" s="11"/>
      <c r="F849" s="11"/>
      <c r="G849" s="11"/>
      <c r="H849" s="11"/>
      <c r="I849" s="11"/>
      <c r="J849" s="11"/>
      <c r="K849" s="14">
        <v>50</v>
      </c>
      <c r="L849" s="14">
        <v>5.32</v>
      </c>
      <c r="M849" s="12">
        <f>ROUND(K849*L849,2)</f>
        <v>266</v>
      </c>
    </row>
    <row r="850" spans="1:13" ht="86.4" x14ac:dyDescent="0.3">
      <c r="A850" s="11"/>
      <c r="B850" s="11"/>
      <c r="C850" s="11"/>
      <c r="D850" s="18" t="s">
        <v>731</v>
      </c>
      <c r="E850" s="11"/>
      <c r="F850" s="11"/>
      <c r="G850" s="11"/>
      <c r="H850" s="11"/>
      <c r="I850" s="11"/>
      <c r="J850" s="11"/>
      <c r="K850" s="11"/>
      <c r="L850" s="11"/>
      <c r="M850" s="11"/>
    </row>
    <row r="851" spans="1:13" ht="43.2" x14ac:dyDescent="0.3">
      <c r="A851" s="9" t="s">
        <v>732</v>
      </c>
      <c r="B851" s="10" t="s">
        <v>20</v>
      </c>
      <c r="C851" s="10" t="s">
        <v>91</v>
      </c>
      <c r="D851" s="18" t="s">
        <v>733</v>
      </c>
      <c r="E851" s="11"/>
      <c r="F851" s="11"/>
      <c r="G851" s="11"/>
      <c r="H851" s="11"/>
      <c r="I851" s="11"/>
      <c r="J851" s="11"/>
      <c r="K851" s="14">
        <v>30</v>
      </c>
      <c r="L851" s="14">
        <v>11.89</v>
      </c>
      <c r="M851" s="12">
        <f>ROUND(K851*L851,2)</f>
        <v>356.7</v>
      </c>
    </row>
    <row r="852" spans="1:13" ht="75.599999999999994" x14ac:dyDescent="0.3">
      <c r="A852" s="11"/>
      <c r="B852" s="11"/>
      <c r="C852" s="11"/>
      <c r="D852" s="18" t="s">
        <v>734</v>
      </c>
      <c r="E852" s="11"/>
      <c r="F852" s="11"/>
      <c r="G852" s="11"/>
      <c r="H852" s="11"/>
      <c r="I852" s="11"/>
      <c r="J852" s="11"/>
      <c r="K852" s="11"/>
      <c r="L852" s="11"/>
      <c r="M852" s="11"/>
    </row>
    <row r="853" spans="1:13" ht="21.6" x14ac:dyDescent="0.3">
      <c r="A853" s="9" t="s">
        <v>735</v>
      </c>
      <c r="B853" s="10" t="s">
        <v>20</v>
      </c>
      <c r="C853" s="10" t="s">
        <v>38</v>
      </c>
      <c r="D853" s="18" t="s">
        <v>736</v>
      </c>
      <c r="E853" s="11"/>
      <c r="F853" s="11"/>
      <c r="G853" s="11"/>
      <c r="H853" s="11"/>
      <c r="I853" s="11"/>
      <c r="J853" s="11"/>
      <c r="K853" s="14">
        <v>10</v>
      </c>
      <c r="L853" s="14">
        <v>23.98</v>
      </c>
      <c r="M853" s="12">
        <f>ROUND(K853*L853,2)</f>
        <v>239.8</v>
      </c>
    </row>
    <row r="854" spans="1:13" ht="32.4" x14ac:dyDescent="0.3">
      <c r="A854" s="11"/>
      <c r="B854" s="11"/>
      <c r="C854" s="11"/>
      <c r="D854" s="18" t="s">
        <v>737</v>
      </c>
      <c r="E854" s="11"/>
      <c r="F854" s="11"/>
      <c r="G854" s="11"/>
      <c r="H854" s="11"/>
      <c r="I854" s="11"/>
      <c r="J854" s="11"/>
      <c r="K854" s="11"/>
      <c r="L854" s="11"/>
      <c r="M854" s="11"/>
    </row>
    <row r="855" spans="1:13" ht="21.6" x14ac:dyDescent="0.3">
      <c r="A855" s="9" t="s">
        <v>738</v>
      </c>
      <c r="B855" s="10" t="s">
        <v>20</v>
      </c>
      <c r="C855" s="10" t="s">
        <v>38</v>
      </c>
      <c r="D855" s="18" t="s">
        <v>739</v>
      </c>
      <c r="E855" s="11"/>
      <c r="F855" s="11"/>
      <c r="G855" s="11"/>
      <c r="H855" s="11"/>
      <c r="I855" s="11"/>
      <c r="J855" s="11"/>
      <c r="K855" s="14">
        <v>12</v>
      </c>
      <c r="L855" s="14">
        <v>20.54</v>
      </c>
      <c r="M855" s="12">
        <f>ROUND(K855*L855,2)</f>
        <v>246.48</v>
      </c>
    </row>
    <row r="856" spans="1:13" ht="32.4" x14ac:dyDescent="0.3">
      <c r="A856" s="11"/>
      <c r="B856" s="11"/>
      <c r="C856" s="11"/>
      <c r="D856" s="18" t="s">
        <v>740</v>
      </c>
      <c r="E856" s="11"/>
      <c r="F856" s="11"/>
      <c r="G856" s="11"/>
      <c r="H856" s="11"/>
      <c r="I856" s="11"/>
      <c r="J856" s="11"/>
      <c r="K856" s="11"/>
      <c r="L856" s="11"/>
      <c r="M856" s="11"/>
    </row>
    <row r="857" spans="1:13" ht="21.6" x14ac:dyDescent="0.3">
      <c r="A857" s="9" t="s">
        <v>741</v>
      </c>
      <c r="B857" s="10" t="s">
        <v>20</v>
      </c>
      <c r="C857" s="10" t="s">
        <v>91</v>
      </c>
      <c r="D857" s="18" t="s">
        <v>742</v>
      </c>
      <c r="E857" s="11"/>
      <c r="F857" s="11"/>
      <c r="G857" s="11"/>
      <c r="H857" s="11"/>
      <c r="I857" s="11"/>
      <c r="J857" s="11"/>
      <c r="K857" s="14">
        <v>750</v>
      </c>
      <c r="L857" s="14">
        <v>2.74</v>
      </c>
      <c r="M857" s="12">
        <f>ROUND(K857*L857,2)</f>
        <v>2055</v>
      </c>
    </row>
    <row r="858" spans="1:13" ht="86.4" x14ac:dyDescent="0.3">
      <c r="A858" s="11"/>
      <c r="B858" s="11"/>
      <c r="C858" s="11"/>
      <c r="D858" s="18" t="s">
        <v>743</v>
      </c>
      <c r="E858" s="11"/>
      <c r="F858" s="11"/>
      <c r="G858" s="11"/>
      <c r="H858" s="11"/>
      <c r="I858" s="11"/>
      <c r="J858" s="11"/>
      <c r="K858" s="11"/>
      <c r="L858" s="11"/>
      <c r="M858" s="11"/>
    </row>
    <row r="859" spans="1:13" ht="21.6" x14ac:dyDescent="0.3">
      <c r="A859" s="9" t="s">
        <v>744</v>
      </c>
      <c r="B859" s="10" t="s">
        <v>20</v>
      </c>
      <c r="C859" s="10" t="s">
        <v>91</v>
      </c>
      <c r="D859" s="18" t="s">
        <v>745</v>
      </c>
      <c r="E859" s="11"/>
      <c r="F859" s="11"/>
      <c r="G859" s="11"/>
      <c r="H859" s="11"/>
      <c r="I859" s="11"/>
      <c r="J859" s="11"/>
      <c r="K859" s="14">
        <v>900</v>
      </c>
      <c r="L859" s="14">
        <v>1.37</v>
      </c>
      <c r="M859" s="12">
        <f>ROUND(K859*L859,2)</f>
        <v>1233</v>
      </c>
    </row>
    <row r="860" spans="1:13" ht="97.2" x14ac:dyDescent="0.3">
      <c r="A860" s="11"/>
      <c r="B860" s="11"/>
      <c r="C860" s="11"/>
      <c r="D860" s="18" t="s">
        <v>746</v>
      </c>
      <c r="E860" s="11"/>
      <c r="F860" s="11"/>
      <c r="G860" s="11"/>
      <c r="H860" s="11"/>
      <c r="I860" s="11"/>
      <c r="J860" s="11"/>
      <c r="K860" s="11"/>
      <c r="L860" s="11"/>
      <c r="M860" s="11"/>
    </row>
    <row r="861" spans="1:13" ht="21.6" x14ac:dyDescent="0.3">
      <c r="A861" s="9" t="s">
        <v>747</v>
      </c>
      <c r="B861" s="10" t="s">
        <v>20</v>
      </c>
      <c r="C861" s="10" t="s">
        <v>91</v>
      </c>
      <c r="D861" s="18" t="s">
        <v>748</v>
      </c>
      <c r="E861" s="11"/>
      <c r="F861" s="11"/>
      <c r="G861" s="11"/>
      <c r="H861" s="11"/>
      <c r="I861" s="11"/>
      <c r="J861" s="11"/>
      <c r="K861" s="14">
        <v>60</v>
      </c>
      <c r="L861" s="14">
        <v>7.22</v>
      </c>
      <c r="M861" s="12">
        <f>ROUND(K861*L861,2)</f>
        <v>433.2</v>
      </c>
    </row>
    <row r="862" spans="1:13" ht="86.4" x14ac:dyDescent="0.3">
      <c r="A862" s="11"/>
      <c r="B862" s="11"/>
      <c r="C862" s="11"/>
      <c r="D862" s="18" t="s">
        <v>749</v>
      </c>
      <c r="E862" s="11"/>
      <c r="F862" s="11"/>
      <c r="G862" s="11"/>
      <c r="H862" s="11"/>
      <c r="I862" s="11"/>
      <c r="J862" s="11"/>
      <c r="K862" s="11"/>
      <c r="L862" s="11"/>
      <c r="M862" s="11"/>
    </row>
    <row r="863" spans="1:13" ht="21.6" x14ac:dyDescent="0.3">
      <c r="A863" s="9" t="s">
        <v>750</v>
      </c>
      <c r="B863" s="10" t="s">
        <v>20</v>
      </c>
      <c r="C863" s="10" t="s">
        <v>91</v>
      </c>
      <c r="D863" s="18" t="s">
        <v>751</v>
      </c>
      <c r="E863" s="11"/>
      <c r="F863" s="11"/>
      <c r="G863" s="11"/>
      <c r="H863" s="11"/>
      <c r="I863" s="11"/>
      <c r="J863" s="11"/>
      <c r="K863" s="14">
        <v>15</v>
      </c>
      <c r="L863" s="14">
        <v>17.04</v>
      </c>
      <c r="M863" s="12">
        <f>ROUND(K863*L863,2)</f>
        <v>255.6</v>
      </c>
    </row>
    <row r="864" spans="1:13" ht="86.4" x14ac:dyDescent="0.3">
      <c r="A864" s="11"/>
      <c r="B864" s="11"/>
      <c r="C864" s="11"/>
      <c r="D864" s="18" t="s">
        <v>752</v>
      </c>
      <c r="E864" s="11"/>
      <c r="F864" s="11"/>
      <c r="G864" s="11"/>
      <c r="H864" s="11"/>
      <c r="I864" s="11"/>
      <c r="J864" s="11"/>
      <c r="K864" s="11"/>
      <c r="L864" s="11"/>
      <c r="M864" s="11"/>
    </row>
    <row r="865" spans="1:13" ht="21.6" x14ac:dyDescent="0.3">
      <c r="A865" s="9" t="s">
        <v>753</v>
      </c>
      <c r="B865" s="10" t="s">
        <v>20</v>
      </c>
      <c r="C865" s="10" t="s">
        <v>38</v>
      </c>
      <c r="D865" s="18" t="s">
        <v>754</v>
      </c>
      <c r="E865" s="11"/>
      <c r="F865" s="11"/>
      <c r="G865" s="11"/>
      <c r="H865" s="11"/>
      <c r="I865" s="11"/>
      <c r="J865" s="11"/>
      <c r="K865" s="14">
        <v>1</v>
      </c>
      <c r="L865" s="14">
        <v>76.36</v>
      </c>
      <c r="M865" s="12">
        <f>ROUND(K865*L865,2)</f>
        <v>76.36</v>
      </c>
    </row>
    <row r="866" spans="1:13" ht="43.2" x14ac:dyDescent="0.3">
      <c r="A866" s="11"/>
      <c r="B866" s="11"/>
      <c r="C866" s="11"/>
      <c r="D866" s="18" t="s">
        <v>755</v>
      </c>
      <c r="E866" s="11"/>
      <c r="F866" s="11"/>
      <c r="G866" s="11"/>
      <c r="H866" s="11"/>
      <c r="I866" s="11"/>
      <c r="J866" s="11"/>
      <c r="K866" s="11"/>
      <c r="L866" s="11"/>
      <c r="M866" s="11"/>
    </row>
    <row r="867" spans="1:13" ht="32.4" x14ac:dyDescent="0.3">
      <c r="A867" s="9" t="s">
        <v>756</v>
      </c>
      <c r="B867" s="10" t="s">
        <v>20</v>
      </c>
      <c r="C867" s="10" t="s">
        <v>38</v>
      </c>
      <c r="D867" s="18" t="s">
        <v>757</v>
      </c>
      <c r="E867" s="11"/>
      <c r="F867" s="11"/>
      <c r="G867" s="11"/>
      <c r="H867" s="11"/>
      <c r="I867" s="11"/>
      <c r="J867" s="11"/>
      <c r="K867" s="14">
        <v>3</v>
      </c>
      <c r="L867" s="14">
        <v>52.46</v>
      </c>
      <c r="M867" s="12">
        <f>ROUND(K867*L867,2)</f>
        <v>157.38</v>
      </c>
    </row>
    <row r="868" spans="1:13" ht="43.2" x14ac:dyDescent="0.3">
      <c r="A868" s="11"/>
      <c r="B868" s="11"/>
      <c r="C868" s="11"/>
      <c r="D868" s="18" t="s">
        <v>758</v>
      </c>
      <c r="E868" s="11"/>
      <c r="F868" s="11"/>
      <c r="G868" s="11"/>
      <c r="H868" s="11"/>
      <c r="I868" s="11"/>
      <c r="J868" s="11"/>
      <c r="K868" s="11"/>
      <c r="L868" s="11"/>
      <c r="M868" s="11"/>
    </row>
    <row r="869" spans="1:13" ht="43.2" x14ac:dyDescent="0.3">
      <c r="A869" s="9" t="s">
        <v>759</v>
      </c>
      <c r="B869" s="10" t="s">
        <v>20</v>
      </c>
      <c r="C869" s="10" t="s">
        <v>38</v>
      </c>
      <c r="D869" s="18" t="s">
        <v>760</v>
      </c>
      <c r="E869" s="11"/>
      <c r="F869" s="11"/>
      <c r="G869" s="11"/>
      <c r="H869" s="11"/>
      <c r="I869" s="11"/>
      <c r="J869" s="11"/>
      <c r="K869" s="14">
        <v>1</v>
      </c>
      <c r="L869" s="14">
        <v>398.16</v>
      </c>
      <c r="M869" s="12">
        <f>ROUND(K869*L869,2)</f>
        <v>398.16</v>
      </c>
    </row>
    <row r="870" spans="1:13" ht="75.599999999999994" x14ac:dyDescent="0.3">
      <c r="A870" s="11"/>
      <c r="B870" s="11"/>
      <c r="C870" s="11"/>
      <c r="D870" s="18" t="s">
        <v>761</v>
      </c>
      <c r="E870" s="11"/>
      <c r="F870" s="11"/>
      <c r="G870" s="11"/>
      <c r="H870" s="11"/>
      <c r="I870" s="11"/>
      <c r="J870" s="11"/>
      <c r="K870" s="11"/>
      <c r="L870" s="11"/>
      <c r="M870" s="11"/>
    </row>
    <row r="871" spans="1:13" ht="32.4" x14ac:dyDescent="0.3">
      <c r="A871" s="9" t="s">
        <v>762</v>
      </c>
      <c r="B871" s="10" t="s">
        <v>20</v>
      </c>
      <c r="C871" s="10" t="s">
        <v>38</v>
      </c>
      <c r="D871" s="18" t="s">
        <v>763</v>
      </c>
      <c r="E871" s="11"/>
      <c r="F871" s="11"/>
      <c r="G871" s="11"/>
      <c r="H871" s="11"/>
      <c r="I871" s="11"/>
      <c r="J871" s="11"/>
      <c r="K871" s="14">
        <v>1</v>
      </c>
      <c r="L871" s="14">
        <v>390.7</v>
      </c>
      <c r="M871" s="12">
        <f>ROUND(K871*L871,2)</f>
        <v>390.7</v>
      </c>
    </row>
    <row r="872" spans="1:13" ht="97.2" x14ac:dyDescent="0.3">
      <c r="A872" s="11"/>
      <c r="B872" s="11"/>
      <c r="C872" s="11"/>
      <c r="D872" s="18" t="s">
        <v>764</v>
      </c>
      <c r="E872" s="11"/>
      <c r="F872" s="11"/>
      <c r="G872" s="11"/>
      <c r="H872" s="11"/>
      <c r="I872" s="11"/>
      <c r="J872" s="11"/>
      <c r="K872" s="11"/>
      <c r="L872" s="11"/>
      <c r="M872" s="11"/>
    </row>
    <row r="873" spans="1:13" ht="32.4" x14ac:dyDescent="0.3">
      <c r="A873" s="9" t="s">
        <v>765</v>
      </c>
      <c r="B873" s="10" t="s">
        <v>20</v>
      </c>
      <c r="C873" s="10" t="s">
        <v>38</v>
      </c>
      <c r="D873" s="18" t="s">
        <v>766</v>
      </c>
      <c r="E873" s="11"/>
      <c r="F873" s="11"/>
      <c r="G873" s="11"/>
      <c r="H873" s="11"/>
      <c r="I873" s="11"/>
      <c r="J873" s="11"/>
      <c r="K873" s="14">
        <v>1</v>
      </c>
      <c r="L873" s="14">
        <v>280.56</v>
      </c>
      <c r="M873" s="12">
        <f>ROUND(K873*L873,2)</f>
        <v>280.56</v>
      </c>
    </row>
    <row r="874" spans="1:13" ht="97.2" x14ac:dyDescent="0.3">
      <c r="A874" s="11"/>
      <c r="B874" s="11"/>
      <c r="C874" s="11"/>
      <c r="D874" s="18" t="s">
        <v>767</v>
      </c>
      <c r="E874" s="11"/>
      <c r="F874" s="11"/>
      <c r="G874" s="11"/>
      <c r="H874" s="11"/>
      <c r="I874" s="11"/>
      <c r="J874" s="11"/>
      <c r="K874" s="11"/>
      <c r="L874" s="11"/>
      <c r="M874" s="11"/>
    </row>
    <row r="875" spans="1:13" ht="32.4" x14ac:dyDescent="0.3">
      <c r="A875" s="9" t="s">
        <v>768</v>
      </c>
      <c r="B875" s="10" t="s">
        <v>20</v>
      </c>
      <c r="C875" s="10" t="s">
        <v>38</v>
      </c>
      <c r="D875" s="18" t="s">
        <v>769</v>
      </c>
      <c r="E875" s="11"/>
      <c r="F875" s="11"/>
      <c r="G875" s="11"/>
      <c r="H875" s="11"/>
      <c r="I875" s="11"/>
      <c r="J875" s="11"/>
      <c r="K875" s="14">
        <v>3</v>
      </c>
      <c r="L875" s="14">
        <v>154.53</v>
      </c>
      <c r="M875" s="12">
        <f>ROUND(K875*L875,2)</f>
        <v>463.59</v>
      </c>
    </row>
    <row r="876" spans="1:13" ht="97.2" x14ac:dyDescent="0.3">
      <c r="A876" s="11"/>
      <c r="B876" s="11"/>
      <c r="C876" s="11"/>
      <c r="D876" s="18" t="s">
        <v>770</v>
      </c>
      <c r="E876" s="11"/>
      <c r="F876" s="11"/>
      <c r="G876" s="11"/>
      <c r="H876" s="11"/>
      <c r="I876" s="11"/>
      <c r="J876" s="11"/>
      <c r="K876" s="11"/>
      <c r="L876" s="11"/>
      <c r="M876" s="11"/>
    </row>
    <row r="877" spans="1:13" ht="32.4" x14ac:dyDescent="0.3">
      <c r="A877" s="9" t="s">
        <v>771</v>
      </c>
      <c r="B877" s="10" t="s">
        <v>20</v>
      </c>
      <c r="C877" s="10" t="s">
        <v>38</v>
      </c>
      <c r="D877" s="18" t="s">
        <v>772</v>
      </c>
      <c r="E877" s="11"/>
      <c r="F877" s="11"/>
      <c r="G877" s="11"/>
      <c r="H877" s="11"/>
      <c r="I877" s="11"/>
      <c r="J877" s="11"/>
      <c r="K877" s="14">
        <v>3</v>
      </c>
      <c r="L877" s="14">
        <v>56.94</v>
      </c>
      <c r="M877" s="12">
        <f>ROUND(K877*L877,2)</f>
        <v>170.82</v>
      </c>
    </row>
    <row r="878" spans="1:13" ht="75.599999999999994" x14ac:dyDescent="0.3">
      <c r="A878" s="11"/>
      <c r="B878" s="11"/>
      <c r="C878" s="11"/>
      <c r="D878" s="18" t="s">
        <v>773</v>
      </c>
      <c r="E878" s="11"/>
      <c r="F878" s="11"/>
      <c r="G878" s="11"/>
      <c r="H878" s="11"/>
      <c r="I878" s="11"/>
      <c r="J878" s="11"/>
      <c r="K878" s="11"/>
      <c r="L878" s="11"/>
      <c r="M878" s="11"/>
    </row>
    <row r="879" spans="1:13" ht="32.4" x14ac:dyDescent="0.3">
      <c r="A879" s="9" t="s">
        <v>774</v>
      </c>
      <c r="B879" s="10" t="s">
        <v>20</v>
      </c>
      <c r="C879" s="10" t="s">
        <v>38</v>
      </c>
      <c r="D879" s="18" t="s">
        <v>775</v>
      </c>
      <c r="E879" s="11"/>
      <c r="F879" s="11"/>
      <c r="G879" s="11"/>
      <c r="H879" s="11"/>
      <c r="I879" s="11"/>
      <c r="J879" s="11"/>
      <c r="K879" s="14">
        <v>6</v>
      </c>
      <c r="L879" s="14">
        <v>57.74</v>
      </c>
      <c r="M879" s="12">
        <f>ROUND(K879*L879,2)</f>
        <v>346.44</v>
      </c>
    </row>
    <row r="880" spans="1:13" ht="75.599999999999994" x14ac:dyDescent="0.3">
      <c r="A880" s="11"/>
      <c r="B880" s="11"/>
      <c r="C880" s="11"/>
      <c r="D880" s="18" t="s">
        <v>776</v>
      </c>
      <c r="E880" s="11"/>
      <c r="F880" s="11"/>
      <c r="G880" s="11"/>
      <c r="H880" s="11"/>
      <c r="I880" s="11"/>
      <c r="J880" s="11"/>
      <c r="K880" s="11"/>
      <c r="L880" s="11"/>
      <c r="M880" s="11"/>
    </row>
    <row r="881" spans="1:13" ht="32.4" x14ac:dyDescent="0.3">
      <c r="A881" s="9" t="s">
        <v>777</v>
      </c>
      <c r="B881" s="10" t="s">
        <v>20</v>
      </c>
      <c r="C881" s="10" t="s">
        <v>38</v>
      </c>
      <c r="D881" s="18" t="s">
        <v>778</v>
      </c>
      <c r="E881" s="11"/>
      <c r="F881" s="11"/>
      <c r="G881" s="11"/>
      <c r="H881" s="11"/>
      <c r="I881" s="11"/>
      <c r="J881" s="11"/>
      <c r="K881" s="14">
        <v>1</v>
      </c>
      <c r="L881" s="14">
        <v>105.33</v>
      </c>
      <c r="M881" s="12">
        <f>ROUND(K881*L881,2)</f>
        <v>105.33</v>
      </c>
    </row>
    <row r="882" spans="1:13" ht="75.599999999999994" x14ac:dyDescent="0.3">
      <c r="A882" s="11"/>
      <c r="B882" s="11"/>
      <c r="C882" s="11"/>
      <c r="D882" s="18" t="s">
        <v>779</v>
      </c>
      <c r="E882" s="11"/>
      <c r="F882" s="11"/>
      <c r="G882" s="11"/>
      <c r="H882" s="11"/>
      <c r="I882" s="11"/>
      <c r="J882" s="11"/>
      <c r="K882" s="11"/>
      <c r="L882" s="11"/>
      <c r="M882" s="11"/>
    </row>
    <row r="883" spans="1:13" ht="21.6" x14ac:dyDescent="0.3">
      <c r="A883" s="9" t="s">
        <v>780</v>
      </c>
      <c r="B883" s="10" t="s">
        <v>20</v>
      </c>
      <c r="C883" s="10" t="s">
        <v>38</v>
      </c>
      <c r="D883" s="18" t="s">
        <v>781</v>
      </c>
      <c r="E883" s="11"/>
      <c r="F883" s="11"/>
      <c r="G883" s="11"/>
      <c r="H883" s="11"/>
      <c r="I883" s="11"/>
      <c r="J883" s="11"/>
      <c r="K883" s="14">
        <v>30</v>
      </c>
      <c r="L883" s="14">
        <v>14.06</v>
      </c>
      <c r="M883" s="12">
        <f>ROUND(K883*L883,2)</f>
        <v>421.8</v>
      </c>
    </row>
    <row r="884" spans="1:13" ht="32.4" x14ac:dyDescent="0.3">
      <c r="A884" s="11"/>
      <c r="B884" s="11"/>
      <c r="C884" s="11"/>
      <c r="D884" s="18" t="s">
        <v>782</v>
      </c>
      <c r="E884" s="11"/>
      <c r="F884" s="11"/>
      <c r="G884" s="11"/>
      <c r="H884" s="11"/>
      <c r="I884" s="11"/>
      <c r="J884" s="11"/>
      <c r="K884" s="11"/>
      <c r="L884" s="11"/>
      <c r="M884" s="11"/>
    </row>
    <row r="885" spans="1:13" ht="21.6" x14ac:dyDescent="0.3">
      <c r="A885" s="9" t="s">
        <v>783</v>
      </c>
      <c r="B885" s="10" t="s">
        <v>20</v>
      </c>
      <c r="C885" s="10" t="s">
        <v>38</v>
      </c>
      <c r="D885" s="18" t="s">
        <v>784</v>
      </c>
      <c r="E885" s="11"/>
      <c r="F885" s="11"/>
      <c r="G885" s="11"/>
      <c r="H885" s="11"/>
      <c r="I885" s="11"/>
      <c r="J885" s="11"/>
      <c r="K885" s="14">
        <v>50</v>
      </c>
      <c r="L885" s="14">
        <v>4.4400000000000004</v>
      </c>
      <c r="M885" s="12">
        <f>ROUND(K885*L885,2)</f>
        <v>222</v>
      </c>
    </row>
    <row r="886" spans="1:13" ht="21.6" x14ac:dyDescent="0.3">
      <c r="A886" s="11"/>
      <c r="B886" s="11"/>
      <c r="C886" s="11"/>
      <c r="D886" s="18" t="s">
        <v>785</v>
      </c>
      <c r="E886" s="11"/>
      <c r="F886" s="11"/>
      <c r="G886" s="11"/>
      <c r="H886" s="11"/>
      <c r="I886" s="11"/>
      <c r="J886" s="11"/>
      <c r="K886" s="11"/>
      <c r="L886" s="11"/>
      <c r="M886" s="11"/>
    </row>
    <row r="887" spans="1:13" ht="32.4" x14ac:dyDescent="0.3">
      <c r="A887" s="9" t="s">
        <v>786</v>
      </c>
      <c r="B887" s="10" t="s">
        <v>20</v>
      </c>
      <c r="C887" s="10" t="s">
        <v>38</v>
      </c>
      <c r="D887" s="18" t="s">
        <v>787</v>
      </c>
      <c r="E887" s="11"/>
      <c r="F887" s="11"/>
      <c r="G887" s="11"/>
      <c r="H887" s="11"/>
      <c r="I887" s="11"/>
      <c r="J887" s="11"/>
      <c r="K887" s="14">
        <v>38</v>
      </c>
      <c r="L887" s="14">
        <v>16.68</v>
      </c>
      <c r="M887" s="12">
        <f>ROUND(K887*L887,2)</f>
        <v>633.84</v>
      </c>
    </row>
    <row r="888" spans="1:13" ht="43.2" x14ac:dyDescent="0.3">
      <c r="A888" s="11"/>
      <c r="B888" s="11"/>
      <c r="C888" s="11"/>
      <c r="D888" s="18" t="s">
        <v>788</v>
      </c>
      <c r="E888" s="11"/>
      <c r="F888" s="11"/>
      <c r="G888" s="11"/>
      <c r="H888" s="11"/>
      <c r="I888" s="11"/>
      <c r="J888" s="11"/>
      <c r="K888" s="11"/>
      <c r="L888" s="11"/>
      <c r="M888" s="11"/>
    </row>
    <row r="889" spans="1:13" ht="32.4" x14ac:dyDescent="0.3">
      <c r="A889" s="9" t="s">
        <v>789</v>
      </c>
      <c r="B889" s="10" t="s">
        <v>20</v>
      </c>
      <c r="C889" s="10" t="s">
        <v>38</v>
      </c>
      <c r="D889" s="18" t="s">
        <v>790</v>
      </c>
      <c r="E889" s="11"/>
      <c r="F889" s="11"/>
      <c r="G889" s="11"/>
      <c r="H889" s="11"/>
      <c r="I889" s="11"/>
      <c r="J889" s="11"/>
      <c r="K889" s="14">
        <v>26</v>
      </c>
      <c r="L889" s="14">
        <v>16.14</v>
      </c>
      <c r="M889" s="12">
        <f>ROUND(K889*L889,2)</f>
        <v>419.64</v>
      </c>
    </row>
    <row r="890" spans="1:13" ht="32.4" x14ac:dyDescent="0.3">
      <c r="A890" s="11"/>
      <c r="B890" s="11"/>
      <c r="C890" s="11"/>
      <c r="D890" s="18" t="s">
        <v>791</v>
      </c>
      <c r="E890" s="11"/>
      <c r="F890" s="11"/>
      <c r="G890" s="11"/>
      <c r="H890" s="11"/>
      <c r="I890" s="11"/>
      <c r="J890" s="11"/>
      <c r="K890" s="11"/>
      <c r="L890" s="11"/>
      <c r="M890" s="11"/>
    </row>
    <row r="891" spans="1:13" ht="32.4" x14ac:dyDescent="0.3">
      <c r="A891" s="9" t="s">
        <v>792</v>
      </c>
      <c r="B891" s="10" t="s">
        <v>20</v>
      </c>
      <c r="C891" s="10" t="s">
        <v>38</v>
      </c>
      <c r="D891" s="18" t="s">
        <v>793</v>
      </c>
      <c r="E891" s="11"/>
      <c r="F891" s="11"/>
      <c r="G891" s="11"/>
      <c r="H891" s="11"/>
      <c r="I891" s="11"/>
      <c r="J891" s="11"/>
      <c r="K891" s="14">
        <v>18</v>
      </c>
      <c r="L891" s="14">
        <v>25.36</v>
      </c>
      <c r="M891" s="12">
        <f>ROUND(K891*L891,2)</f>
        <v>456.48</v>
      </c>
    </row>
    <row r="892" spans="1:13" ht="32.4" x14ac:dyDescent="0.3">
      <c r="A892" s="11"/>
      <c r="B892" s="11"/>
      <c r="C892" s="11"/>
      <c r="D892" s="18" t="s">
        <v>794</v>
      </c>
      <c r="E892" s="11"/>
      <c r="F892" s="11"/>
      <c r="G892" s="11"/>
      <c r="H892" s="11"/>
      <c r="I892" s="11"/>
      <c r="J892" s="11"/>
      <c r="K892" s="11"/>
      <c r="L892" s="11"/>
      <c r="M892" s="11"/>
    </row>
    <row r="893" spans="1:13" ht="32.4" x14ac:dyDescent="0.3">
      <c r="A893" s="9" t="s">
        <v>795</v>
      </c>
      <c r="B893" s="10" t="s">
        <v>20</v>
      </c>
      <c r="C893" s="10" t="s">
        <v>38</v>
      </c>
      <c r="D893" s="18" t="s">
        <v>796</v>
      </c>
      <c r="E893" s="11"/>
      <c r="F893" s="11"/>
      <c r="G893" s="11"/>
      <c r="H893" s="11"/>
      <c r="I893" s="11"/>
      <c r="J893" s="11"/>
      <c r="K893" s="14">
        <v>6</v>
      </c>
      <c r="L893" s="14">
        <v>30.59</v>
      </c>
      <c r="M893" s="12">
        <f>ROUND(K893*L893,2)</f>
        <v>183.54</v>
      </c>
    </row>
    <row r="894" spans="1:13" ht="32.4" x14ac:dyDescent="0.3">
      <c r="A894" s="11"/>
      <c r="B894" s="11"/>
      <c r="C894" s="11"/>
      <c r="D894" s="18" t="s">
        <v>797</v>
      </c>
      <c r="E894" s="11"/>
      <c r="F894" s="11"/>
      <c r="G894" s="11"/>
      <c r="H894" s="11"/>
      <c r="I894" s="11"/>
      <c r="J894" s="11"/>
      <c r="K894" s="11"/>
      <c r="L894" s="11"/>
      <c r="M894" s="11"/>
    </row>
    <row r="895" spans="1:13" ht="21.6" x14ac:dyDescent="0.3">
      <c r="A895" s="9" t="s">
        <v>798</v>
      </c>
      <c r="B895" s="10" t="s">
        <v>20</v>
      </c>
      <c r="C895" s="10" t="s">
        <v>38</v>
      </c>
      <c r="D895" s="18" t="s">
        <v>799</v>
      </c>
      <c r="E895" s="11"/>
      <c r="F895" s="11"/>
      <c r="G895" s="11"/>
      <c r="H895" s="11"/>
      <c r="I895" s="11"/>
      <c r="J895" s="11"/>
      <c r="K895" s="14">
        <v>2</v>
      </c>
      <c r="L895" s="14">
        <v>17.899999999999999</v>
      </c>
      <c r="M895" s="12">
        <f>ROUND(K895*L895,2)</f>
        <v>35.799999999999997</v>
      </c>
    </row>
    <row r="896" spans="1:13" ht="32.4" x14ac:dyDescent="0.3">
      <c r="A896" s="11"/>
      <c r="B896" s="11"/>
      <c r="C896" s="11"/>
      <c r="D896" s="18" t="s">
        <v>800</v>
      </c>
      <c r="E896" s="11"/>
      <c r="F896" s="11"/>
      <c r="G896" s="11"/>
      <c r="H896" s="11"/>
      <c r="I896" s="11"/>
      <c r="J896" s="11"/>
      <c r="K896" s="11"/>
      <c r="L896" s="11"/>
      <c r="M896" s="11"/>
    </row>
    <row r="897" spans="1:13" ht="32.4" x14ac:dyDescent="0.3">
      <c r="A897" s="9" t="s">
        <v>801</v>
      </c>
      <c r="B897" s="10" t="s">
        <v>20</v>
      </c>
      <c r="C897" s="10" t="s">
        <v>38</v>
      </c>
      <c r="D897" s="18" t="s">
        <v>802</v>
      </c>
      <c r="E897" s="11"/>
      <c r="F897" s="11"/>
      <c r="G897" s="11"/>
      <c r="H897" s="11"/>
      <c r="I897" s="11"/>
      <c r="J897" s="11"/>
      <c r="K897" s="14">
        <v>2</v>
      </c>
      <c r="L897" s="14">
        <v>97.66</v>
      </c>
      <c r="M897" s="12">
        <f>ROUND(K897*L897,2)</f>
        <v>195.32</v>
      </c>
    </row>
    <row r="898" spans="1:13" ht="75.599999999999994" x14ac:dyDescent="0.3">
      <c r="A898" s="11"/>
      <c r="B898" s="11"/>
      <c r="C898" s="11"/>
      <c r="D898" s="18" t="s">
        <v>803</v>
      </c>
      <c r="E898" s="11"/>
      <c r="F898" s="11"/>
      <c r="G898" s="11"/>
      <c r="H898" s="11"/>
      <c r="I898" s="11"/>
      <c r="J898" s="11"/>
      <c r="K898" s="11"/>
      <c r="L898" s="11"/>
      <c r="M898" s="11"/>
    </row>
    <row r="899" spans="1:13" ht="43.2" x14ac:dyDescent="0.3">
      <c r="A899" s="9" t="s">
        <v>804</v>
      </c>
      <c r="B899" s="10" t="s">
        <v>20</v>
      </c>
      <c r="C899" s="10" t="s">
        <v>38</v>
      </c>
      <c r="D899" s="18" t="s">
        <v>805</v>
      </c>
      <c r="E899" s="11"/>
      <c r="F899" s="11"/>
      <c r="G899" s="11"/>
      <c r="H899" s="11"/>
      <c r="I899" s="11"/>
      <c r="J899" s="11"/>
      <c r="K899" s="14">
        <v>6</v>
      </c>
      <c r="L899" s="14">
        <v>112.53</v>
      </c>
      <c r="M899" s="12">
        <f>ROUND(K899*L899,2)</f>
        <v>675.18</v>
      </c>
    </row>
    <row r="900" spans="1:13" ht="86.4" x14ac:dyDescent="0.3">
      <c r="A900" s="11"/>
      <c r="B900" s="11"/>
      <c r="C900" s="11"/>
      <c r="D900" s="18" t="s">
        <v>806</v>
      </c>
      <c r="E900" s="11"/>
      <c r="F900" s="11"/>
      <c r="G900" s="11"/>
      <c r="H900" s="11"/>
      <c r="I900" s="11"/>
      <c r="J900" s="11"/>
      <c r="K900" s="11"/>
      <c r="L900" s="11"/>
      <c r="M900" s="11"/>
    </row>
    <row r="901" spans="1:13" x14ac:dyDescent="0.3">
      <c r="A901" s="9" t="s">
        <v>807</v>
      </c>
      <c r="B901" s="10" t="s">
        <v>20</v>
      </c>
      <c r="C901" s="10" t="s">
        <v>4</v>
      </c>
      <c r="D901" s="18" t="s">
        <v>808</v>
      </c>
      <c r="E901" s="11"/>
      <c r="F901" s="11"/>
      <c r="G901" s="11"/>
      <c r="H901" s="11"/>
      <c r="I901" s="11"/>
      <c r="J901" s="11"/>
      <c r="K901" s="12">
        <f>K904</f>
        <v>2</v>
      </c>
      <c r="L901" s="12">
        <f>L904</f>
        <v>74.91</v>
      </c>
      <c r="M901" s="12">
        <f>M904</f>
        <v>149.82</v>
      </c>
    </row>
    <row r="902" spans="1:13" ht="64.8" x14ac:dyDescent="0.3">
      <c r="A902" s="11"/>
      <c r="B902" s="11"/>
      <c r="C902" s="11"/>
      <c r="D902" s="18" t="s">
        <v>809</v>
      </c>
      <c r="E902" s="11"/>
      <c r="F902" s="11"/>
      <c r="G902" s="11"/>
      <c r="H902" s="11"/>
      <c r="I902" s="11"/>
      <c r="J902" s="11"/>
      <c r="K902" s="11"/>
      <c r="L902" s="11"/>
      <c r="M902" s="11"/>
    </row>
    <row r="903" spans="1:13" x14ac:dyDescent="0.3">
      <c r="A903" s="11"/>
      <c r="B903" s="11"/>
      <c r="C903" s="11"/>
      <c r="D903" s="30"/>
      <c r="E903" s="10" t="s">
        <v>17</v>
      </c>
      <c r="F903" s="13">
        <v>2</v>
      </c>
      <c r="G903" s="23">
        <v>0</v>
      </c>
      <c r="H903" s="23">
        <v>0</v>
      </c>
      <c r="I903" s="23">
        <v>0</v>
      </c>
      <c r="J903" s="24">
        <f>OR(F903&lt;&gt;0,G903&lt;&gt;0,H903&lt;&gt;0,I903&lt;&gt;0)*(F903 + (F903 = 0))*(G903 + (G903 = 0))*(H903 + (H903 = 0))*(I903 + (I903 = 0))</f>
        <v>2</v>
      </c>
      <c r="K903" s="11"/>
      <c r="L903" s="11"/>
      <c r="M903" s="11"/>
    </row>
    <row r="904" spans="1:13" x14ac:dyDescent="0.3">
      <c r="A904" s="11"/>
      <c r="B904" s="11"/>
      <c r="C904" s="11"/>
      <c r="D904" s="30"/>
      <c r="E904" s="11"/>
      <c r="F904" s="11"/>
      <c r="G904" s="11"/>
      <c r="H904" s="11"/>
      <c r="I904" s="11"/>
      <c r="J904" s="15" t="s">
        <v>810</v>
      </c>
      <c r="K904" s="16">
        <f>J903</f>
        <v>2</v>
      </c>
      <c r="L904" s="14">
        <v>74.91</v>
      </c>
      <c r="M904" s="16">
        <f>ROUND(K904*L904,2)</f>
        <v>149.82</v>
      </c>
    </row>
    <row r="905" spans="1:13" ht="1.05" customHeight="1" x14ac:dyDescent="0.3">
      <c r="A905" s="17"/>
      <c r="B905" s="17"/>
      <c r="C905" s="17"/>
      <c r="D905" s="31"/>
      <c r="E905" s="17"/>
      <c r="F905" s="17"/>
      <c r="G905" s="17"/>
      <c r="H905" s="17"/>
      <c r="I905" s="17"/>
      <c r="J905" s="17"/>
      <c r="K905" s="17"/>
      <c r="L905" s="17"/>
      <c r="M905" s="17"/>
    </row>
    <row r="906" spans="1:13" x14ac:dyDescent="0.3">
      <c r="A906" s="9" t="s">
        <v>811</v>
      </c>
      <c r="B906" s="10" t="s">
        <v>20</v>
      </c>
      <c r="C906" s="10" t="s">
        <v>812</v>
      </c>
      <c r="D906" s="18" t="s">
        <v>813</v>
      </c>
      <c r="E906" s="11"/>
      <c r="F906" s="11"/>
      <c r="G906" s="11"/>
      <c r="H906" s="11"/>
      <c r="I906" s="11"/>
      <c r="J906" s="11"/>
      <c r="K906" s="12">
        <f>K909</f>
        <v>15</v>
      </c>
      <c r="L906" s="12">
        <f>L909</f>
        <v>20.97</v>
      </c>
      <c r="M906" s="12">
        <f>M909</f>
        <v>314.55</v>
      </c>
    </row>
    <row r="907" spans="1:13" ht="64.8" x14ac:dyDescent="0.3">
      <c r="A907" s="11"/>
      <c r="B907" s="11"/>
      <c r="C907" s="11"/>
      <c r="D907" s="18" t="s">
        <v>814</v>
      </c>
      <c r="E907" s="11"/>
      <c r="F907" s="11"/>
      <c r="G907" s="11"/>
      <c r="H907" s="11"/>
      <c r="I907" s="11"/>
      <c r="J907" s="11"/>
      <c r="K907" s="11"/>
      <c r="L907" s="11"/>
      <c r="M907" s="11"/>
    </row>
    <row r="908" spans="1:13" x14ac:dyDescent="0.3">
      <c r="A908" s="11"/>
      <c r="B908" s="11"/>
      <c r="C908" s="11"/>
      <c r="D908" s="30"/>
      <c r="E908" s="10" t="s">
        <v>17</v>
      </c>
      <c r="F908" s="13">
        <v>1</v>
      </c>
      <c r="G908" s="23">
        <v>15</v>
      </c>
      <c r="H908" s="23">
        <v>0</v>
      </c>
      <c r="I908" s="23">
        <v>0</v>
      </c>
      <c r="J908" s="24">
        <f>OR(F908&lt;&gt;0,G908&lt;&gt;0,H908&lt;&gt;0,I908&lt;&gt;0)*(F908 + (F908 = 0))*(G908 + (G908 = 0))*(H908 + (H908 = 0))*(I908 + (I908 = 0))</f>
        <v>15</v>
      </c>
      <c r="K908" s="11"/>
      <c r="L908" s="11"/>
      <c r="M908" s="11"/>
    </row>
    <row r="909" spans="1:13" x14ac:dyDescent="0.3">
      <c r="A909" s="11"/>
      <c r="B909" s="11"/>
      <c r="C909" s="11"/>
      <c r="D909" s="30"/>
      <c r="E909" s="11"/>
      <c r="F909" s="11"/>
      <c r="G909" s="11"/>
      <c r="H909" s="11"/>
      <c r="I909" s="11"/>
      <c r="J909" s="15" t="s">
        <v>815</v>
      </c>
      <c r="K909" s="16">
        <f>J908</f>
        <v>15</v>
      </c>
      <c r="L909" s="14">
        <v>20.97</v>
      </c>
      <c r="M909" s="16">
        <f>ROUND(K909*L909,2)</f>
        <v>314.55</v>
      </c>
    </row>
    <row r="910" spans="1:13" ht="1.05" customHeight="1" x14ac:dyDescent="0.3">
      <c r="A910" s="17"/>
      <c r="B910" s="17"/>
      <c r="C910" s="17"/>
      <c r="D910" s="31"/>
      <c r="E910" s="17"/>
      <c r="F910" s="17"/>
      <c r="G910" s="17"/>
      <c r="H910" s="17"/>
      <c r="I910" s="17"/>
      <c r="J910" s="17"/>
      <c r="K910" s="17"/>
      <c r="L910" s="17"/>
      <c r="M910" s="17"/>
    </row>
    <row r="911" spans="1:13" ht="32.4" x14ac:dyDescent="0.3">
      <c r="A911" s="9" t="s">
        <v>816</v>
      </c>
      <c r="B911" s="10" t="s">
        <v>20</v>
      </c>
      <c r="C911" s="10" t="s">
        <v>17</v>
      </c>
      <c r="D911" s="18" t="s">
        <v>817</v>
      </c>
      <c r="E911" s="11"/>
      <c r="F911" s="11"/>
      <c r="G911" s="11"/>
      <c r="H911" s="11"/>
      <c r="I911" s="11"/>
      <c r="J911" s="11"/>
      <c r="K911" s="14">
        <v>1</v>
      </c>
      <c r="L911" s="14">
        <v>2000</v>
      </c>
      <c r="M911" s="12">
        <f>ROUND(K911*L911,2)</f>
        <v>2000</v>
      </c>
    </row>
    <row r="912" spans="1:13" x14ac:dyDescent="0.3">
      <c r="A912" s="11"/>
      <c r="B912" s="11"/>
      <c r="C912" s="11"/>
      <c r="D912" s="30"/>
      <c r="E912" s="11"/>
      <c r="F912" s="11"/>
      <c r="G912" s="11"/>
      <c r="H912" s="11"/>
      <c r="I912" s="11"/>
      <c r="J912" s="15" t="s">
        <v>818</v>
      </c>
      <c r="K912" s="14">
        <v>1</v>
      </c>
      <c r="L912" s="16">
        <f>M843+M845+M847+M849+M851+M853+M855+M857+M859+M861+M863+M865+M867+M869+M871+M873+M875+M877+M879+M881+M883+M885+M887+M889+M891+M893+M895+M897+M899+M901+M906+M911</f>
        <v>14371.38</v>
      </c>
      <c r="M912" s="16">
        <f>ROUND(K912*L912,2)</f>
        <v>14371.38</v>
      </c>
    </row>
    <row r="913" spans="1:13" ht="1.05" customHeight="1" x14ac:dyDescent="0.3">
      <c r="A913" s="17"/>
      <c r="B913" s="17"/>
      <c r="C913" s="17"/>
      <c r="D913" s="31"/>
      <c r="E913" s="17"/>
      <c r="F913" s="17"/>
      <c r="G913" s="17"/>
      <c r="H913" s="17"/>
      <c r="I913" s="17"/>
      <c r="J913" s="17"/>
      <c r="K913" s="17"/>
      <c r="L913" s="17"/>
      <c r="M913" s="17"/>
    </row>
    <row r="914" spans="1:13" x14ac:dyDescent="0.3">
      <c r="A914" s="20" t="s">
        <v>819</v>
      </c>
      <c r="B914" s="20" t="s">
        <v>16</v>
      </c>
      <c r="C914" s="20" t="s">
        <v>17</v>
      </c>
      <c r="D914" s="32" t="s">
        <v>820</v>
      </c>
      <c r="E914" s="21"/>
      <c r="F914" s="21"/>
      <c r="G914" s="21"/>
      <c r="H914" s="21"/>
      <c r="I914" s="21"/>
      <c r="J914" s="21"/>
      <c r="K914" s="22">
        <f>K946</f>
        <v>1</v>
      </c>
      <c r="L914" s="22">
        <f>L946</f>
        <v>15427.9</v>
      </c>
      <c r="M914" s="22">
        <f>M946</f>
        <v>15427.9</v>
      </c>
    </row>
    <row r="915" spans="1:13" ht="32.4" x14ac:dyDescent="0.3">
      <c r="A915" s="9" t="s">
        <v>821</v>
      </c>
      <c r="B915" s="10" t="s">
        <v>20</v>
      </c>
      <c r="C915" s="10" t="s">
        <v>38</v>
      </c>
      <c r="D915" s="18" t="s">
        <v>822</v>
      </c>
      <c r="E915" s="11"/>
      <c r="F915" s="11"/>
      <c r="G915" s="11"/>
      <c r="H915" s="11"/>
      <c r="I915" s="11"/>
      <c r="J915" s="11"/>
      <c r="K915" s="14">
        <v>3</v>
      </c>
      <c r="L915" s="14">
        <v>35.44</v>
      </c>
      <c r="M915" s="12">
        <f>ROUND(K915*L915,2)</f>
        <v>106.32</v>
      </c>
    </row>
    <row r="916" spans="1:13" ht="54" x14ac:dyDescent="0.3">
      <c r="A916" s="11"/>
      <c r="B916" s="11"/>
      <c r="C916" s="11"/>
      <c r="D916" s="18" t="s">
        <v>823</v>
      </c>
      <c r="E916" s="11"/>
      <c r="F916" s="11"/>
      <c r="G916" s="11"/>
      <c r="H916" s="11"/>
      <c r="I916" s="11"/>
      <c r="J916" s="11"/>
      <c r="K916" s="11"/>
      <c r="L916" s="11"/>
      <c r="M916" s="11"/>
    </row>
    <row r="917" spans="1:13" ht="32.4" x14ac:dyDescent="0.3">
      <c r="A917" s="9" t="s">
        <v>824</v>
      </c>
      <c r="B917" s="10" t="s">
        <v>20</v>
      </c>
      <c r="C917" s="10" t="s">
        <v>38</v>
      </c>
      <c r="D917" s="18" t="s">
        <v>825</v>
      </c>
      <c r="E917" s="11"/>
      <c r="F917" s="11"/>
      <c r="G917" s="11"/>
      <c r="H917" s="11"/>
      <c r="I917" s="11"/>
      <c r="J917" s="11"/>
      <c r="K917" s="14">
        <v>1</v>
      </c>
      <c r="L917" s="14">
        <v>54.05</v>
      </c>
      <c r="M917" s="12">
        <f>ROUND(K917*L917,2)</f>
        <v>54.05</v>
      </c>
    </row>
    <row r="918" spans="1:13" ht="54" x14ac:dyDescent="0.3">
      <c r="A918" s="11"/>
      <c r="B918" s="11"/>
      <c r="C918" s="11"/>
      <c r="D918" s="18" t="s">
        <v>826</v>
      </c>
      <c r="E918" s="11"/>
      <c r="F918" s="11"/>
      <c r="G918" s="11"/>
      <c r="H918" s="11"/>
      <c r="I918" s="11"/>
      <c r="J918" s="11"/>
      <c r="K918" s="11"/>
      <c r="L918" s="11"/>
      <c r="M918" s="11"/>
    </row>
    <row r="919" spans="1:13" ht="32.4" x14ac:dyDescent="0.3">
      <c r="A919" s="9" t="s">
        <v>827</v>
      </c>
      <c r="B919" s="10" t="s">
        <v>20</v>
      </c>
      <c r="C919" s="10" t="s">
        <v>38</v>
      </c>
      <c r="D919" s="18" t="s">
        <v>828</v>
      </c>
      <c r="E919" s="11"/>
      <c r="F919" s="11"/>
      <c r="G919" s="11"/>
      <c r="H919" s="11"/>
      <c r="I919" s="11"/>
      <c r="J919" s="11"/>
      <c r="K919" s="14">
        <v>2</v>
      </c>
      <c r="L919" s="14">
        <v>52.87</v>
      </c>
      <c r="M919" s="12">
        <f>ROUND(K919*L919,2)</f>
        <v>105.74</v>
      </c>
    </row>
    <row r="920" spans="1:13" ht="43.2" x14ac:dyDescent="0.3">
      <c r="A920" s="11"/>
      <c r="B920" s="11"/>
      <c r="C920" s="11"/>
      <c r="D920" s="18" t="s">
        <v>829</v>
      </c>
      <c r="E920" s="11"/>
      <c r="F920" s="11"/>
      <c r="G920" s="11"/>
      <c r="H920" s="11"/>
      <c r="I920" s="11"/>
      <c r="J920" s="11"/>
      <c r="K920" s="11"/>
      <c r="L920" s="11"/>
      <c r="M920" s="11"/>
    </row>
    <row r="921" spans="1:13" ht="32.4" x14ac:dyDescent="0.3">
      <c r="A921" s="9" t="s">
        <v>830</v>
      </c>
      <c r="B921" s="10" t="s">
        <v>20</v>
      </c>
      <c r="C921" s="10" t="s">
        <v>21</v>
      </c>
      <c r="D921" s="18" t="s">
        <v>831</v>
      </c>
      <c r="E921" s="11"/>
      <c r="F921" s="11"/>
      <c r="G921" s="11"/>
      <c r="H921" s="11"/>
      <c r="I921" s="11"/>
      <c r="J921" s="11"/>
      <c r="K921" s="12">
        <f>K924</f>
        <v>12</v>
      </c>
      <c r="L921" s="12">
        <f>L924</f>
        <v>32.65</v>
      </c>
      <c r="M921" s="12">
        <f>M924</f>
        <v>391.8</v>
      </c>
    </row>
    <row r="922" spans="1:13" ht="64.8" x14ac:dyDescent="0.3">
      <c r="A922" s="11"/>
      <c r="B922" s="11"/>
      <c r="C922" s="11"/>
      <c r="D922" s="18" t="s">
        <v>832</v>
      </c>
      <c r="E922" s="11"/>
      <c r="F922" s="11"/>
      <c r="G922" s="11"/>
      <c r="H922" s="11"/>
      <c r="I922" s="11"/>
      <c r="J922" s="11"/>
      <c r="K922" s="11"/>
      <c r="L922" s="11"/>
      <c r="M922" s="11"/>
    </row>
    <row r="923" spans="1:13" x14ac:dyDescent="0.3">
      <c r="A923" s="11"/>
      <c r="B923" s="11"/>
      <c r="C923" s="11"/>
      <c r="D923" s="30"/>
      <c r="E923" s="10" t="s">
        <v>833</v>
      </c>
      <c r="F923" s="13">
        <v>0</v>
      </c>
      <c r="G923" s="23">
        <v>12</v>
      </c>
      <c r="H923" s="23">
        <v>1</v>
      </c>
      <c r="I923" s="23">
        <v>0</v>
      </c>
      <c r="J923" s="24">
        <f>OR(F923&lt;&gt;0,G923&lt;&gt;0,H923&lt;&gt;0,I923&lt;&gt;0)*(F923 + (F923 = 0))*(G923 + (G923 = 0))*(H923 + (H923 = 0))*(I923 + (I923 = 0))</f>
        <v>12</v>
      </c>
      <c r="K923" s="11"/>
      <c r="L923" s="11"/>
      <c r="M923" s="11"/>
    </row>
    <row r="924" spans="1:13" x14ac:dyDescent="0.3">
      <c r="A924" s="11"/>
      <c r="B924" s="11"/>
      <c r="C924" s="11"/>
      <c r="D924" s="30"/>
      <c r="E924" s="11"/>
      <c r="F924" s="11"/>
      <c r="G924" s="11"/>
      <c r="H924" s="11"/>
      <c r="I924" s="11"/>
      <c r="J924" s="15" t="s">
        <v>834</v>
      </c>
      <c r="K924" s="16">
        <f>J923*1</f>
        <v>12</v>
      </c>
      <c r="L924" s="14">
        <v>32.65</v>
      </c>
      <c r="M924" s="16">
        <f>ROUND(K924*L924,2)</f>
        <v>391.8</v>
      </c>
    </row>
    <row r="925" spans="1:13" ht="1.05" customHeight="1" x14ac:dyDescent="0.3">
      <c r="A925" s="17"/>
      <c r="B925" s="17"/>
      <c r="C925" s="17"/>
      <c r="D925" s="31"/>
      <c r="E925" s="17"/>
      <c r="F925" s="17"/>
      <c r="G925" s="17"/>
      <c r="H925" s="17"/>
      <c r="I925" s="17"/>
      <c r="J925" s="17"/>
      <c r="K925" s="17"/>
      <c r="L925" s="17"/>
      <c r="M925" s="17"/>
    </row>
    <row r="926" spans="1:13" ht="21.6" x14ac:dyDescent="0.3">
      <c r="A926" s="9" t="s">
        <v>835</v>
      </c>
      <c r="B926" s="10" t="s">
        <v>20</v>
      </c>
      <c r="C926" s="10" t="s">
        <v>38</v>
      </c>
      <c r="D926" s="18" t="s">
        <v>836</v>
      </c>
      <c r="E926" s="11"/>
      <c r="F926" s="11"/>
      <c r="G926" s="11"/>
      <c r="H926" s="11"/>
      <c r="I926" s="11"/>
      <c r="J926" s="11"/>
      <c r="K926" s="14">
        <v>1</v>
      </c>
      <c r="L926" s="14">
        <v>125.81</v>
      </c>
      <c r="M926" s="12">
        <f>ROUND(K926*L926,2)</f>
        <v>125.81</v>
      </c>
    </row>
    <row r="927" spans="1:13" ht="32.4" x14ac:dyDescent="0.3">
      <c r="A927" s="11"/>
      <c r="B927" s="11"/>
      <c r="C927" s="11"/>
      <c r="D927" s="18" t="s">
        <v>837</v>
      </c>
      <c r="E927" s="11"/>
      <c r="F927" s="11"/>
      <c r="G927" s="11"/>
      <c r="H927" s="11"/>
      <c r="I927" s="11"/>
      <c r="J927" s="11"/>
      <c r="K927" s="11"/>
      <c r="L927" s="11"/>
      <c r="M927" s="11"/>
    </row>
    <row r="928" spans="1:13" ht="32.4" x14ac:dyDescent="0.3">
      <c r="A928" s="9" t="s">
        <v>838</v>
      </c>
      <c r="B928" s="10" t="s">
        <v>20</v>
      </c>
      <c r="C928" s="10" t="s">
        <v>91</v>
      </c>
      <c r="D928" s="18" t="s">
        <v>839</v>
      </c>
      <c r="E928" s="11"/>
      <c r="F928" s="11"/>
      <c r="G928" s="11"/>
      <c r="H928" s="11"/>
      <c r="I928" s="11"/>
      <c r="J928" s="11"/>
      <c r="K928" s="14">
        <v>1</v>
      </c>
      <c r="L928" s="14">
        <v>105.02</v>
      </c>
      <c r="M928" s="12">
        <f>ROUND(K928*L928,2)</f>
        <v>105.02</v>
      </c>
    </row>
    <row r="929" spans="1:13" ht="43.2" x14ac:dyDescent="0.3">
      <c r="A929" s="11"/>
      <c r="B929" s="11"/>
      <c r="C929" s="11"/>
      <c r="D929" s="18" t="s">
        <v>840</v>
      </c>
      <c r="E929" s="11"/>
      <c r="F929" s="11"/>
      <c r="G929" s="11"/>
      <c r="H929" s="11"/>
      <c r="I929" s="11"/>
      <c r="J929" s="11"/>
      <c r="K929" s="11"/>
      <c r="L929" s="11"/>
      <c r="M929" s="11"/>
    </row>
    <row r="930" spans="1:13" ht="32.4" x14ac:dyDescent="0.3">
      <c r="A930" s="9" t="s">
        <v>841</v>
      </c>
      <c r="B930" s="10" t="s">
        <v>20</v>
      </c>
      <c r="C930" s="10" t="s">
        <v>91</v>
      </c>
      <c r="D930" s="18" t="s">
        <v>842</v>
      </c>
      <c r="E930" s="11"/>
      <c r="F930" s="11"/>
      <c r="G930" s="11"/>
      <c r="H930" s="11"/>
      <c r="I930" s="11"/>
      <c r="J930" s="11"/>
      <c r="K930" s="14">
        <v>1</v>
      </c>
      <c r="L930" s="14">
        <v>25.33</v>
      </c>
      <c r="M930" s="12">
        <f>ROUND(K930*L930,2)</f>
        <v>25.33</v>
      </c>
    </row>
    <row r="931" spans="1:13" ht="54" x14ac:dyDescent="0.3">
      <c r="A931" s="11"/>
      <c r="B931" s="11"/>
      <c r="C931" s="11"/>
      <c r="D931" s="18" t="s">
        <v>843</v>
      </c>
      <c r="E931" s="11"/>
      <c r="F931" s="11"/>
      <c r="G931" s="11"/>
      <c r="H931" s="11"/>
      <c r="I931" s="11"/>
      <c r="J931" s="11"/>
      <c r="K931" s="11"/>
      <c r="L931" s="11"/>
      <c r="M931" s="11"/>
    </row>
    <row r="932" spans="1:13" ht="21.6" x14ac:dyDescent="0.3">
      <c r="A932" s="9" t="s">
        <v>844</v>
      </c>
      <c r="B932" s="10" t="s">
        <v>20</v>
      </c>
      <c r="C932" s="10" t="s">
        <v>38</v>
      </c>
      <c r="D932" s="18" t="s">
        <v>845</v>
      </c>
      <c r="E932" s="11"/>
      <c r="F932" s="11"/>
      <c r="G932" s="11"/>
      <c r="H932" s="11"/>
      <c r="I932" s="11"/>
      <c r="J932" s="11"/>
      <c r="K932" s="14">
        <v>3</v>
      </c>
      <c r="L932" s="14">
        <v>3446.12</v>
      </c>
      <c r="M932" s="12">
        <f>ROUND(K932*L932,2)</f>
        <v>10338.36</v>
      </c>
    </row>
    <row r="933" spans="1:13" ht="162" x14ac:dyDescent="0.3">
      <c r="A933" s="11"/>
      <c r="B933" s="11"/>
      <c r="C933" s="11"/>
      <c r="D933" s="18" t="s">
        <v>846</v>
      </c>
      <c r="E933" s="11"/>
      <c r="F933" s="11"/>
      <c r="G933" s="11"/>
      <c r="H933" s="11"/>
      <c r="I933" s="11"/>
      <c r="J933" s="11"/>
      <c r="K933" s="11"/>
      <c r="L933" s="11"/>
      <c r="M933" s="11"/>
    </row>
    <row r="934" spans="1:13" ht="21.6" x14ac:dyDescent="0.3">
      <c r="A934" s="9" t="s">
        <v>847</v>
      </c>
      <c r="B934" s="10" t="s">
        <v>20</v>
      </c>
      <c r="C934" s="10" t="s">
        <v>38</v>
      </c>
      <c r="D934" s="18" t="s">
        <v>848</v>
      </c>
      <c r="E934" s="11"/>
      <c r="F934" s="11"/>
      <c r="G934" s="11"/>
      <c r="H934" s="11"/>
      <c r="I934" s="11"/>
      <c r="J934" s="11"/>
      <c r="K934" s="14">
        <v>3</v>
      </c>
      <c r="L934" s="14">
        <v>437.5</v>
      </c>
      <c r="M934" s="12">
        <f>ROUND(K934*L934,2)</f>
        <v>1312.5</v>
      </c>
    </row>
    <row r="935" spans="1:13" ht="21.6" x14ac:dyDescent="0.3">
      <c r="A935" s="11"/>
      <c r="B935" s="11"/>
      <c r="C935" s="11"/>
      <c r="D935" s="18" t="s">
        <v>848</v>
      </c>
      <c r="E935" s="11"/>
      <c r="F935" s="11"/>
      <c r="G935" s="11"/>
      <c r="H935" s="11"/>
      <c r="I935" s="11"/>
      <c r="J935" s="11"/>
      <c r="K935" s="11"/>
      <c r="L935" s="11"/>
      <c r="M935" s="11"/>
    </row>
    <row r="936" spans="1:13" ht="43.2" x14ac:dyDescent="0.3">
      <c r="A936" s="9" t="s">
        <v>849</v>
      </c>
      <c r="B936" s="10" t="s">
        <v>20</v>
      </c>
      <c r="C936" s="10" t="s">
        <v>38</v>
      </c>
      <c r="D936" s="18" t="s">
        <v>850</v>
      </c>
      <c r="E936" s="11"/>
      <c r="F936" s="11"/>
      <c r="G936" s="11"/>
      <c r="H936" s="11"/>
      <c r="I936" s="11"/>
      <c r="J936" s="11"/>
      <c r="K936" s="14">
        <v>2</v>
      </c>
      <c r="L936" s="14">
        <v>1216.97</v>
      </c>
      <c r="M936" s="12">
        <f>ROUND(K936*L936,2)</f>
        <v>2433.94</v>
      </c>
    </row>
    <row r="937" spans="1:13" ht="140.4" x14ac:dyDescent="0.3">
      <c r="A937" s="11"/>
      <c r="B937" s="11"/>
      <c r="C937" s="11"/>
      <c r="D937" s="18" t="s">
        <v>851</v>
      </c>
      <c r="E937" s="11"/>
      <c r="F937" s="11"/>
      <c r="G937" s="11"/>
      <c r="H937" s="11"/>
      <c r="I937" s="11"/>
      <c r="J937" s="11"/>
      <c r="K937" s="11"/>
      <c r="L937" s="11"/>
      <c r="M937" s="11"/>
    </row>
    <row r="938" spans="1:13" ht="21.6" x14ac:dyDescent="0.3">
      <c r="A938" s="9" t="s">
        <v>852</v>
      </c>
      <c r="B938" s="10" t="s">
        <v>20</v>
      </c>
      <c r="C938" s="10" t="s">
        <v>91</v>
      </c>
      <c r="D938" s="18" t="s">
        <v>853</v>
      </c>
      <c r="E938" s="11"/>
      <c r="F938" s="11"/>
      <c r="G938" s="11"/>
      <c r="H938" s="11"/>
      <c r="I938" s="11"/>
      <c r="J938" s="11"/>
      <c r="K938" s="14">
        <v>5</v>
      </c>
      <c r="L938" s="14">
        <v>10.85</v>
      </c>
      <c r="M938" s="12">
        <f>ROUND(K938*L938,2)</f>
        <v>54.25</v>
      </c>
    </row>
    <row r="939" spans="1:13" ht="43.2" x14ac:dyDescent="0.3">
      <c r="A939" s="11"/>
      <c r="B939" s="11"/>
      <c r="C939" s="11"/>
      <c r="D939" s="18" t="s">
        <v>854</v>
      </c>
      <c r="E939" s="11"/>
      <c r="F939" s="11"/>
      <c r="G939" s="11"/>
      <c r="H939" s="11"/>
      <c r="I939" s="11"/>
      <c r="J939" s="11"/>
      <c r="K939" s="11"/>
      <c r="L939" s="11"/>
      <c r="M939" s="11"/>
    </row>
    <row r="940" spans="1:13" ht="43.2" x14ac:dyDescent="0.3">
      <c r="A940" s="9" t="s">
        <v>855</v>
      </c>
      <c r="B940" s="10" t="s">
        <v>20</v>
      </c>
      <c r="C940" s="10" t="s">
        <v>38</v>
      </c>
      <c r="D940" s="18" t="s">
        <v>856</v>
      </c>
      <c r="E940" s="11"/>
      <c r="F940" s="11"/>
      <c r="G940" s="11"/>
      <c r="H940" s="11"/>
      <c r="I940" s="11"/>
      <c r="J940" s="11"/>
      <c r="K940" s="14">
        <v>1</v>
      </c>
      <c r="L940" s="14">
        <v>286.12</v>
      </c>
      <c r="M940" s="12">
        <f>ROUND(K940*L940,2)</f>
        <v>286.12</v>
      </c>
    </row>
    <row r="941" spans="1:13" ht="97.2" x14ac:dyDescent="0.3">
      <c r="A941" s="11"/>
      <c r="B941" s="11"/>
      <c r="C941" s="11"/>
      <c r="D941" s="18" t="s">
        <v>857</v>
      </c>
      <c r="E941" s="11"/>
      <c r="F941" s="11"/>
      <c r="G941" s="11"/>
      <c r="H941" s="11"/>
      <c r="I941" s="11"/>
      <c r="J941" s="11"/>
      <c r="K941" s="11"/>
      <c r="L941" s="11"/>
      <c r="M941" s="11"/>
    </row>
    <row r="942" spans="1:13" ht="32.4" x14ac:dyDescent="0.3">
      <c r="A942" s="9" t="s">
        <v>858</v>
      </c>
      <c r="B942" s="10" t="s">
        <v>20</v>
      </c>
      <c r="C942" s="10" t="s">
        <v>38</v>
      </c>
      <c r="D942" s="18" t="s">
        <v>859</v>
      </c>
      <c r="E942" s="11"/>
      <c r="F942" s="11"/>
      <c r="G942" s="11"/>
      <c r="H942" s="11"/>
      <c r="I942" s="11"/>
      <c r="J942" s="11"/>
      <c r="K942" s="14">
        <v>1</v>
      </c>
      <c r="L942" s="14">
        <v>35.1</v>
      </c>
      <c r="M942" s="12">
        <f>ROUND(K942*L942,2)</f>
        <v>35.1</v>
      </c>
    </row>
    <row r="943" spans="1:13" ht="43.2" x14ac:dyDescent="0.3">
      <c r="A943" s="11"/>
      <c r="B943" s="11"/>
      <c r="C943" s="11"/>
      <c r="D943" s="18" t="s">
        <v>860</v>
      </c>
      <c r="E943" s="11"/>
      <c r="F943" s="11"/>
      <c r="G943" s="11"/>
      <c r="H943" s="11"/>
      <c r="I943" s="11"/>
      <c r="J943" s="11"/>
      <c r="K943" s="11"/>
      <c r="L943" s="11"/>
      <c r="M943" s="11"/>
    </row>
    <row r="944" spans="1:13" ht="43.2" x14ac:dyDescent="0.3">
      <c r="A944" s="9" t="s">
        <v>861</v>
      </c>
      <c r="B944" s="10" t="s">
        <v>20</v>
      </c>
      <c r="C944" s="10" t="s">
        <v>38</v>
      </c>
      <c r="D944" s="18" t="s">
        <v>862</v>
      </c>
      <c r="E944" s="11"/>
      <c r="F944" s="11"/>
      <c r="G944" s="11"/>
      <c r="H944" s="11"/>
      <c r="I944" s="11"/>
      <c r="J944" s="11"/>
      <c r="K944" s="14">
        <v>2</v>
      </c>
      <c r="L944" s="14">
        <v>26.78</v>
      </c>
      <c r="M944" s="12">
        <f>ROUND(K944*L944,2)</f>
        <v>53.56</v>
      </c>
    </row>
    <row r="945" spans="1:13" ht="54" x14ac:dyDescent="0.3">
      <c r="A945" s="11"/>
      <c r="B945" s="11"/>
      <c r="C945" s="11"/>
      <c r="D945" s="18" t="s">
        <v>863</v>
      </c>
      <c r="E945" s="11"/>
      <c r="F945" s="11"/>
      <c r="G945" s="11"/>
      <c r="H945" s="11"/>
      <c r="I945" s="11"/>
      <c r="J945" s="11"/>
      <c r="K945" s="11"/>
      <c r="L945" s="11"/>
      <c r="M945" s="11"/>
    </row>
    <row r="946" spans="1:13" x14ac:dyDescent="0.3">
      <c r="A946" s="11"/>
      <c r="B946" s="11"/>
      <c r="C946" s="11"/>
      <c r="D946" s="30"/>
      <c r="E946" s="11"/>
      <c r="F946" s="11"/>
      <c r="G946" s="11"/>
      <c r="H946" s="11"/>
      <c r="I946" s="11"/>
      <c r="J946" s="15" t="s">
        <v>864</v>
      </c>
      <c r="K946" s="14">
        <v>1</v>
      </c>
      <c r="L946" s="16">
        <f>M915+M917+M919+M921+M926+M928+M930+M932+M934+M936+M938+M940+M942+M944</f>
        <v>15427.9</v>
      </c>
      <c r="M946" s="16">
        <f>ROUND(K946*L946,2)</f>
        <v>15427.9</v>
      </c>
    </row>
    <row r="947" spans="1:13" ht="1.05" customHeight="1" x14ac:dyDescent="0.3">
      <c r="A947" s="17"/>
      <c r="B947" s="17"/>
      <c r="C947" s="17"/>
      <c r="D947" s="31"/>
      <c r="E947" s="17"/>
      <c r="F947" s="17"/>
      <c r="G947" s="17"/>
      <c r="H947" s="17"/>
      <c r="I947" s="17"/>
      <c r="J947" s="17"/>
      <c r="K947" s="17"/>
      <c r="L947" s="17"/>
      <c r="M947" s="17"/>
    </row>
    <row r="948" spans="1:13" x14ac:dyDescent="0.3">
      <c r="A948" s="20" t="s">
        <v>865</v>
      </c>
      <c r="B948" s="20" t="s">
        <v>16</v>
      </c>
      <c r="C948" s="20" t="s">
        <v>17</v>
      </c>
      <c r="D948" s="32" t="s">
        <v>866</v>
      </c>
      <c r="E948" s="21"/>
      <c r="F948" s="21"/>
      <c r="G948" s="21"/>
      <c r="H948" s="21"/>
      <c r="I948" s="21"/>
      <c r="J948" s="21"/>
      <c r="K948" s="22">
        <f>K987</f>
        <v>1</v>
      </c>
      <c r="L948" s="22">
        <f>L987</f>
        <v>3749.25</v>
      </c>
      <c r="M948" s="22">
        <f>M987</f>
        <v>3749.25</v>
      </c>
    </row>
    <row r="949" spans="1:13" x14ac:dyDescent="0.3">
      <c r="A949" s="25" t="s">
        <v>867</v>
      </c>
      <c r="B949" s="25" t="s">
        <v>16</v>
      </c>
      <c r="C949" s="25" t="s">
        <v>17</v>
      </c>
      <c r="D949" s="33" t="s">
        <v>868</v>
      </c>
      <c r="E949" s="26"/>
      <c r="F949" s="26"/>
      <c r="G949" s="26"/>
      <c r="H949" s="26"/>
      <c r="I949" s="26"/>
      <c r="J949" s="26"/>
      <c r="K949" s="27">
        <f>K956</f>
        <v>1</v>
      </c>
      <c r="L949" s="27">
        <f>L956</f>
        <v>1944.02</v>
      </c>
      <c r="M949" s="27">
        <f>M956</f>
        <v>1944.02</v>
      </c>
    </row>
    <row r="950" spans="1:13" ht="32.4" x14ac:dyDescent="0.3">
      <c r="A950" s="9" t="s">
        <v>869</v>
      </c>
      <c r="B950" s="10" t="s">
        <v>20</v>
      </c>
      <c r="C950" s="10" t="s">
        <v>38</v>
      </c>
      <c r="D950" s="18" t="s">
        <v>870</v>
      </c>
      <c r="E950" s="11"/>
      <c r="F950" s="11"/>
      <c r="G950" s="11"/>
      <c r="H950" s="11"/>
      <c r="I950" s="11"/>
      <c r="J950" s="11"/>
      <c r="K950" s="14">
        <v>1</v>
      </c>
      <c r="L950" s="14">
        <v>722.31</v>
      </c>
      <c r="M950" s="12">
        <f>ROUND(K950*L950,2)</f>
        <v>722.31</v>
      </c>
    </row>
    <row r="951" spans="1:13" ht="64.8" x14ac:dyDescent="0.3">
      <c r="A951" s="11"/>
      <c r="B951" s="11"/>
      <c r="C951" s="11"/>
      <c r="D951" s="18" t="s">
        <v>871</v>
      </c>
      <c r="E951" s="11"/>
      <c r="F951" s="11"/>
      <c r="G951" s="11"/>
      <c r="H951" s="11"/>
      <c r="I951" s="11"/>
      <c r="J951" s="11"/>
      <c r="K951" s="11"/>
      <c r="L951" s="11"/>
      <c r="M951" s="11"/>
    </row>
    <row r="952" spans="1:13" ht="43.2" x14ac:dyDescent="0.3">
      <c r="A952" s="9" t="s">
        <v>872</v>
      </c>
      <c r="B952" s="10" t="s">
        <v>20</v>
      </c>
      <c r="C952" s="10" t="s">
        <v>38</v>
      </c>
      <c r="D952" s="18" t="s">
        <v>873</v>
      </c>
      <c r="E952" s="11"/>
      <c r="F952" s="11"/>
      <c r="G952" s="11"/>
      <c r="H952" s="11"/>
      <c r="I952" s="11"/>
      <c r="J952" s="11"/>
      <c r="K952" s="14">
        <v>2</v>
      </c>
      <c r="L952" s="14">
        <v>137.88999999999999</v>
      </c>
      <c r="M952" s="12">
        <f>ROUND(K952*L952,2)</f>
        <v>275.77999999999997</v>
      </c>
    </row>
    <row r="953" spans="1:13" ht="97.2" x14ac:dyDescent="0.3">
      <c r="A953" s="11"/>
      <c r="B953" s="11"/>
      <c r="C953" s="11"/>
      <c r="D953" s="18" t="s">
        <v>874</v>
      </c>
      <c r="E953" s="11"/>
      <c r="F953" s="11"/>
      <c r="G953" s="11"/>
      <c r="H953" s="11"/>
      <c r="I953" s="11"/>
      <c r="J953" s="11"/>
      <c r="K953" s="11"/>
      <c r="L953" s="11"/>
      <c r="M953" s="11"/>
    </row>
    <row r="954" spans="1:13" ht="21.6" x14ac:dyDescent="0.3">
      <c r="A954" s="9" t="s">
        <v>875</v>
      </c>
      <c r="B954" s="10" t="s">
        <v>20</v>
      </c>
      <c r="C954" s="10" t="s">
        <v>38</v>
      </c>
      <c r="D954" s="18" t="s">
        <v>876</v>
      </c>
      <c r="E954" s="11"/>
      <c r="F954" s="11"/>
      <c r="G954" s="11"/>
      <c r="H954" s="11"/>
      <c r="I954" s="11"/>
      <c r="J954" s="11"/>
      <c r="K954" s="14">
        <v>1</v>
      </c>
      <c r="L954" s="14">
        <v>945.93</v>
      </c>
      <c r="M954" s="12">
        <f>ROUND(K954*L954,2)</f>
        <v>945.93</v>
      </c>
    </row>
    <row r="955" spans="1:13" ht="97.2" x14ac:dyDescent="0.3">
      <c r="A955" s="11"/>
      <c r="B955" s="11"/>
      <c r="C955" s="11"/>
      <c r="D955" s="18" t="s">
        <v>877</v>
      </c>
      <c r="E955" s="11"/>
      <c r="F955" s="11"/>
      <c r="G955" s="11"/>
      <c r="H955" s="11"/>
      <c r="I955" s="11"/>
      <c r="J955" s="11"/>
      <c r="K955" s="11"/>
      <c r="L955" s="11"/>
      <c r="M955" s="11"/>
    </row>
    <row r="956" spans="1:13" x14ac:dyDescent="0.3">
      <c r="A956" s="11"/>
      <c r="B956" s="11"/>
      <c r="C956" s="11"/>
      <c r="D956" s="30"/>
      <c r="E956" s="11"/>
      <c r="F956" s="11"/>
      <c r="G956" s="11"/>
      <c r="H956" s="11"/>
      <c r="I956" s="11"/>
      <c r="J956" s="15" t="s">
        <v>878</v>
      </c>
      <c r="K956" s="14">
        <v>1</v>
      </c>
      <c r="L956" s="16">
        <f>M950+M952+M954</f>
        <v>1944.02</v>
      </c>
      <c r="M956" s="16">
        <f>ROUND(K956*L956,2)</f>
        <v>1944.02</v>
      </c>
    </row>
    <row r="957" spans="1:13" ht="1.05" customHeight="1" x14ac:dyDescent="0.3">
      <c r="A957" s="17"/>
      <c r="B957" s="17"/>
      <c r="C957" s="17"/>
      <c r="D957" s="31"/>
      <c r="E957" s="17"/>
      <c r="F957" s="17"/>
      <c r="G957" s="17"/>
      <c r="H957" s="17"/>
      <c r="I957" s="17"/>
      <c r="J957" s="17"/>
      <c r="K957" s="17"/>
      <c r="L957" s="17"/>
      <c r="M957" s="17"/>
    </row>
    <row r="958" spans="1:13" x14ac:dyDescent="0.3">
      <c r="A958" s="25" t="s">
        <v>879</v>
      </c>
      <c r="B958" s="25" t="s">
        <v>16</v>
      </c>
      <c r="C958" s="25" t="s">
        <v>17</v>
      </c>
      <c r="D958" s="33" t="s">
        <v>880</v>
      </c>
      <c r="E958" s="26"/>
      <c r="F958" s="26"/>
      <c r="G958" s="26"/>
      <c r="H958" s="26"/>
      <c r="I958" s="26"/>
      <c r="J958" s="26"/>
      <c r="K958" s="27">
        <f>K985</f>
        <v>1</v>
      </c>
      <c r="L958" s="27">
        <f>L985</f>
        <v>1805.23</v>
      </c>
      <c r="M958" s="27">
        <f>M985</f>
        <v>1805.23</v>
      </c>
    </row>
    <row r="959" spans="1:13" ht="21.6" x14ac:dyDescent="0.3">
      <c r="A959" s="9" t="s">
        <v>881</v>
      </c>
      <c r="B959" s="10" t="s">
        <v>20</v>
      </c>
      <c r="C959" s="10" t="s">
        <v>38</v>
      </c>
      <c r="D959" s="18" t="s">
        <v>882</v>
      </c>
      <c r="E959" s="11"/>
      <c r="F959" s="11"/>
      <c r="G959" s="11"/>
      <c r="H959" s="11"/>
      <c r="I959" s="11"/>
      <c r="J959" s="11"/>
      <c r="K959" s="14">
        <v>1</v>
      </c>
      <c r="L959" s="14">
        <v>27.09</v>
      </c>
      <c r="M959" s="12">
        <f>ROUND(K959*L959,2)</f>
        <v>27.09</v>
      </c>
    </row>
    <row r="960" spans="1:13" ht="21.6" x14ac:dyDescent="0.3">
      <c r="A960" s="11"/>
      <c r="B960" s="11"/>
      <c r="C960" s="11"/>
      <c r="D960" s="18" t="s">
        <v>883</v>
      </c>
      <c r="E960" s="11"/>
      <c r="F960" s="11"/>
      <c r="G960" s="11"/>
      <c r="H960" s="11"/>
      <c r="I960" s="11"/>
      <c r="J960" s="11"/>
      <c r="K960" s="11"/>
      <c r="L960" s="11"/>
      <c r="M960" s="11"/>
    </row>
    <row r="961" spans="1:13" ht="32.4" x14ac:dyDescent="0.3">
      <c r="A961" s="9" t="s">
        <v>884</v>
      </c>
      <c r="B961" s="10" t="s">
        <v>20</v>
      </c>
      <c r="C961" s="10" t="s">
        <v>91</v>
      </c>
      <c r="D961" s="18" t="s">
        <v>885</v>
      </c>
      <c r="E961" s="11"/>
      <c r="F961" s="11"/>
      <c r="G961" s="11"/>
      <c r="H961" s="11"/>
      <c r="I961" s="11"/>
      <c r="J961" s="11"/>
      <c r="K961" s="14">
        <v>80</v>
      </c>
      <c r="L961" s="14">
        <v>1.76</v>
      </c>
      <c r="M961" s="12">
        <f>ROUND(K961*L961,2)</f>
        <v>140.80000000000001</v>
      </c>
    </row>
    <row r="962" spans="1:13" ht="108" x14ac:dyDescent="0.3">
      <c r="A962" s="11"/>
      <c r="B962" s="11"/>
      <c r="C962" s="11"/>
      <c r="D962" s="18" t="s">
        <v>886</v>
      </c>
      <c r="E962" s="11"/>
      <c r="F962" s="11"/>
      <c r="G962" s="11"/>
      <c r="H962" s="11"/>
      <c r="I962" s="11"/>
      <c r="J962" s="11"/>
      <c r="K962" s="11"/>
      <c r="L962" s="11"/>
      <c r="M962" s="11"/>
    </row>
    <row r="963" spans="1:13" ht="32.4" x14ac:dyDescent="0.3">
      <c r="A963" s="9" t="s">
        <v>887</v>
      </c>
      <c r="B963" s="10" t="s">
        <v>20</v>
      </c>
      <c r="C963" s="10" t="s">
        <v>38</v>
      </c>
      <c r="D963" s="18" t="s">
        <v>888</v>
      </c>
      <c r="E963" s="11"/>
      <c r="F963" s="11"/>
      <c r="G963" s="11"/>
      <c r="H963" s="11"/>
      <c r="I963" s="11"/>
      <c r="J963" s="11"/>
      <c r="K963" s="14">
        <v>1</v>
      </c>
      <c r="L963" s="14">
        <v>314.35000000000002</v>
      </c>
      <c r="M963" s="12">
        <f>ROUND(K963*L963,2)</f>
        <v>314.35000000000002</v>
      </c>
    </row>
    <row r="964" spans="1:13" ht="97.2" x14ac:dyDescent="0.3">
      <c r="A964" s="11"/>
      <c r="B964" s="11"/>
      <c r="C964" s="11"/>
      <c r="D964" s="18" t="s">
        <v>889</v>
      </c>
      <c r="E964" s="11"/>
      <c r="F964" s="11"/>
      <c r="G964" s="11"/>
      <c r="H964" s="11"/>
      <c r="I964" s="11"/>
      <c r="J964" s="11"/>
      <c r="K964" s="11"/>
      <c r="L964" s="11"/>
      <c r="M964" s="11"/>
    </row>
    <row r="965" spans="1:13" ht="32.4" x14ac:dyDescent="0.3">
      <c r="A965" s="9" t="s">
        <v>890</v>
      </c>
      <c r="B965" s="10" t="s">
        <v>20</v>
      </c>
      <c r="C965" s="10" t="s">
        <v>38</v>
      </c>
      <c r="D965" s="18" t="s">
        <v>891</v>
      </c>
      <c r="E965" s="11"/>
      <c r="F965" s="11"/>
      <c r="G965" s="11"/>
      <c r="H965" s="11"/>
      <c r="I965" s="11"/>
      <c r="J965" s="11"/>
      <c r="K965" s="14">
        <v>1</v>
      </c>
      <c r="L965" s="14">
        <v>28.72</v>
      </c>
      <c r="M965" s="12">
        <f>ROUND(K965*L965,2)</f>
        <v>28.72</v>
      </c>
    </row>
    <row r="966" spans="1:13" ht="75.599999999999994" x14ac:dyDescent="0.3">
      <c r="A966" s="11"/>
      <c r="B966" s="11"/>
      <c r="C966" s="11"/>
      <c r="D966" s="18" t="s">
        <v>892</v>
      </c>
      <c r="E966" s="11"/>
      <c r="F966" s="11"/>
      <c r="G966" s="11"/>
      <c r="H966" s="11"/>
      <c r="I966" s="11"/>
      <c r="J966" s="11"/>
      <c r="K966" s="11"/>
      <c r="L966" s="11"/>
      <c r="M966" s="11"/>
    </row>
    <row r="967" spans="1:13" ht="32.4" x14ac:dyDescent="0.3">
      <c r="A967" s="9" t="s">
        <v>893</v>
      </c>
      <c r="B967" s="10" t="s">
        <v>20</v>
      </c>
      <c r="C967" s="10" t="s">
        <v>38</v>
      </c>
      <c r="D967" s="18" t="s">
        <v>894</v>
      </c>
      <c r="E967" s="11"/>
      <c r="F967" s="11"/>
      <c r="G967" s="11"/>
      <c r="H967" s="11"/>
      <c r="I967" s="11"/>
      <c r="J967" s="11"/>
      <c r="K967" s="12">
        <f>K970</f>
        <v>1</v>
      </c>
      <c r="L967" s="12">
        <f>L970</f>
        <v>250</v>
      </c>
      <c r="M967" s="12">
        <f>M970</f>
        <v>250</v>
      </c>
    </row>
    <row r="968" spans="1:13" ht="140.4" x14ac:dyDescent="0.3">
      <c r="A968" s="11"/>
      <c r="B968" s="11"/>
      <c r="C968" s="11"/>
      <c r="D968" s="18" t="s">
        <v>895</v>
      </c>
      <c r="E968" s="11"/>
      <c r="F968" s="11"/>
      <c r="G968" s="11"/>
      <c r="H968" s="11"/>
      <c r="I968" s="11"/>
      <c r="J968" s="11"/>
      <c r="K968" s="11"/>
      <c r="L968" s="11"/>
      <c r="M968" s="11"/>
    </row>
    <row r="969" spans="1:13" x14ac:dyDescent="0.3">
      <c r="A969" s="11"/>
      <c r="B969" s="11"/>
      <c r="C969" s="11"/>
      <c r="D969" s="30"/>
      <c r="E969" s="10" t="s">
        <v>896</v>
      </c>
      <c r="F969" s="13">
        <v>1</v>
      </c>
      <c r="G969" s="23">
        <v>0</v>
      </c>
      <c r="H969" s="23">
        <v>0</v>
      </c>
      <c r="I969" s="23">
        <v>0</v>
      </c>
      <c r="J969" s="24">
        <f>OR(F969&lt;&gt;0,G969&lt;&gt;0,H969&lt;&gt;0,I969&lt;&gt;0)*(F969 + (F969 = 0))*(G969 + (G969 = 0))*(H969 + (H969 = 0))*(I969 + (I969 = 0))</f>
        <v>1</v>
      </c>
      <c r="K969" s="11"/>
      <c r="L969" s="11"/>
      <c r="M969" s="11"/>
    </row>
    <row r="970" spans="1:13" x14ac:dyDescent="0.3">
      <c r="A970" s="11"/>
      <c r="B970" s="11"/>
      <c r="C970" s="11"/>
      <c r="D970" s="30"/>
      <c r="E970" s="11"/>
      <c r="F970" s="11"/>
      <c r="G970" s="11"/>
      <c r="H970" s="11"/>
      <c r="I970" s="11"/>
      <c r="J970" s="15" t="s">
        <v>897</v>
      </c>
      <c r="K970" s="16">
        <f>J969*1</f>
        <v>1</v>
      </c>
      <c r="L970" s="14">
        <v>250</v>
      </c>
      <c r="M970" s="16">
        <f>ROUND(K970*L970,2)</f>
        <v>250</v>
      </c>
    </row>
    <row r="971" spans="1:13" ht="1.05" customHeight="1" x14ac:dyDescent="0.3">
      <c r="A971" s="17"/>
      <c r="B971" s="17"/>
      <c r="C971" s="17"/>
      <c r="D971" s="31"/>
      <c r="E971" s="17"/>
      <c r="F971" s="17"/>
      <c r="G971" s="17"/>
      <c r="H971" s="17"/>
      <c r="I971" s="17"/>
      <c r="J971" s="17"/>
      <c r="K971" s="17"/>
      <c r="L971" s="17"/>
      <c r="M971" s="17"/>
    </row>
    <row r="972" spans="1:13" ht="21.6" x14ac:dyDescent="0.3">
      <c r="A972" s="9" t="s">
        <v>898</v>
      </c>
      <c r="B972" s="10" t="s">
        <v>20</v>
      </c>
      <c r="C972" s="10" t="s">
        <v>38</v>
      </c>
      <c r="D972" s="18" t="s">
        <v>899</v>
      </c>
      <c r="E972" s="11"/>
      <c r="F972" s="11"/>
      <c r="G972" s="11"/>
      <c r="H972" s="11"/>
      <c r="I972" s="11"/>
      <c r="J972" s="11"/>
      <c r="K972" s="14">
        <v>12</v>
      </c>
      <c r="L972" s="14">
        <v>8.4700000000000006</v>
      </c>
      <c r="M972" s="12">
        <f>ROUND(K972*L972,2)</f>
        <v>101.64</v>
      </c>
    </row>
    <row r="973" spans="1:13" ht="64.8" x14ac:dyDescent="0.3">
      <c r="A973" s="11"/>
      <c r="B973" s="11"/>
      <c r="C973" s="11"/>
      <c r="D973" s="18" t="s">
        <v>900</v>
      </c>
      <c r="E973" s="11"/>
      <c r="F973" s="11"/>
      <c r="G973" s="11"/>
      <c r="H973" s="11"/>
      <c r="I973" s="11"/>
      <c r="J973" s="11"/>
      <c r="K973" s="11"/>
      <c r="L973" s="11"/>
      <c r="M973" s="11"/>
    </row>
    <row r="974" spans="1:13" ht="32.4" x14ac:dyDescent="0.3">
      <c r="A974" s="9" t="s">
        <v>901</v>
      </c>
      <c r="B974" s="10" t="s">
        <v>20</v>
      </c>
      <c r="C974" s="10" t="s">
        <v>38</v>
      </c>
      <c r="D974" s="18" t="s">
        <v>902</v>
      </c>
      <c r="E974" s="11"/>
      <c r="F974" s="11"/>
      <c r="G974" s="11"/>
      <c r="H974" s="11"/>
      <c r="I974" s="11"/>
      <c r="J974" s="11"/>
      <c r="K974" s="14">
        <v>10</v>
      </c>
      <c r="L974" s="14">
        <v>19.04</v>
      </c>
      <c r="M974" s="12">
        <f>ROUND(K974*L974,2)</f>
        <v>190.4</v>
      </c>
    </row>
    <row r="975" spans="1:13" ht="86.4" x14ac:dyDescent="0.3">
      <c r="A975" s="11"/>
      <c r="B975" s="11"/>
      <c r="C975" s="11"/>
      <c r="D975" s="18" t="s">
        <v>903</v>
      </c>
      <c r="E975" s="11"/>
      <c r="F975" s="11"/>
      <c r="G975" s="11"/>
      <c r="H975" s="11"/>
      <c r="I975" s="11"/>
      <c r="J975" s="11"/>
      <c r="K975" s="11"/>
      <c r="L975" s="11"/>
      <c r="M975" s="11"/>
    </row>
    <row r="976" spans="1:13" ht="32.4" x14ac:dyDescent="0.3">
      <c r="A976" s="9" t="s">
        <v>904</v>
      </c>
      <c r="B976" s="10" t="s">
        <v>20</v>
      </c>
      <c r="C976" s="10" t="s">
        <v>38</v>
      </c>
      <c r="D976" s="18" t="s">
        <v>905</v>
      </c>
      <c r="E976" s="11"/>
      <c r="F976" s="11"/>
      <c r="G976" s="11"/>
      <c r="H976" s="11"/>
      <c r="I976" s="11"/>
      <c r="J976" s="11"/>
      <c r="K976" s="12">
        <f>K979</f>
        <v>1</v>
      </c>
      <c r="L976" s="12">
        <f>L979</f>
        <v>61.32</v>
      </c>
      <c r="M976" s="12">
        <f>M979</f>
        <v>61.32</v>
      </c>
    </row>
    <row r="977" spans="1:13" ht="86.4" x14ac:dyDescent="0.3">
      <c r="A977" s="11"/>
      <c r="B977" s="11"/>
      <c r="C977" s="11"/>
      <c r="D977" s="18" t="s">
        <v>906</v>
      </c>
      <c r="E977" s="11"/>
      <c r="F977" s="11"/>
      <c r="G977" s="11"/>
      <c r="H977" s="11"/>
      <c r="I977" s="11"/>
      <c r="J977" s="11"/>
      <c r="K977" s="11"/>
      <c r="L977" s="11"/>
      <c r="M977" s="11"/>
    </row>
    <row r="978" spans="1:13" x14ac:dyDescent="0.3">
      <c r="A978" s="11"/>
      <c r="B978" s="11"/>
      <c r="C978" s="11"/>
      <c r="D978" s="30"/>
      <c r="E978" s="10" t="s">
        <v>907</v>
      </c>
      <c r="F978" s="13">
        <v>1</v>
      </c>
      <c r="G978" s="23">
        <v>0</v>
      </c>
      <c r="H978" s="23">
        <v>0</v>
      </c>
      <c r="I978" s="23">
        <v>0</v>
      </c>
      <c r="J978" s="24">
        <f>OR(F978&lt;&gt;0,G978&lt;&gt;0,H978&lt;&gt;0,I978&lt;&gt;0)*(F978 + (F978 = 0))*(G978 + (G978 = 0))*(H978 + (H978 = 0))*(I978 + (I978 = 0))</f>
        <v>1</v>
      </c>
      <c r="K978" s="11"/>
      <c r="L978" s="11"/>
      <c r="M978" s="11"/>
    </row>
    <row r="979" spans="1:13" x14ac:dyDescent="0.3">
      <c r="A979" s="11"/>
      <c r="B979" s="11"/>
      <c r="C979" s="11"/>
      <c r="D979" s="30"/>
      <c r="E979" s="11"/>
      <c r="F979" s="11"/>
      <c r="G979" s="11"/>
      <c r="H979" s="11"/>
      <c r="I979" s="11"/>
      <c r="J979" s="15" t="s">
        <v>908</v>
      </c>
      <c r="K979" s="16">
        <f>J978*1</f>
        <v>1</v>
      </c>
      <c r="L979" s="14">
        <v>61.32</v>
      </c>
      <c r="M979" s="16">
        <f>ROUND(K979*L979,2)</f>
        <v>61.32</v>
      </c>
    </row>
    <row r="980" spans="1:13" ht="1.05" customHeight="1" x14ac:dyDescent="0.3">
      <c r="A980" s="17"/>
      <c r="B980" s="17"/>
      <c r="C980" s="17"/>
      <c r="D980" s="31"/>
      <c r="E980" s="17"/>
      <c r="F980" s="17"/>
      <c r="G980" s="17"/>
      <c r="H980" s="17"/>
      <c r="I980" s="17"/>
      <c r="J980" s="17"/>
      <c r="K980" s="17"/>
      <c r="L980" s="17"/>
      <c r="M980" s="17"/>
    </row>
    <row r="981" spans="1:13" ht="32.4" x14ac:dyDescent="0.3">
      <c r="A981" s="9" t="s">
        <v>909</v>
      </c>
      <c r="B981" s="10" t="s">
        <v>20</v>
      </c>
      <c r="C981" s="10" t="s">
        <v>38</v>
      </c>
      <c r="D981" s="18" t="s">
        <v>910</v>
      </c>
      <c r="E981" s="11"/>
      <c r="F981" s="11"/>
      <c r="G981" s="11"/>
      <c r="H981" s="11"/>
      <c r="I981" s="11"/>
      <c r="J981" s="11"/>
      <c r="K981" s="14">
        <v>1</v>
      </c>
      <c r="L981" s="14">
        <v>427.7</v>
      </c>
      <c r="M981" s="12">
        <f>ROUND(K981*L981,2)</f>
        <v>427.7</v>
      </c>
    </row>
    <row r="982" spans="1:13" ht="75.599999999999994" x14ac:dyDescent="0.3">
      <c r="A982" s="11"/>
      <c r="B982" s="11"/>
      <c r="C982" s="11"/>
      <c r="D982" s="18" t="s">
        <v>911</v>
      </c>
      <c r="E982" s="11"/>
      <c r="F982" s="11"/>
      <c r="G982" s="11"/>
      <c r="H982" s="11"/>
      <c r="I982" s="11"/>
      <c r="J982" s="11"/>
      <c r="K982" s="11"/>
      <c r="L982" s="11"/>
      <c r="M982" s="11"/>
    </row>
    <row r="983" spans="1:13" ht="21.6" x14ac:dyDescent="0.3">
      <c r="A983" s="9" t="s">
        <v>912</v>
      </c>
      <c r="B983" s="10" t="s">
        <v>20</v>
      </c>
      <c r="C983" s="10" t="s">
        <v>38</v>
      </c>
      <c r="D983" s="18" t="s">
        <v>913</v>
      </c>
      <c r="E983" s="11"/>
      <c r="F983" s="11"/>
      <c r="G983" s="11"/>
      <c r="H983" s="11"/>
      <c r="I983" s="11"/>
      <c r="J983" s="11"/>
      <c r="K983" s="14">
        <v>1</v>
      </c>
      <c r="L983" s="14">
        <v>263.20999999999998</v>
      </c>
      <c r="M983" s="12">
        <f>ROUND(K983*L983,2)</f>
        <v>263.20999999999998</v>
      </c>
    </row>
    <row r="984" spans="1:13" ht="21.6" x14ac:dyDescent="0.3">
      <c r="A984" s="11"/>
      <c r="B984" s="11"/>
      <c r="C984" s="11"/>
      <c r="D984" s="18" t="s">
        <v>914</v>
      </c>
      <c r="E984" s="11"/>
      <c r="F984" s="11"/>
      <c r="G984" s="11"/>
      <c r="H984" s="11"/>
      <c r="I984" s="11"/>
      <c r="J984" s="11"/>
      <c r="K984" s="11"/>
      <c r="L984" s="11"/>
      <c r="M984" s="11"/>
    </row>
    <row r="985" spans="1:13" x14ac:dyDescent="0.3">
      <c r="A985" s="11"/>
      <c r="B985" s="11"/>
      <c r="C985" s="11"/>
      <c r="D985" s="30"/>
      <c r="E985" s="11"/>
      <c r="F985" s="11"/>
      <c r="G985" s="11"/>
      <c r="H985" s="11"/>
      <c r="I985" s="11"/>
      <c r="J985" s="15" t="s">
        <v>915</v>
      </c>
      <c r="K985" s="14">
        <v>1</v>
      </c>
      <c r="L985" s="16">
        <f>M959+M961+M963+M965+M967+M972+M974+M976+M981+M983</f>
        <v>1805.23</v>
      </c>
      <c r="M985" s="16">
        <f>ROUND(K985*L985,2)</f>
        <v>1805.23</v>
      </c>
    </row>
    <row r="986" spans="1:13" ht="1.05" customHeight="1" x14ac:dyDescent="0.3">
      <c r="A986" s="17"/>
      <c r="B986" s="17"/>
      <c r="C986" s="17"/>
      <c r="D986" s="31"/>
      <c r="E986" s="17"/>
      <c r="F986" s="17"/>
      <c r="G986" s="17"/>
      <c r="H986" s="17"/>
      <c r="I986" s="17"/>
      <c r="J986" s="17"/>
      <c r="K986" s="17"/>
      <c r="L986" s="17"/>
      <c r="M986" s="17"/>
    </row>
    <row r="987" spans="1:13" x14ac:dyDescent="0.3">
      <c r="A987" s="11"/>
      <c r="B987" s="11"/>
      <c r="C987" s="11"/>
      <c r="D987" s="30"/>
      <c r="E987" s="11"/>
      <c r="F987" s="11"/>
      <c r="G987" s="11"/>
      <c r="H987" s="11"/>
      <c r="I987" s="11"/>
      <c r="J987" s="15" t="s">
        <v>916</v>
      </c>
      <c r="K987" s="14">
        <v>1</v>
      </c>
      <c r="L987" s="16">
        <f>M949+M958</f>
        <v>3749.25</v>
      </c>
      <c r="M987" s="16">
        <f>ROUND(K987*L987,2)</f>
        <v>3749.25</v>
      </c>
    </row>
    <row r="988" spans="1:13" ht="1.05" customHeight="1" x14ac:dyDescent="0.3">
      <c r="A988" s="17"/>
      <c r="B988" s="17"/>
      <c r="C988" s="17"/>
      <c r="D988" s="31"/>
      <c r="E988" s="17"/>
      <c r="F988" s="17"/>
      <c r="G988" s="17"/>
      <c r="H988" s="17"/>
      <c r="I988" s="17"/>
      <c r="J988" s="17"/>
      <c r="K988" s="17"/>
      <c r="L988" s="17"/>
      <c r="M988" s="17"/>
    </row>
    <row r="989" spans="1:13" x14ac:dyDescent="0.3">
      <c r="A989" s="20" t="s">
        <v>917</v>
      </c>
      <c r="B989" s="20" t="s">
        <v>16</v>
      </c>
      <c r="C989" s="20" t="s">
        <v>17</v>
      </c>
      <c r="D989" s="32" t="s">
        <v>918</v>
      </c>
      <c r="E989" s="21"/>
      <c r="F989" s="21"/>
      <c r="G989" s="21"/>
      <c r="H989" s="21"/>
      <c r="I989" s="21"/>
      <c r="J989" s="21"/>
      <c r="K989" s="22">
        <f>K998</f>
        <v>1</v>
      </c>
      <c r="L989" s="22">
        <f>L998</f>
        <v>448.86</v>
      </c>
      <c r="M989" s="22">
        <f>M998</f>
        <v>448.86</v>
      </c>
    </row>
    <row r="990" spans="1:13" ht="32.4" x14ac:dyDescent="0.3">
      <c r="A990" s="9" t="s">
        <v>919</v>
      </c>
      <c r="B990" s="10" t="s">
        <v>20</v>
      </c>
      <c r="C990" s="10" t="s">
        <v>38</v>
      </c>
      <c r="D990" s="18" t="s">
        <v>920</v>
      </c>
      <c r="E990" s="11"/>
      <c r="F990" s="11"/>
      <c r="G990" s="11"/>
      <c r="H990" s="11"/>
      <c r="I990" s="11"/>
      <c r="J990" s="11"/>
      <c r="K990" s="14">
        <v>4</v>
      </c>
      <c r="L990" s="14">
        <v>13.88</v>
      </c>
      <c r="M990" s="12">
        <f>ROUND(K990*L990,2)</f>
        <v>55.52</v>
      </c>
    </row>
    <row r="991" spans="1:13" ht="97.2" x14ac:dyDescent="0.3">
      <c r="A991" s="11"/>
      <c r="B991" s="11"/>
      <c r="C991" s="11"/>
      <c r="D991" s="18" t="s">
        <v>921</v>
      </c>
      <c r="E991" s="11"/>
      <c r="F991" s="11"/>
      <c r="G991" s="11"/>
      <c r="H991" s="11"/>
      <c r="I991" s="11"/>
      <c r="J991" s="11"/>
      <c r="K991" s="11"/>
      <c r="L991" s="11"/>
      <c r="M991" s="11"/>
    </row>
    <row r="992" spans="1:13" ht="32.4" x14ac:dyDescent="0.3">
      <c r="A992" s="9" t="s">
        <v>922</v>
      </c>
      <c r="B992" s="10" t="s">
        <v>20</v>
      </c>
      <c r="C992" s="10" t="s">
        <v>38</v>
      </c>
      <c r="D992" s="18" t="s">
        <v>923</v>
      </c>
      <c r="E992" s="11"/>
      <c r="F992" s="11"/>
      <c r="G992" s="11"/>
      <c r="H992" s="11"/>
      <c r="I992" s="11"/>
      <c r="J992" s="11"/>
      <c r="K992" s="14">
        <v>4</v>
      </c>
      <c r="L992" s="14">
        <v>13.88</v>
      </c>
      <c r="M992" s="12">
        <f>ROUND(K992*L992,2)</f>
        <v>55.52</v>
      </c>
    </row>
    <row r="993" spans="1:13" ht="97.2" x14ac:dyDescent="0.3">
      <c r="A993" s="11"/>
      <c r="B993" s="11"/>
      <c r="C993" s="11"/>
      <c r="D993" s="18" t="s">
        <v>924</v>
      </c>
      <c r="E993" s="11"/>
      <c r="F993" s="11"/>
      <c r="G993" s="11"/>
      <c r="H993" s="11"/>
      <c r="I993" s="11"/>
      <c r="J993" s="11"/>
      <c r="K993" s="11"/>
      <c r="L993" s="11"/>
      <c r="M993" s="11"/>
    </row>
    <row r="994" spans="1:13" ht="32.4" x14ac:dyDescent="0.3">
      <c r="A994" s="9" t="s">
        <v>925</v>
      </c>
      <c r="B994" s="10" t="s">
        <v>20</v>
      </c>
      <c r="C994" s="10" t="s">
        <v>38</v>
      </c>
      <c r="D994" s="18" t="s">
        <v>926</v>
      </c>
      <c r="E994" s="11"/>
      <c r="F994" s="11"/>
      <c r="G994" s="11"/>
      <c r="H994" s="11"/>
      <c r="I994" s="11"/>
      <c r="J994" s="11"/>
      <c r="K994" s="14">
        <v>2</v>
      </c>
      <c r="L994" s="14">
        <v>100.38</v>
      </c>
      <c r="M994" s="12">
        <f>ROUND(K994*L994,2)</f>
        <v>200.76</v>
      </c>
    </row>
    <row r="995" spans="1:13" ht="75.599999999999994" x14ac:dyDescent="0.3">
      <c r="A995" s="11"/>
      <c r="B995" s="11"/>
      <c r="C995" s="11"/>
      <c r="D995" s="18" t="s">
        <v>927</v>
      </c>
      <c r="E995" s="11"/>
      <c r="F995" s="11"/>
      <c r="G995" s="11"/>
      <c r="H995" s="11"/>
      <c r="I995" s="11"/>
      <c r="J995" s="11"/>
      <c r="K995" s="11"/>
      <c r="L995" s="11"/>
      <c r="M995" s="11"/>
    </row>
    <row r="996" spans="1:13" ht="21.6" x14ac:dyDescent="0.3">
      <c r="A996" s="9" t="s">
        <v>928</v>
      </c>
      <c r="B996" s="10" t="s">
        <v>20</v>
      </c>
      <c r="C996" s="10" t="s">
        <v>38</v>
      </c>
      <c r="D996" s="18" t="s">
        <v>929</v>
      </c>
      <c r="E996" s="11"/>
      <c r="F996" s="11"/>
      <c r="G996" s="11"/>
      <c r="H996" s="11"/>
      <c r="I996" s="11"/>
      <c r="J996" s="11"/>
      <c r="K996" s="14">
        <v>1</v>
      </c>
      <c r="L996" s="14">
        <v>137.06</v>
      </c>
      <c r="M996" s="12">
        <f>ROUND(K996*L996,2)</f>
        <v>137.06</v>
      </c>
    </row>
    <row r="997" spans="1:13" ht="75.599999999999994" x14ac:dyDescent="0.3">
      <c r="A997" s="11"/>
      <c r="B997" s="11"/>
      <c r="C997" s="11"/>
      <c r="D997" s="18" t="s">
        <v>930</v>
      </c>
      <c r="E997" s="11"/>
      <c r="F997" s="11"/>
      <c r="G997" s="11"/>
      <c r="H997" s="11"/>
      <c r="I997" s="11"/>
      <c r="J997" s="11"/>
      <c r="K997" s="11"/>
      <c r="L997" s="11"/>
      <c r="M997" s="11"/>
    </row>
    <row r="998" spans="1:13" x14ac:dyDescent="0.3">
      <c r="A998" s="11"/>
      <c r="B998" s="11"/>
      <c r="C998" s="11"/>
      <c r="D998" s="30"/>
      <c r="E998" s="11"/>
      <c r="F998" s="11"/>
      <c r="G998" s="11"/>
      <c r="H998" s="11"/>
      <c r="I998" s="11"/>
      <c r="J998" s="15" t="s">
        <v>931</v>
      </c>
      <c r="K998" s="14">
        <v>1</v>
      </c>
      <c r="L998" s="16">
        <f>M990+M992+M994+M996</f>
        <v>448.86</v>
      </c>
      <c r="M998" s="16">
        <f>ROUND(K998*L998,2)</f>
        <v>448.86</v>
      </c>
    </row>
    <row r="999" spans="1:13" ht="1.05" customHeight="1" x14ac:dyDescent="0.3">
      <c r="A999" s="17"/>
      <c r="B999" s="17"/>
      <c r="C999" s="17"/>
      <c r="D999" s="31"/>
      <c r="E999" s="17"/>
      <c r="F999" s="17"/>
      <c r="G999" s="17"/>
      <c r="H999" s="17"/>
      <c r="I999" s="17"/>
      <c r="J999" s="17"/>
      <c r="K999" s="17"/>
      <c r="L999" s="17"/>
      <c r="M999" s="17"/>
    </row>
    <row r="1000" spans="1:13" x14ac:dyDescent="0.3">
      <c r="A1000" s="20" t="s">
        <v>932</v>
      </c>
      <c r="B1000" s="20" t="s">
        <v>16</v>
      </c>
      <c r="C1000" s="20" t="s">
        <v>17</v>
      </c>
      <c r="D1000" s="32" t="s">
        <v>933</v>
      </c>
      <c r="E1000" s="21"/>
      <c r="F1000" s="21"/>
      <c r="G1000" s="21"/>
      <c r="H1000" s="21"/>
      <c r="I1000" s="21"/>
      <c r="J1000" s="21"/>
      <c r="K1000" s="22">
        <f>K1013</f>
        <v>1</v>
      </c>
      <c r="L1000" s="22">
        <f>L1013</f>
        <v>1300.3699999999999</v>
      </c>
      <c r="M1000" s="22">
        <f>M1013</f>
        <v>1300.3699999999999</v>
      </c>
    </row>
    <row r="1001" spans="1:13" ht="32.4" x14ac:dyDescent="0.3">
      <c r="A1001" s="9" t="s">
        <v>934</v>
      </c>
      <c r="B1001" s="10" t="s">
        <v>20</v>
      </c>
      <c r="C1001" s="10" t="s">
        <v>38</v>
      </c>
      <c r="D1001" s="18" t="s">
        <v>935</v>
      </c>
      <c r="E1001" s="11"/>
      <c r="F1001" s="11"/>
      <c r="G1001" s="11"/>
      <c r="H1001" s="11"/>
      <c r="I1001" s="11"/>
      <c r="J1001" s="11"/>
      <c r="K1001" s="14">
        <v>1</v>
      </c>
      <c r="L1001" s="14">
        <v>181.79</v>
      </c>
      <c r="M1001" s="12">
        <f>ROUND(K1001*L1001,2)</f>
        <v>181.79</v>
      </c>
    </row>
    <row r="1002" spans="1:13" ht="43.2" x14ac:dyDescent="0.3">
      <c r="A1002" s="11"/>
      <c r="B1002" s="11"/>
      <c r="C1002" s="11"/>
      <c r="D1002" s="18" t="s">
        <v>936</v>
      </c>
      <c r="E1002" s="11"/>
      <c r="F1002" s="11"/>
      <c r="G1002" s="11"/>
      <c r="H1002" s="11"/>
      <c r="I1002" s="11"/>
      <c r="J1002" s="11"/>
      <c r="K1002" s="11"/>
      <c r="L1002" s="11"/>
      <c r="M1002" s="11"/>
    </row>
    <row r="1003" spans="1:13" ht="32.4" x14ac:dyDescent="0.3">
      <c r="A1003" s="9" t="s">
        <v>937</v>
      </c>
      <c r="B1003" s="10" t="s">
        <v>20</v>
      </c>
      <c r="C1003" s="10" t="s">
        <v>38</v>
      </c>
      <c r="D1003" s="18" t="s">
        <v>938</v>
      </c>
      <c r="E1003" s="11"/>
      <c r="F1003" s="11"/>
      <c r="G1003" s="11"/>
      <c r="H1003" s="11"/>
      <c r="I1003" s="11"/>
      <c r="J1003" s="11"/>
      <c r="K1003" s="14">
        <v>1</v>
      </c>
      <c r="L1003" s="14">
        <v>344.7</v>
      </c>
      <c r="M1003" s="12">
        <f>ROUND(K1003*L1003,2)</f>
        <v>344.7</v>
      </c>
    </row>
    <row r="1004" spans="1:13" ht="54" x14ac:dyDescent="0.3">
      <c r="A1004" s="11"/>
      <c r="B1004" s="11"/>
      <c r="C1004" s="11"/>
      <c r="D1004" s="18" t="s">
        <v>939</v>
      </c>
      <c r="E1004" s="11"/>
      <c r="F1004" s="11"/>
      <c r="G1004" s="11"/>
      <c r="H1004" s="11"/>
      <c r="I1004" s="11"/>
      <c r="J1004" s="11"/>
      <c r="K1004" s="11"/>
      <c r="L1004" s="11"/>
      <c r="M1004" s="11"/>
    </row>
    <row r="1005" spans="1:13" ht="32.4" x14ac:dyDescent="0.3">
      <c r="A1005" s="9" t="s">
        <v>940</v>
      </c>
      <c r="B1005" s="10" t="s">
        <v>20</v>
      </c>
      <c r="C1005" s="10" t="s">
        <v>38</v>
      </c>
      <c r="D1005" s="18" t="s">
        <v>941</v>
      </c>
      <c r="E1005" s="11"/>
      <c r="F1005" s="11"/>
      <c r="G1005" s="11"/>
      <c r="H1005" s="11"/>
      <c r="I1005" s="11"/>
      <c r="J1005" s="11"/>
      <c r="K1005" s="14">
        <v>1</v>
      </c>
      <c r="L1005" s="14">
        <v>209.4</v>
      </c>
      <c r="M1005" s="12">
        <f>ROUND(K1005*L1005,2)</f>
        <v>209.4</v>
      </c>
    </row>
    <row r="1006" spans="1:13" ht="75.599999999999994" x14ac:dyDescent="0.3">
      <c r="A1006" s="11"/>
      <c r="B1006" s="11"/>
      <c r="C1006" s="11"/>
      <c r="D1006" s="18" t="s">
        <v>942</v>
      </c>
      <c r="E1006" s="11"/>
      <c r="F1006" s="11"/>
      <c r="G1006" s="11"/>
      <c r="H1006" s="11"/>
      <c r="I1006" s="11"/>
      <c r="J1006" s="11"/>
      <c r="K1006" s="11"/>
      <c r="L1006" s="11"/>
      <c r="M1006" s="11"/>
    </row>
    <row r="1007" spans="1:13" ht="21.6" x14ac:dyDescent="0.3">
      <c r="A1007" s="9" t="s">
        <v>943</v>
      </c>
      <c r="B1007" s="10" t="s">
        <v>20</v>
      </c>
      <c r="C1007" s="10" t="s">
        <v>38</v>
      </c>
      <c r="D1007" s="18" t="s">
        <v>944</v>
      </c>
      <c r="E1007" s="11"/>
      <c r="F1007" s="11"/>
      <c r="G1007" s="11"/>
      <c r="H1007" s="11"/>
      <c r="I1007" s="11"/>
      <c r="J1007" s="11"/>
      <c r="K1007" s="14">
        <v>1</v>
      </c>
      <c r="L1007" s="14">
        <v>312.05</v>
      </c>
      <c r="M1007" s="12">
        <f>ROUND(K1007*L1007,2)</f>
        <v>312.05</v>
      </c>
    </row>
    <row r="1008" spans="1:13" ht="43.2" x14ac:dyDescent="0.3">
      <c r="A1008" s="11"/>
      <c r="B1008" s="11"/>
      <c r="C1008" s="11"/>
      <c r="D1008" s="18" t="s">
        <v>945</v>
      </c>
      <c r="E1008" s="11"/>
      <c r="F1008" s="11"/>
      <c r="G1008" s="11"/>
      <c r="H1008" s="11"/>
      <c r="I1008" s="11"/>
      <c r="J1008" s="11"/>
      <c r="K1008" s="11"/>
      <c r="L1008" s="11"/>
      <c r="M1008" s="11"/>
    </row>
    <row r="1009" spans="1:13" ht="32.4" x14ac:dyDescent="0.3">
      <c r="A1009" s="9" t="s">
        <v>946</v>
      </c>
      <c r="B1009" s="10" t="s">
        <v>20</v>
      </c>
      <c r="C1009" s="10" t="s">
        <v>38</v>
      </c>
      <c r="D1009" s="18" t="s">
        <v>947</v>
      </c>
      <c r="E1009" s="11"/>
      <c r="F1009" s="11"/>
      <c r="G1009" s="11"/>
      <c r="H1009" s="11"/>
      <c r="I1009" s="11"/>
      <c r="J1009" s="11"/>
      <c r="K1009" s="14">
        <v>1</v>
      </c>
      <c r="L1009" s="14">
        <v>142.66999999999999</v>
      </c>
      <c r="M1009" s="12">
        <f>ROUND(K1009*L1009,2)</f>
        <v>142.66999999999999</v>
      </c>
    </row>
    <row r="1010" spans="1:13" ht="43.2" x14ac:dyDescent="0.3">
      <c r="A1010" s="11"/>
      <c r="B1010" s="11"/>
      <c r="C1010" s="11"/>
      <c r="D1010" s="18" t="s">
        <v>948</v>
      </c>
      <c r="E1010" s="11"/>
      <c r="F1010" s="11"/>
      <c r="G1010" s="11"/>
      <c r="H1010" s="11"/>
      <c r="I1010" s="11"/>
      <c r="J1010" s="11"/>
      <c r="K1010" s="11"/>
      <c r="L1010" s="11"/>
      <c r="M1010" s="11"/>
    </row>
    <row r="1011" spans="1:13" ht="21.6" x14ac:dyDescent="0.3">
      <c r="A1011" s="9" t="s">
        <v>949</v>
      </c>
      <c r="B1011" s="10" t="s">
        <v>20</v>
      </c>
      <c r="C1011" s="10" t="s">
        <v>38</v>
      </c>
      <c r="D1011" s="18" t="s">
        <v>950</v>
      </c>
      <c r="E1011" s="11"/>
      <c r="F1011" s="11"/>
      <c r="G1011" s="11"/>
      <c r="H1011" s="11"/>
      <c r="I1011" s="11"/>
      <c r="J1011" s="11"/>
      <c r="K1011" s="14">
        <v>1</v>
      </c>
      <c r="L1011" s="14">
        <v>109.76</v>
      </c>
      <c r="M1011" s="12">
        <f>ROUND(K1011*L1011,2)</f>
        <v>109.76</v>
      </c>
    </row>
    <row r="1012" spans="1:13" ht="43.2" x14ac:dyDescent="0.3">
      <c r="A1012" s="11"/>
      <c r="B1012" s="11"/>
      <c r="C1012" s="11"/>
      <c r="D1012" s="18" t="s">
        <v>951</v>
      </c>
      <c r="E1012" s="11"/>
      <c r="F1012" s="11"/>
      <c r="G1012" s="11"/>
      <c r="H1012" s="11"/>
      <c r="I1012" s="11"/>
      <c r="J1012" s="11"/>
      <c r="K1012" s="11"/>
      <c r="L1012" s="11"/>
      <c r="M1012" s="11"/>
    </row>
    <row r="1013" spans="1:13" x14ac:dyDescent="0.3">
      <c r="A1013" s="11"/>
      <c r="B1013" s="11"/>
      <c r="C1013" s="11"/>
      <c r="D1013" s="30"/>
      <c r="E1013" s="11"/>
      <c r="F1013" s="11"/>
      <c r="G1013" s="11"/>
      <c r="H1013" s="11"/>
      <c r="I1013" s="11"/>
      <c r="J1013" s="15" t="s">
        <v>952</v>
      </c>
      <c r="K1013" s="14">
        <v>1</v>
      </c>
      <c r="L1013" s="16">
        <f>M1001+M1003+M1005+M1007+M1009+M1011</f>
        <v>1300.3699999999999</v>
      </c>
      <c r="M1013" s="16">
        <f>ROUND(K1013*L1013,2)</f>
        <v>1300.3699999999999</v>
      </c>
    </row>
    <row r="1014" spans="1:13" ht="1.05" customHeight="1" x14ac:dyDescent="0.3">
      <c r="A1014" s="17"/>
      <c r="B1014" s="17"/>
      <c r="C1014" s="17"/>
      <c r="D1014" s="31"/>
      <c r="E1014" s="17"/>
      <c r="F1014" s="17"/>
      <c r="G1014" s="17"/>
      <c r="H1014" s="17"/>
      <c r="I1014" s="17"/>
      <c r="J1014" s="17"/>
      <c r="K1014" s="17"/>
      <c r="L1014" s="17"/>
      <c r="M1014" s="17"/>
    </row>
    <row r="1015" spans="1:13" x14ac:dyDescent="0.3">
      <c r="A1015" s="20" t="s">
        <v>953</v>
      </c>
      <c r="B1015" s="20" t="s">
        <v>16</v>
      </c>
      <c r="C1015" s="20" t="s">
        <v>17</v>
      </c>
      <c r="D1015" s="32" t="s">
        <v>954</v>
      </c>
      <c r="E1015" s="21"/>
      <c r="F1015" s="21"/>
      <c r="G1015" s="21"/>
      <c r="H1015" s="21"/>
      <c r="I1015" s="21"/>
      <c r="J1015" s="21"/>
      <c r="K1015" s="22">
        <f>K1024</f>
        <v>1</v>
      </c>
      <c r="L1015" s="22">
        <f>L1024</f>
        <v>7371.61</v>
      </c>
      <c r="M1015" s="22">
        <f>M1024</f>
        <v>7371.61</v>
      </c>
    </row>
    <row r="1016" spans="1:13" x14ac:dyDescent="0.3">
      <c r="A1016" s="9" t="s">
        <v>955</v>
      </c>
      <c r="B1016" s="10" t="s">
        <v>20</v>
      </c>
      <c r="C1016" s="10" t="s">
        <v>956</v>
      </c>
      <c r="D1016" s="18" t="s">
        <v>957</v>
      </c>
      <c r="E1016" s="11"/>
      <c r="F1016" s="11"/>
      <c r="G1016" s="11"/>
      <c r="H1016" s="11"/>
      <c r="I1016" s="11"/>
      <c r="J1016" s="11"/>
      <c r="K1016" s="14">
        <v>1</v>
      </c>
      <c r="L1016" s="14">
        <v>1266.96</v>
      </c>
      <c r="M1016" s="12">
        <f>ROUND(K1016*L1016,2)</f>
        <v>1266.96</v>
      </c>
    </row>
    <row r="1017" spans="1:13" ht="21.6" x14ac:dyDescent="0.3">
      <c r="A1017" s="9" t="s">
        <v>958</v>
      </c>
      <c r="B1017" s="10" t="s">
        <v>20</v>
      </c>
      <c r="C1017" s="10" t="s">
        <v>956</v>
      </c>
      <c r="D1017" s="18" t="s">
        <v>959</v>
      </c>
      <c r="E1017" s="11"/>
      <c r="F1017" s="11"/>
      <c r="G1017" s="11"/>
      <c r="H1017" s="11"/>
      <c r="I1017" s="11"/>
      <c r="J1017" s="11"/>
      <c r="K1017" s="14">
        <v>6</v>
      </c>
      <c r="L1017" s="14">
        <v>365.51</v>
      </c>
      <c r="M1017" s="12">
        <f>ROUND(K1017*L1017,2)</f>
        <v>2193.06</v>
      </c>
    </row>
    <row r="1018" spans="1:13" ht="21.6" x14ac:dyDescent="0.3">
      <c r="A1018" s="9" t="s">
        <v>960</v>
      </c>
      <c r="B1018" s="10" t="s">
        <v>20</v>
      </c>
      <c r="C1018" s="10" t="s">
        <v>956</v>
      </c>
      <c r="D1018" s="18" t="s">
        <v>961</v>
      </c>
      <c r="E1018" s="11"/>
      <c r="F1018" s="11"/>
      <c r="G1018" s="11"/>
      <c r="H1018" s="11"/>
      <c r="I1018" s="11"/>
      <c r="J1018" s="11"/>
      <c r="K1018" s="14">
        <v>12</v>
      </c>
      <c r="L1018" s="14">
        <v>158.09</v>
      </c>
      <c r="M1018" s="12">
        <f>ROUND(K1018*L1018,2)</f>
        <v>1897.08</v>
      </c>
    </row>
    <row r="1019" spans="1:13" ht="21.6" x14ac:dyDescent="0.3">
      <c r="A1019" s="9" t="s">
        <v>962</v>
      </c>
      <c r="B1019" s="10" t="s">
        <v>20</v>
      </c>
      <c r="C1019" s="10" t="s">
        <v>956</v>
      </c>
      <c r="D1019" s="18" t="s">
        <v>963</v>
      </c>
      <c r="E1019" s="11"/>
      <c r="F1019" s="11"/>
      <c r="G1019" s="11"/>
      <c r="H1019" s="11"/>
      <c r="I1019" s="11"/>
      <c r="J1019" s="11"/>
      <c r="K1019" s="14">
        <v>1</v>
      </c>
      <c r="L1019" s="14">
        <v>1115.28</v>
      </c>
      <c r="M1019" s="12">
        <f>ROUND(K1019*L1019,2)</f>
        <v>1115.28</v>
      </c>
    </row>
    <row r="1020" spans="1:13" x14ac:dyDescent="0.3">
      <c r="A1020" s="9" t="s">
        <v>964</v>
      </c>
      <c r="B1020" s="10" t="s">
        <v>20</v>
      </c>
      <c r="C1020" s="10" t="s">
        <v>956</v>
      </c>
      <c r="D1020" s="18" t="s">
        <v>965</v>
      </c>
      <c r="E1020" s="11"/>
      <c r="F1020" s="11"/>
      <c r="G1020" s="11"/>
      <c r="H1020" s="11"/>
      <c r="I1020" s="11"/>
      <c r="J1020" s="11"/>
      <c r="K1020" s="14">
        <v>5</v>
      </c>
      <c r="L1020" s="14">
        <v>52.95</v>
      </c>
      <c r="M1020" s="12">
        <f>ROUND(K1020*L1020,2)</f>
        <v>264.75</v>
      </c>
    </row>
    <row r="1021" spans="1:13" x14ac:dyDescent="0.3">
      <c r="A1021" s="9" t="s">
        <v>966</v>
      </c>
      <c r="B1021" s="10" t="s">
        <v>20</v>
      </c>
      <c r="C1021" s="10" t="s">
        <v>956</v>
      </c>
      <c r="D1021" s="18" t="s">
        <v>967</v>
      </c>
      <c r="E1021" s="11"/>
      <c r="F1021" s="11"/>
      <c r="G1021" s="11"/>
      <c r="H1021" s="11"/>
      <c r="I1021" s="11"/>
      <c r="J1021" s="11"/>
      <c r="K1021" s="14">
        <v>2</v>
      </c>
      <c r="L1021" s="14">
        <v>34.79</v>
      </c>
      <c r="M1021" s="12">
        <f>ROUND(K1021*L1021,2)</f>
        <v>69.58</v>
      </c>
    </row>
    <row r="1022" spans="1:13" x14ac:dyDescent="0.3">
      <c r="A1022" s="9" t="s">
        <v>968</v>
      </c>
      <c r="B1022" s="10" t="s">
        <v>20</v>
      </c>
      <c r="C1022" s="10" t="s">
        <v>38</v>
      </c>
      <c r="D1022" s="18" t="s">
        <v>969</v>
      </c>
      <c r="E1022" s="11"/>
      <c r="F1022" s="11"/>
      <c r="G1022" s="11"/>
      <c r="H1022" s="11"/>
      <c r="I1022" s="11"/>
      <c r="J1022" s="11"/>
      <c r="K1022" s="14">
        <v>1</v>
      </c>
      <c r="L1022" s="14">
        <v>564.9</v>
      </c>
      <c r="M1022" s="12">
        <f>ROUND(K1022*L1022,2)</f>
        <v>564.9</v>
      </c>
    </row>
    <row r="1023" spans="1:13" ht="21.6" x14ac:dyDescent="0.3">
      <c r="A1023" s="11"/>
      <c r="B1023" s="11"/>
      <c r="C1023" s="11"/>
      <c r="D1023" s="18" t="s">
        <v>970</v>
      </c>
      <c r="E1023" s="11"/>
      <c r="F1023" s="11"/>
      <c r="G1023" s="11"/>
      <c r="H1023" s="11"/>
      <c r="I1023" s="11"/>
      <c r="J1023" s="11"/>
      <c r="K1023" s="11"/>
      <c r="L1023" s="11"/>
      <c r="M1023" s="11"/>
    </row>
    <row r="1024" spans="1:13" x14ac:dyDescent="0.3">
      <c r="A1024" s="11"/>
      <c r="B1024" s="11"/>
      <c r="C1024" s="11"/>
      <c r="D1024" s="30"/>
      <c r="E1024" s="11"/>
      <c r="F1024" s="11"/>
      <c r="G1024" s="11"/>
      <c r="H1024" s="11"/>
      <c r="I1024" s="11"/>
      <c r="J1024" s="15" t="s">
        <v>971</v>
      </c>
      <c r="K1024" s="14">
        <v>1</v>
      </c>
      <c r="L1024" s="16">
        <f>SUM(M1016:M1022)</f>
        <v>7371.61</v>
      </c>
      <c r="M1024" s="16">
        <f>ROUND(K1024*L1024,2)</f>
        <v>7371.61</v>
      </c>
    </row>
    <row r="1025" spans="1:13" ht="1.05" customHeight="1" x14ac:dyDescent="0.3">
      <c r="A1025" s="17"/>
      <c r="B1025" s="17"/>
      <c r="C1025" s="17"/>
      <c r="D1025" s="31"/>
      <c r="E1025" s="17"/>
      <c r="F1025" s="17"/>
      <c r="G1025" s="17"/>
      <c r="H1025" s="17"/>
      <c r="I1025" s="17"/>
      <c r="J1025" s="17"/>
      <c r="K1025" s="17"/>
      <c r="L1025" s="17"/>
      <c r="M1025" s="17"/>
    </row>
    <row r="1026" spans="1:13" x14ac:dyDescent="0.3">
      <c r="A1026" s="11"/>
      <c r="B1026" s="11"/>
      <c r="C1026" s="11"/>
      <c r="D1026" s="30"/>
      <c r="E1026" s="11"/>
      <c r="F1026" s="11"/>
      <c r="G1026" s="11"/>
      <c r="H1026" s="11"/>
      <c r="I1026" s="11"/>
      <c r="J1026" s="15" t="s">
        <v>972</v>
      </c>
      <c r="K1026" s="19">
        <v>1</v>
      </c>
      <c r="L1026" s="16">
        <f>M777+M813+M842+M914+M948+M989+M1000+M1015</f>
        <v>46037.59</v>
      </c>
      <c r="M1026" s="16">
        <f>ROUND(K1026*L1026,2)</f>
        <v>46037.59</v>
      </c>
    </row>
    <row r="1027" spans="1:13" ht="1.05" customHeight="1" x14ac:dyDescent="0.3">
      <c r="A1027" s="17"/>
      <c r="B1027" s="17"/>
      <c r="C1027" s="17"/>
      <c r="D1027" s="31"/>
      <c r="E1027" s="17"/>
      <c r="F1027" s="17"/>
      <c r="G1027" s="17"/>
      <c r="H1027" s="17"/>
      <c r="I1027" s="17"/>
      <c r="J1027" s="17"/>
      <c r="K1027" s="17"/>
      <c r="L1027" s="17"/>
      <c r="M1027" s="17"/>
    </row>
    <row r="1028" spans="1:13" x14ac:dyDescent="0.3">
      <c r="A1028" s="5" t="s">
        <v>973</v>
      </c>
      <c r="B1028" s="5" t="s">
        <v>16</v>
      </c>
      <c r="C1028" s="5" t="s">
        <v>17</v>
      </c>
      <c r="D1028" s="29" t="s">
        <v>974</v>
      </c>
      <c r="E1028" s="6"/>
      <c r="F1028" s="6"/>
      <c r="G1028" s="6"/>
      <c r="H1028" s="6"/>
      <c r="I1028" s="6"/>
      <c r="J1028" s="6"/>
      <c r="K1028" s="7">
        <f>K1058</f>
        <v>1</v>
      </c>
      <c r="L1028" s="8">
        <f>L1058</f>
        <v>22260.400000000001</v>
      </c>
      <c r="M1028" s="8">
        <f>M1058</f>
        <v>22260.400000000001</v>
      </c>
    </row>
    <row r="1029" spans="1:13" x14ac:dyDescent="0.3">
      <c r="A1029" s="20" t="s">
        <v>975</v>
      </c>
      <c r="B1029" s="20" t="s">
        <v>16</v>
      </c>
      <c r="C1029" s="20" t="s">
        <v>17</v>
      </c>
      <c r="D1029" s="32" t="s">
        <v>976</v>
      </c>
      <c r="E1029" s="21"/>
      <c r="F1029" s="21"/>
      <c r="G1029" s="21"/>
      <c r="H1029" s="21"/>
      <c r="I1029" s="21"/>
      <c r="J1029" s="21"/>
      <c r="K1029" s="22">
        <f>K1042</f>
        <v>1</v>
      </c>
      <c r="L1029" s="22">
        <f>L1042</f>
        <v>1253.77</v>
      </c>
      <c r="M1029" s="22">
        <f>M1042</f>
        <v>1253.77</v>
      </c>
    </row>
    <row r="1030" spans="1:13" ht="32.4" x14ac:dyDescent="0.3">
      <c r="A1030" s="9" t="s">
        <v>977</v>
      </c>
      <c r="B1030" s="10" t="s">
        <v>20</v>
      </c>
      <c r="C1030" s="10" t="s">
        <v>38</v>
      </c>
      <c r="D1030" s="18" t="s">
        <v>978</v>
      </c>
      <c r="E1030" s="11"/>
      <c r="F1030" s="11"/>
      <c r="G1030" s="11"/>
      <c r="H1030" s="11"/>
      <c r="I1030" s="11"/>
      <c r="J1030" s="11"/>
      <c r="K1030" s="14">
        <v>1</v>
      </c>
      <c r="L1030" s="14">
        <v>93.12</v>
      </c>
      <c r="M1030" s="12">
        <f>ROUND(K1030*L1030,2)</f>
        <v>93.12</v>
      </c>
    </row>
    <row r="1031" spans="1:13" ht="75.599999999999994" x14ac:dyDescent="0.3">
      <c r="A1031" s="11"/>
      <c r="B1031" s="11"/>
      <c r="C1031" s="11"/>
      <c r="D1031" s="18" t="s">
        <v>979</v>
      </c>
      <c r="E1031" s="11"/>
      <c r="F1031" s="11"/>
      <c r="G1031" s="11"/>
      <c r="H1031" s="11"/>
      <c r="I1031" s="11"/>
      <c r="J1031" s="11"/>
      <c r="K1031" s="11"/>
      <c r="L1031" s="11"/>
      <c r="M1031" s="11"/>
    </row>
    <row r="1032" spans="1:13" ht="32.4" x14ac:dyDescent="0.3">
      <c r="A1032" s="9" t="s">
        <v>980</v>
      </c>
      <c r="B1032" s="10" t="s">
        <v>20</v>
      </c>
      <c r="C1032" s="10" t="s">
        <v>38</v>
      </c>
      <c r="D1032" s="18" t="s">
        <v>981</v>
      </c>
      <c r="E1032" s="11"/>
      <c r="F1032" s="11"/>
      <c r="G1032" s="11"/>
      <c r="H1032" s="11"/>
      <c r="I1032" s="11"/>
      <c r="J1032" s="11"/>
      <c r="K1032" s="14">
        <v>1</v>
      </c>
      <c r="L1032" s="14">
        <v>224.89</v>
      </c>
      <c r="M1032" s="12">
        <f>ROUND(K1032*L1032,2)</f>
        <v>224.89</v>
      </c>
    </row>
    <row r="1033" spans="1:13" ht="54" x14ac:dyDescent="0.3">
      <c r="A1033" s="11"/>
      <c r="B1033" s="11"/>
      <c r="C1033" s="11"/>
      <c r="D1033" s="18" t="s">
        <v>982</v>
      </c>
      <c r="E1033" s="11"/>
      <c r="F1033" s="11"/>
      <c r="G1033" s="11"/>
      <c r="H1033" s="11"/>
      <c r="I1033" s="11"/>
      <c r="J1033" s="11"/>
      <c r="K1033" s="11"/>
      <c r="L1033" s="11"/>
      <c r="M1033" s="11"/>
    </row>
    <row r="1034" spans="1:13" ht="32.4" x14ac:dyDescent="0.3">
      <c r="A1034" s="9" t="s">
        <v>983</v>
      </c>
      <c r="B1034" s="10" t="s">
        <v>20</v>
      </c>
      <c r="C1034" s="10" t="s">
        <v>38</v>
      </c>
      <c r="D1034" s="18" t="s">
        <v>984</v>
      </c>
      <c r="E1034" s="11"/>
      <c r="F1034" s="11"/>
      <c r="G1034" s="11"/>
      <c r="H1034" s="11"/>
      <c r="I1034" s="11"/>
      <c r="J1034" s="11"/>
      <c r="K1034" s="14">
        <v>1</v>
      </c>
      <c r="L1034" s="14">
        <v>36.51</v>
      </c>
      <c r="M1034" s="12">
        <f>ROUND(K1034*L1034,2)</f>
        <v>36.51</v>
      </c>
    </row>
    <row r="1035" spans="1:13" ht="43.2" x14ac:dyDescent="0.3">
      <c r="A1035" s="11"/>
      <c r="B1035" s="11"/>
      <c r="C1035" s="11"/>
      <c r="D1035" s="18" t="s">
        <v>985</v>
      </c>
      <c r="E1035" s="11"/>
      <c r="F1035" s="11"/>
      <c r="G1035" s="11"/>
      <c r="H1035" s="11"/>
      <c r="I1035" s="11"/>
      <c r="J1035" s="11"/>
      <c r="K1035" s="11"/>
      <c r="L1035" s="11"/>
      <c r="M1035" s="11"/>
    </row>
    <row r="1036" spans="1:13" ht="21.6" x14ac:dyDescent="0.3">
      <c r="A1036" s="9" t="s">
        <v>986</v>
      </c>
      <c r="B1036" s="10" t="s">
        <v>20</v>
      </c>
      <c r="C1036" s="10" t="s">
        <v>38</v>
      </c>
      <c r="D1036" s="18" t="s">
        <v>987</v>
      </c>
      <c r="E1036" s="11"/>
      <c r="F1036" s="11"/>
      <c r="G1036" s="11"/>
      <c r="H1036" s="11"/>
      <c r="I1036" s="11"/>
      <c r="J1036" s="11"/>
      <c r="K1036" s="14">
        <v>1</v>
      </c>
      <c r="L1036" s="14">
        <v>101.48</v>
      </c>
      <c r="M1036" s="12">
        <f>ROUND(K1036*L1036,2)</f>
        <v>101.48</v>
      </c>
    </row>
    <row r="1037" spans="1:13" ht="43.2" x14ac:dyDescent="0.3">
      <c r="A1037" s="11"/>
      <c r="B1037" s="11"/>
      <c r="C1037" s="11"/>
      <c r="D1037" s="18" t="s">
        <v>988</v>
      </c>
      <c r="E1037" s="11"/>
      <c r="F1037" s="11"/>
      <c r="G1037" s="11"/>
      <c r="H1037" s="11"/>
      <c r="I1037" s="11"/>
      <c r="J1037" s="11"/>
      <c r="K1037" s="11"/>
      <c r="L1037" s="11"/>
      <c r="M1037" s="11"/>
    </row>
    <row r="1038" spans="1:13" ht="21.6" x14ac:dyDescent="0.3">
      <c r="A1038" s="9" t="s">
        <v>989</v>
      </c>
      <c r="B1038" s="10" t="s">
        <v>20</v>
      </c>
      <c r="C1038" s="10" t="s">
        <v>38</v>
      </c>
      <c r="D1038" s="18" t="s">
        <v>990</v>
      </c>
      <c r="E1038" s="11"/>
      <c r="F1038" s="11"/>
      <c r="G1038" s="11"/>
      <c r="H1038" s="11"/>
      <c r="I1038" s="11"/>
      <c r="J1038" s="11"/>
      <c r="K1038" s="14">
        <v>1</v>
      </c>
      <c r="L1038" s="14">
        <v>138.76</v>
      </c>
      <c r="M1038" s="12">
        <f>ROUND(K1038*L1038,2)</f>
        <v>138.76</v>
      </c>
    </row>
    <row r="1039" spans="1:13" ht="43.2" x14ac:dyDescent="0.3">
      <c r="A1039" s="11"/>
      <c r="B1039" s="11"/>
      <c r="C1039" s="11"/>
      <c r="D1039" s="18" t="s">
        <v>991</v>
      </c>
      <c r="E1039" s="11"/>
      <c r="F1039" s="11"/>
      <c r="G1039" s="11"/>
      <c r="H1039" s="11"/>
      <c r="I1039" s="11"/>
      <c r="J1039" s="11"/>
      <c r="K1039" s="11"/>
      <c r="L1039" s="11"/>
      <c r="M1039" s="11"/>
    </row>
    <row r="1040" spans="1:13" x14ac:dyDescent="0.3">
      <c r="A1040" s="10" t="s">
        <v>992</v>
      </c>
      <c r="B1040" s="10" t="s">
        <v>20</v>
      </c>
      <c r="C1040" s="10" t="s">
        <v>661</v>
      </c>
      <c r="D1040" s="18" t="s">
        <v>993</v>
      </c>
      <c r="E1040" s="11"/>
      <c r="F1040" s="11"/>
      <c r="G1040" s="11"/>
      <c r="H1040" s="11"/>
      <c r="I1040" s="11"/>
      <c r="J1040" s="11"/>
      <c r="K1040" s="14">
        <v>1</v>
      </c>
      <c r="L1040" s="14">
        <v>659.01</v>
      </c>
      <c r="M1040" s="12">
        <f>ROUND(K1040*L1040,2)</f>
        <v>659.01</v>
      </c>
    </row>
    <row r="1041" spans="1:13" ht="226.8" x14ac:dyDescent="0.3">
      <c r="A1041" s="11"/>
      <c r="B1041" s="11"/>
      <c r="C1041" s="11"/>
      <c r="D1041" s="18" t="s">
        <v>994</v>
      </c>
      <c r="E1041" s="11"/>
      <c r="F1041" s="11"/>
      <c r="G1041" s="11"/>
      <c r="H1041" s="11"/>
      <c r="I1041" s="11"/>
      <c r="J1041" s="11"/>
      <c r="K1041" s="11"/>
      <c r="L1041" s="11"/>
      <c r="M1041" s="11"/>
    </row>
    <row r="1042" spans="1:13" x14ac:dyDescent="0.3">
      <c r="A1042" s="11"/>
      <c r="B1042" s="11"/>
      <c r="C1042" s="11"/>
      <c r="D1042" s="30"/>
      <c r="E1042" s="11"/>
      <c r="F1042" s="11"/>
      <c r="G1042" s="11"/>
      <c r="H1042" s="11"/>
      <c r="I1042" s="11"/>
      <c r="J1042" s="15" t="s">
        <v>995</v>
      </c>
      <c r="K1042" s="14">
        <v>1</v>
      </c>
      <c r="L1042" s="16">
        <f>M1030+M1032+M1034+M1036+M1038+M1040</f>
        <v>1253.77</v>
      </c>
      <c r="M1042" s="16">
        <f>ROUND(K1042*L1042,2)</f>
        <v>1253.77</v>
      </c>
    </row>
    <row r="1043" spans="1:13" ht="1.05" customHeight="1" x14ac:dyDescent="0.3">
      <c r="A1043" s="17"/>
      <c r="B1043" s="17"/>
      <c r="C1043" s="17"/>
      <c r="D1043" s="31"/>
      <c r="E1043" s="17"/>
      <c r="F1043" s="17"/>
      <c r="G1043" s="17"/>
      <c r="H1043" s="17"/>
      <c r="I1043" s="17"/>
      <c r="J1043" s="17"/>
      <c r="K1043" s="17"/>
      <c r="L1043" s="17"/>
      <c r="M1043" s="17"/>
    </row>
    <row r="1044" spans="1:13" x14ac:dyDescent="0.3">
      <c r="A1044" s="20" t="s">
        <v>996</v>
      </c>
      <c r="B1044" s="20" t="s">
        <v>16</v>
      </c>
      <c r="C1044" s="20" t="s">
        <v>17</v>
      </c>
      <c r="D1044" s="32" t="s">
        <v>997</v>
      </c>
      <c r="E1044" s="21"/>
      <c r="F1044" s="21"/>
      <c r="G1044" s="21"/>
      <c r="H1044" s="21"/>
      <c r="I1044" s="21"/>
      <c r="J1044" s="21"/>
      <c r="K1044" s="22">
        <f>K1056</f>
        <v>1</v>
      </c>
      <c r="L1044" s="22">
        <f>L1056</f>
        <v>21006.63</v>
      </c>
      <c r="M1044" s="22">
        <f>M1056</f>
        <v>21006.63</v>
      </c>
    </row>
    <row r="1045" spans="1:13" ht="43.2" x14ac:dyDescent="0.3">
      <c r="A1045" s="9" t="s">
        <v>998</v>
      </c>
      <c r="B1045" s="10" t="s">
        <v>20</v>
      </c>
      <c r="C1045" s="10" t="s">
        <v>21</v>
      </c>
      <c r="D1045" s="18" t="s">
        <v>999</v>
      </c>
      <c r="E1045" s="11"/>
      <c r="F1045" s="11"/>
      <c r="G1045" s="11"/>
      <c r="H1045" s="11"/>
      <c r="I1045" s="11"/>
      <c r="J1045" s="11"/>
      <c r="K1045" s="12">
        <f>K1053</f>
        <v>20.440000000000001</v>
      </c>
      <c r="L1045" s="12">
        <f>L1053</f>
        <v>108.61</v>
      </c>
      <c r="M1045" s="12">
        <f>M1053</f>
        <v>2219.9899999999998</v>
      </c>
    </row>
    <row r="1046" spans="1:13" ht="64.8" x14ac:dyDescent="0.3">
      <c r="A1046" s="11"/>
      <c r="B1046" s="11"/>
      <c r="C1046" s="11"/>
      <c r="D1046" s="18" t="s">
        <v>1000</v>
      </c>
      <c r="E1046" s="11"/>
      <c r="F1046" s="11"/>
      <c r="G1046" s="11"/>
      <c r="H1046" s="11"/>
      <c r="I1046" s="11"/>
      <c r="J1046" s="11"/>
      <c r="K1046" s="11"/>
      <c r="L1046" s="11"/>
      <c r="M1046" s="11"/>
    </row>
    <row r="1047" spans="1:13" x14ac:dyDescent="0.3">
      <c r="A1047" s="11"/>
      <c r="B1047" s="11"/>
      <c r="C1047" s="11"/>
      <c r="D1047" s="30"/>
      <c r="E1047" s="10" t="s">
        <v>94</v>
      </c>
      <c r="F1047" s="13"/>
      <c r="G1047" s="23"/>
      <c r="H1047" s="23"/>
      <c r="I1047" s="23"/>
      <c r="J1047" s="24">
        <f>OR(F1047&lt;&gt;0,G1047&lt;&gt;0,H1047&lt;&gt;0,I1047&lt;&gt;0)*(F1047 + (F1047 = 0))*(G1047 + (G1047 = 0))*(H1047 + (H1047 = 0))*(I1047 + (I1047 = 0))</f>
        <v>0</v>
      </c>
      <c r="K1047" s="11"/>
      <c r="L1047" s="11"/>
      <c r="M1047" s="11"/>
    </row>
    <row r="1048" spans="1:13" x14ac:dyDescent="0.3">
      <c r="A1048" s="11"/>
      <c r="B1048" s="11"/>
      <c r="C1048" s="11"/>
      <c r="D1048" s="30"/>
      <c r="E1048" s="10" t="s">
        <v>95</v>
      </c>
      <c r="F1048" s="13">
        <v>2</v>
      </c>
      <c r="G1048" s="23">
        <v>0</v>
      </c>
      <c r="H1048" s="23">
        <v>1.6</v>
      </c>
      <c r="I1048" s="23">
        <v>2</v>
      </c>
      <c r="J1048" s="23">
        <v>7.04</v>
      </c>
      <c r="K1048" s="10" t="s">
        <v>1001</v>
      </c>
      <c r="L1048" s="11"/>
      <c r="M1048" s="11"/>
    </row>
    <row r="1049" spans="1:13" x14ac:dyDescent="0.3">
      <c r="A1049" s="11"/>
      <c r="B1049" s="11"/>
      <c r="C1049" s="11"/>
      <c r="D1049" s="30"/>
      <c r="E1049" s="10" t="s">
        <v>96</v>
      </c>
      <c r="F1049" s="13">
        <v>1</v>
      </c>
      <c r="G1049" s="23">
        <v>0</v>
      </c>
      <c r="H1049" s="23">
        <v>1.4</v>
      </c>
      <c r="I1049" s="23">
        <v>1.1000000000000001</v>
      </c>
      <c r="J1049" s="23">
        <v>1.694</v>
      </c>
      <c r="K1049" s="10" t="s">
        <v>1001</v>
      </c>
      <c r="L1049" s="11"/>
      <c r="M1049" s="11"/>
    </row>
    <row r="1050" spans="1:13" x14ac:dyDescent="0.3">
      <c r="A1050" s="11"/>
      <c r="B1050" s="11"/>
      <c r="C1050" s="11"/>
      <c r="D1050" s="30"/>
      <c r="E1050" s="10" t="s">
        <v>98</v>
      </c>
      <c r="F1050" s="13"/>
      <c r="G1050" s="23"/>
      <c r="H1050" s="23"/>
      <c r="I1050" s="23"/>
      <c r="J1050" s="24">
        <f>OR(F1050&lt;&gt;0,G1050&lt;&gt;0,H1050&lt;&gt;0,I1050&lt;&gt;0)*(F1050 + (F1050 = 0))*(G1050 + (G1050 = 0))*(H1050 + (H1050 = 0))*(I1050 + (I1050 = 0))</f>
        <v>0</v>
      </c>
      <c r="K1050" s="11"/>
      <c r="L1050" s="11"/>
      <c r="M1050" s="11"/>
    </row>
    <row r="1051" spans="1:13" x14ac:dyDescent="0.3">
      <c r="A1051" s="11"/>
      <c r="B1051" s="11"/>
      <c r="C1051" s="11"/>
      <c r="D1051" s="30"/>
      <c r="E1051" s="10" t="s">
        <v>99</v>
      </c>
      <c r="F1051" s="13">
        <v>2</v>
      </c>
      <c r="G1051" s="23">
        <v>0</v>
      </c>
      <c r="H1051" s="23">
        <v>2.4</v>
      </c>
      <c r="I1051" s="23">
        <v>1.95</v>
      </c>
      <c r="J1051" s="23">
        <v>10.295999999999999</v>
      </c>
      <c r="K1051" s="10" t="s">
        <v>1001</v>
      </c>
      <c r="L1051" s="11"/>
      <c r="M1051" s="11"/>
    </row>
    <row r="1052" spans="1:13" x14ac:dyDescent="0.3">
      <c r="A1052" s="11"/>
      <c r="B1052" s="11"/>
      <c r="C1052" s="11"/>
      <c r="D1052" s="30"/>
      <c r="E1052" s="10" t="s">
        <v>1002</v>
      </c>
      <c r="F1052" s="13">
        <v>1</v>
      </c>
      <c r="G1052" s="23">
        <v>0</v>
      </c>
      <c r="H1052" s="23">
        <v>0.95</v>
      </c>
      <c r="I1052" s="23">
        <v>1.35</v>
      </c>
      <c r="J1052" s="23">
        <v>1.411</v>
      </c>
      <c r="K1052" s="10" t="s">
        <v>1001</v>
      </c>
      <c r="L1052" s="11"/>
      <c r="M1052" s="11"/>
    </row>
    <row r="1053" spans="1:13" x14ac:dyDescent="0.3">
      <c r="A1053" s="11"/>
      <c r="B1053" s="11"/>
      <c r="C1053" s="11"/>
      <c r="D1053" s="30"/>
      <c r="E1053" s="11"/>
      <c r="F1053" s="11"/>
      <c r="G1053" s="11"/>
      <c r="H1053" s="11"/>
      <c r="I1053" s="11"/>
      <c r="J1053" s="15" t="s">
        <v>1003</v>
      </c>
      <c r="K1053" s="16">
        <f>SUM(J1047:J1052)</f>
        <v>20.440000000000001</v>
      </c>
      <c r="L1053" s="14">
        <v>108.61</v>
      </c>
      <c r="M1053" s="16">
        <f>ROUND(K1053*L1053,2)</f>
        <v>2219.9899999999998</v>
      </c>
    </row>
    <row r="1054" spans="1:13" ht="1.05" customHeight="1" x14ac:dyDescent="0.3">
      <c r="A1054" s="17"/>
      <c r="B1054" s="17"/>
      <c r="C1054" s="17"/>
      <c r="D1054" s="31"/>
      <c r="E1054" s="17"/>
      <c r="F1054" s="17"/>
      <c r="G1054" s="17"/>
      <c r="H1054" s="17"/>
      <c r="I1054" s="17"/>
      <c r="J1054" s="17"/>
      <c r="K1054" s="17"/>
      <c r="L1054" s="17"/>
      <c r="M1054" s="17"/>
    </row>
    <row r="1055" spans="1:13" x14ac:dyDescent="0.3">
      <c r="A1055" s="9" t="s">
        <v>1004</v>
      </c>
      <c r="B1055" s="10" t="s">
        <v>20</v>
      </c>
      <c r="C1055" s="10" t="s">
        <v>1005</v>
      </c>
      <c r="D1055" s="18" t="s">
        <v>1006</v>
      </c>
      <c r="E1055" s="11"/>
      <c r="F1055" s="11"/>
      <c r="G1055" s="11"/>
      <c r="H1055" s="11"/>
      <c r="I1055" s="11"/>
      <c r="J1055" s="11"/>
      <c r="K1055" s="14">
        <v>1</v>
      </c>
      <c r="L1055" s="14">
        <v>18786.64</v>
      </c>
      <c r="M1055" s="12">
        <f>ROUND(K1055*L1055,2)</f>
        <v>18786.64</v>
      </c>
    </row>
    <row r="1056" spans="1:13" x14ac:dyDescent="0.3">
      <c r="A1056" s="11"/>
      <c r="B1056" s="11"/>
      <c r="C1056" s="11"/>
      <c r="D1056" s="30"/>
      <c r="E1056" s="11"/>
      <c r="F1056" s="11"/>
      <c r="G1056" s="11"/>
      <c r="H1056" s="11"/>
      <c r="I1056" s="11"/>
      <c r="J1056" s="15" t="s">
        <v>1007</v>
      </c>
      <c r="K1056" s="14">
        <v>1</v>
      </c>
      <c r="L1056" s="16">
        <f>M1045+M1055</f>
        <v>21006.63</v>
      </c>
      <c r="M1056" s="16">
        <f>ROUND(K1056*L1056,2)</f>
        <v>21006.63</v>
      </c>
    </row>
    <row r="1057" spans="1:13" ht="1.05" customHeight="1" x14ac:dyDescent="0.3">
      <c r="A1057" s="17"/>
      <c r="B1057" s="17"/>
      <c r="C1057" s="17"/>
      <c r="D1057" s="31"/>
      <c r="E1057" s="17"/>
      <c r="F1057" s="17"/>
      <c r="G1057" s="17"/>
      <c r="H1057" s="17"/>
      <c r="I1057" s="17"/>
      <c r="J1057" s="17"/>
      <c r="K1057" s="17"/>
      <c r="L1057" s="17"/>
      <c r="M1057" s="17"/>
    </row>
    <row r="1058" spans="1:13" x14ac:dyDescent="0.3">
      <c r="A1058" s="11"/>
      <c r="B1058" s="11"/>
      <c r="C1058" s="11"/>
      <c r="D1058" s="30"/>
      <c r="E1058" s="11"/>
      <c r="F1058" s="11"/>
      <c r="G1058" s="11"/>
      <c r="H1058" s="11"/>
      <c r="I1058" s="11"/>
      <c r="J1058" s="15" t="s">
        <v>1008</v>
      </c>
      <c r="K1058" s="19">
        <v>1</v>
      </c>
      <c r="L1058" s="16">
        <f>M1029+M1044</f>
        <v>22260.400000000001</v>
      </c>
      <c r="M1058" s="16">
        <f>ROUND(K1058*L1058,2)</f>
        <v>22260.400000000001</v>
      </c>
    </row>
    <row r="1059" spans="1:13" ht="1.05" customHeight="1" x14ac:dyDescent="0.3">
      <c r="A1059" s="17"/>
      <c r="B1059" s="17"/>
      <c r="C1059" s="17"/>
      <c r="D1059" s="31"/>
      <c r="E1059" s="17"/>
      <c r="F1059" s="17"/>
      <c r="G1059" s="17"/>
      <c r="H1059" s="17"/>
      <c r="I1059" s="17"/>
      <c r="J1059" s="17"/>
      <c r="K1059" s="17"/>
      <c r="L1059" s="17"/>
      <c r="M1059" s="17"/>
    </row>
    <row r="1060" spans="1:13" x14ac:dyDescent="0.3">
      <c r="A1060" s="5" t="s">
        <v>1009</v>
      </c>
      <c r="B1060" s="5" t="s">
        <v>16</v>
      </c>
      <c r="C1060" s="5" t="s">
        <v>17</v>
      </c>
      <c r="D1060" s="29" t="s">
        <v>1010</v>
      </c>
      <c r="E1060" s="6"/>
      <c r="F1060" s="6"/>
      <c r="G1060" s="6"/>
      <c r="H1060" s="6"/>
      <c r="I1060" s="6"/>
      <c r="J1060" s="6"/>
      <c r="K1060" s="7">
        <f>K1112</f>
        <v>1</v>
      </c>
      <c r="L1060" s="8">
        <f>L1112</f>
        <v>6230.3</v>
      </c>
      <c r="M1060" s="8">
        <f>M1112</f>
        <v>6230.3</v>
      </c>
    </row>
    <row r="1061" spans="1:13" ht="43.2" x14ac:dyDescent="0.3">
      <c r="A1061" s="9" t="s">
        <v>1011</v>
      </c>
      <c r="B1061" s="10" t="s">
        <v>20</v>
      </c>
      <c r="C1061" s="10" t="s">
        <v>81</v>
      </c>
      <c r="D1061" s="18" t="s">
        <v>1012</v>
      </c>
      <c r="E1061" s="11"/>
      <c r="F1061" s="11"/>
      <c r="G1061" s="11"/>
      <c r="H1061" s="11"/>
      <c r="I1061" s="11"/>
      <c r="J1061" s="11"/>
      <c r="K1061" s="12">
        <f>K1064</f>
        <v>7.2</v>
      </c>
      <c r="L1061" s="12">
        <f>L1064</f>
        <v>20.399999999999999</v>
      </c>
      <c r="M1061" s="12">
        <f>M1064</f>
        <v>146.88</v>
      </c>
    </row>
    <row r="1062" spans="1:13" ht="54" x14ac:dyDescent="0.3">
      <c r="A1062" s="11"/>
      <c r="B1062" s="11"/>
      <c r="C1062" s="11"/>
      <c r="D1062" s="18" t="s">
        <v>1013</v>
      </c>
      <c r="E1062" s="11"/>
      <c r="F1062" s="11"/>
      <c r="G1062" s="11"/>
      <c r="H1062" s="11"/>
      <c r="I1062" s="11"/>
      <c r="J1062" s="11"/>
      <c r="K1062" s="11"/>
      <c r="L1062" s="11"/>
      <c r="M1062" s="11"/>
    </row>
    <row r="1063" spans="1:13" x14ac:dyDescent="0.3">
      <c r="A1063" s="11"/>
      <c r="B1063" s="11"/>
      <c r="C1063" s="11"/>
      <c r="D1063" s="30"/>
      <c r="E1063" s="10" t="s">
        <v>1014</v>
      </c>
      <c r="F1063" s="13">
        <v>7.2</v>
      </c>
      <c r="G1063" s="14">
        <v>0</v>
      </c>
      <c r="H1063" s="14">
        <v>0</v>
      </c>
      <c r="I1063" s="14">
        <v>0</v>
      </c>
      <c r="J1063" s="12">
        <f>OR(F1063&lt;&gt;0,G1063&lt;&gt;0,H1063&lt;&gt;0,I1063&lt;&gt;0)*(F1063 + (F1063 = 0))*(G1063 + (G1063 = 0))*(H1063 + (H1063 = 0))*(I1063 + (I1063 = 0))</f>
        <v>7.2</v>
      </c>
      <c r="K1063" s="11"/>
      <c r="L1063" s="11"/>
      <c r="M1063" s="11"/>
    </row>
    <row r="1064" spans="1:13" x14ac:dyDescent="0.3">
      <c r="A1064" s="11"/>
      <c r="B1064" s="11"/>
      <c r="C1064" s="11"/>
      <c r="D1064" s="30"/>
      <c r="E1064" s="11"/>
      <c r="F1064" s="11"/>
      <c r="G1064" s="11"/>
      <c r="H1064" s="11"/>
      <c r="I1064" s="11"/>
      <c r="J1064" s="15" t="s">
        <v>1015</v>
      </c>
      <c r="K1064" s="16">
        <f>J1063</f>
        <v>7.2</v>
      </c>
      <c r="L1064" s="14">
        <v>20.399999999999999</v>
      </c>
      <c r="M1064" s="16">
        <f>ROUND(K1064*L1064,2)</f>
        <v>146.88</v>
      </c>
    </row>
    <row r="1065" spans="1:13" ht="1.05" customHeight="1" x14ac:dyDescent="0.3">
      <c r="A1065" s="17"/>
      <c r="B1065" s="17"/>
      <c r="C1065" s="17"/>
      <c r="D1065" s="31"/>
      <c r="E1065" s="17"/>
      <c r="F1065" s="17"/>
      <c r="G1065" s="17"/>
      <c r="H1065" s="17"/>
      <c r="I1065" s="17"/>
      <c r="J1065" s="17"/>
      <c r="K1065" s="17"/>
      <c r="L1065" s="17"/>
      <c r="M1065" s="17"/>
    </row>
    <row r="1066" spans="1:13" ht="21.6" x14ac:dyDescent="0.3">
      <c r="A1066" s="9" t="s">
        <v>1016</v>
      </c>
      <c r="B1066" s="10" t="s">
        <v>20</v>
      </c>
      <c r="C1066" s="10" t="s">
        <v>81</v>
      </c>
      <c r="D1066" s="18" t="s">
        <v>1017</v>
      </c>
      <c r="E1066" s="11"/>
      <c r="F1066" s="11"/>
      <c r="G1066" s="11"/>
      <c r="H1066" s="11"/>
      <c r="I1066" s="11"/>
      <c r="J1066" s="11"/>
      <c r="K1066" s="12">
        <f>K1069</f>
        <v>7.2</v>
      </c>
      <c r="L1066" s="12">
        <f>L1069</f>
        <v>9.82</v>
      </c>
      <c r="M1066" s="12">
        <f>M1069</f>
        <v>70.7</v>
      </c>
    </row>
    <row r="1067" spans="1:13" ht="43.2" x14ac:dyDescent="0.3">
      <c r="A1067" s="11"/>
      <c r="B1067" s="11"/>
      <c r="C1067" s="11"/>
      <c r="D1067" s="18" t="s">
        <v>1018</v>
      </c>
      <c r="E1067" s="11"/>
      <c r="F1067" s="11"/>
      <c r="G1067" s="11"/>
      <c r="H1067" s="11"/>
      <c r="I1067" s="11"/>
      <c r="J1067" s="11"/>
      <c r="K1067" s="11"/>
      <c r="L1067" s="11"/>
      <c r="M1067" s="11"/>
    </row>
    <row r="1068" spans="1:13" x14ac:dyDescent="0.3">
      <c r="A1068" s="11"/>
      <c r="B1068" s="11"/>
      <c r="C1068" s="11"/>
      <c r="D1068" s="30"/>
      <c r="E1068" s="10" t="s">
        <v>1014</v>
      </c>
      <c r="F1068" s="13">
        <v>7.2</v>
      </c>
      <c r="G1068" s="14">
        <v>0</v>
      </c>
      <c r="H1068" s="14">
        <v>0</v>
      </c>
      <c r="I1068" s="14">
        <v>0</v>
      </c>
      <c r="J1068" s="12">
        <f>OR(F1068&lt;&gt;0,G1068&lt;&gt;0,H1068&lt;&gt;0,I1068&lt;&gt;0)*(F1068 + (F1068 = 0))*(G1068 + (G1068 = 0))*(H1068 + (H1068 = 0))*(I1068 + (I1068 = 0))</f>
        <v>7.2</v>
      </c>
      <c r="K1068" s="11"/>
      <c r="L1068" s="11"/>
      <c r="M1068" s="11"/>
    </row>
    <row r="1069" spans="1:13" x14ac:dyDescent="0.3">
      <c r="A1069" s="11"/>
      <c r="B1069" s="11"/>
      <c r="C1069" s="11"/>
      <c r="D1069" s="30"/>
      <c r="E1069" s="11"/>
      <c r="F1069" s="11"/>
      <c r="G1069" s="11"/>
      <c r="H1069" s="11"/>
      <c r="I1069" s="11"/>
      <c r="J1069" s="15" t="s">
        <v>1019</v>
      </c>
      <c r="K1069" s="16">
        <f>J1068</f>
        <v>7.2</v>
      </c>
      <c r="L1069" s="14">
        <v>9.82</v>
      </c>
      <c r="M1069" s="16">
        <f>ROUND(K1069*L1069,2)</f>
        <v>70.7</v>
      </c>
    </row>
    <row r="1070" spans="1:13" ht="1.05" customHeight="1" x14ac:dyDescent="0.3">
      <c r="A1070" s="17"/>
      <c r="B1070" s="17"/>
      <c r="C1070" s="17"/>
      <c r="D1070" s="31"/>
      <c r="E1070" s="17"/>
      <c r="F1070" s="17"/>
      <c r="G1070" s="17"/>
      <c r="H1070" s="17"/>
      <c r="I1070" s="17"/>
      <c r="J1070" s="17"/>
      <c r="K1070" s="17"/>
      <c r="L1070" s="17"/>
      <c r="M1070" s="17"/>
    </row>
    <row r="1071" spans="1:13" ht="32.4" x14ac:dyDescent="0.3">
      <c r="A1071" s="9" t="s">
        <v>1020</v>
      </c>
      <c r="B1071" s="10" t="s">
        <v>20</v>
      </c>
      <c r="C1071" s="10" t="s">
        <v>81</v>
      </c>
      <c r="D1071" s="18" t="s">
        <v>1021</v>
      </c>
      <c r="E1071" s="11"/>
      <c r="F1071" s="11"/>
      <c r="G1071" s="11"/>
      <c r="H1071" s="11"/>
      <c r="I1071" s="11"/>
      <c r="J1071" s="11"/>
      <c r="K1071" s="12">
        <f>K1091</f>
        <v>45.73</v>
      </c>
      <c r="L1071" s="12">
        <f>L1091</f>
        <v>44.87</v>
      </c>
      <c r="M1071" s="12">
        <f>M1091</f>
        <v>2051.91</v>
      </c>
    </row>
    <row r="1072" spans="1:13" ht="54" x14ac:dyDescent="0.3">
      <c r="A1072" s="11"/>
      <c r="B1072" s="11"/>
      <c r="C1072" s="11"/>
      <c r="D1072" s="18" t="s">
        <v>1022</v>
      </c>
      <c r="E1072" s="11"/>
      <c r="F1072" s="11"/>
      <c r="G1072" s="11"/>
      <c r="H1072" s="11"/>
      <c r="I1072" s="11"/>
      <c r="J1072" s="11"/>
      <c r="K1072" s="11"/>
      <c r="L1072" s="11"/>
      <c r="M1072" s="11"/>
    </row>
    <row r="1073" spans="1:13" x14ac:dyDescent="0.3">
      <c r="A1073" s="11"/>
      <c r="B1073" s="11"/>
      <c r="C1073" s="11"/>
      <c r="D1073" s="30"/>
      <c r="E1073" s="10" t="s">
        <v>1023</v>
      </c>
      <c r="F1073" s="13">
        <v>92.64</v>
      </c>
      <c r="G1073" s="14">
        <v>0</v>
      </c>
      <c r="H1073" s="14">
        <v>0.02</v>
      </c>
      <c r="I1073" s="14">
        <v>0</v>
      </c>
      <c r="J1073" s="12">
        <f>OR(F1073&lt;&gt;0,G1073&lt;&gt;0,H1073&lt;&gt;0,I1073&lt;&gt;0)*(F1073 + (F1073 = 0))*(G1073 + (G1073 = 0))*(H1073 + (H1073 = 0))*(I1073 + (I1073 = 0))</f>
        <v>1.85</v>
      </c>
      <c r="K1073" s="11"/>
      <c r="L1073" s="11"/>
      <c r="M1073" s="11"/>
    </row>
    <row r="1074" spans="1:13" x14ac:dyDescent="0.3">
      <c r="A1074" s="11"/>
      <c r="B1074" s="11"/>
      <c r="C1074" s="11"/>
      <c r="D1074" s="30"/>
      <c r="E1074" s="10" t="s">
        <v>1024</v>
      </c>
      <c r="F1074" s="13">
        <v>92.64</v>
      </c>
      <c r="G1074" s="14">
        <v>0</v>
      </c>
      <c r="H1074" s="14">
        <v>0.02</v>
      </c>
      <c r="I1074" s="14">
        <v>0</v>
      </c>
      <c r="J1074" s="12">
        <f>OR(F1074&lt;&gt;0,G1074&lt;&gt;0,H1074&lt;&gt;0,I1074&lt;&gt;0)*(F1074 + (F1074 = 0))*(G1074 + (G1074 = 0))*(H1074 + (H1074 = 0))*(I1074 + (I1074 = 0))</f>
        <v>1.85</v>
      </c>
      <c r="K1074" s="11"/>
      <c r="L1074" s="11"/>
      <c r="M1074" s="11"/>
    </row>
    <row r="1075" spans="1:13" x14ac:dyDescent="0.3">
      <c r="A1075" s="11"/>
      <c r="B1075" s="11"/>
      <c r="C1075" s="11"/>
      <c r="D1075" s="30"/>
      <c r="E1075" s="10" t="s">
        <v>1025</v>
      </c>
      <c r="F1075" s="13">
        <v>173.28</v>
      </c>
      <c r="G1075" s="14">
        <v>0</v>
      </c>
      <c r="H1075" s="14">
        <v>0.03</v>
      </c>
      <c r="I1075" s="14">
        <v>0</v>
      </c>
      <c r="J1075" s="12">
        <f>OR(F1075&lt;&gt;0,G1075&lt;&gt;0,H1075&lt;&gt;0,I1075&lt;&gt;0)*(F1075 + (F1075 = 0))*(G1075 + (G1075 = 0))*(H1075 + (H1075 = 0))*(I1075 + (I1075 = 0))</f>
        <v>5.2</v>
      </c>
      <c r="K1075" s="11"/>
      <c r="L1075" s="11"/>
      <c r="M1075" s="11"/>
    </row>
    <row r="1076" spans="1:13" x14ac:dyDescent="0.3">
      <c r="A1076" s="11"/>
      <c r="B1076" s="11"/>
      <c r="C1076" s="11"/>
      <c r="D1076" s="30"/>
      <c r="E1076" s="10" t="s">
        <v>1026</v>
      </c>
      <c r="F1076" s="13">
        <v>77.2</v>
      </c>
      <c r="G1076" s="14">
        <v>0</v>
      </c>
      <c r="H1076" s="14">
        <v>0.02</v>
      </c>
      <c r="I1076" s="14">
        <v>0</v>
      </c>
      <c r="J1076" s="12">
        <f>OR(F1076&lt;&gt;0,G1076&lt;&gt;0,H1076&lt;&gt;0,I1076&lt;&gt;0)*(F1076 + (F1076 = 0))*(G1076 + (G1076 = 0))*(H1076 + (H1076 = 0))*(I1076 + (I1076 = 0))</f>
        <v>1.54</v>
      </c>
      <c r="K1076" s="11"/>
      <c r="L1076" s="11"/>
      <c r="M1076" s="11"/>
    </row>
    <row r="1077" spans="1:13" x14ac:dyDescent="0.3">
      <c r="A1077" s="11"/>
      <c r="B1077" s="11"/>
      <c r="C1077" s="11"/>
      <c r="D1077" s="30"/>
      <c r="E1077" s="10" t="s">
        <v>1027</v>
      </c>
      <c r="F1077" s="13">
        <v>29.58</v>
      </c>
      <c r="G1077" s="14">
        <v>0</v>
      </c>
      <c r="H1077" s="14">
        <v>0.15</v>
      </c>
      <c r="I1077" s="14">
        <v>0</v>
      </c>
      <c r="J1077" s="12">
        <f>OR(F1077&lt;&gt;0,G1077&lt;&gt;0,H1077&lt;&gt;0,I1077&lt;&gt;0)*(F1077 + (F1077 = 0))*(G1077 + (G1077 = 0))*(H1077 + (H1077 = 0))*(I1077 + (I1077 = 0))</f>
        <v>4.4400000000000004</v>
      </c>
      <c r="K1077" s="11"/>
      <c r="L1077" s="11"/>
      <c r="M1077" s="11"/>
    </row>
    <row r="1078" spans="1:13" x14ac:dyDescent="0.3">
      <c r="A1078" s="11"/>
      <c r="B1078" s="11"/>
      <c r="C1078" s="11"/>
      <c r="D1078" s="30"/>
      <c r="E1078" s="10" t="s">
        <v>1028</v>
      </c>
      <c r="F1078" s="13">
        <v>12.85</v>
      </c>
      <c r="G1078" s="14">
        <v>0</v>
      </c>
      <c r="H1078" s="14">
        <v>0.05</v>
      </c>
      <c r="I1078" s="14">
        <v>0</v>
      </c>
      <c r="J1078" s="12">
        <f>OR(F1078&lt;&gt;0,G1078&lt;&gt;0,H1078&lt;&gt;0,I1078&lt;&gt;0)*(F1078 + (F1078 = 0))*(G1078 + (G1078 = 0))*(H1078 + (H1078 = 0))*(I1078 + (I1078 = 0))</f>
        <v>0.64</v>
      </c>
      <c r="K1078" s="11"/>
      <c r="L1078" s="11"/>
      <c r="M1078" s="11"/>
    </row>
    <row r="1079" spans="1:13" x14ac:dyDescent="0.3">
      <c r="A1079" s="11"/>
      <c r="B1079" s="11"/>
      <c r="C1079" s="11"/>
      <c r="D1079" s="30"/>
      <c r="E1079" s="10" t="s">
        <v>1029</v>
      </c>
      <c r="F1079" s="13">
        <v>11.55</v>
      </c>
      <c r="G1079" s="14">
        <v>0</v>
      </c>
      <c r="H1079" s="14">
        <v>0.03</v>
      </c>
      <c r="I1079" s="14">
        <v>0</v>
      </c>
      <c r="J1079" s="12">
        <f>OR(F1079&lt;&gt;0,G1079&lt;&gt;0,H1079&lt;&gt;0,I1079&lt;&gt;0)*(F1079 + (F1079 = 0))*(G1079 + (G1079 = 0))*(H1079 + (H1079 = 0))*(I1079 + (I1079 = 0))</f>
        <v>0.35</v>
      </c>
      <c r="K1079" s="11"/>
      <c r="L1079" s="11"/>
      <c r="M1079" s="11"/>
    </row>
    <row r="1080" spans="1:13" x14ac:dyDescent="0.3">
      <c r="A1080" s="11"/>
      <c r="B1080" s="11"/>
      <c r="C1080" s="11"/>
      <c r="D1080" s="30"/>
      <c r="E1080" s="10" t="s">
        <v>1030</v>
      </c>
      <c r="F1080" s="13">
        <v>6</v>
      </c>
      <c r="G1080" s="14">
        <v>0</v>
      </c>
      <c r="H1080" s="14">
        <v>0.03</v>
      </c>
      <c r="I1080" s="14">
        <v>0</v>
      </c>
      <c r="J1080" s="12">
        <f>OR(F1080&lt;&gt;0,G1080&lt;&gt;0,H1080&lt;&gt;0,I1080&lt;&gt;0)*(F1080 + (F1080 = 0))*(G1080 + (G1080 = 0))*(H1080 + (H1080 = 0))*(I1080 + (I1080 = 0))</f>
        <v>0.18</v>
      </c>
      <c r="K1080" s="11"/>
      <c r="L1080" s="11"/>
      <c r="M1080" s="11"/>
    </row>
    <row r="1081" spans="1:13" x14ac:dyDescent="0.3">
      <c r="A1081" s="11"/>
      <c r="B1081" s="11"/>
      <c r="C1081" s="11"/>
      <c r="D1081" s="30"/>
      <c r="E1081" s="10" t="s">
        <v>1031</v>
      </c>
      <c r="F1081" s="13">
        <v>21.5</v>
      </c>
      <c r="G1081" s="14">
        <v>0</v>
      </c>
      <c r="H1081" s="14">
        <v>0.15</v>
      </c>
      <c r="I1081" s="14">
        <v>0</v>
      </c>
      <c r="J1081" s="12">
        <f>OR(F1081&lt;&gt;0,G1081&lt;&gt;0,H1081&lt;&gt;0,I1081&lt;&gt;0)*(F1081 + (F1081 = 0))*(G1081 + (G1081 = 0))*(H1081 + (H1081 = 0))*(I1081 + (I1081 = 0))</f>
        <v>3.23</v>
      </c>
      <c r="K1081" s="11"/>
      <c r="L1081" s="11"/>
      <c r="M1081" s="11"/>
    </row>
    <row r="1082" spans="1:13" x14ac:dyDescent="0.3">
      <c r="A1082" s="11"/>
      <c r="B1082" s="11"/>
      <c r="C1082" s="11"/>
      <c r="D1082" s="30"/>
      <c r="E1082" s="10" t="s">
        <v>1032</v>
      </c>
      <c r="F1082" s="13">
        <v>85</v>
      </c>
      <c r="G1082" s="14">
        <v>0</v>
      </c>
      <c r="H1082" s="14">
        <v>0.15</v>
      </c>
      <c r="I1082" s="14">
        <v>0</v>
      </c>
      <c r="J1082" s="12">
        <f>OR(F1082&lt;&gt;0,G1082&lt;&gt;0,H1082&lt;&gt;0,I1082&lt;&gt;0)*(F1082 + (F1082 = 0))*(G1082 + (G1082 = 0))*(H1082 + (H1082 = 0))*(I1082 + (I1082 = 0))</f>
        <v>12.75</v>
      </c>
      <c r="K1082" s="11"/>
      <c r="L1082" s="11"/>
      <c r="M1082" s="11"/>
    </row>
    <row r="1083" spans="1:13" x14ac:dyDescent="0.3">
      <c r="A1083" s="11"/>
      <c r="B1083" s="11"/>
      <c r="C1083" s="11"/>
      <c r="D1083" s="30"/>
      <c r="E1083" s="10" t="s">
        <v>17</v>
      </c>
      <c r="F1083" s="13">
        <v>0.9</v>
      </c>
      <c r="G1083" s="14">
        <v>0</v>
      </c>
      <c r="H1083" s="14">
        <v>0</v>
      </c>
      <c r="I1083" s="14">
        <v>0</v>
      </c>
      <c r="J1083" s="12">
        <f>OR(F1083&lt;&gt;0,G1083&lt;&gt;0,H1083&lt;&gt;0,I1083&lt;&gt;0)*(F1083 + (F1083 = 0))*(G1083 + (G1083 = 0))*(H1083 + (H1083 = 0))*(I1083 + (I1083 = 0))</f>
        <v>0.9</v>
      </c>
      <c r="K1083" s="11"/>
      <c r="L1083" s="11"/>
      <c r="M1083" s="11"/>
    </row>
    <row r="1084" spans="1:13" x14ac:dyDescent="0.3">
      <c r="A1084" s="11"/>
      <c r="B1084" s="11"/>
      <c r="C1084" s="11"/>
      <c r="D1084" s="30"/>
      <c r="E1084" s="10" t="s">
        <v>1033</v>
      </c>
      <c r="F1084" s="13">
        <v>130</v>
      </c>
      <c r="G1084" s="14">
        <v>0</v>
      </c>
      <c r="H1084" s="14">
        <v>0.03</v>
      </c>
      <c r="I1084" s="14">
        <v>0</v>
      </c>
      <c r="J1084" s="12">
        <f>OR(F1084&lt;&gt;0,G1084&lt;&gt;0,H1084&lt;&gt;0,I1084&lt;&gt;0)*(F1084 + (F1084 = 0))*(G1084 + (G1084 = 0))*(H1084 + (H1084 = 0))*(I1084 + (I1084 = 0))</f>
        <v>3.9</v>
      </c>
      <c r="K1084" s="11"/>
      <c r="L1084" s="11"/>
      <c r="M1084" s="11"/>
    </row>
    <row r="1085" spans="1:13" x14ac:dyDescent="0.3">
      <c r="A1085" s="11"/>
      <c r="B1085" s="11"/>
      <c r="C1085" s="11"/>
      <c r="D1085" s="30"/>
      <c r="E1085" s="10" t="s">
        <v>17</v>
      </c>
      <c r="F1085" s="13">
        <v>24.4</v>
      </c>
      <c r="G1085" s="14">
        <v>0</v>
      </c>
      <c r="H1085" s="14">
        <v>0.05</v>
      </c>
      <c r="I1085" s="14">
        <v>0</v>
      </c>
      <c r="J1085" s="12">
        <f>OR(F1085&lt;&gt;0,G1085&lt;&gt;0,H1085&lt;&gt;0,I1085&lt;&gt;0)*(F1085 + (F1085 = 0))*(G1085 + (G1085 = 0))*(H1085 + (H1085 = 0))*(I1085 + (I1085 = 0))</f>
        <v>1.22</v>
      </c>
      <c r="K1085" s="11"/>
      <c r="L1085" s="11"/>
      <c r="M1085" s="11"/>
    </row>
    <row r="1086" spans="1:13" x14ac:dyDescent="0.3">
      <c r="A1086" s="11"/>
      <c r="B1086" s="11"/>
      <c r="C1086" s="11"/>
      <c r="D1086" s="30"/>
      <c r="E1086" s="10" t="s">
        <v>1034</v>
      </c>
      <c r="F1086" s="13">
        <v>1</v>
      </c>
      <c r="G1086" s="14">
        <v>4</v>
      </c>
      <c r="H1086" s="14">
        <v>0.1</v>
      </c>
      <c r="I1086" s="14">
        <v>0.2</v>
      </c>
      <c r="J1086" s="12">
        <f>OR(F1086&lt;&gt;0,G1086&lt;&gt;0,H1086&lt;&gt;0,I1086&lt;&gt;0)*(F1086 + (F1086 = 0))*(G1086 + (G1086 = 0))*(H1086 + (H1086 = 0))*(I1086 + (I1086 = 0))</f>
        <v>0.08</v>
      </c>
      <c r="K1086" s="11"/>
      <c r="L1086" s="11"/>
      <c r="M1086" s="11"/>
    </row>
    <row r="1087" spans="1:13" x14ac:dyDescent="0.3">
      <c r="A1087" s="11"/>
      <c r="B1087" s="11"/>
      <c r="C1087" s="11"/>
      <c r="D1087" s="30"/>
      <c r="E1087" s="10" t="s">
        <v>125</v>
      </c>
      <c r="F1087" s="13">
        <v>0</v>
      </c>
      <c r="G1087" s="14">
        <v>4</v>
      </c>
      <c r="H1087" s="14">
        <v>0.7</v>
      </c>
      <c r="I1087" s="14">
        <v>0.2</v>
      </c>
      <c r="J1087" s="12">
        <f>OR(F1087&lt;&gt;0,G1087&lt;&gt;0,H1087&lt;&gt;0,I1087&lt;&gt;0)*(F1087 + (F1087 = 0))*(G1087 + (G1087 = 0))*(H1087 + (H1087 = 0))*(I1087 + (I1087 = 0))</f>
        <v>0.56000000000000005</v>
      </c>
      <c r="K1087" s="11"/>
      <c r="L1087" s="11"/>
      <c r="M1087" s="11"/>
    </row>
    <row r="1088" spans="1:13" x14ac:dyDescent="0.3">
      <c r="A1088" s="11"/>
      <c r="B1088" s="11"/>
      <c r="C1088" s="11"/>
      <c r="D1088" s="30"/>
      <c r="E1088" s="10" t="s">
        <v>17</v>
      </c>
      <c r="F1088" s="13">
        <v>0</v>
      </c>
      <c r="G1088" s="14">
        <v>1</v>
      </c>
      <c r="H1088" s="14">
        <v>0.7</v>
      </c>
      <c r="I1088" s="14">
        <v>0.2</v>
      </c>
      <c r="J1088" s="12">
        <f>OR(F1088&lt;&gt;0,G1088&lt;&gt;0,H1088&lt;&gt;0,I1088&lt;&gt;0)*(F1088 + (F1088 = 0))*(G1088 + (G1088 = 0))*(H1088 + (H1088 = 0))*(I1088 + (I1088 = 0))</f>
        <v>0.14000000000000001</v>
      </c>
      <c r="K1088" s="11"/>
      <c r="L1088" s="11"/>
      <c r="M1088" s="11"/>
    </row>
    <row r="1089" spans="1:13" x14ac:dyDescent="0.3">
      <c r="A1089" s="11"/>
      <c r="B1089" s="11"/>
      <c r="C1089" s="11"/>
      <c r="D1089" s="30"/>
      <c r="E1089" s="10" t="s">
        <v>120</v>
      </c>
      <c r="F1089" s="13">
        <v>1</v>
      </c>
      <c r="G1089" s="14">
        <v>15</v>
      </c>
      <c r="H1089" s="14">
        <v>0.2</v>
      </c>
      <c r="I1089" s="14">
        <v>0.3</v>
      </c>
      <c r="J1089" s="12">
        <f>OR(F1089&lt;&gt;0,G1089&lt;&gt;0,H1089&lt;&gt;0,I1089&lt;&gt;0)*(F1089 + (F1089 = 0))*(G1089 + (G1089 = 0))*(H1089 + (H1089 = 0))*(I1089 + (I1089 = 0))</f>
        <v>0.9</v>
      </c>
      <c r="K1089" s="11"/>
      <c r="L1089" s="11"/>
      <c r="M1089" s="11"/>
    </row>
    <row r="1090" spans="1:13" x14ac:dyDescent="0.3">
      <c r="A1090" s="11"/>
      <c r="B1090" s="11"/>
      <c r="C1090" s="11"/>
      <c r="D1090" s="30"/>
      <c r="E1090" s="10" t="s">
        <v>83</v>
      </c>
      <c r="F1090" s="13">
        <v>6</v>
      </c>
      <c r="G1090" s="14">
        <v>0</v>
      </c>
      <c r="H1090" s="14">
        <v>0</v>
      </c>
      <c r="I1090" s="14">
        <v>0</v>
      </c>
      <c r="J1090" s="12">
        <f>OR(F1090&lt;&gt;0,G1090&lt;&gt;0,H1090&lt;&gt;0,I1090&lt;&gt;0)*(F1090 + (F1090 = 0))*(G1090 + (G1090 = 0))*(H1090 + (H1090 = 0))*(I1090 + (I1090 = 0))</f>
        <v>6</v>
      </c>
      <c r="K1090" s="11"/>
      <c r="L1090" s="11"/>
      <c r="M1090" s="11"/>
    </row>
    <row r="1091" spans="1:13" x14ac:dyDescent="0.3">
      <c r="A1091" s="11"/>
      <c r="B1091" s="11"/>
      <c r="C1091" s="11"/>
      <c r="D1091" s="30"/>
      <c r="E1091" s="11"/>
      <c r="F1091" s="11"/>
      <c r="G1091" s="11"/>
      <c r="H1091" s="11"/>
      <c r="I1091" s="11"/>
      <c r="J1091" s="15" t="s">
        <v>1035</v>
      </c>
      <c r="K1091" s="16">
        <f>SUM(J1073:J1090)</f>
        <v>45.73</v>
      </c>
      <c r="L1091" s="14">
        <v>44.87</v>
      </c>
      <c r="M1091" s="16">
        <f>ROUND(K1091*L1091,2)</f>
        <v>2051.91</v>
      </c>
    </row>
    <row r="1092" spans="1:13" ht="1.05" customHeight="1" x14ac:dyDescent="0.3">
      <c r="A1092" s="17"/>
      <c r="B1092" s="17"/>
      <c r="C1092" s="17"/>
      <c r="D1092" s="31"/>
      <c r="E1092" s="17"/>
      <c r="F1092" s="17"/>
      <c r="G1092" s="17"/>
      <c r="H1092" s="17"/>
      <c r="I1092" s="17"/>
      <c r="J1092" s="17"/>
      <c r="K1092" s="17"/>
      <c r="L1092" s="17"/>
      <c r="M1092" s="17"/>
    </row>
    <row r="1093" spans="1:13" ht="43.2" x14ac:dyDescent="0.3">
      <c r="A1093" s="9" t="s">
        <v>1036</v>
      </c>
      <c r="B1093" s="10" t="s">
        <v>20</v>
      </c>
      <c r="C1093" s="10" t="s">
        <v>81</v>
      </c>
      <c r="D1093" s="18" t="s">
        <v>1037</v>
      </c>
      <c r="E1093" s="11"/>
      <c r="F1093" s="11"/>
      <c r="G1093" s="11"/>
      <c r="H1093" s="11"/>
      <c r="I1093" s="11"/>
      <c r="J1093" s="11"/>
      <c r="K1093" s="12">
        <f>K1097</f>
        <v>50</v>
      </c>
      <c r="L1093" s="12">
        <f>L1097</f>
        <v>29.93</v>
      </c>
      <c r="M1093" s="12">
        <f>M1097</f>
        <v>1496.5</v>
      </c>
    </row>
    <row r="1094" spans="1:13" ht="86.4" x14ac:dyDescent="0.3">
      <c r="A1094" s="11"/>
      <c r="B1094" s="11"/>
      <c r="C1094" s="11"/>
      <c r="D1094" s="18" t="s">
        <v>1038</v>
      </c>
      <c r="E1094" s="11"/>
      <c r="F1094" s="11"/>
      <c r="G1094" s="11"/>
      <c r="H1094" s="11"/>
      <c r="I1094" s="11"/>
      <c r="J1094" s="11"/>
      <c r="K1094" s="11"/>
      <c r="L1094" s="11"/>
      <c r="M1094" s="11"/>
    </row>
    <row r="1095" spans="1:13" x14ac:dyDescent="0.3">
      <c r="A1095" s="11"/>
      <c r="B1095" s="11"/>
      <c r="C1095" s="11"/>
      <c r="D1095" s="30"/>
      <c r="E1095" s="10" t="s">
        <v>17</v>
      </c>
      <c r="F1095" s="13">
        <v>46</v>
      </c>
      <c r="G1095" s="14">
        <v>0</v>
      </c>
      <c r="H1095" s="14">
        <v>0</v>
      </c>
      <c r="I1095" s="14">
        <v>0</v>
      </c>
      <c r="J1095" s="12">
        <f>OR(F1095&lt;&gt;0,G1095&lt;&gt;0,H1095&lt;&gt;0,I1095&lt;&gt;0)*(F1095 + (F1095 = 0))*(G1095 + (G1095 = 0))*(H1095 + (H1095 = 0))*(I1095 + (I1095 = 0))</f>
        <v>46</v>
      </c>
      <c r="K1095" s="11"/>
      <c r="L1095" s="11"/>
      <c r="M1095" s="11"/>
    </row>
    <row r="1096" spans="1:13" x14ac:dyDescent="0.3">
      <c r="A1096" s="11"/>
      <c r="B1096" s="11"/>
      <c r="C1096" s="11"/>
      <c r="D1096" s="30"/>
      <c r="E1096" s="10" t="s">
        <v>47</v>
      </c>
      <c r="F1096" s="13">
        <v>4</v>
      </c>
      <c r="G1096" s="14">
        <v>0</v>
      </c>
      <c r="H1096" s="14">
        <v>0</v>
      </c>
      <c r="I1096" s="14">
        <v>0</v>
      </c>
      <c r="J1096" s="12">
        <f>OR(F1096&lt;&gt;0,G1096&lt;&gt;0,H1096&lt;&gt;0,I1096&lt;&gt;0)*(F1096 + (F1096 = 0))*(G1096 + (G1096 = 0))*(H1096 + (H1096 = 0))*(I1096 + (I1096 = 0))</f>
        <v>4</v>
      </c>
      <c r="K1096" s="11"/>
      <c r="L1096" s="11"/>
      <c r="M1096" s="11"/>
    </row>
    <row r="1097" spans="1:13" x14ac:dyDescent="0.3">
      <c r="A1097" s="11"/>
      <c r="B1097" s="11"/>
      <c r="C1097" s="11"/>
      <c r="D1097" s="30"/>
      <c r="E1097" s="11"/>
      <c r="F1097" s="11"/>
      <c r="G1097" s="11"/>
      <c r="H1097" s="11"/>
      <c r="I1097" s="11"/>
      <c r="J1097" s="15" t="s">
        <v>1039</v>
      </c>
      <c r="K1097" s="16">
        <f>SUM(J1095:J1096)</f>
        <v>50</v>
      </c>
      <c r="L1097" s="14">
        <v>29.93</v>
      </c>
      <c r="M1097" s="16">
        <f>ROUND(K1097*L1097,2)</f>
        <v>1496.5</v>
      </c>
    </row>
    <row r="1098" spans="1:13" ht="1.05" customHeight="1" x14ac:dyDescent="0.3">
      <c r="A1098" s="17"/>
      <c r="B1098" s="17"/>
      <c r="C1098" s="17"/>
      <c r="D1098" s="31"/>
      <c r="E1098" s="17"/>
      <c r="F1098" s="17"/>
      <c r="G1098" s="17"/>
      <c r="H1098" s="17"/>
      <c r="I1098" s="17"/>
      <c r="J1098" s="17"/>
      <c r="K1098" s="17"/>
      <c r="L1098" s="17"/>
      <c r="M1098" s="17"/>
    </row>
    <row r="1099" spans="1:13" ht="21.6" x14ac:dyDescent="0.3">
      <c r="A1099" s="9" t="s">
        <v>1040</v>
      </c>
      <c r="B1099" s="10" t="s">
        <v>20</v>
      </c>
      <c r="C1099" s="10" t="s">
        <v>81</v>
      </c>
      <c r="D1099" s="18" t="s">
        <v>1041</v>
      </c>
      <c r="E1099" s="11"/>
      <c r="F1099" s="11"/>
      <c r="G1099" s="11"/>
      <c r="H1099" s="11"/>
      <c r="I1099" s="11"/>
      <c r="J1099" s="11"/>
      <c r="K1099" s="12">
        <f>K1104</f>
        <v>2.0699999999999998</v>
      </c>
      <c r="L1099" s="12">
        <f>L1104</f>
        <v>458</v>
      </c>
      <c r="M1099" s="12">
        <f>M1104</f>
        <v>948.06</v>
      </c>
    </row>
    <row r="1100" spans="1:13" ht="43.2" x14ac:dyDescent="0.3">
      <c r="A1100" s="11"/>
      <c r="B1100" s="11"/>
      <c r="C1100" s="11"/>
      <c r="D1100" s="18" t="s">
        <v>1042</v>
      </c>
      <c r="E1100" s="11"/>
      <c r="F1100" s="11"/>
      <c r="G1100" s="11"/>
      <c r="H1100" s="11"/>
      <c r="I1100" s="11"/>
      <c r="J1100" s="11"/>
      <c r="K1100" s="11"/>
      <c r="L1100" s="11"/>
      <c r="M1100" s="11"/>
    </row>
    <row r="1101" spans="1:13" x14ac:dyDescent="0.3">
      <c r="A1101" s="11"/>
      <c r="B1101" s="11"/>
      <c r="C1101" s="11"/>
      <c r="D1101" s="30"/>
      <c r="E1101" s="10" t="s">
        <v>130</v>
      </c>
      <c r="F1101" s="13">
        <v>2</v>
      </c>
      <c r="G1101" s="14">
        <v>7</v>
      </c>
      <c r="H1101" s="14">
        <v>0.1</v>
      </c>
      <c r="I1101" s="14">
        <v>0</v>
      </c>
      <c r="J1101" s="14">
        <v>0.03</v>
      </c>
      <c r="K1101" s="10" t="s">
        <v>1043</v>
      </c>
      <c r="L1101" s="11"/>
      <c r="M1101" s="11"/>
    </row>
    <row r="1102" spans="1:13" x14ac:dyDescent="0.3">
      <c r="A1102" s="11"/>
      <c r="B1102" s="11"/>
      <c r="C1102" s="11"/>
      <c r="D1102" s="30"/>
      <c r="E1102" s="10" t="s">
        <v>1044</v>
      </c>
      <c r="F1102" s="13">
        <v>4</v>
      </c>
      <c r="G1102" s="14">
        <v>1</v>
      </c>
      <c r="H1102" s="14">
        <v>1</v>
      </c>
      <c r="I1102" s="14">
        <v>1</v>
      </c>
      <c r="J1102" s="14">
        <v>0.04</v>
      </c>
      <c r="K1102" s="10" t="s">
        <v>1045</v>
      </c>
      <c r="L1102" s="11"/>
      <c r="M1102" s="11"/>
    </row>
    <row r="1103" spans="1:13" x14ac:dyDescent="0.3">
      <c r="A1103" s="11"/>
      <c r="B1103" s="11"/>
      <c r="C1103" s="11"/>
      <c r="D1103" s="30"/>
      <c r="E1103" s="10" t="s">
        <v>47</v>
      </c>
      <c r="F1103" s="13">
        <v>2</v>
      </c>
      <c r="G1103" s="14">
        <v>0</v>
      </c>
      <c r="H1103" s="14">
        <v>0</v>
      </c>
      <c r="I1103" s="14">
        <v>0</v>
      </c>
      <c r="J1103" s="12">
        <f>OR(F1103&lt;&gt;0,G1103&lt;&gt;0,H1103&lt;&gt;0,I1103&lt;&gt;0)*(F1103 + (F1103 = 0))*(G1103 + (G1103 = 0))*(H1103 + (H1103 = 0))*(I1103 + (I1103 = 0))</f>
        <v>2</v>
      </c>
      <c r="K1103" s="11"/>
      <c r="L1103" s="11"/>
      <c r="M1103" s="11"/>
    </row>
    <row r="1104" spans="1:13" x14ac:dyDescent="0.3">
      <c r="A1104" s="11"/>
      <c r="B1104" s="11"/>
      <c r="C1104" s="11"/>
      <c r="D1104" s="30"/>
      <c r="E1104" s="11"/>
      <c r="F1104" s="11"/>
      <c r="G1104" s="11"/>
      <c r="H1104" s="11"/>
      <c r="I1104" s="11"/>
      <c r="J1104" s="15" t="s">
        <v>1046</v>
      </c>
      <c r="K1104" s="16">
        <f>SUM(J1101:J1103)</f>
        <v>2.0699999999999998</v>
      </c>
      <c r="L1104" s="14">
        <v>458</v>
      </c>
      <c r="M1104" s="16">
        <f>ROUND(K1104*L1104,2)</f>
        <v>948.06</v>
      </c>
    </row>
    <row r="1105" spans="1:13" ht="1.05" customHeight="1" x14ac:dyDescent="0.3">
      <c r="A1105" s="17"/>
      <c r="B1105" s="17"/>
      <c r="C1105" s="17"/>
      <c r="D1105" s="31"/>
      <c r="E1105" s="17"/>
      <c r="F1105" s="17"/>
      <c r="G1105" s="17"/>
      <c r="H1105" s="17"/>
      <c r="I1105" s="17"/>
      <c r="J1105" s="17"/>
      <c r="K1105" s="17"/>
      <c r="L1105" s="17"/>
      <c r="M1105" s="17"/>
    </row>
    <row r="1106" spans="1:13" ht="43.2" x14ac:dyDescent="0.3">
      <c r="A1106" s="9" t="s">
        <v>1047</v>
      </c>
      <c r="B1106" s="10" t="s">
        <v>20</v>
      </c>
      <c r="C1106" s="10" t="s">
        <v>190</v>
      </c>
      <c r="D1106" s="18" t="s">
        <v>1037</v>
      </c>
      <c r="E1106" s="11"/>
      <c r="F1106" s="11"/>
      <c r="G1106" s="11"/>
      <c r="H1106" s="11"/>
      <c r="I1106" s="11"/>
      <c r="J1106" s="11"/>
      <c r="K1106" s="12">
        <f>K1110</f>
        <v>1213</v>
      </c>
      <c r="L1106" s="12">
        <f>L1110</f>
        <v>1.25</v>
      </c>
      <c r="M1106" s="12">
        <f>M1110</f>
        <v>1516.25</v>
      </c>
    </row>
    <row r="1107" spans="1:13" ht="86.4" x14ac:dyDescent="0.3">
      <c r="A1107" s="11"/>
      <c r="B1107" s="11"/>
      <c r="C1107" s="11"/>
      <c r="D1107" s="18" t="s">
        <v>1048</v>
      </c>
      <c r="E1107" s="11"/>
      <c r="F1107" s="11"/>
      <c r="G1107" s="11"/>
      <c r="H1107" s="11"/>
      <c r="I1107" s="11"/>
      <c r="J1107" s="11"/>
      <c r="K1107" s="11"/>
      <c r="L1107" s="11"/>
      <c r="M1107" s="11"/>
    </row>
    <row r="1108" spans="1:13" x14ac:dyDescent="0.3">
      <c r="A1108" s="11"/>
      <c r="B1108" s="11"/>
      <c r="C1108" s="11"/>
      <c r="D1108" s="30"/>
      <c r="E1108" s="10" t="s">
        <v>17</v>
      </c>
      <c r="F1108" s="13">
        <v>1.07</v>
      </c>
      <c r="G1108" s="14">
        <v>900</v>
      </c>
      <c r="H1108" s="14">
        <v>0</v>
      </c>
      <c r="I1108" s="14">
        <v>0</v>
      </c>
      <c r="J1108" s="12">
        <f>OR(F1108&lt;&gt;0,G1108&lt;&gt;0,H1108&lt;&gt;0,I1108&lt;&gt;0)*(F1108 + (F1108 = 0))*(G1108 + (G1108 = 0))*(H1108 + (H1108 = 0))*(I1108 + (I1108 = 0))</f>
        <v>963</v>
      </c>
      <c r="K1108" s="11"/>
      <c r="L1108" s="11"/>
      <c r="M1108" s="11"/>
    </row>
    <row r="1109" spans="1:13" x14ac:dyDescent="0.3">
      <c r="A1109" s="11"/>
      <c r="B1109" s="11"/>
      <c r="C1109" s="11"/>
      <c r="D1109" s="30"/>
      <c r="E1109" s="10" t="s">
        <v>83</v>
      </c>
      <c r="F1109" s="13">
        <v>250</v>
      </c>
      <c r="G1109" s="14">
        <v>0</v>
      </c>
      <c r="H1109" s="14">
        <v>0</v>
      </c>
      <c r="I1109" s="14">
        <v>0</v>
      </c>
      <c r="J1109" s="12">
        <f>OR(F1109&lt;&gt;0,G1109&lt;&gt;0,H1109&lt;&gt;0,I1109&lt;&gt;0)*(F1109 + (F1109 = 0))*(G1109 + (G1109 = 0))*(H1109 + (H1109 = 0))*(I1109 + (I1109 = 0))</f>
        <v>250</v>
      </c>
      <c r="K1109" s="11"/>
      <c r="L1109" s="11"/>
      <c r="M1109" s="11"/>
    </row>
    <row r="1110" spans="1:13" x14ac:dyDescent="0.3">
      <c r="A1110" s="11"/>
      <c r="B1110" s="11"/>
      <c r="C1110" s="11"/>
      <c r="D1110" s="30"/>
      <c r="E1110" s="11"/>
      <c r="F1110" s="11"/>
      <c r="G1110" s="11"/>
      <c r="H1110" s="11"/>
      <c r="I1110" s="11"/>
      <c r="J1110" s="15" t="s">
        <v>1049</v>
      </c>
      <c r="K1110" s="16">
        <f>SUM(J1108:J1109)</f>
        <v>1213</v>
      </c>
      <c r="L1110" s="14">
        <v>1.25</v>
      </c>
      <c r="M1110" s="16">
        <f>ROUND(K1110*L1110,2)</f>
        <v>1516.25</v>
      </c>
    </row>
    <row r="1111" spans="1:13" ht="1.05" customHeight="1" x14ac:dyDescent="0.3">
      <c r="A1111" s="17"/>
      <c r="B1111" s="17"/>
      <c r="C1111" s="17"/>
      <c r="D1111" s="31"/>
      <c r="E1111" s="17"/>
      <c r="F1111" s="17"/>
      <c r="G1111" s="17"/>
      <c r="H1111" s="17"/>
      <c r="I1111" s="17"/>
      <c r="J1111" s="17"/>
      <c r="K1111" s="17"/>
      <c r="L1111" s="17"/>
      <c r="M1111" s="17"/>
    </row>
    <row r="1112" spans="1:13" x14ac:dyDescent="0.3">
      <c r="A1112" s="11"/>
      <c r="B1112" s="11"/>
      <c r="C1112" s="11"/>
      <c r="D1112" s="30"/>
      <c r="E1112" s="11"/>
      <c r="F1112" s="11"/>
      <c r="G1112" s="11"/>
      <c r="H1112" s="11"/>
      <c r="I1112" s="11"/>
      <c r="J1112" s="15" t="s">
        <v>1050</v>
      </c>
      <c r="K1112" s="19">
        <v>1</v>
      </c>
      <c r="L1112" s="16">
        <f>M1061+M1066+M1071+M1093+M1099+M1106</f>
        <v>6230.3</v>
      </c>
      <c r="M1112" s="16">
        <f>ROUND(K1112*L1112,2)</f>
        <v>6230.3</v>
      </c>
    </row>
    <row r="1113" spans="1:13" ht="1.05" customHeight="1" x14ac:dyDescent="0.3">
      <c r="A1113" s="17"/>
      <c r="B1113" s="17"/>
      <c r="C1113" s="17"/>
      <c r="D1113" s="31"/>
      <c r="E1113" s="17"/>
      <c r="F1113" s="17"/>
      <c r="G1113" s="17"/>
      <c r="H1113" s="17"/>
      <c r="I1113" s="17"/>
      <c r="J1113" s="17"/>
      <c r="K1113" s="17"/>
      <c r="L1113" s="17"/>
      <c r="M1113" s="17"/>
    </row>
    <row r="1114" spans="1:13" x14ac:dyDescent="0.3">
      <c r="A1114" s="5" t="s">
        <v>1051</v>
      </c>
      <c r="B1114" s="5" t="s">
        <v>16</v>
      </c>
      <c r="C1114" s="5" t="s">
        <v>17</v>
      </c>
      <c r="D1114" s="29" t="s">
        <v>1052</v>
      </c>
      <c r="E1114" s="6"/>
      <c r="F1114" s="6"/>
      <c r="G1114" s="6"/>
      <c r="H1114" s="6"/>
      <c r="I1114" s="6"/>
      <c r="J1114" s="6"/>
      <c r="K1114" s="7">
        <f>K1117</f>
        <v>1</v>
      </c>
      <c r="L1114" s="8">
        <f>L1117</f>
        <v>999.4</v>
      </c>
      <c r="M1114" s="8">
        <f>M1117</f>
        <v>999.4</v>
      </c>
    </row>
    <row r="1115" spans="1:13" x14ac:dyDescent="0.3">
      <c r="A1115" s="9" t="s">
        <v>1053</v>
      </c>
      <c r="B1115" s="10" t="s">
        <v>20</v>
      </c>
      <c r="C1115" s="10" t="s">
        <v>956</v>
      </c>
      <c r="D1115" s="18" t="s">
        <v>1054</v>
      </c>
      <c r="E1115" s="11"/>
      <c r="F1115" s="11"/>
      <c r="G1115" s="11"/>
      <c r="H1115" s="11"/>
      <c r="I1115" s="11"/>
      <c r="J1115" s="11"/>
      <c r="K1115" s="14">
        <v>1</v>
      </c>
      <c r="L1115" s="14">
        <v>999.4</v>
      </c>
      <c r="M1115" s="12">
        <f>ROUND(K1115*L1115,2)</f>
        <v>999.4</v>
      </c>
    </row>
    <row r="1116" spans="1:13" ht="86.4" x14ac:dyDescent="0.3">
      <c r="A1116" s="11"/>
      <c r="B1116" s="11"/>
      <c r="C1116" s="11"/>
      <c r="D1116" s="18" t="s">
        <v>1055</v>
      </c>
      <c r="E1116" s="11"/>
      <c r="F1116" s="11"/>
      <c r="G1116" s="11"/>
      <c r="H1116" s="11"/>
      <c r="I1116" s="11"/>
      <c r="J1116" s="11"/>
      <c r="K1116" s="11"/>
      <c r="L1116" s="11"/>
      <c r="M1116" s="11"/>
    </row>
    <row r="1117" spans="1:13" x14ac:dyDescent="0.3">
      <c r="A1117" s="11"/>
      <c r="B1117" s="11"/>
      <c r="C1117" s="11"/>
      <c r="D1117" s="30"/>
      <c r="E1117" s="11"/>
      <c r="F1117" s="11"/>
      <c r="G1117" s="11"/>
      <c r="H1117" s="11"/>
      <c r="I1117" s="11"/>
      <c r="J1117" s="15" t="s">
        <v>1056</v>
      </c>
      <c r="K1117" s="19">
        <v>1</v>
      </c>
      <c r="L1117" s="16">
        <f>M1115</f>
        <v>999.4</v>
      </c>
      <c r="M1117" s="16">
        <f>ROUND(K1117*L1117,2)</f>
        <v>999.4</v>
      </c>
    </row>
    <row r="1118" spans="1:13" ht="1.05" customHeight="1" x14ac:dyDescent="0.3">
      <c r="A1118" s="17"/>
      <c r="B1118" s="17"/>
      <c r="C1118" s="17"/>
      <c r="D1118" s="31"/>
      <c r="E1118" s="17"/>
      <c r="F1118" s="17"/>
      <c r="G1118" s="17"/>
      <c r="H1118" s="17"/>
      <c r="I1118" s="17"/>
      <c r="J1118" s="17"/>
      <c r="K1118" s="17"/>
      <c r="L1118" s="17"/>
      <c r="M1118" s="17"/>
    </row>
    <row r="1119" spans="1:13" x14ac:dyDescent="0.3">
      <c r="A1119" s="5" t="s">
        <v>1057</v>
      </c>
      <c r="B1119" s="5" t="s">
        <v>16</v>
      </c>
      <c r="C1119" s="5" t="s">
        <v>17</v>
      </c>
      <c r="D1119" s="29" t="s">
        <v>1058</v>
      </c>
      <c r="E1119" s="6"/>
      <c r="F1119" s="6"/>
      <c r="G1119" s="6"/>
      <c r="H1119" s="6"/>
      <c r="I1119" s="6"/>
      <c r="J1119" s="6"/>
      <c r="K1119" s="7">
        <f>K1140</f>
        <v>1</v>
      </c>
      <c r="L1119" s="8">
        <f>L1140</f>
        <v>13571.41</v>
      </c>
      <c r="M1119" s="8">
        <f>M1140</f>
        <v>13571.41</v>
      </c>
    </row>
    <row r="1120" spans="1:13" ht="43.2" x14ac:dyDescent="0.3">
      <c r="A1120" s="9" t="s">
        <v>1059</v>
      </c>
      <c r="B1120" s="10" t="s">
        <v>20</v>
      </c>
      <c r="C1120" s="10" t="s">
        <v>38</v>
      </c>
      <c r="D1120" s="18" t="s">
        <v>1060</v>
      </c>
      <c r="E1120" s="11"/>
      <c r="F1120" s="11"/>
      <c r="G1120" s="11"/>
      <c r="H1120" s="11"/>
      <c r="I1120" s="11"/>
      <c r="J1120" s="11"/>
      <c r="K1120" s="14">
        <v>1</v>
      </c>
      <c r="L1120" s="14">
        <v>3210</v>
      </c>
      <c r="M1120" s="12">
        <f>ROUND(K1120*L1120,2)</f>
        <v>3210</v>
      </c>
    </row>
    <row r="1121" spans="1:13" ht="118.8" x14ac:dyDescent="0.3">
      <c r="A1121" s="11"/>
      <c r="B1121" s="11"/>
      <c r="C1121" s="11"/>
      <c r="D1121" s="18" t="s">
        <v>1061</v>
      </c>
      <c r="E1121" s="11"/>
      <c r="F1121" s="11"/>
      <c r="G1121" s="11"/>
      <c r="H1121" s="11"/>
      <c r="I1121" s="11"/>
      <c r="J1121" s="11"/>
      <c r="K1121" s="11"/>
      <c r="L1121" s="11"/>
      <c r="M1121" s="11"/>
    </row>
    <row r="1122" spans="1:13" ht="21.6" x14ac:dyDescent="0.3">
      <c r="A1122" s="9" t="s">
        <v>1062</v>
      </c>
      <c r="B1122" s="10" t="s">
        <v>20</v>
      </c>
      <c r="C1122" s="10" t="s">
        <v>4</v>
      </c>
      <c r="D1122" s="18" t="s">
        <v>1063</v>
      </c>
      <c r="E1122" s="11"/>
      <c r="F1122" s="11"/>
      <c r="G1122" s="11"/>
      <c r="H1122" s="11"/>
      <c r="I1122" s="11"/>
      <c r="J1122" s="11"/>
      <c r="K1122" s="14">
        <v>1</v>
      </c>
      <c r="L1122" s="14">
        <v>3285.42</v>
      </c>
      <c r="M1122" s="12">
        <f>ROUND(K1122*L1122,2)</f>
        <v>3285.42</v>
      </c>
    </row>
    <row r="1123" spans="1:13" ht="216" x14ac:dyDescent="0.3">
      <c r="A1123" s="11"/>
      <c r="B1123" s="11"/>
      <c r="C1123" s="11"/>
      <c r="D1123" s="18" t="s">
        <v>1064</v>
      </c>
      <c r="E1123" s="11"/>
      <c r="F1123" s="11"/>
      <c r="G1123" s="11"/>
      <c r="H1123" s="11"/>
      <c r="I1123" s="11"/>
      <c r="J1123" s="11"/>
      <c r="K1123" s="11"/>
      <c r="L1123" s="11"/>
      <c r="M1123" s="11"/>
    </row>
    <row r="1124" spans="1:13" x14ac:dyDescent="0.3">
      <c r="A1124" s="9" t="s">
        <v>1065</v>
      </c>
      <c r="B1124" s="10" t="s">
        <v>20</v>
      </c>
      <c r="C1124" s="10" t="s">
        <v>661</v>
      </c>
      <c r="D1124" s="18" t="s">
        <v>1066</v>
      </c>
      <c r="E1124" s="11"/>
      <c r="F1124" s="11"/>
      <c r="G1124" s="11"/>
      <c r="H1124" s="11"/>
      <c r="I1124" s="11"/>
      <c r="J1124" s="11"/>
      <c r="K1124" s="14">
        <v>1</v>
      </c>
      <c r="L1124" s="14">
        <v>3412.38</v>
      </c>
      <c r="M1124" s="12">
        <f>ROUND(K1124*L1124,2)</f>
        <v>3412.38</v>
      </c>
    </row>
    <row r="1125" spans="1:13" ht="270" x14ac:dyDescent="0.3">
      <c r="A1125" s="11"/>
      <c r="B1125" s="11"/>
      <c r="C1125" s="11"/>
      <c r="D1125" s="18" t="s">
        <v>1067</v>
      </c>
      <c r="E1125" s="11"/>
      <c r="F1125" s="11"/>
      <c r="G1125" s="11"/>
      <c r="H1125" s="11"/>
      <c r="I1125" s="11"/>
      <c r="J1125" s="11"/>
      <c r="K1125" s="11"/>
      <c r="L1125" s="11"/>
      <c r="M1125" s="11"/>
    </row>
    <row r="1126" spans="1:13" ht="54" x14ac:dyDescent="0.3">
      <c r="A1126" s="9" t="s">
        <v>1068</v>
      </c>
      <c r="B1126" s="10" t="s">
        <v>20</v>
      </c>
      <c r="C1126" s="10" t="s">
        <v>21</v>
      </c>
      <c r="D1126" s="18" t="s">
        <v>1069</v>
      </c>
      <c r="E1126" s="11"/>
      <c r="F1126" s="11"/>
      <c r="G1126" s="11"/>
      <c r="H1126" s="11"/>
      <c r="I1126" s="11"/>
      <c r="J1126" s="11"/>
      <c r="K1126" s="12">
        <f>K1131</f>
        <v>223.39</v>
      </c>
      <c r="L1126" s="12">
        <f>L1131</f>
        <v>8.9</v>
      </c>
      <c r="M1126" s="12">
        <f>M1131</f>
        <v>1988.17</v>
      </c>
    </row>
    <row r="1127" spans="1:13" ht="129.6" x14ac:dyDescent="0.3">
      <c r="A1127" s="11"/>
      <c r="B1127" s="11"/>
      <c r="C1127" s="11"/>
      <c r="D1127" s="18" t="s">
        <v>1070</v>
      </c>
      <c r="E1127" s="11"/>
      <c r="F1127" s="11"/>
      <c r="G1127" s="11"/>
      <c r="H1127" s="11"/>
      <c r="I1127" s="11"/>
      <c r="J1127" s="11"/>
      <c r="K1127" s="11"/>
      <c r="L1127" s="11"/>
      <c r="M1127" s="11"/>
    </row>
    <row r="1128" spans="1:13" x14ac:dyDescent="0.3">
      <c r="A1128" s="11"/>
      <c r="B1128" s="11"/>
      <c r="C1128" s="11"/>
      <c r="D1128" s="30"/>
      <c r="E1128" s="10" t="s">
        <v>94</v>
      </c>
      <c r="F1128" s="13">
        <v>0</v>
      </c>
      <c r="G1128" s="14">
        <v>7.6</v>
      </c>
      <c r="H1128" s="14">
        <v>0</v>
      </c>
      <c r="I1128" s="14">
        <v>7.37</v>
      </c>
      <c r="J1128" s="12">
        <f>OR(F1128&lt;&gt;0,G1128&lt;&gt;0,H1128&lt;&gt;0,I1128&lt;&gt;0)*(F1128 + (F1128 = 0))*(G1128 + (G1128 = 0))*(H1128 + (H1128 = 0))*(I1128 + (I1128 = 0))</f>
        <v>56.01</v>
      </c>
      <c r="K1128" s="11"/>
      <c r="L1128" s="11"/>
      <c r="M1128" s="11"/>
    </row>
    <row r="1129" spans="1:13" x14ac:dyDescent="0.3">
      <c r="A1129" s="11"/>
      <c r="B1129" s="11"/>
      <c r="C1129" s="11"/>
      <c r="D1129" s="30"/>
      <c r="E1129" s="10" t="s">
        <v>98</v>
      </c>
      <c r="F1129" s="13">
        <v>0</v>
      </c>
      <c r="G1129" s="14">
        <v>17.899999999999999</v>
      </c>
      <c r="H1129" s="14">
        <v>0</v>
      </c>
      <c r="I1129" s="14">
        <v>5.8</v>
      </c>
      <c r="J1129" s="12">
        <f>OR(F1129&lt;&gt;0,G1129&lt;&gt;0,H1129&lt;&gt;0,I1129&lt;&gt;0)*(F1129 + (F1129 = 0))*(G1129 + (G1129 = 0))*(H1129 + (H1129 = 0))*(I1129 + (I1129 = 0))</f>
        <v>103.82</v>
      </c>
      <c r="K1129" s="11"/>
      <c r="L1129" s="11"/>
      <c r="M1129" s="11"/>
    </row>
    <row r="1130" spans="1:13" x14ac:dyDescent="0.3">
      <c r="A1130" s="11"/>
      <c r="B1130" s="11"/>
      <c r="C1130" s="11"/>
      <c r="D1130" s="30"/>
      <c r="E1130" s="10" t="s">
        <v>495</v>
      </c>
      <c r="F1130" s="13">
        <v>0</v>
      </c>
      <c r="G1130" s="14">
        <v>11.35</v>
      </c>
      <c r="H1130" s="14">
        <v>0</v>
      </c>
      <c r="I1130" s="14">
        <v>5.6</v>
      </c>
      <c r="J1130" s="12">
        <f>OR(F1130&lt;&gt;0,G1130&lt;&gt;0,H1130&lt;&gt;0,I1130&lt;&gt;0)*(F1130 + (F1130 = 0))*(G1130 + (G1130 = 0))*(H1130 + (H1130 = 0))*(I1130 + (I1130 = 0))</f>
        <v>63.56</v>
      </c>
      <c r="K1130" s="11"/>
      <c r="L1130" s="11"/>
      <c r="M1130" s="11"/>
    </row>
    <row r="1131" spans="1:13" x14ac:dyDescent="0.3">
      <c r="A1131" s="11"/>
      <c r="B1131" s="11"/>
      <c r="C1131" s="11"/>
      <c r="D1131" s="30"/>
      <c r="E1131" s="11"/>
      <c r="F1131" s="11"/>
      <c r="G1131" s="11"/>
      <c r="H1131" s="11"/>
      <c r="I1131" s="11"/>
      <c r="J1131" s="15" t="s">
        <v>1071</v>
      </c>
      <c r="K1131" s="16">
        <f>SUM(J1128:J1130)</f>
        <v>223.39</v>
      </c>
      <c r="L1131" s="14">
        <v>8.9</v>
      </c>
      <c r="M1131" s="16">
        <f>ROUND(K1131*L1131,2)</f>
        <v>1988.17</v>
      </c>
    </row>
    <row r="1132" spans="1:13" ht="1.05" customHeight="1" x14ac:dyDescent="0.3">
      <c r="A1132" s="17"/>
      <c r="B1132" s="17"/>
      <c r="C1132" s="17"/>
      <c r="D1132" s="31"/>
      <c r="E1132" s="17"/>
      <c r="F1132" s="17"/>
      <c r="G1132" s="17"/>
      <c r="H1132" s="17"/>
      <c r="I1132" s="17"/>
      <c r="J1132" s="17"/>
      <c r="K1132" s="17"/>
      <c r="L1132" s="17"/>
      <c r="M1132" s="17"/>
    </row>
    <row r="1133" spans="1:13" ht="54" x14ac:dyDescent="0.3">
      <c r="A1133" s="9" t="s">
        <v>1072</v>
      </c>
      <c r="B1133" s="10" t="s">
        <v>20</v>
      </c>
      <c r="C1133" s="10" t="s">
        <v>21</v>
      </c>
      <c r="D1133" s="18" t="s">
        <v>1073</v>
      </c>
      <c r="E1133" s="11"/>
      <c r="F1133" s="11"/>
      <c r="G1133" s="11"/>
      <c r="H1133" s="11"/>
      <c r="I1133" s="11"/>
      <c r="J1133" s="11"/>
      <c r="K1133" s="12">
        <f>K1138</f>
        <v>16754.400000000001</v>
      </c>
      <c r="L1133" s="12">
        <f>L1138</f>
        <v>0.1</v>
      </c>
      <c r="M1133" s="12">
        <f>M1138</f>
        <v>1675.44</v>
      </c>
    </row>
    <row r="1134" spans="1:13" ht="118.8" x14ac:dyDescent="0.3">
      <c r="A1134" s="11"/>
      <c r="B1134" s="11"/>
      <c r="C1134" s="11"/>
      <c r="D1134" s="18" t="s">
        <v>1074</v>
      </c>
      <c r="E1134" s="11"/>
      <c r="F1134" s="11"/>
      <c r="G1134" s="11"/>
      <c r="H1134" s="11"/>
      <c r="I1134" s="11"/>
      <c r="J1134" s="11"/>
      <c r="K1134" s="11"/>
      <c r="L1134" s="11"/>
      <c r="M1134" s="11"/>
    </row>
    <row r="1135" spans="1:13" x14ac:dyDescent="0.3">
      <c r="A1135" s="11"/>
      <c r="B1135" s="11"/>
      <c r="C1135" s="11"/>
      <c r="D1135" s="30"/>
      <c r="E1135" s="10" t="s">
        <v>94</v>
      </c>
      <c r="F1135" s="13">
        <v>75</v>
      </c>
      <c r="G1135" s="14">
        <v>7.6</v>
      </c>
      <c r="H1135" s="14">
        <v>0</v>
      </c>
      <c r="I1135" s="14">
        <v>7.37</v>
      </c>
      <c r="J1135" s="12">
        <f>OR(F1135&lt;&gt;0,G1135&lt;&gt;0,H1135&lt;&gt;0,I1135&lt;&gt;0)*(F1135 + (F1135 = 0))*(G1135 + (G1135 = 0))*(H1135 + (H1135 = 0))*(I1135 + (I1135 = 0))</f>
        <v>4200.8999999999996</v>
      </c>
      <c r="K1135" s="11"/>
      <c r="L1135" s="11"/>
      <c r="M1135" s="11"/>
    </row>
    <row r="1136" spans="1:13" x14ac:dyDescent="0.3">
      <c r="A1136" s="11"/>
      <c r="B1136" s="11"/>
      <c r="C1136" s="11"/>
      <c r="D1136" s="30"/>
      <c r="E1136" s="10" t="s">
        <v>98</v>
      </c>
      <c r="F1136" s="13">
        <v>75</v>
      </c>
      <c r="G1136" s="14">
        <v>17.899999999999999</v>
      </c>
      <c r="H1136" s="14">
        <v>0</v>
      </c>
      <c r="I1136" s="14">
        <v>5.8</v>
      </c>
      <c r="J1136" s="12">
        <f>OR(F1136&lt;&gt;0,G1136&lt;&gt;0,H1136&lt;&gt;0,I1136&lt;&gt;0)*(F1136 + (F1136 = 0))*(G1136 + (G1136 = 0))*(H1136 + (H1136 = 0))*(I1136 + (I1136 = 0))</f>
        <v>7786.5</v>
      </c>
      <c r="K1136" s="11"/>
      <c r="L1136" s="11"/>
      <c r="M1136" s="11"/>
    </row>
    <row r="1137" spans="1:13" x14ac:dyDescent="0.3">
      <c r="A1137" s="11"/>
      <c r="B1137" s="11"/>
      <c r="C1137" s="11"/>
      <c r="D1137" s="30"/>
      <c r="E1137" s="10" t="s">
        <v>495</v>
      </c>
      <c r="F1137" s="13">
        <v>75</v>
      </c>
      <c r="G1137" s="14">
        <v>11.35</v>
      </c>
      <c r="H1137" s="14">
        <v>0</v>
      </c>
      <c r="I1137" s="14">
        <v>5.6</v>
      </c>
      <c r="J1137" s="12">
        <f>OR(F1137&lt;&gt;0,G1137&lt;&gt;0,H1137&lt;&gt;0,I1137&lt;&gt;0)*(F1137 + (F1137 = 0))*(G1137 + (G1137 = 0))*(H1137 + (H1137 = 0))*(I1137 + (I1137 = 0))</f>
        <v>4767</v>
      </c>
      <c r="K1137" s="11"/>
      <c r="L1137" s="11"/>
      <c r="M1137" s="11"/>
    </row>
    <row r="1138" spans="1:13" x14ac:dyDescent="0.3">
      <c r="A1138" s="11"/>
      <c r="B1138" s="11"/>
      <c r="C1138" s="11"/>
      <c r="D1138" s="30"/>
      <c r="E1138" s="11"/>
      <c r="F1138" s="11"/>
      <c r="G1138" s="11"/>
      <c r="H1138" s="11"/>
      <c r="I1138" s="11"/>
      <c r="J1138" s="15" t="s">
        <v>1075</v>
      </c>
      <c r="K1138" s="16">
        <f>SUM(J1135:J1137)</f>
        <v>16754.400000000001</v>
      </c>
      <c r="L1138" s="14">
        <v>0.1</v>
      </c>
      <c r="M1138" s="16">
        <f>ROUND(K1138*L1138,2)</f>
        <v>1675.44</v>
      </c>
    </row>
    <row r="1139" spans="1:13" ht="1.05" customHeight="1" x14ac:dyDescent="0.3">
      <c r="A1139" s="17"/>
      <c r="B1139" s="17"/>
      <c r="C1139" s="17"/>
      <c r="D1139" s="31"/>
      <c r="E1139" s="17"/>
      <c r="F1139" s="17"/>
      <c r="G1139" s="17"/>
      <c r="H1139" s="17"/>
      <c r="I1139" s="17"/>
      <c r="J1139" s="17"/>
      <c r="K1139" s="17"/>
      <c r="L1139" s="17"/>
      <c r="M1139" s="17"/>
    </row>
    <row r="1140" spans="1:13" x14ac:dyDescent="0.3">
      <c r="A1140" s="11"/>
      <c r="B1140" s="11"/>
      <c r="C1140" s="11"/>
      <c r="D1140" s="30"/>
      <c r="E1140" s="11"/>
      <c r="F1140" s="11"/>
      <c r="G1140" s="11"/>
      <c r="H1140" s="11"/>
      <c r="I1140" s="11"/>
      <c r="J1140" s="15" t="s">
        <v>1076</v>
      </c>
      <c r="K1140" s="19">
        <v>1</v>
      </c>
      <c r="L1140" s="16">
        <f>M1120+M1122+M1124+M1126+M1133</f>
        <v>13571.41</v>
      </c>
      <c r="M1140" s="16">
        <f>ROUND(K1140*L1140,2)</f>
        <v>13571.41</v>
      </c>
    </row>
    <row r="1141" spans="1:13" ht="1.05" customHeight="1" x14ac:dyDescent="0.3">
      <c r="A1141" s="17"/>
      <c r="B1141" s="17"/>
      <c r="C1141" s="17"/>
      <c r="D1141" s="31"/>
      <c r="E1141" s="17"/>
      <c r="F1141" s="17"/>
      <c r="G1141" s="17"/>
      <c r="H1141" s="17"/>
      <c r="I1141" s="17"/>
      <c r="J1141" s="17"/>
      <c r="K1141" s="17"/>
      <c r="L1141" s="17"/>
      <c r="M1141" s="17"/>
    </row>
    <row r="1142" spans="1:13" x14ac:dyDescent="0.3">
      <c r="A1142" s="11"/>
      <c r="B1142" s="11"/>
      <c r="C1142" s="11"/>
      <c r="D1142" s="30"/>
      <c r="E1142" s="11"/>
      <c r="F1142" s="11"/>
      <c r="G1142" s="11"/>
      <c r="H1142" s="11"/>
      <c r="I1142" s="11"/>
      <c r="J1142" s="15" t="s">
        <v>1077</v>
      </c>
      <c r="K1142" s="19">
        <v>1</v>
      </c>
      <c r="L1142" s="16">
        <f>M4+M130+M276+M358+M431+M477+M668+M722+M762+M776+M1028+M1060+M1114+M1119</f>
        <v>206650.86</v>
      </c>
      <c r="M1142" s="16">
        <f>ROUND(K1142*L1142,2)</f>
        <v>206650.86</v>
      </c>
    </row>
    <row r="1143" spans="1:13" ht="1.05" customHeight="1" x14ac:dyDescent="0.3">
      <c r="A1143" s="17"/>
      <c r="B1143" s="17"/>
      <c r="C1143" s="17"/>
      <c r="D1143" s="31"/>
      <c r="E1143" s="17"/>
      <c r="F1143" s="17"/>
      <c r="G1143" s="17"/>
      <c r="H1143" s="17"/>
      <c r="I1143" s="17"/>
      <c r="J1143" s="17"/>
      <c r="K1143" s="17"/>
      <c r="L1143" s="17"/>
      <c r="M1143" s="17"/>
    </row>
  </sheetData>
  <dataValidations count="1">
    <dataValidation type="list" allowBlank="1" showInputMessage="1" showErrorMessage="1" sqref="B4:B1143" xr:uid="{62B421FC-F9C5-451F-9303-D1A7A133EED4}">
      <formula1>"Capítol,Partida,Ma d’obra,Maquinària,Material,Altres,Tasca,"</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Olle Simo</dc:creator>
  <cp:lastModifiedBy>Anna Olle Simo</cp:lastModifiedBy>
  <dcterms:created xsi:type="dcterms:W3CDTF">2025-05-09T10:07:21Z</dcterms:created>
  <dcterms:modified xsi:type="dcterms:W3CDTF">2025-05-09T10:08:03Z</dcterms:modified>
</cp:coreProperties>
</file>