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PROVEIDORS\AA CONTRACTACIO\Expedients contractació 2018-2024\SU 2025 02 (Comptadors grans)\Docs obertura\"/>
    </mc:Choice>
  </mc:AlternateContent>
  <xr:revisionPtr revIDLastSave="0" documentId="13_ncr:1_{55F4A6BE-DAD5-4853-936D-3481A6B5E5EA}" xr6:coauthVersionLast="47" xr6:coauthVersionMax="47" xr10:uidLastSave="{00000000-0000-0000-0000-000000000000}"/>
  <bookViews>
    <workbookView xWindow="-120" yWindow="-120" windowWidth="29040" windowHeight="15840" xr2:uid="{00000000-000D-0000-FFFF-FFFF00000000}"/>
  </bookViews>
  <sheets>
    <sheet name="Sobre A (30.04.2025)" sheetId="19" r:id="rId1"/>
    <sheet name="Sobre B (30.04.2025)" sheetId="20" r:id="rId2"/>
    <sheet name="OAB" sheetId="18" r:id="rId3"/>
    <sheet name="Sobre C (07.05.25)" sheetId="3" r:id="rId4"/>
    <sheet name="Puntuacions" sheetId="4" r:id="rId5"/>
  </sheets>
  <definedNames>
    <definedName name="_xlnm._FilterDatabase" localSheetId="4" hidden="1">Puntuacions!$B$3:$F$4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 l="1"/>
  <c r="D10" i="3"/>
  <c r="D5" i="4" l="1"/>
  <c r="F6" i="18"/>
  <c r="C6" i="18"/>
  <c r="G7" i="20"/>
  <c r="S7" i="20" s="1"/>
  <c r="H7" i="20" l="1"/>
  <c r="F5" i="4" l="1"/>
  <c r="D6" i="18" l="1"/>
  <c r="G6" i="18" l="1"/>
  <c r="E6" i="18"/>
</calcChain>
</file>

<file path=xl/sharedStrings.xml><?xml version="1.0" encoding="utf-8"?>
<sst xmlns="http://schemas.openxmlformats.org/spreadsheetml/2006/main" count="68" uniqueCount="60">
  <si>
    <t>Licitador</t>
  </si>
  <si>
    <t>LICITADOR</t>
  </si>
  <si>
    <t xml:space="preserve">Núm. </t>
  </si>
  <si>
    <t>Puntuació Sobre B</t>
  </si>
  <si>
    <t>Puntuació Sobre C</t>
  </si>
  <si>
    <t>Total valoració (màxim 100 punts)</t>
  </si>
  <si>
    <t>Total punts</t>
  </si>
  <si>
    <t>NIF</t>
  </si>
  <si>
    <t>SOBRE C "Criteris avaluables de forma automàtica"</t>
  </si>
  <si>
    <t>TOTAL</t>
  </si>
  <si>
    <t>CONTADORES DE AGUA DE ZARAGOZA, S.A.</t>
  </si>
  <si>
    <t>A50096247</t>
  </si>
  <si>
    <r>
      <t xml:space="preserve">Valoració Sobre C: </t>
    </r>
    <r>
      <rPr>
        <b/>
        <u/>
        <sz val="11"/>
        <color rgb="FF000000"/>
        <rFont val="Calibri"/>
        <family val="2"/>
        <scheme val="minor"/>
      </rPr>
      <t>màxim 50 punts</t>
    </r>
  </si>
  <si>
    <t>CONTADORES DE ZARAGOZA, S.A.</t>
  </si>
  <si>
    <t>SOBRE B "Criteris d’adjudicació sotmesos a un judici de valor"</t>
  </si>
  <si>
    <t>Requisits mínims d'extensió i format</t>
  </si>
  <si>
    <t>Aspectes mínims de contingut i estructura</t>
  </si>
  <si>
    <t>Avaluació</t>
  </si>
  <si>
    <t>Punts</t>
  </si>
  <si>
    <r>
      <t xml:space="preserve">TOTAL Puntuació    </t>
    </r>
    <r>
      <rPr>
        <i/>
        <sz val="11"/>
        <color rgb="FF000000"/>
        <rFont val="Calibri"/>
        <family val="2"/>
        <scheme val="minor"/>
      </rPr>
      <t>(fins 50 punts)</t>
    </r>
  </si>
  <si>
    <t>[EXCLUSIÓ/ ADMISSIÓ]</t>
  </si>
  <si>
    <t>REUNEIX</t>
  </si>
  <si>
    <r>
      <rPr>
        <b/>
        <sz val="11"/>
        <color theme="1"/>
        <rFont val="Calibri"/>
        <family val="2"/>
        <scheme val="minor"/>
      </rPr>
      <t xml:space="preserve">2) b. </t>
    </r>
    <r>
      <rPr>
        <sz val="11"/>
        <color theme="1"/>
        <rFont val="Calibri"/>
        <family val="2"/>
        <scheme val="minor"/>
      </rPr>
      <t xml:space="preserve">Es valorarà la possibilitat d'oferir una ampliació de la garantia mínima del producte, afegit als ja garantits en la Prescripció 4.4 del Plec de Prescripcions Tècniques (PPT), per tal d'augmentar la qualitat i durabilitat dels productes subministrats, i atorgant d'una major eficiència la gestió de serveis i recursos públics.      </t>
    </r>
    <r>
      <rPr>
        <b/>
        <sz val="11"/>
        <color theme="1"/>
        <rFont val="Calibri"/>
        <family val="2"/>
        <scheme val="minor"/>
      </rPr>
      <t>(Fins a 5 punts màxim)</t>
    </r>
  </si>
  <si>
    <r>
      <rPr>
        <b/>
        <sz val="14"/>
        <color rgb="FF000000"/>
        <rFont val="Calibri"/>
        <family val="2"/>
        <scheme val="minor"/>
      </rPr>
      <t xml:space="preserve">MEMÒRIA DESCRIPTIVA                                                                   </t>
    </r>
    <r>
      <rPr>
        <b/>
        <sz val="11"/>
        <color rgb="FF000000"/>
        <rFont val="Calibri"/>
        <family val="2"/>
        <scheme val="minor"/>
      </rPr>
      <t xml:space="preserve">                                                                                                                                                                                                                                                   </t>
    </r>
    <r>
      <rPr>
        <i/>
        <sz val="10"/>
        <color rgb="FF000000"/>
        <rFont val="Calibri"/>
        <family val="2"/>
        <scheme val="minor"/>
      </rPr>
      <t>(atenent la Clàusula 18.2, 21 i l'apartat N de la Relació de Característiques del PCAP)</t>
    </r>
  </si>
  <si>
    <t>Sobre B "Càlcul d'ofertes anormalment baixes (Part tècnica)"</t>
  </si>
  <si>
    <t>Puntuació tècnica</t>
  </si>
  <si>
    <t>Mitjana puntuació tècnica</t>
  </si>
  <si>
    <t>Diferència puntuació mitjana</t>
  </si>
  <si>
    <t xml:space="preserve">Mitjana diferències </t>
  </si>
  <si>
    <t>Temeritat</t>
  </si>
  <si>
    <t>*impossible OAB</t>
  </si>
  <si>
    <t>Oferta CONTAZARA --&gt;</t>
  </si>
  <si>
    <t>Oferta econòmica: respecte el preu base de licitació</t>
  </si>
  <si>
    <t>SOBRE A “Documentació general i administrativa"</t>
  </si>
  <si>
    <t>Lot</t>
  </si>
  <si>
    <t>Observacions</t>
  </si>
  <si>
    <t>Resultat obertura</t>
  </si>
  <si>
    <t>ADMISSIÓ</t>
  </si>
  <si>
    <t>1, 2</t>
  </si>
  <si>
    <r>
      <rPr>
        <b/>
        <sz val="10"/>
        <rFont val="Calibri"/>
        <family val="2"/>
        <scheme val="minor"/>
      </rPr>
      <t>DEUC</t>
    </r>
    <r>
      <rPr>
        <sz val="10"/>
        <rFont val="Calibri"/>
        <family val="2"/>
        <scheme val="minor"/>
      </rPr>
      <t xml:space="preserve">: presentat, degudament signat. Disposa treballadors amb discapacitat &gt; 2% i Pla d'Igualtat. No té intenció de subcontractar. No té intenció de concórrer en UTE. No pertany a grup empresarial.
</t>
    </r>
    <r>
      <rPr>
        <b/>
        <sz val="10"/>
        <rFont val="Calibri"/>
        <family val="2"/>
        <scheme val="minor"/>
      </rPr>
      <t>Constitució UTE</t>
    </r>
    <r>
      <rPr>
        <sz val="10"/>
        <rFont val="Calibri"/>
        <family val="2"/>
        <scheme val="minor"/>
      </rPr>
      <t xml:space="preserve">: no presenten.
</t>
    </r>
    <r>
      <rPr>
        <b/>
        <sz val="10"/>
        <rFont val="Calibri"/>
        <family val="2"/>
        <scheme val="minor"/>
      </rPr>
      <t>Declaració de submissió jurisdiccional</t>
    </r>
    <r>
      <rPr>
        <sz val="10"/>
        <rFont val="Calibri"/>
        <family val="2"/>
        <scheme val="minor"/>
      </rPr>
      <t xml:space="preserve">: no presenten.
</t>
    </r>
    <r>
      <rPr>
        <b/>
        <sz val="10"/>
        <rFont val="Calibri"/>
        <family val="2"/>
        <scheme val="minor"/>
      </rPr>
      <t>Compromís adscripció mitjans materials</t>
    </r>
    <r>
      <rPr>
        <sz val="10"/>
        <rFont val="Calibri"/>
        <family val="2"/>
        <scheme val="minor"/>
      </rPr>
      <t xml:space="preserve">: presenten degudament signada.
</t>
    </r>
    <r>
      <rPr>
        <b/>
        <sz val="10"/>
        <rFont val="Calibri"/>
        <family val="2"/>
        <scheme val="minor"/>
      </rPr>
      <t>Declaració de confidencialitat</t>
    </r>
    <r>
      <rPr>
        <sz val="10"/>
        <rFont val="Calibri"/>
        <family val="2"/>
        <scheme val="minor"/>
      </rPr>
      <t xml:space="preserve">: presenten degudament signada, però no pretenen confidencialitzar cap document.
</t>
    </r>
    <r>
      <rPr>
        <b/>
        <sz val="10"/>
        <rFont val="Calibri"/>
        <family val="2"/>
        <scheme val="minor"/>
      </rPr>
      <t>Adhesió Codi Ètic</t>
    </r>
    <r>
      <rPr>
        <sz val="10"/>
        <rFont val="Calibri"/>
        <family val="2"/>
        <scheme val="minor"/>
      </rPr>
      <t>: presenten degudament signat.</t>
    </r>
  </si>
  <si>
    <r>
      <rPr>
        <b/>
        <sz val="11"/>
        <color theme="1"/>
        <rFont val="Calibri"/>
        <family val="2"/>
        <scheme val="minor"/>
      </rPr>
      <t>1)</t>
    </r>
    <r>
      <rPr>
        <sz val="11"/>
        <color theme="1"/>
        <rFont val="Calibri"/>
        <family val="2"/>
        <scheme val="minor"/>
      </rPr>
      <t xml:space="preserve"> Descripció del servei d'atenció al client, pel que fa a:
a. Servei d'atenció comercial i comandes
b. Servei d'urgències
c. Servei postvenda
d. Suport tècnic
Es detallarà, com a mínim, l'horari d'atenció al públic, el telèfon, el correu electrònic, el personal de contacte, l'existència de plataforma online, el nivell d'estoc, la casuística de distribució, etc. S'inclourà una relació de magatzems dels quals disposa, i es detallaran els terminis de recepció/resposta de comandes i d'entrega de material, la disponibilitat i rapidesa per al subministrament, la gestió i el temps de resolució d'incidències tècniques, entre d'altres.    </t>
    </r>
    <r>
      <rPr>
        <b/>
        <sz val="11"/>
        <color theme="1"/>
        <rFont val="Calibri"/>
        <family val="2"/>
        <scheme val="minor"/>
      </rPr>
      <t xml:space="preserve"> (Fins a 20 punts màxim)</t>
    </r>
  </si>
  <si>
    <r>
      <rPr>
        <b/>
        <sz val="11"/>
        <color theme="1"/>
        <rFont val="Calibri"/>
        <family val="2"/>
        <scheme val="minor"/>
      </rPr>
      <t xml:space="preserve">2) a. </t>
    </r>
    <r>
      <rPr>
        <sz val="11"/>
        <color theme="1"/>
        <rFont val="Calibri"/>
        <family val="2"/>
        <scheme val="minor"/>
      </rPr>
      <t xml:space="preserve">Al tenir SABEMSA el seu propi software informàtic de lectura, i no tenir actualment la necessitat de subministrament d'un de nou que substitueixi aquests, l'òrgan contractant requereix que el software de lectures emprat pels licitadors sigui totalment compatible amb el vigent.
En aquest sentit, es valorarà que el licitador tingui i acrediti la capacitat d'oferir un programa de gestió apte per integrar el seu contingut de lectura amb l'aplicatiu informàtic que actualment ostenta SABEMSA, i es comprometi a facilitar el software necessari, facilitant l'adaptació del sistema de lectura de SABEMSA envers el software de lectura aportat pel fabricant per a poder garantir un correcte funcionament.     </t>
    </r>
    <r>
      <rPr>
        <b/>
        <sz val="11"/>
        <color theme="1"/>
        <rFont val="Calibri"/>
        <family val="2"/>
        <scheme val="minor"/>
      </rPr>
      <t>(Fins a 5 punts màxim)</t>
    </r>
  </si>
  <si>
    <t>Licitadors</t>
  </si>
  <si>
    <t>Puntuació obtinguda</t>
  </si>
  <si>
    <t>Clàusula 23ª i apartat O del Resum de característiques PCAP</t>
  </si>
  <si>
    <t>OFERTA ANORMALMENT BAIXA (art. 85.2 RGLCAP)</t>
  </si>
  <si>
    <t>Pressupost ofert (sense IVA)</t>
  </si>
  <si>
    <t>La memòria presentada pel licitador ofereix una detallada descripció respecte la totalitat dels elements requerits, mancant únicament l'existència d'una plataforma online, qüestió que no empitjora de forma rellevant el servei d'atenció al client. A més, ofereix un servei de venda i postvenda d'excel·lència, al millorar els terminis de recepció de comandes i d'entrega de productes.</t>
  </si>
  <si>
    <t>El licitador es compromet i acredita la diposició d'un software de gestió totalment apte i compatible (CZCLOUD) per a ser integrat amb l'aplicatiu informàtic de lectures de SABEMSA (H2O). A més, es compromet a facilitar l'adaptació del sistema de lectura de SABEMSA amb el software de lectura ofert garantint així l'adequat funcionament.</t>
  </si>
  <si>
    <t>SU-2025-02</t>
  </si>
  <si>
    <t>Classificació resultant de les empreses presentades al SU-2025-02</t>
  </si>
  <si>
    <t>El licitador ofereix una amplicació de cinc (5) anys sobre la garantia mínima exigida al PPT, resultant en vuit (8) anys la garantia total. Presenta declaració responsable.</t>
  </si>
  <si>
    <r>
      <rPr>
        <b/>
        <sz val="11"/>
        <color theme="1"/>
        <rFont val="Calibri"/>
        <family val="2"/>
        <scheme val="minor"/>
      </rPr>
      <t>2) c.</t>
    </r>
    <r>
      <rPr>
        <sz val="11"/>
        <color theme="1"/>
        <rFont val="Calibri"/>
        <family val="2"/>
        <scheme val="minor"/>
      </rPr>
      <t xml:space="preserve"> Es valorarà que el licitador, a més de garantir ser el fabricant/distribuïdor oficial de tota la gamma completa de comptadors electrònics ultrasònics que consta a la Prescripció 5 del Plec de Prescripcions Tècniques (PPT), disposi de tots els equips necessaris per a poder realitzar la tele-lectura mitjançant tecnologia NBIoT i per a poder gestionar les dades obtingudes mitjançant software de comunicació.  </t>
    </r>
    <r>
      <rPr>
        <b/>
        <sz val="11"/>
        <color theme="1"/>
        <rFont val="Calibri"/>
        <family val="2"/>
        <scheme val="minor"/>
      </rPr>
      <t xml:space="preserve"> (Fins a 10 punts màxim)</t>
    </r>
  </si>
  <si>
    <t>El licitador declara i acredita ser el fabricant de tots els comptadors electrònics ultrasònics de tots els diàmetres requerits, segons consta a la Prescripció 5 del PPT; de tots els equips necessaris per poder realitzar la tele-lectura mitjançant tecnologia NBIoT (SMART NBIoT); i de tenir un software de comunicació propi de gestió de dades.</t>
  </si>
  <si>
    <r>
      <rPr>
        <b/>
        <sz val="11"/>
        <color theme="1"/>
        <rFont val="Calibri"/>
        <family val="2"/>
        <scheme val="minor"/>
      </rPr>
      <t>2) d.</t>
    </r>
    <r>
      <rPr>
        <sz val="11"/>
        <color theme="1"/>
        <rFont val="Calibri"/>
        <family val="2"/>
        <scheme val="minor"/>
      </rPr>
      <t xml:space="preserve"> Es valorarà el compliment per part de l'empresa licitadora del Reial Decret 311/2022, de 3 de maig, pel qual es regula l'Esquema Nacional de Seguretat. Aquesta s'erigeix com una mesura addicional a l'establiment de les mesures elementals de seguretat de la informació introduïdes per la Norma UNE-EN ISO/IEC 27001.
Per a l'obtenció de la màxima puntuació al present criteri serà necessària la presentació per part de l'operador econòmic del corresponent certificat vigent de conformitat amb l'Esquema Nacional de Seguretat (ENS). No obstant, al restar configurat com tot un procès integral, per tal de demostrar el compliment relatiu, i per tant, la graduació de la puntuació en cas de manca de certificació, serà necessària l'acreditació -a través de qualsevol mitjà probatori- de que existeix una política/protocol intern de seguretat de la informació, i que estan presents totes o algunes de les notes identificades a l'art. 12.1 de l'esmentat text legal    </t>
    </r>
    <r>
      <rPr>
        <b/>
        <sz val="11"/>
        <color theme="1"/>
        <rFont val="Calibri"/>
        <family val="2"/>
        <scheme val="minor"/>
      </rPr>
      <t>(Fins a 10 punts màxim)</t>
    </r>
  </si>
  <si>
    <t>El licitador declara responsablement i acredita el compliment del Reial Decret 311/2022, de 3 de maig, amb l'aportació del corresponent Certificat vigent de Conformitat amb l'Esquema Nacional de Seguretat (ENS-2023/0054), vàlid fins el 14/09/2026.</t>
  </si>
  <si>
    <t>49 + 0 = 49,00</t>
  </si>
  <si>
    <t>tot i que l'oferta econòmica recaigui en alguna de les possibles causes de l'art. 85 RGLCAP</t>
  </si>
  <si>
    <t>PBL</t>
  </si>
  <si>
    <t>1. Quan participi un únic licitador, quan la seva oferta sigui inferior en més d'un 25% respecte el PBL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</si>
</sst>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1"/>
      <color theme="1"/>
      <name val="Calibri"/>
      <family val="2"/>
      <scheme val="minor"/>
    </font>
    <font>
      <sz val="10"/>
      <color theme="1"/>
      <name val="Calibri"/>
      <family val="2"/>
      <scheme val="minor"/>
    </font>
    <font>
      <b/>
      <sz val="14"/>
      <color theme="1"/>
      <name val="Calibri"/>
      <family val="2"/>
      <scheme val="minor"/>
    </font>
    <font>
      <b/>
      <sz val="11"/>
      <color rgb="FF000000"/>
      <name val="Calibri"/>
      <family val="2"/>
      <scheme val="minor"/>
    </font>
    <font>
      <b/>
      <sz val="12"/>
      <color rgb="FF000000"/>
      <name val="Calibri"/>
      <family val="2"/>
      <scheme val="minor"/>
    </font>
    <font>
      <i/>
      <sz val="11"/>
      <color rgb="FF000000"/>
      <name val="Calibri"/>
      <family val="2"/>
      <scheme val="minor"/>
    </font>
    <font>
      <b/>
      <u/>
      <sz val="11"/>
      <color rgb="FF000000"/>
      <name val="Calibri"/>
      <family val="2"/>
      <scheme val="minor"/>
    </font>
    <font>
      <b/>
      <sz val="11"/>
      <color rgb="FFFF0000"/>
      <name val="Calibri"/>
      <family val="2"/>
    </font>
    <font>
      <b/>
      <sz val="11"/>
      <name val="Calibri"/>
      <family val="2"/>
    </font>
    <font>
      <b/>
      <sz val="10"/>
      <color theme="1"/>
      <name val="Calibri"/>
      <family val="2"/>
      <scheme val="minor"/>
    </font>
    <font>
      <b/>
      <i/>
      <sz val="10"/>
      <color theme="1"/>
      <name val="Calibri"/>
      <family val="2"/>
      <scheme val="minor"/>
    </font>
    <font>
      <sz val="10"/>
      <name val="Calibri"/>
      <family val="2"/>
      <scheme val="minor"/>
    </font>
    <font>
      <sz val="8"/>
      <name val="Calibri"/>
      <family val="2"/>
      <scheme val="minor"/>
    </font>
    <font>
      <b/>
      <sz val="12"/>
      <color theme="1"/>
      <name val="Calibri"/>
      <family val="2"/>
      <scheme val="minor"/>
    </font>
    <font>
      <sz val="10"/>
      <color rgb="FF000000"/>
      <name val="Verdana"/>
      <family val="2"/>
    </font>
    <font>
      <b/>
      <sz val="9"/>
      <color theme="1"/>
      <name val="Calibri"/>
      <family val="2"/>
      <scheme val="minor"/>
    </font>
    <font>
      <b/>
      <sz val="11"/>
      <color theme="1"/>
      <name val="Calibri"/>
      <family val="2"/>
      <scheme val="minor"/>
    </font>
    <font>
      <b/>
      <sz val="11"/>
      <color rgb="FFFF0000"/>
      <name val="Calibri"/>
      <family val="2"/>
      <scheme val="minor"/>
    </font>
    <font>
      <b/>
      <sz val="14"/>
      <color rgb="FF000000"/>
      <name val="Calibri"/>
      <family val="2"/>
      <scheme val="minor"/>
    </font>
    <font>
      <i/>
      <sz val="10"/>
      <color rgb="FF000000"/>
      <name val="Calibri"/>
      <family val="2"/>
      <scheme val="minor"/>
    </font>
    <font>
      <i/>
      <sz val="11"/>
      <color rgb="FF002060"/>
      <name val="Calibri"/>
      <family val="2"/>
      <scheme val="minor"/>
    </font>
    <font>
      <b/>
      <i/>
      <sz val="11"/>
      <color rgb="FF000000"/>
      <name val="Calibri"/>
      <family val="2"/>
      <scheme val="minor"/>
    </font>
    <font>
      <b/>
      <i/>
      <sz val="12"/>
      <color rgb="FFFF0000"/>
      <name val="Calibri"/>
      <family val="2"/>
      <scheme val="minor"/>
    </font>
    <font>
      <i/>
      <sz val="11"/>
      <color theme="1"/>
      <name val="Calibri"/>
      <family val="2"/>
      <scheme val="minor"/>
    </font>
    <font>
      <sz val="11"/>
      <name val="Calibri"/>
      <family val="2"/>
      <scheme val="minor"/>
    </font>
    <font>
      <b/>
      <i/>
      <sz val="10"/>
      <name val="Calibri"/>
      <family val="2"/>
      <scheme val="minor"/>
    </font>
    <font>
      <i/>
      <sz val="11"/>
      <color rgb="FFFF0000"/>
      <name val="Calibri"/>
      <family val="2"/>
      <scheme val="minor"/>
    </font>
    <font>
      <b/>
      <sz val="10"/>
      <name val="Calibri"/>
      <family val="2"/>
      <scheme val="minor"/>
    </font>
    <font>
      <b/>
      <i/>
      <sz val="12"/>
      <color theme="1"/>
      <name val="Calibri"/>
      <family val="2"/>
      <scheme val="minor"/>
    </font>
    <font>
      <b/>
      <i/>
      <sz val="12.5"/>
      <color theme="1"/>
      <name val="Calibri"/>
      <family val="2"/>
      <scheme val="minor"/>
    </font>
    <font>
      <sz val="11"/>
      <color rgb="FFFF0000"/>
      <name val="Calibri"/>
      <family val="2"/>
      <scheme val="minor"/>
    </font>
  </fonts>
  <fills count="16">
    <fill>
      <patternFill patternType="none"/>
    </fill>
    <fill>
      <patternFill patternType="gray125"/>
    </fill>
    <fill>
      <patternFill patternType="solid">
        <fgColor rgb="FFB4C6E7"/>
        <bgColor indexed="64"/>
      </patternFill>
    </fill>
    <fill>
      <patternFill patternType="solid">
        <fgColor rgb="FFD9E2F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DAE3F3"/>
        <bgColor rgb="FFDEEBF7"/>
      </patternFill>
    </fill>
    <fill>
      <patternFill patternType="solid">
        <fgColor rgb="FF8FAADC"/>
        <bgColor rgb="FF99CCFF"/>
      </patternFill>
    </fill>
    <fill>
      <patternFill patternType="solid">
        <fgColor rgb="FFFBE5D6"/>
        <bgColor rgb="FFDEEBF7"/>
      </patternFill>
    </fill>
    <fill>
      <patternFill patternType="solid">
        <fgColor theme="8"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0" fontId="0" fillId="10" borderId="1" xfId="0" applyFill="1" applyBorder="1" applyAlignment="1">
      <alignment horizontal="center"/>
    </xf>
    <xf numFmtId="0" fontId="0" fillId="0" borderId="1" xfId="0" applyBorder="1"/>
    <xf numFmtId="4" fontId="7" fillId="11" borderId="1" xfId="0" applyNumberFormat="1" applyFont="1" applyFill="1" applyBorder="1" applyAlignment="1">
      <alignment horizontal="center"/>
    </xf>
    <xf numFmtId="0" fontId="0" fillId="9" borderId="4" xfId="0" applyFill="1" applyBorder="1" applyAlignment="1">
      <alignment horizontal="center" wrapText="1"/>
    </xf>
    <xf numFmtId="0" fontId="1" fillId="0" borderId="1" xfId="0" applyFont="1" applyBorder="1" applyAlignment="1">
      <alignment vertical="center" wrapText="1"/>
    </xf>
    <xf numFmtId="9" fontId="0" fillId="0" borderId="0" xfId="0" applyNumberFormat="1" applyAlignment="1">
      <alignment horizontal="center"/>
    </xf>
    <xf numFmtId="0" fontId="14" fillId="0" borderId="0" xfId="0" applyFont="1"/>
    <xf numFmtId="0" fontId="15" fillId="0" borderId="0" xfId="0" applyFont="1"/>
    <xf numFmtId="4" fontId="8" fillId="0" borderId="1" xfId="0" applyNumberFormat="1" applyFont="1" applyBorder="1" applyAlignment="1">
      <alignment horizontal="center"/>
    </xf>
    <xf numFmtId="0" fontId="2" fillId="2" borderId="2" xfId="0" applyFont="1" applyFill="1" applyBorder="1" applyAlignment="1">
      <alignment vertical="center"/>
    </xf>
    <xf numFmtId="0" fontId="2" fillId="2" borderId="23" xfId="0" applyFont="1" applyFill="1" applyBorder="1" applyAlignment="1">
      <alignment vertical="center" wrapText="1"/>
    </xf>
    <xf numFmtId="0" fontId="2" fillId="2" borderId="3" xfId="0" applyFont="1" applyFill="1" applyBorder="1" applyAlignment="1">
      <alignment vertical="center" wrapText="1"/>
    </xf>
    <xf numFmtId="0" fontId="3" fillId="13" borderId="23" xfId="0" applyFont="1" applyFill="1" applyBorder="1" applyAlignment="1">
      <alignment vertical="center" wrapText="1"/>
    </xf>
    <xf numFmtId="0" fontId="3" fillId="13" borderId="3" xfId="0" applyFont="1" applyFill="1" applyBorder="1" applyAlignment="1">
      <alignment vertical="center" wrapText="1"/>
    </xf>
    <xf numFmtId="0" fontId="17" fillId="0" borderId="0" xfId="0" applyFont="1"/>
    <xf numFmtId="0" fontId="20" fillId="0" borderId="0" xfId="0" quotePrefix="1" applyFont="1" applyAlignment="1">
      <alignment horizontal="left" vertical="top"/>
    </xf>
    <xf numFmtId="0" fontId="0" fillId="14"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0" fontId="0" fillId="14" borderId="17" xfId="0" applyFill="1" applyBorder="1" applyAlignment="1">
      <alignment horizontal="left" vertical="center" wrapText="1"/>
    </xf>
    <xf numFmtId="0" fontId="0" fillId="0" borderId="17" xfId="0" applyBorder="1" applyAlignment="1">
      <alignment horizontal="left" vertical="center" wrapText="1"/>
    </xf>
    <xf numFmtId="0" fontId="0" fillId="0" borderId="17" xfId="0" applyBorder="1" applyAlignment="1">
      <alignment horizontal="center" vertical="center" wrapText="1"/>
    </xf>
    <xf numFmtId="0" fontId="16" fillId="15" borderId="1" xfId="0" applyFont="1" applyFill="1" applyBorder="1" applyAlignment="1">
      <alignment horizontal="center" vertical="center"/>
    </xf>
    <xf numFmtId="0" fontId="16" fillId="4" borderId="1"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vertical="center"/>
    </xf>
    <xf numFmtId="0" fontId="24" fillId="0" borderId="0" xfId="0" applyFont="1" applyAlignment="1">
      <alignment horizontal="right"/>
    </xf>
    <xf numFmtId="0" fontId="0" fillId="0" borderId="0" xfId="0" applyAlignment="1">
      <alignment horizontal="center" vertical="center"/>
    </xf>
    <xf numFmtId="0" fontId="26" fillId="0" borderId="0" xfId="0" applyFont="1"/>
    <xf numFmtId="0" fontId="3" fillId="7" borderId="30" xfId="0" applyFont="1" applyFill="1" applyBorder="1" applyAlignment="1">
      <alignment horizontal="center" vertical="center" wrapText="1"/>
    </xf>
    <xf numFmtId="4" fontId="0" fillId="0" borderId="1" xfId="0" applyNumberFormat="1" applyBorder="1" applyAlignment="1">
      <alignment horizont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center" vertical="center" wrapText="1"/>
    </xf>
    <xf numFmtId="0" fontId="0" fillId="0" borderId="0" xfId="0" applyAlignment="1">
      <alignment horizontal="center"/>
    </xf>
    <xf numFmtId="0" fontId="16" fillId="12" borderId="1" xfId="0" applyFont="1" applyFill="1" applyBorder="1" applyAlignment="1">
      <alignment horizontal="center" vertical="center"/>
    </xf>
    <xf numFmtId="2" fontId="0" fillId="0" borderId="1" xfId="0" applyNumberFormat="1" applyBorder="1" applyAlignment="1">
      <alignment horizontal="center" vertical="center"/>
    </xf>
    <xf numFmtId="0" fontId="26" fillId="0" borderId="0" xfId="0" applyFont="1" applyAlignment="1">
      <alignment horizontal="center" vertical="center" wrapText="1"/>
    </xf>
    <xf numFmtId="0" fontId="28" fillId="14" borderId="33" xfId="0" applyFont="1" applyFill="1" applyBorder="1" applyAlignment="1">
      <alignment horizontal="center" vertical="center"/>
    </xf>
    <xf numFmtId="0" fontId="29" fillId="4" borderId="8" xfId="0" applyFont="1" applyFill="1" applyBorder="1"/>
    <xf numFmtId="0" fontId="29" fillId="4" borderId="9" xfId="0" applyFont="1" applyFill="1" applyBorder="1"/>
    <xf numFmtId="0" fontId="0" fillId="0" borderId="0" xfId="0" applyAlignment="1">
      <alignment horizontal="center" vertical="center" wrapText="1"/>
    </xf>
    <xf numFmtId="2" fontId="0" fillId="0" borderId="0" xfId="0" applyNumberFormat="1" applyAlignment="1">
      <alignment horizontal="center" vertical="center"/>
    </xf>
    <xf numFmtId="0" fontId="16" fillId="14" borderId="0" xfId="0" applyFont="1" applyFill="1" applyAlignment="1">
      <alignment horizontal="center" vertical="center"/>
    </xf>
    <xf numFmtId="164" fontId="0" fillId="14" borderId="0" xfId="0" applyNumberFormat="1" applyFill="1" applyAlignment="1">
      <alignment horizontal="center"/>
    </xf>
    <xf numFmtId="164" fontId="30" fillId="14" borderId="0" xfId="0" applyNumberFormat="1" applyFont="1" applyFill="1" applyAlignment="1">
      <alignment horizontal="center" vertical="center"/>
    </xf>
    <xf numFmtId="0" fontId="22" fillId="0" borderId="26" xfId="0" applyFont="1" applyBorder="1" applyAlignment="1">
      <alignment vertical="center" wrapText="1"/>
    </xf>
    <xf numFmtId="0" fontId="22" fillId="0" borderId="0" xfId="0" applyFont="1" applyAlignment="1">
      <alignment vertical="center" wrapText="1"/>
    </xf>
    <xf numFmtId="0" fontId="2" fillId="2" borderId="2" xfId="0" applyFont="1" applyFill="1" applyBorder="1" applyAlignment="1">
      <alignment horizontal="left"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1" fillId="7" borderId="24"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7" xfId="0" applyFont="1" applyBorder="1" applyAlignment="1">
      <alignment horizontal="center" vertical="center" wrapText="1"/>
    </xf>
    <xf numFmtId="0" fontId="18" fillId="4" borderId="24"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23" xfId="0" applyFont="1" applyFill="1" applyBorder="1" applyAlignment="1">
      <alignment horizontal="left" vertical="center" wrapText="1"/>
    </xf>
    <xf numFmtId="0" fontId="21" fillId="6" borderId="24"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0" borderId="28" xfId="0" applyBorder="1" applyAlignment="1">
      <alignment horizontal="center" wrapText="1"/>
    </xf>
    <xf numFmtId="0" fontId="0" fillId="0" borderId="29" xfId="0" applyBorder="1" applyAlignment="1">
      <alignment horizontal="center" wrapText="1"/>
    </xf>
    <xf numFmtId="0" fontId="0" fillId="0" borderId="18" xfId="0" applyBorder="1" applyAlignment="1">
      <alignment horizontal="center" wrapText="1"/>
    </xf>
    <xf numFmtId="0" fontId="0" fillId="0" borderId="16" xfId="0" applyBorder="1" applyAlignment="1">
      <alignment horizontal="center" wrapText="1"/>
    </xf>
    <xf numFmtId="0" fontId="16" fillId="0" borderId="0" xfId="0" applyFont="1" applyAlignment="1">
      <alignment horizontal="center"/>
    </xf>
    <xf numFmtId="0" fontId="16" fillId="8" borderId="2" xfId="0" applyFont="1" applyFill="1" applyBorder="1" applyAlignment="1">
      <alignment horizontal="center"/>
    </xf>
    <xf numFmtId="0" fontId="16" fillId="8" borderId="23" xfId="0" applyFont="1" applyFill="1" applyBorder="1" applyAlignment="1">
      <alignment horizontal="center"/>
    </xf>
    <xf numFmtId="0" fontId="16" fillId="8" borderId="3" xfId="0" applyFont="1" applyFill="1" applyBorder="1" applyAlignment="1">
      <alignment horizontal="center"/>
    </xf>
    <xf numFmtId="0" fontId="23" fillId="5" borderId="2" xfId="0" applyFont="1" applyFill="1" applyBorder="1" applyAlignment="1">
      <alignment horizontal="center"/>
    </xf>
    <xf numFmtId="0" fontId="23" fillId="5" borderId="23" xfId="0" applyFont="1" applyFill="1" applyBorder="1" applyAlignment="1">
      <alignment horizontal="center"/>
    </xf>
    <xf numFmtId="0" fontId="23" fillId="5" borderId="3" xfId="0" applyFont="1" applyFill="1" applyBorder="1" applyAlignment="1">
      <alignment horizontal="center"/>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2" fontId="9" fillId="0" borderId="10"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2" fontId="9" fillId="0" borderId="12"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3" fillId="8" borderId="1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164" fontId="10" fillId="0" borderId="13"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0" fillId="0" borderId="14"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20" xfId="0" applyNumberFormat="1" applyFont="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0" fillId="9" borderId="4" xfId="0" applyFill="1" applyBorder="1" applyAlignment="1">
      <alignment horizontal="center"/>
    </xf>
    <xf numFmtId="0" fontId="0" fillId="9" borderId="1" xfId="0" applyFill="1" applyBorder="1" applyAlignment="1">
      <alignment horizontal="center"/>
    </xf>
    <xf numFmtId="0" fontId="0" fillId="9" borderId="4" xfId="0" applyFill="1" applyBorder="1" applyAlignment="1">
      <alignment horizontal="center" wrapText="1"/>
    </xf>
    <xf numFmtId="0" fontId="0" fillId="9" borderId="1" xfId="0"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A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10584</xdr:colOff>
      <xdr:row>2</xdr:row>
      <xdr:rowOff>10584</xdr:rowOff>
    </xdr:from>
    <xdr:to>
      <xdr:col>14</xdr:col>
      <xdr:colOff>409917</xdr:colOff>
      <xdr:row>6</xdr:row>
      <xdr:rowOff>107774</xdr:rowOff>
    </xdr:to>
    <xdr:pic>
      <xdr:nvPicPr>
        <xdr:cNvPr id="2" name="Imagen 1">
          <a:extLst>
            <a:ext uri="{FF2B5EF4-FFF2-40B4-BE49-F238E27FC236}">
              <a16:creationId xmlns:a16="http://schemas.microsoft.com/office/drawing/2014/main" id="{6492E9A1-F43E-770C-8E37-AD4E15C92276}"/>
            </a:ext>
          </a:extLst>
        </xdr:cNvPr>
        <xdr:cNvPicPr>
          <a:picLocks noChangeAspect="1"/>
        </xdr:cNvPicPr>
      </xdr:nvPicPr>
      <xdr:blipFill>
        <a:blip xmlns:r="http://schemas.openxmlformats.org/officeDocument/2006/relationships" r:embed="rId1"/>
        <a:stretch>
          <a:fillRect/>
        </a:stretch>
      </xdr:blipFill>
      <xdr:spPr>
        <a:xfrm>
          <a:off x="7630584" y="402167"/>
          <a:ext cx="5733333" cy="1409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2545-F6D9-42CE-9E9B-5CEAABAB4241}">
  <dimension ref="B3:G8"/>
  <sheetViews>
    <sheetView tabSelected="1" zoomScale="90" zoomScaleNormal="90" workbookViewId="0">
      <selection activeCell="H11" sqref="H11"/>
    </sheetView>
  </sheetViews>
  <sheetFormatPr baseColWidth="10" defaultColWidth="9.28515625" defaultRowHeight="15" x14ac:dyDescent="0.25"/>
  <cols>
    <col min="2" max="2" width="27.28515625" customWidth="1"/>
    <col min="3" max="4" width="11.7109375" customWidth="1"/>
    <col min="5" max="5" width="73.140625" customWidth="1"/>
    <col min="6" max="6" width="18.42578125" customWidth="1"/>
    <col min="7" max="7" width="19.7109375" customWidth="1"/>
  </cols>
  <sheetData>
    <row r="3" spans="2:7" ht="20.25" customHeight="1" x14ac:dyDescent="0.25">
      <c r="B3" s="55" t="s">
        <v>33</v>
      </c>
      <c r="C3" s="56"/>
      <c r="D3" s="56"/>
      <c r="E3" s="56"/>
      <c r="F3" s="57"/>
    </row>
    <row r="4" spans="2:7" x14ac:dyDescent="0.25">
      <c r="B4" s="36" t="s">
        <v>0</v>
      </c>
      <c r="C4" s="37" t="s">
        <v>7</v>
      </c>
      <c r="D4" s="37" t="s">
        <v>34</v>
      </c>
      <c r="E4" s="37" t="s">
        <v>35</v>
      </c>
      <c r="F4" s="37" t="s">
        <v>36</v>
      </c>
    </row>
    <row r="5" spans="2:7" ht="114.75" x14ac:dyDescent="0.25">
      <c r="B5" s="5" t="s">
        <v>10</v>
      </c>
      <c r="C5" s="38" t="s">
        <v>11</v>
      </c>
      <c r="D5" s="38" t="s">
        <v>38</v>
      </c>
      <c r="E5" s="39" t="s">
        <v>39</v>
      </c>
      <c r="F5" s="40" t="s">
        <v>37</v>
      </c>
      <c r="G5" s="44"/>
    </row>
    <row r="8" spans="2:7" x14ac:dyDescent="0.25">
      <c r="B8" s="41"/>
      <c r="C8" s="41"/>
      <c r="D8" s="41"/>
    </row>
  </sheetData>
  <mergeCells count="1">
    <mergeCell ref="B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DE3B3-5655-46AD-9EB8-60018EB33945}">
  <sheetPr>
    <pageSetUpPr fitToPage="1"/>
  </sheetPr>
  <dimension ref="B3:S12"/>
  <sheetViews>
    <sheetView zoomScale="80" zoomScaleNormal="80" workbookViewId="0">
      <pane ySplit="6" topLeftCell="A7" activePane="bottomLeft" state="frozen"/>
      <selection pane="bottomLeft" activeCell="M7" sqref="M7"/>
    </sheetView>
  </sheetViews>
  <sheetFormatPr baseColWidth="10" defaultColWidth="11.42578125" defaultRowHeight="15" x14ac:dyDescent="0.25"/>
  <cols>
    <col min="1" max="1" width="9.28515625" customWidth="1"/>
    <col min="2" max="2" width="25.7109375" customWidth="1"/>
    <col min="3" max="3" width="17.7109375" customWidth="1"/>
    <col min="4" max="4" width="53.7109375" customWidth="1"/>
    <col min="5" max="5" width="28.5703125" customWidth="1"/>
    <col min="6" max="6" width="10.28515625" bestFit="1" customWidth="1"/>
    <col min="7" max="7" width="13.28515625" bestFit="1" customWidth="1"/>
    <col min="8" max="8" width="13.28515625" customWidth="1"/>
    <col min="9" max="9" width="11.28515625" customWidth="1"/>
    <col min="10" max="10" width="7.28515625" customWidth="1"/>
    <col min="11" max="11" width="11.7109375" bestFit="1" customWidth="1"/>
    <col min="18" max="18" width="33.7109375" customWidth="1"/>
    <col min="19" max="19" width="34.42578125" customWidth="1"/>
  </cols>
  <sheetData>
    <row r="3" spans="2:19" ht="18.600000000000001" customHeight="1" x14ac:dyDescent="0.25">
      <c r="B3" s="10" t="s">
        <v>14</v>
      </c>
      <c r="C3" s="11"/>
      <c r="D3" s="11"/>
      <c r="E3" s="11"/>
      <c r="F3" s="11"/>
      <c r="G3" s="11"/>
      <c r="H3" s="12"/>
    </row>
    <row r="4" spans="2:19" ht="33" customHeight="1" x14ac:dyDescent="0.25">
      <c r="B4" s="68" t="s">
        <v>1</v>
      </c>
      <c r="C4" s="71" t="s">
        <v>23</v>
      </c>
      <c r="D4" s="72"/>
      <c r="E4" s="72"/>
      <c r="F4" s="13"/>
      <c r="G4" s="13"/>
      <c r="H4" s="14"/>
      <c r="I4" s="15"/>
      <c r="K4" s="16"/>
    </row>
    <row r="5" spans="2:19" ht="31.15" customHeight="1" x14ac:dyDescent="0.25">
      <c r="B5" s="69"/>
      <c r="C5" s="73" t="s">
        <v>15</v>
      </c>
      <c r="D5" s="75" t="s">
        <v>16</v>
      </c>
      <c r="E5" s="75" t="s">
        <v>17</v>
      </c>
      <c r="F5" s="77" t="s">
        <v>18</v>
      </c>
      <c r="G5" s="58" t="s">
        <v>19</v>
      </c>
      <c r="H5" s="60" t="s">
        <v>20</v>
      </c>
      <c r="I5" s="53"/>
      <c r="J5" s="54"/>
      <c r="K5" s="54"/>
    </row>
    <row r="6" spans="2:19" ht="57" customHeight="1" x14ac:dyDescent="0.25">
      <c r="B6" s="70"/>
      <c r="C6" s="74"/>
      <c r="D6" s="76"/>
      <c r="E6" s="76"/>
      <c r="F6" s="78"/>
      <c r="G6" s="59"/>
      <c r="H6" s="61"/>
      <c r="I6" s="53"/>
      <c r="J6" s="54"/>
      <c r="K6" s="54"/>
      <c r="R6" s="42" t="s">
        <v>42</v>
      </c>
      <c r="S6" s="42" t="s">
        <v>43</v>
      </c>
    </row>
    <row r="7" spans="2:19" ht="271.5" customHeight="1" x14ac:dyDescent="0.25">
      <c r="B7" s="62" t="s">
        <v>10</v>
      </c>
      <c r="C7" s="65" t="s">
        <v>21</v>
      </c>
      <c r="D7" s="17" t="s">
        <v>40</v>
      </c>
      <c r="E7" s="18" t="s">
        <v>47</v>
      </c>
      <c r="F7" s="19">
        <v>19</v>
      </c>
      <c r="G7" s="62">
        <f>SUM(F7:F11)</f>
        <v>49</v>
      </c>
      <c r="H7" s="62" t="str">
        <f>IF(G7&gt;=0,"ADMISSIÓ","EXCLUSIÓ")</f>
        <v>ADMISSIÓ</v>
      </c>
      <c r="I7" s="15"/>
      <c r="K7" s="16"/>
      <c r="R7" s="19" t="s">
        <v>10</v>
      </c>
      <c r="S7" s="43">
        <f>G7</f>
        <v>49</v>
      </c>
    </row>
    <row r="8" spans="2:19" ht="238.5" customHeight="1" x14ac:dyDescent="0.25">
      <c r="B8" s="63"/>
      <c r="C8" s="66"/>
      <c r="D8" s="17" t="s">
        <v>41</v>
      </c>
      <c r="E8" s="18" t="s">
        <v>48</v>
      </c>
      <c r="F8" s="19">
        <v>5</v>
      </c>
      <c r="G8" s="63"/>
      <c r="H8" s="63"/>
      <c r="R8" s="48"/>
      <c r="S8" s="49"/>
    </row>
    <row r="9" spans="2:19" ht="124.5" customHeight="1" x14ac:dyDescent="0.25">
      <c r="B9" s="63"/>
      <c r="C9" s="66"/>
      <c r="D9" s="17" t="s">
        <v>22</v>
      </c>
      <c r="E9" s="18" t="s">
        <v>51</v>
      </c>
      <c r="F9" s="19">
        <v>5</v>
      </c>
      <c r="G9" s="63"/>
      <c r="H9" s="63"/>
    </row>
    <row r="10" spans="2:19" ht="246" customHeight="1" x14ac:dyDescent="0.25">
      <c r="B10" s="63"/>
      <c r="C10" s="66"/>
      <c r="D10" s="17" t="s">
        <v>52</v>
      </c>
      <c r="E10" s="20" t="s">
        <v>53</v>
      </c>
      <c r="F10" s="21">
        <v>10</v>
      </c>
      <c r="G10" s="63"/>
      <c r="H10" s="63"/>
    </row>
    <row r="11" spans="2:19" ht="317.25" customHeight="1" thickBot="1" x14ac:dyDescent="0.3">
      <c r="B11" s="64"/>
      <c r="C11" s="67"/>
      <c r="D11" s="22" t="s">
        <v>54</v>
      </c>
      <c r="E11" s="23" t="s">
        <v>55</v>
      </c>
      <c r="F11" s="24">
        <v>10</v>
      </c>
      <c r="G11" s="64"/>
      <c r="H11" s="64"/>
    </row>
    <row r="12" spans="2:19" ht="15.75" thickTop="1" x14ac:dyDescent="0.25"/>
  </sheetData>
  <mergeCells count="12">
    <mergeCell ref="G5:G6"/>
    <mergeCell ref="H5:H6"/>
    <mergeCell ref="B7:B11"/>
    <mergeCell ref="C7:C11"/>
    <mergeCell ref="G7:G11"/>
    <mergeCell ref="H7:H11"/>
    <mergeCell ref="B4:B6"/>
    <mergeCell ref="C4:E4"/>
    <mergeCell ref="C5:C6"/>
    <mergeCell ref="D5:D6"/>
    <mergeCell ref="E5:E6"/>
    <mergeCell ref="F5:F6"/>
  </mergeCells>
  <pageMargins left="0.70866141732283472" right="0.70866141732283472" top="0.74803149606299213" bottom="0.74803149606299213" header="0.31496062992125984" footer="0.31496062992125984"/>
  <pageSetup paperSize="9" scale="43"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5616-4A6B-47FF-83DB-E8DEC81CB651}">
  <dimension ref="B1:K9"/>
  <sheetViews>
    <sheetView zoomScaleNormal="100" workbookViewId="0">
      <selection activeCell="N10" sqref="N10"/>
    </sheetView>
  </sheetViews>
  <sheetFormatPr baseColWidth="10" defaultRowHeight="15" x14ac:dyDescent="0.25"/>
  <cols>
    <col min="1" max="1" width="0.85546875" customWidth="1"/>
    <col min="2" max="2" width="24.85546875" customWidth="1"/>
    <col min="3" max="3" width="18.85546875" customWidth="1"/>
    <col min="4" max="5" width="15.85546875" customWidth="1"/>
    <col min="6" max="6" width="19" customWidth="1"/>
    <col min="7" max="7" width="16.85546875" customWidth="1"/>
    <col min="9" max="9" width="16.7109375" customWidth="1"/>
    <col min="11" max="11" width="31.7109375" customWidth="1"/>
  </cols>
  <sheetData>
    <row r="1" spans="2:11" x14ac:dyDescent="0.25">
      <c r="B1" s="83"/>
      <c r="C1" s="83"/>
      <c r="D1" s="83"/>
      <c r="E1" s="83"/>
      <c r="F1" s="83"/>
    </row>
    <row r="3" spans="2:11" ht="15" customHeight="1" x14ac:dyDescent="0.25">
      <c r="B3" s="84" t="s">
        <v>24</v>
      </c>
      <c r="C3" s="85"/>
      <c r="D3" s="85"/>
      <c r="E3" s="85"/>
      <c r="F3" s="86"/>
      <c r="G3" s="25" t="s">
        <v>49</v>
      </c>
      <c r="I3" s="33" t="s">
        <v>30</v>
      </c>
      <c r="J3" s="79" t="s">
        <v>57</v>
      </c>
      <c r="K3" s="80"/>
    </row>
    <row r="4" spans="2:11" x14ac:dyDescent="0.25">
      <c r="B4" s="87" t="s">
        <v>44</v>
      </c>
      <c r="C4" s="88"/>
      <c r="D4" s="88"/>
      <c r="E4" s="88"/>
      <c r="F4" s="88"/>
      <c r="G4" s="89"/>
      <c r="J4" s="81"/>
      <c r="K4" s="82"/>
    </row>
    <row r="5" spans="2:11" ht="42" customHeight="1" x14ac:dyDescent="0.25">
      <c r="B5" s="26" t="s">
        <v>1</v>
      </c>
      <c r="C5" s="27" t="s">
        <v>25</v>
      </c>
      <c r="D5" s="28" t="s">
        <v>26</v>
      </c>
      <c r="E5" s="28" t="s">
        <v>27</v>
      </c>
      <c r="F5" s="27" t="s">
        <v>28</v>
      </c>
      <c r="G5" s="27" t="s">
        <v>29</v>
      </c>
    </row>
    <row r="6" spans="2:11" ht="25.5" x14ac:dyDescent="0.25">
      <c r="B6" s="29" t="s">
        <v>10</v>
      </c>
      <c r="C6" s="43">
        <f>'Sobre B (30.04.2025)'!S7</f>
        <v>49</v>
      </c>
      <c r="D6" s="43">
        <f>AVERAGE(C6:C6)</f>
        <v>49</v>
      </c>
      <c r="E6" s="43">
        <f>C6-D6</f>
        <v>0</v>
      </c>
      <c r="F6" s="43">
        <f>AVERAGE(E6)</f>
        <v>0</v>
      </c>
      <c r="G6" s="30" t="b">
        <f t="shared" ref="G6" si="0">IF(C6&gt;(D6+F6),"Desproporcionada")</f>
        <v>0</v>
      </c>
    </row>
    <row r="8" spans="2:11" x14ac:dyDescent="0.25">
      <c r="B8" s="31" t="s">
        <v>31</v>
      </c>
      <c r="C8" s="32" t="s">
        <v>56</v>
      </c>
    </row>
    <row r="9" spans="2:11" x14ac:dyDescent="0.25">
      <c r="B9" s="31"/>
      <c r="C9" s="32"/>
    </row>
  </sheetData>
  <mergeCells count="4">
    <mergeCell ref="J3:K4"/>
    <mergeCell ref="B1:F1"/>
    <mergeCell ref="B3:F3"/>
    <mergeCell ref="B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52"/>
  <sheetViews>
    <sheetView zoomScale="90" zoomScaleNormal="90" workbookViewId="0">
      <selection activeCell="H19" sqref="H19"/>
    </sheetView>
  </sheetViews>
  <sheetFormatPr baseColWidth="10" defaultColWidth="11.42578125" defaultRowHeight="15" x14ac:dyDescent="0.25"/>
  <cols>
    <col min="1" max="1" width="9.28515625" customWidth="1"/>
    <col min="2" max="2" width="20.7109375" customWidth="1"/>
    <col min="3" max="3" width="29" customWidth="1"/>
    <col min="4" max="4" width="15.7109375" customWidth="1"/>
    <col min="5" max="5" width="16.5703125" customWidth="1"/>
  </cols>
  <sheetData>
    <row r="2" spans="2:5" ht="15.75" thickBot="1" x14ac:dyDescent="0.3"/>
    <row r="3" spans="2:5" ht="18.75" customHeight="1" x14ac:dyDescent="0.25">
      <c r="B3" s="102" t="s">
        <v>8</v>
      </c>
      <c r="C3" s="103"/>
      <c r="D3" s="103"/>
      <c r="E3" s="98" t="s">
        <v>12</v>
      </c>
    </row>
    <row r="4" spans="2:5" ht="42.4" customHeight="1" thickBot="1" x14ac:dyDescent="0.3">
      <c r="B4" s="90" t="s">
        <v>1</v>
      </c>
      <c r="C4" s="100" t="s">
        <v>32</v>
      </c>
      <c r="D4" s="101"/>
      <c r="E4" s="99"/>
    </row>
    <row r="5" spans="2:5" ht="28.9" customHeight="1" thickBot="1" x14ac:dyDescent="0.3">
      <c r="B5" s="91"/>
      <c r="C5" s="110" t="s">
        <v>46</v>
      </c>
      <c r="D5" s="111"/>
      <c r="E5" s="34" t="s">
        <v>9</v>
      </c>
    </row>
    <row r="6" spans="2:5" ht="14.65" customHeight="1" x14ac:dyDescent="0.25">
      <c r="B6" s="95" t="s">
        <v>10</v>
      </c>
      <c r="C6" s="104">
        <v>91240.38</v>
      </c>
      <c r="D6" s="105"/>
      <c r="E6" s="92">
        <f>IF(C6&gt;98712.09,"EXCLOSA",IF(C6&lt;(D10),"Desproporcionada",(1-((C6-MIN(C6:C8))/98712.09*1.5))*50))</f>
        <v>50</v>
      </c>
    </row>
    <row r="7" spans="2:5" x14ac:dyDescent="0.25">
      <c r="B7" s="96"/>
      <c r="C7" s="106"/>
      <c r="D7" s="107"/>
      <c r="E7" s="93"/>
    </row>
    <row r="8" spans="2:5" ht="15.75" thickBot="1" x14ac:dyDescent="0.3">
      <c r="B8" s="97"/>
      <c r="C8" s="108"/>
      <c r="D8" s="109"/>
      <c r="E8" s="94"/>
    </row>
    <row r="9" spans="2:5" x14ac:dyDescent="0.25">
      <c r="C9" s="6"/>
    </row>
    <row r="10" spans="2:5" x14ac:dyDescent="0.25">
      <c r="B10" s="50" t="s">
        <v>58</v>
      </c>
      <c r="C10" s="51">
        <v>98712.09</v>
      </c>
      <c r="D10" s="52">
        <f>C10-(C10*25%)</f>
        <v>74034.067500000005</v>
      </c>
    </row>
    <row r="11" spans="2:5" x14ac:dyDescent="0.25">
      <c r="C11" s="6"/>
    </row>
    <row r="12" spans="2:5" x14ac:dyDescent="0.25">
      <c r="B12" s="8" t="s">
        <v>45</v>
      </c>
    </row>
    <row r="14" spans="2:5" x14ac:dyDescent="0.25">
      <c r="B14" s="7" t="s">
        <v>59</v>
      </c>
    </row>
    <row r="32" ht="9" customHeight="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sheetData>
  <mergeCells count="8">
    <mergeCell ref="B4:B5"/>
    <mergeCell ref="E6:E8"/>
    <mergeCell ref="B6:B8"/>
    <mergeCell ref="E3:E4"/>
    <mergeCell ref="C4:D4"/>
    <mergeCell ref="B3:D3"/>
    <mergeCell ref="C6:D8"/>
    <mergeCell ref="C5:D5"/>
  </mergeCells>
  <phoneticPr fontId="12"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5"/>
  <sheetViews>
    <sheetView zoomScaleNormal="100" workbookViewId="0">
      <selection activeCell="C12" sqref="C12"/>
    </sheetView>
  </sheetViews>
  <sheetFormatPr baseColWidth="10" defaultColWidth="11.42578125" defaultRowHeight="15" x14ac:dyDescent="0.25"/>
  <cols>
    <col min="2" max="2" width="7.7109375" customWidth="1"/>
    <col min="3" max="3" width="32.42578125" customWidth="1"/>
    <col min="4" max="4" width="13.28515625" customWidth="1"/>
    <col min="5" max="5" width="15.85546875" customWidth="1"/>
    <col min="6" max="6" width="12.7109375" customWidth="1"/>
  </cols>
  <sheetData>
    <row r="1" spans="2:6" ht="15.75" thickBot="1" x14ac:dyDescent="0.3"/>
    <row r="2" spans="2:6" ht="18" thickBot="1" x14ac:dyDescent="0.35">
      <c r="B2" s="46" t="s">
        <v>50</v>
      </c>
      <c r="C2" s="47"/>
      <c r="D2" s="47"/>
      <c r="E2" s="47"/>
      <c r="F2" s="45" t="s">
        <v>49</v>
      </c>
    </row>
    <row r="3" spans="2:6" ht="60" x14ac:dyDescent="0.25">
      <c r="B3" s="112" t="s">
        <v>2</v>
      </c>
      <c r="C3" s="112" t="s">
        <v>0</v>
      </c>
      <c r="D3" s="114" t="s">
        <v>3</v>
      </c>
      <c r="E3" s="114" t="s">
        <v>4</v>
      </c>
      <c r="F3" s="4" t="s">
        <v>5</v>
      </c>
    </row>
    <row r="4" spans="2:6" x14ac:dyDescent="0.25">
      <c r="B4" s="113"/>
      <c r="C4" s="113"/>
      <c r="D4" s="115"/>
      <c r="E4" s="115"/>
      <c r="F4" s="1" t="s">
        <v>6</v>
      </c>
    </row>
    <row r="5" spans="2:6" x14ac:dyDescent="0.25">
      <c r="B5" s="2">
        <v>1</v>
      </c>
      <c r="C5" s="5" t="s">
        <v>13</v>
      </c>
      <c r="D5" s="35">
        <f>'Sobre B (30.04.2025)'!S7</f>
        <v>49</v>
      </c>
      <c r="E5" s="9">
        <v>50</v>
      </c>
      <c r="F5" s="3">
        <f>+D5+E5</f>
        <v>99</v>
      </c>
    </row>
  </sheetData>
  <autoFilter ref="B3:F4" xr:uid="{00000000-0001-0000-0400-000000000000}">
    <sortState xmlns:xlrd2="http://schemas.microsoft.com/office/spreadsheetml/2017/richdata2" ref="B6:F9">
      <sortCondition descending="1" ref="F3:F4"/>
    </sortState>
  </autoFilter>
  <mergeCells count="4">
    <mergeCell ref="B3:B4"/>
    <mergeCell ref="C3:C4"/>
    <mergeCell ref="D3:D4"/>
    <mergeCell ref="E3:E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Sobre A (30.04.2025)</vt:lpstr>
      <vt:lpstr>Sobre B (30.04.2025)</vt:lpstr>
      <vt:lpstr>OAB</vt:lpstr>
      <vt:lpstr>Sobre C (07.05.25)</vt:lpstr>
      <vt:lpstr>Puntuacions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Lídia Pérez Ríos</dc:creator>
  <cp:keywords/>
  <dc:description/>
  <cp:lastModifiedBy>Ignasi Hidalgo</cp:lastModifiedBy>
  <cp:revision/>
  <cp:lastPrinted>2023-05-12T10:36:31Z</cp:lastPrinted>
  <dcterms:created xsi:type="dcterms:W3CDTF">2015-06-05T18:19:34Z</dcterms:created>
  <dcterms:modified xsi:type="dcterms:W3CDTF">2025-05-08T14:49:06Z</dcterms:modified>
  <cp:category/>
  <cp:contentStatus/>
</cp:coreProperties>
</file>