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33 - Servei mant Siemens\2. PLECS\1. ADMINISTRATIUS\"/>
    </mc:Choice>
  </mc:AlternateContent>
  <xr:revisionPtr revIDLastSave="0" documentId="13_ncr:1_{55890F6B-7FDE-4DE6-8320-C40E765765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 3 OFERTA" sheetId="1" r:id="rId1"/>
  </sheets>
  <definedNames>
    <definedName name="_xlnm.Print_Area" localSheetId="0">'ANNEX  3 OFERTA'!$B$1:$P$96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1" l="1"/>
  <c r="O62" i="1"/>
  <c r="O61" i="1"/>
  <c r="O60" i="1"/>
  <c r="O59" i="1"/>
  <c r="O95" i="1"/>
  <c r="N95" i="1"/>
  <c r="M95" i="1"/>
  <c r="L95" i="1"/>
  <c r="O89" i="1"/>
  <c r="L89" i="1"/>
  <c r="M89" i="1" s="1"/>
  <c r="O88" i="1"/>
  <c r="L88" i="1"/>
  <c r="M88" i="1" s="1"/>
  <c r="O87" i="1"/>
  <c r="L87" i="1"/>
  <c r="M87" i="1" s="1"/>
  <c r="O81" i="1"/>
  <c r="L81" i="1"/>
  <c r="M81" i="1" s="1"/>
  <c r="O80" i="1"/>
  <c r="L80" i="1"/>
  <c r="M80" i="1" s="1"/>
  <c r="O79" i="1"/>
  <c r="L79" i="1"/>
  <c r="M79" i="1" s="1"/>
  <c r="O71" i="1"/>
  <c r="L71" i="1"/>
  <c r="M71" i="1" s="1"/>
  <c r="L63" i="1"/>
  <c r="M63" i="1" s="1"/>
  <c r="L62" i="1"/>
  <c r="M62" i="1" s="1"/>
  <c r="L61" i="1"/>
  <c r="M61" i="1" s="1"/>
  <c r="L60" i="1"/>
  <c r="M60" i="1" s="1"/>
  <c r="L59" i="1"/>
  <c r="M59" i="1" s="1"/>
  <c r="O25" i="1"/>
  <c r="L25" i="1"/>
  <c r="M25" i="1" s="1"/>
  <c r="O24" i="1"/>
  <c r="L24" i="1"/>
  <c r="M24" i="1" s="1"/>
  <c r="O23" i="1"/>
  <c r="L23" i="1"/>
  <c r="M23" i="1" s="1"/>
  <c r="O22" i="1"/>
  <c r="L22" i="1"/>
  <c r="M22" i="1" s="1"/>
  <c r="O21" i="1"/>
  <c r="L21" i="1"/>
  <c r="M21" i="1" s="1"/>
  <c r="O20" i="1"/>
  <c r="L20" i="1"/>
  <c r="M20" i="1" s="1"/>
  <c r="O19" i="1"/>
  <c r="L19" i="1"/>
  <c r="M19" i="1" s="1"/>
  <c r="O18" i="1"/>
  <c r="L18" i="1"/>
  <c r="M18" i="1" s="1"/>
  <c r="O17" i="1"/>
  <c r="L17" i="1"/>
  <c r="M17" i="1" s="1"/>
  <c r="O16" i="1"/>
  <c r="L16" i="1"/>
  <c r="M16" i="1" s="1"/>
  <c r="O15" i="1"/>
  <c r="L15" i="1"/>
  <c r="M15" i="1" s="1"/>
  <c r="O41" i="1"/>
  <c r="L41" i="1"/>
  <c r="M41" i="1" s="1"/>
  <c r="O40" i="1"/>
  <c r="L40" i="1"/>
  <c r="M40" i="1" s="1"/>
  <c r="O39" i="1"/>
  <c r="L39" i="1"/>
  <c r="M39" i="1" s="1"/>
  <c r="O38" i="1"/>
  <c r="L38" i="1"/>
  <c r="M38" i="1" s="1"/>
  <c r="O37" i="1"/>
  <c r="L37" i="1"/>
  <c r="M37" i="1" s="1"/>
  <c r="O36" i="1"/>
  <c r="L36" i="1"/>
  <c r="M36" i="1" s="1"/>
  <c r="O35" i="1"/>
  <c r="L35" i="1"/>
  <c r="M35" i="1" s="1"/>
  <c r="O34" i="1"/>
  <c r="L34" i="1"/>
  <c r="M34" i="1" s="1"/>
  <c r="O33" i="1"/>
  <c r="L33" i="1"/>
  <c r="M33" i="1" s="1"/>
  <c r="O32" i="1"/>
  <c r="L32" i="1"/>
  <c r="M32" i="1" s="1"/>
  <c r="O31" i="1"/>
  <c r="L31" i="1"/>
  <c r="M31" i="1" s="1"/>
  <c r="O30" i="1"/>
  <c r="L30" i="1"/>
  <c r="M30" i="1" s="1"/>
  <c r="O29" i="1"/>
  <c r="L29" i="1"/>
  <c r="M29" i="1" s="1"/>
  <c r="O28" i="1"/>
  <c r="L28" i="1"/>
  <c r="M28" i="1" s="1"/>
  <c r="O27" i="1"/>
  <c r="L27" i="1"/>
  <c r="M27" i="1" s="1"/>
  <c r="O26" i="1"/>
  <c r="L26" i="1"/>
  <c r="M26" i="1" s="1"/>
  <c r="O49" i="1"/>
  <c r="L49" i="1"/>
  <c r="M49" i="1" s="1"/>
  <c r="O48" i="1"/>
  <c r="L48" i="1"/>
  <c r="M48" i="1" s="1"/>
  <c r="O47" i="1"/>
  <c r="L47" i="1"/>
  <c r="M47" i="1" s="1"/>
  <c r="O46" i="1"/>
  <c r="L46" i="1"/>
  <c r="M46" i="1" s="1"/>
  <c r="O45" i="1"/>
  <c r="L45" i="1"/>
  <c r="M45" i="1" s="1"/>
  <c r="O44" i="1"/>
  <c r="L44" i="1"/>
  <c r="M44" i="1" s="1"/>
  <c r="O43" i="1"/>
  <c r="L43" i="1"/>
  <c r="M43" i="1" s="1"/>
  <c r="O42" i="1"/>
  <c r="L42" i="1"/>
  <c r="M42" i="1" s="1"/>
  <c r="O53" i="1"/>
  <c r="L53" i="1"/>
  <c r="M53" i="1" s="1"/>
  <c r="O52" i="1"/>
  <c r="L52" i="1"/>
  <c r="M52" i="1" s="1"/>
  <c r="O51" i="1"/>
  <c r="L51" i="1"/>
  <c r="M51" i="1" s="1"/>
  <c r="O50" i="1"/>
  <c r="L50" i="1"/>
  <c r="M50" i="1" s="1"/>
  <c r="O55" i="1"/>
  <c r="L55" i="1"/>
  <c r="M55" i="1" s="1"/>
  <c r="O54" i="1"/>
  <c r="L54" i="1"/>
  <c r="M54" i="1" s="1"/>
  <c r="N12" i="1"/>
  <c r="L12" i="1"/>
  <c r="K12" i="1"/>
  <c r="O58" i="1" l="1"/>
  <c r="L58" i="1"/>
  <c r="M58" i="1" s="1"/>
  <c r="O57" i="1"/>
  <c r="L57" i="1"/>
  <c r="M57" i="1" s="1"/>
  <c r="O56" i="1"/>
  <c r="L56" i="1"/>
  <c r="M56" i="1" s="1"/>
  <c r="O14" i="1"/>
  <c r="L14" i="1"/>
  <c r="O69" i="1"/>
  <c r="O70" i="1"/>
  <c r="L70" i="1"/>
  <c r="M70" i="1" s="1"/>
  <c r="L69" i="1"/>
  <c r="O72" i="1"/>
  <c r="L72" i="1"/>
  <c r="M72" i="1" s="1"/>
  <c r="M69" i="1" l="1"/>
  <c r="M14" i="1"/>
  <c r="L73" i="1"/>
  <c r="M73" i="1" l="1"/>
  <c r="O7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<sst xmlns="http://schemas.openxmlformats.org/spreadsheetml/2006/main" count="292" uniqueCount="159">
  <si>
    <t xml:space="preserve">ANNEX 3 PCAP D'OFERTA ECONÒMICA </t>
  </si>
  <si>
    <t>TÍTOL EXPEDIENT:</t>
  </si>
  <si>
    <t>NÚMERO D'EXPEDIENT:</t>
  </si>
  <si>
    <t>SIGNAT:</t>
  </si>
  <si>
    <t>DURACIÓ EN MESOS</t>
  </si>
  <si>
    <t>EMPRESA:</t>
  </si>
  <si>
    <t xml:space="preserve">TELÈFON: </t>
  </si>
  <si>
    <t>CORREU ELECTRÒNIC:</t>
  </si>
  <si>
    <t>DATA:</t>
  </si>
  <si>
    <t>CODI HCP</t>
  </si>
  <si>
    <t>EQUIP</t>
  </si>
  <si>
    <t>sense IVA</t>
  </si>
  <si>
    <t>amb IVA</t>
  </si>
  <si>
    <t>RELACIÓ D'EQUIPS  ***HOSPITAL CLINIC ****</t>
  </si>
  <si>
    <t>57 MESOS</t>
  </si>
  <si>
    <t>IMPORT DE LICITACIÓ  (57 mesos)</t>
  </si>
  <si>
    <t>IMPORT OFERTAT (57 mesos)</t>
  </si>
  <si>
    <t>IMPORT TOTAL DE LICITACIÓ (57 mesos)</t>
  </si>
  <si>
    <t>IMPORT TOTAL OFERTAT (57 mesos)</t>
  </si>
  <si>
    <t>H82652</t>
  </si>
  <si>
    <t>H144117</t>
  </si>
  <si>
    <t>H144118</t>
  </si>
  <si>
    <t>H76646</t>
  </si>
  <si>
    <t>H103060</t>
  </si>
  <si>
    <t>H89191</t>
  </si>
  <si>
    <t>H91528</t>
  </si>
  <si>
    <t>H145088</t>
  </si>
  <si>
    <t>H105678</t>
  </si>
  <si>
    <t>H106166</t>
  </si>
  <si>
    <t>H107455</t>
  </si>
  <si>
    <t>H107456</t>
  </si>
  <si>
    <t>H107448</t>
  </si>
  <si>
    <t>H112391</t>
  </si>
  <si>
    <t>H111625</t>
  </si>
  <si>
    <t>H114388</t>
  </si>
  <si>
    <t>SIST ALIMENTACION SAI (CONT SIEMENS)*1*</t>
  </si>
  <si>
    <t>SIST ALIMENTACION SAI (CONT SIEMENS)*DIVAS 2*</t>
  </si>
  <si>
    <t>SIST ALIMENTACION SAI (CONT SIEMENS)*DIVAS 3*</t>
  </si>
  <si>
    <t>ECOGRAFO (CONT SIEMENS)</t>
  </si>
  <si>
    <t xml:space="preserve">ECOGRAFO </t>
  </si>
  <si>
    <t>ECOGRAFO DONACION (CONT SIEMENS)</t>
  </si>
  <si>
    <t>RESONANCIA MAGNETICA (CON SIEMENS)</t>
  </si>
  <si>
    <t>SERVIDOR RESO AERA/SOLA</t>
  </si>
  <si>
    <t>EQUIPO PET/TC (CONT SIEMENS)</t>
  </si>
  <si>
    <t>SERVIDOR PET/TC H145088</t>
  </si>
  <si>
    <t>ARCO "C" QUIRURGICO (CONT SIEMENS)</t>
  </si>
  <si>
    <t>EQUIPO ANGIORADIOLOGIA PERIFERICO ARTISQ</t>
  </si>
  <si>
    <t>ECOGRAFO ACUSON P500 (CONT SIEMENS)</t>
  </si>
  <si>
    <t>ARCO "C" QUIRURGICO (C. SIEMENS)*******</t>
  </si>
  <si>
    <t>ARCO C QUIRURGICO GAMMA ALTA (C.SIEMENS)</t>
  </si>
  <si>
    <t>MESA ARCO C QUIRURG.(C. SIEMENS)</t>
  </si>
  <si>
    <t>GAMMACAMERA SPECT/TC (CONT SIEMENS)</t>
  </si>
  <si>
    <t>9390 40KVA</t>
  </si>
  <si>
    <t>93 40KVA</t>
  </si>
  <si>
    <t>SONOLINE</t>
  </si>
  <si>
    <t>X600</t>
  </si>
  <si>
    <t>ANTARES</t>
  </si>
  <si>
    <t xml:space="preserve">SOLA </t>
  </si>
  <si>
    <t>SYNGO VIA</t>
  </si>
  <si>
    <t>BIOGRAPF VISION X</t>
  </si>
  <si>
    <t>ARCADIS AVANTIC</t>
  </si>
  <si>
    <t>ARTIS Q</t>
  </si>
  <si>
    <t>ACUSON P500</t>
  </si>
  <si>
    <t>CIOS SELECT</t>
  </si>
  <si>
    <t>CIOS ALPHA</t>
  </si>
  <si>
    <t>IMAGIQ2</t>
  </si>
  <si>
    <t>SYMBIA INTEVO BOLD</t>
  </si>
  <si>
    <t>EVOLVE</t>
  </si>
  <si>
    <t>Estació treball GAMMACAMERA SPECT/TC</t>
  </si>
  <si>
    <t>SYMBIA INTEVO NET</t>
  </si>
  <si>
    <t>H116661</t>
  </si>
  <si>
    <t>H116137</t>
  </si>
  <si>
    <t>H138758</t>
  </si>
  <si>
    <t>H138759</t>
  </si>
  <si>
    <t>H140436</t>
  </si>
  <si>
    <t>H126490</t>
  </si>
  <si>
    <t>H127842</t>
  </si>
  <si>
    <t>H128554</t>
  </si>
  <si>
    <t>H123689</t>
  </si>
  <si>
    <t>H123690</t>
  </si>
  <si>
    <t>H123691</t>
  </si>
  <si>
    <t>H123693</t>
  </si>
  <si>
    <t>H139554</t>
  </si>
  <si>
    <t>H139833</t>
  </si>
  <si>
    <t>H139834</t>
  </si>
  <si>
    <t>H139835</t>
  </si>
  <si>
    <t>H139836</t>
  </si>
  <si>
    <t>H139837</t>
  </si>
  <si>
    <t>H139838</t>
  </si>
  <si>
    <t>H139839</t>
  </si>
  <si>
    <t>H139840</t>
  </si>
  <si>
    <t>H139841</t>
  </si>
  <si>
    <t>H139842</t>
  </si>
  <si>
    <t>H139843</t>
  </si>
  <si>
    <t>H139845</t>
  </si>
  <si>
    <t>H140437</t>
  </si>
  <si>
    <t>H128634</t>
  </si>
  <si>
    <t>H131498</t>
  </si>
  <si>
    <t>I10007469</t>
  </si>
  <si>
    <t>ARCO "C" QUIRURGICO-DIVAS 3-CONT SIEMENS</t>
  </si>
  <si>
    <t>TOMOGRAF AXIAL V7 ALTAS P. (C. SIEMENS)</t>
  </si>
  <si>
    <t>TOMOGRAF AXIAL GENERAL (C. SIEMENS)</t>
  </si>
  <si>
    <t xml:space="preserve">SPECT-TC SIEMENS </t>
  </si>
  <si>
    <t>TAC RX 64 CORONAS (CONT SIEMENS)</t>
  </si>
  <si>
    <t>TAC RX 64 CORONAS (C. SIEMENS)</t>
  </si>
  <si>
    <t>TAC SIMULADOR RDT 16 CORONAS-CON SIEMENS</t>
  </si>
  <si>
    <t>ARCO "C" QUIRURGICO CIOS ALPHA P/ENDOSCO</t>
  </si>
  <si>
    <t>ARCO "C" QUIRURGICO CIOS ALPHA CIOS ALPH</t>
  </si>
  <si>
    <t>EQUIPO SUSPENSION RX DIGITAL ROBOTIZADO RX 3</t>
  </si>
  <si>
    <t>MESA C/DETECTOR P/RX DIGITAL ROBOTIZADO.</t>
  </si>
  <si>
    <t>MURAL VERTICAL C/DETECTOR P/RX DIGITAL.</t>
  </si>
  <si>
    <t>TELEMETRIA DIGITAL. lot 1</t>
  </si>
  <si>
    <t>EQUIPO SUSPENSION RX DIGITAL ROBOTIZADO RX2</t>
  </si>
  <si>
    <t>EQUIPO SUSPENSION RX DIGITAL ROBOTIZADO RX CCEE</t>
  </si>
  <si>
    <t>SOMATOM FORCE</t>
  </si>
  <si>
    <t>SOMATOM GO TOP</t>
  </si>
  <si>
    <t>SOMATON GO OPEN PRO</t>
  </si>
  <si>
    <t>CIOS ALPHA VA30</t>
  </si>
  <si>
    <t>YSIO X.PREE</t>
  </si>
  <si>
    <t>RAD TABLE SF MST</t>
  </si>
  <si>
    <t>UNIVERSAL COLUMN</t>
  </si>
  <si>
    <t>2D ORHOSUPPORT</t>
  </si>
  <si>
    <t>TAC GRANOLLERS</t>
  </si>
  <si>
    <t>BIPLÀ</t>
  </si>
  <si>
    <t>ARTIS ICONO BIPLANE*</t>
  </si>
  <si>
    <t>ARTIS ICONO CEILING</t>
  </si>
  <si>
    <t>RESONANCIA MAGNETICA</t>
  </si>
  <si>
    <t>MAGNETOM PRISMA</t>
  </si>
  <si>
    <t>com 10173447</t>
  </si>
  <si>
    <t>com específica</t>
  </si>
  <si>
    <t>com 968584</t>
  </si>
  <si>
    <t>com 10082231</t>
  </si>
  <si>
    <t>com 10097053</t>
  </si>
  <si>
    <t>RELACIÓ D'EQUIPS  *** MATERNITAT ****</t>
  </si>
  <si>
    <t>H77153</t>
  </si>
  <si>
    <t>H77883</t>
  </si>
  <si>
    <t>H112390</t>
  </si>
  <si>
    <t>ECÓGRAFO</t>
  </si>
  <si>
    <t>EQUPO DE RESONANCIA MAGNÉTICA</t>
  </si>
  <si>
    <t>MR-VIDA</t>
  </si>
  <si>
    <t xml:space="preserve">MAGNETOM VIDA </t>
  </si>
  <si>
    <t>RX DIGITAL ROBOTIZADO</t>
  </si>
  <si>
    <t>RELACIÓ D'EQUIPS  *** PLATÓ ****</t>
  </si>
  <si>
    <t>H123692</t>
  </si>
  <si>
    <t>TAC 64 CORONAS ** PLATO**( C.SIEMENS)</t>
  </si>
  <si>
    <t>H128555</t>
  </si>
  <si>
    <t>ARCO "C" QUIRURGICO (CONT SIEMENS)PT</t>
  </si>
  <si>
    <t>H139553</t>
  </si>
  <si>
    <t>RELACIÓ D'EQUIPS  *** CDB ****</t>
  </si>
  <si>
    <t>H126225</t>
  </si>
  <si>
    <t>ALICUOTADOR CLASIFICADOR</t>
  </si>
  <si>
    <t>AQUA Track Target Automation (TTA</t>
  </si>
  <si>
    <t>H116387</t>
  </si>
  <si>
    <t>AQUA 7000 V2.0</t>
  </si>
  <si>
    <t>H124475</t>
  </si>
  <si>
    <t>ANALIZADOR CELULAR CELLAVISION (C SIEMENS</t>
  </si>
  <si>
    <t>DM9600</t>
  </si>
  <si>
    <t>2025-33</t>
  </si>
  <si>
    <t>SERVEI DE MANTENIMENT PREVENTIU, CORRECTIU, EVOLUTIU I NORMATIU DE L’EQUIPAMENT DE TRACTAMENT D’IMATGES I TRACTAMENT DE MOSTRES DE PACIENT PER A DIAGNÒSTIC SIEMENS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</si>
</sst>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Century Gothic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CC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14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44" fontId="4" fillId="6" borderId="1" xfId="0" applyNumberFormat="1" applyFont="1" applyFill="1" applyBorder="1"/>
    <xf numFmtId="44" fontId="7" fillId="0" borderId="1" xfId="0" applyNumberFormat="1" applyFont="1" applyBorder="1" applyAlignment="1">
      <alignment vertic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3" fillId="0" borderId="0" xfId="0" applyFont="1"/>
    <xf numFmtId="0" fontId="3" fillId="0" borderId="8" xfId="0" applyFont="1" applyBorder="1"/>
    <xf numFmtId="0" fontId="0" fillId="0" borderId="13" xfId="0" applyBorder="1" applyAlignment="1">
      <alignment horizontal="left"/>
    </xf>
    <xf numFmtId="44" fontId="4" fillId="3" borderId="1" xfId="0" applyNumberFormat="1" applyFont="1" applyFill="1" applyBorder="1" applyAlignment="1">
      <alignment horizontal="center"/>
    </xf>
    <xf numFmtId="0" fontId="0" fillId="4" borderId="0" xfId="0" applyFill="1"/>
    <xf numFmtId="0" fontId="3" fillId="0" borderId="14" xfId="0" applyFont="1" applyBorder="1"/>
    <xf numFmtId="0" fontId="0" fillId="0" borderId="16" xfId="0" applyBorder="1" applyAlignment="1">
      <alignment horizontal="left"/>
    </xf>
    <xf numFmtId="0" fontId="15" fillId="0" borderId="13" xfId="0" applyFont="1" applyBorder="1" applyAlignment="1">
      <alignment horizontal="center"/>
    </xf>
    <xf numFmtId="0" fontId="3" fillId="7" borderId="7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4" fillId="0" borderId="7" xfId="3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4">
    <cellStyle name="Enllaç" xfId="3" builtinId="8"/>
    <cellStyle name="Euro" xfId="1" xr:uid="{00000000-0005-0000-0000-000000000000}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95"/>
  <sheetViews>
    <sheetView tabSelected="1" view="pageBreakPreview" zoomScale="70" zoomScaleNormal="90" zoomScaleSheetLayoutView="70" workbookViewId="0">
      <selection activeCell="C93" sqref="C93"/>
    </sheetView>
  </sheetViews>
  <sheetFormatPr defaultColWidth="10.85546875" defaultRowHeight="15" x14ac:dyDescent="0.25"/>
  <cols>
    <col min="1" max="1" width="4.7109375" customWidth="1"/>
    <col min="2" max="2" width="11.7109375" style="15" customWidth="1"/>
    <col min="3" max="3" width="53.85546875" bestFit="1" customWidth="1"/>
    <col min="4" max="4" width="22.28515625" customWidth="1"/>
    <col min="5" max="5" width="11.7109375" customWidth="1"/>
    <col min="6" max="6" width="20.140625" customWidth="1"/>
    <col min="7" max="7" width="17.85546875" customWidth="1"/>
    <col min="8" max="8" width="18.5703125" customWidth="1"/>
    <col min="9" max="9" width="19.28515625" customWidth="1"/>
    <col min="10" max="11" width="19.5703125" style="1" customWidth="1"/>
    <col min="12" max="12" width="18.85546875" style="1" customWidth="1"/>
    <col min="13" max="13" width="18.7109375" customWidth="1"/>
    <col min="14" max="14" width="19.85546875" customWidth="1"/>
    <col min="15" max="15" width="18.42578125" customWidth="1"/>
    <col min="16" max="16" width="13.7109375" customWidth="1"/>
    <col min="17" max="17" width="17.28515625" customWidth="1"/>
    <col min="18" max="18" width="20.7109375" customWidth="1"/>
  </cols>
  <sheetData>
    <row r="1" spans="2:18" ht="33" customHeight="1" thickBot="1" x14ac:dyDescent="0.3"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5"/>
      <c r="O1" s="29" t="e" vm="1">
        <v>#VALUE!</v>
      </c>
      <c r="P1" s="29"/>
      <c r="Q1" s="29"/>
      <c r="R1" s="29"/>
    </row>
    <row r="2" spans="2:18" ht="15.75" thickBot="1" x14ac:dyDescent="0.3">
      <c r="B2" s="14"/>
      <c r="C2" s="12"/>
      <c r="D2" s="12"/>
      <c r="E2" s="12"/>
      <c r="F2" s="12"/>
      <c r="G2" s="1"/>
      <c r="H2" s="1"/>
      <c r="I2" s="1"/>
      <c r="J2" s="12"/>
      <c r="K2" s="12"/>
      <c r="L2"/>
      <c r="O2" s="29"/>
      <c r="P2" s="29"/>
      <c r="Q2" s="29"/>
      <c r="R2" s="29"/>
    </row>
    <row r="3" spans="2:18" s="2" customFormat="1" ht="39" customHeight="1" thickBot="1" x14ac:dyDescent="0.3">
      <c r="B3" s="57" t="s">
        <v>1</v>
      </c>
      <c r="C3" s="58"/>
      <c r="D3" s="35" t="s">
        <v>158</v>
      </c>
      <c r="E3" s="35"/>
      <c r="F3" s="35"/>
      <c r="G3" s="35"/>
      <c r="H3" s="35"/>
      <c r="I3" s="35"/>
      <c r="J3" s="35"/>
      <c r="K3" s="36"/>
      <c r="L3" s="3"/>
      <c r="Q3" s="3"/>
      <c r="R3" s="3"/>
    </row>
    <row r="4" spans="2:18" s="2" customFormat="1" ht="15.75" thickBot="1" x14ac:dyDescent="0.3">
      <c r="B4" s="33" t="s">
        <v>2</v>
      </c>
      <c r="C4" s="34"/>
      <c r="D4" s="40" t="s">
        <v>157</v>
      </c>
      <c r="E4" s="42"/>
      <c r="F4" s="42"/>
      <c r="G4" s="42"/>
      <c r="H4" s="42"/>
      <c r="I4" s="42"/>
      <c r="J4" s="42"/>
      <c r="K4" s="41"/>
      <c r="L4" s="3"/>
      <c r="O4" s="52" t="s">
        <v>3</v>
      </c>
      <c r="P4" s="53"/>
    </row>
    <row r="5" spans="2:18" s="2" customFormat="1" ht="15.75" customHeight="1" thickBot="1" x14ac:dyDescent="0.3">
      <c r="B5" s="40" t="s">
        <v>4</v>
      </c>
      <c r="C5" s="41"/>
      <c r="D5" s="37" t="s">
        <v>14</v>
      </c>
      <c r="E5" s="38"/>
      <c r="F5" s="38"/>
      <c r="G5" s="38"/>
      <c r="H5" s="38"/>
      <c r="I5" s="38"/>
      <c r="J5" s="38"/>
      <c r="K5" s="39"/>
      <c r="L5" s="3"/>
      <c r="O5" s="46"/>
      <c r="P5" s="47"/>
    </row>
    <row r="6" spans="2:18" s="2" customFormat="1" ht="15.75" customHeight="1" thickBot="1" x14ac:dyDescent="0.3">
      <c r="B6" s="13"/>
      <c r="C6" s="13"/>
      <c r="D6" s="13"/>
      <c r="E6" s="13"/>
      <c r="F6" s="13"/>
      <c r="G6" s="13"/>
      <c r="H6" s="13"/>
      <c r="I6" s="13"/>
      <c r="J6" s="13"/>
      <c r="K6" s="13"/>
      <c r="L6" s="3"/>
      <c r="O6" s="48"/>
      <c r="P6" s="49"/>
    </row>
    <row r="7" spans="2:18" s="2" customFormat="1" ht="15.75" thickBot="1" x14ac:dyDescent="0.3">
      <c r="B7" s="33" t="s">
        <v>5</v>
      </c>
      <c r="C7" s="34"/>
      <c r="D7" s="37"/>
      <c r="E7" s="38"/>
      <c r="F7" s="39"/>
      <c r="G7" s="33" t="s">
        <v>6</v>
      </c>
      <c r="H7" s="34"/>
      <c r="I7" s="37"/>
      <c r="J7" s="38"/>
      <c r="K7" s="39"/>
      <c r="L7" s="3"/>
      <c r="O7" s="48"/>
      <c r="P7" s="49"/>
    </row>
    <row r="8" spans="2:18" s="2" customFormat="1" ht="15.75" thickBot="1" x14ac:dyDescent="0.3">
      <c r="B8" s="33" t="s">
        <v>7</v>
      </c>
      <c r="C8" s="34"/>
      <c r="D8" s="54"/>
      <c r="E8" s="38"/>
      <c r="F8" s="39"/>
      <c r="G8" s="33" t="s">
        <v>8</v>
      </c>
      <c r="H8" s="34"/>
      <c r="I8" s="55"/>
      <c r="J8" s="56"/>
      <c r="K8" s="39"/>
      <c r="L8" s="3"/>
      <c r="O8" s="50"/>
      <c r="P8" s="51"/>
    </row>
    <row r="9" spans="2:18" s="2" customFormat="1" ht="36" customHeight="1" x14ac:dyDescent="0.25">
      <c r="B9" s="3"/>
      <c r="G9" s="3"/>
      <c r="H9" s="3"/>
      <c r="I9" s="3"/>
      <c r="J9" s="3"/>
      <c r="K9" s="3"/>
      <c r="L9" s="3"/>
      <c r="M9" s="3"/>
      <c r="N9" s="3"/>
    </row>
    <row r="10" spans="2:18" ht="49.9" customHeight="1" x14ac:dyDescent="0.25">
      <c r="B10" s="3"/>
      <c r="C10" s="17" t="s">
        <v>13</v>
      </c>
      <c r="D10" s="2"/>
      <c r="E10" s="2"/>
      <c r="F10" s="2"/>
      <c r="G10" s="3"/>
      <c r="H10" s="3"/>
      <c r="I10" s="3"/>
      <c r="J10" s="3"/>
      <c r="K10" s="3"/>
      <c r="L10" s="3"/>
      <c r="M10" s="3"/>
      <c r="N10" s="3"/>
      <c r="O10" s="2"/>
    </row>
    <row r="11" spans="2:18" ht="15.75" thickBot="1" x14ac:dyDescent="0.3">
      <c r="D11" s="4"/>
      <c r="E11" s="4"/>
      <c r="F11" s="4"/>
      <c r="H11" s="30"/>
      <c r="I11" s="30"/>
      <c r="J11" s="30"/>
      <c r="K11" s="30"/>
      <c r="L11" s="8"/>
      <c r="M11" s="30"/>
      <c r="N11" s="30"/>
    </row>
    <row r="12" spans="2:18" ht="24.75" customHeight="1" thickBot="1" x14ac:dyDescent="0.3">
      <c r="B12" s="31" t="s">
        <v>9</v>
      </c>
      <c r="C12" s="31" t="s">
        <v>10</v>
      </c>
      <c r="D12" s="59"/>
      <c r="E12" s="60"/>
      <c r="F12" s="6">
        <v>2025</v>
      </c>
      <c r="G12" s="6">
        <v>2026</v>
      </c>
      <c r="H12" s="6">
        <v>2027</v>
      </c>
      <c r="I12" s="6">
        <v>2028</v>
      </c>
      <c r="J12" s="6">
        <v>2029</v>
      </c>
      <c r="K12" s="6">
        <f>+K67</f>
        <v>2030</v>
      </c>
      <c r="L12" s="25" t="str">
        <f>+L67</f>
        <v>IMPORT DE LICITACIÓ  (57 mesos)</v>
      </c>
      <c r="M12" s="26"/>
      <c r="N12" s="27" t="str">
        <f>+N67</f>
        <v>IMPORT OFERTAT (57 mesos)</v>
      </c>
      <c r="O12" s="28"/>
    </row>
    <row r="13" spans="2:18" ht="15.75" thickBot="1" x14ac:dyDescent="0.3">
      <c r="B13" s="32"/>
      <c r="C13" s="61"/>
      <c r="D13" s="62"/>
      <c r="E13" s="63"/>
      <c r="F13" s="5" t="s">
        <v>11</v>
      </c>
      <c r="G13" s="5" t="s">
        <v>11</v>
      </c>
      <c r="H13" s="5" t="s">
        <v>11</v>
      </c>
      <c r="I13" s="5" t="s">
        <v>11</v>
      </c>
      <c r="J13" s="5" t="s">
        <v>11</v>
      </c>
      <c r="K13" s="5" t="s">
        <v>11</v>
      </c>
      <c r="L13" s="5" t="s">
        <v>11</v>
      </c>
      <c r="M13" s="5" t="s">
        <v>12</v>
      </c>
      <c r="N13" s="7" t="s">
        <v>11</v>
      </c>
      <c r="O13" s="7" t="s">
        <v>12</v>
      </c>
    </row>
    <row r="14" spans="2:18" ht="15.75" thickBot="1" x14ac:dyDescent="0.3">
      <c r="B14" s="16" t="s">
        <v>19</v>
      </c>
      <c r="C14" s="22" t="s">
        <v>35</v>
      </c>
      <c r="D14" s="23" t="s">
        <v>52</v>
      </c>
      <c r="E14" s="24"/>
      <c r="F14" s="20">
        <v>1348.7583333333332</v>
      </c>
      <c r="G14" s="20">
        <v>1618.51</v>
      </c>
      <c r="H14" s="20">
        <v>1618.51</v>
      </c>
      <c r="I14" s="20">
        <v>1618.51</v>
      </c>
      <c r="J14" s="20">
        <v>1618.51</v>
      </c>
      <c r="K14" s="20">
        <v>269.75166666666667</v>
      </c>
      <c r="L14" s="20">
        <f t="shared" ref="L14:L58" si="0">SUM(F14:K14)</f>
        <v>8092.5500000000011</v>
      </c>
      <c r="M14" s="20">
        <f t="shared" ref="M14:M58" si="1">L14*1.21</f>
        <v>9791.9855000000007</v>
      </c>
      <c r="N14" s="10"/>
      <c r="O14" s="10">
        <f t="shared" ref="O14:O58" si="2">(N14*21%)+N14</f>
        <v>0</v>
      </c>
    </row>
    <row r="15" spans="2:18" ht="15.75" thickBot="1" x14ac:dyDescent="0.3">
      <c r="B15" s="16" t="s">
        <v>20</v>
      </c>
      <c r="C15" s="18" t="s">
        <v>36</v>
      </c>
      <c r="D15" s="19" t="s">
        <v>53</v>
      </c>
      <c r="E15" s="24"/>
      <c r="F15" s="20">
        <v>1625</v>
      </c>
      <c r="G15" s="20">
        <v>1950</v>
      </c>
      <c r="H15" s="20">
        <v>1950</v>
      </c>
      <c r="I15" s="20">
        <v>1950</v>
      </c>
      <c r="J15" s="20">
        <v>1950</v>
      </c>
      <c r="K15" s="20">
        <v>325</v>
      </c>
      <c r="L15" s="20">
        <f t="shared" si="0"/>
        <v>9750</v>
      </c>
      <c r="M15" s="20">
        <f t="shared" si="1"/>
        <v>11797.5</v>
      </c>
      <c r="N15" s="10"/>
      <c r="O15" s="10">
        <f t="shared" si="2"/>
        <v>0</v>
      </c>
    </row>
    <row r="16" spans="2:18" ht="15.75" thickBot="1" x14ac:dyDescent="0.3">
      <c r="B16" s="16" t="s">
        <v>21</v>
      </c>
      <c r="C16" s="18" t="s">
        <v>37</v>
      </c>
      <c r="D16" s="19" t="s">
        <v>53</v>
      </c>
      <c r="E16" s="24"/>
      <c r="F16" s="20">
        <v>1625</v>
      </c>
      <c r="G16" s="20">
        <v>1950</v>
      </c>
      <c r="H16" s="20">
        <v>1950</v>
      </c>
      <c r="I16" s="20">
        <v>1950</v>
      </c>
      <c r="J16" s="20">
        <v>1950</v>
      </c>
      <c r="K16" s="20">
        <v>325</v>
      </c>
      <c r="L16" s="20">
        <f t="shared" si="0"/>
        <v>9750</v>
      </c>
      <c r="M16" s="20">
        <f t="shared" si="1"/>
        <v>11797.5</v>
      </c>
      <c r="N16" s="10"/>
      <c r="O16" s="10">
        <f t="shared" si="2"/>
        <v>0</v>
      </c>
    </row>
    <row r="17" spans="2:15" ht="15.75" thickBot="1" x14ac:dyDescent="0.3">
      <c r="B17" s="16" t="s">
        <v>22</v>
      </c>
      <c r="C17" s="18" t="s">
        <v>38</v>
      </c>
      <c r="D17" s="19" t="s">
        <v>54</v>
      </c>
      <c r="E17" s="24"/>
      <c r="F17" s="20">
        <v>2128.7833333333333</v>
      </c>
      <c r="G17" s="20">
        <v>2554.54</v>
      </c>
      <c r="H17" s="20">
        <v>2554.54</v>
      </c>
      <c r="I17" s="20">
        <v>2554.54</v>
      </c>
      <c r="J17" s="20">
        <v>2554.54</v>
      </c>
      <c r="K17" s="20">
        <v>425.75666666666666</v>
      </c>
      <c r="L17" s="20">
        <f t="shared" si="0"/>
        <v>12772.699999999999</v>
      </c>
      <c r="M17" s="20">
        <f t="shared" si="1"/>
        <v>15454.966999999999</v>
      </c>
      <c r="N17" s="10"/>
      <c r="O17" s="10">
        <f t="shared" si="2"/>
        <v>0</v>
      </c>
    </row>
    <row r="18" spans="2:15" ht="15.75" thickBot="1" x14ac:dyDescent="0.3">
      <c r="B18" s="16" t="s">
        <v>23</v>
      </c>
      <c r="C18" s="18" t="s">
        <v>39</v>
      </c>
      <c r="D18" s="19" t="s">
        <v>55</v>
      </c>
      <c r="E18" s="24"/>
      <c r="F18" s="20">
        <v>1500</v>
      </c>
      <c r="G18" s="20">
        <v>1800</v>
      </c>
      <c r="H18" s="20">
        <v>1800</v>
      </c>
      <c r="I18" s="20">
        <v>1800</v>
      </c>
      <c r="J18" s="20">
        <v>1800</v>
      </c>
      <c r="K18" s="20">
        <v>300</v>
      </c>
      <c r="L18" s="20">
        <f t="shared" si="0"/>
        <v>9000</v>
      </c>
      <c r="M18" s="20">
        <f t="shared" si="1"/>
        <v>10890</v>
      </c>
      <c r="N18" s="10"/>
      <c r="O18" s="10">
        <f t="shared" si="2"/>
        <v>0</v>
      </c>
    </row>
    <row r="19" spans="2:15" ht="15.75" thickBot="1" x14ac:dyDescent="0.3">
      <c r="B19" s="16" t="s">
        <v>24</v>
      </c>
      <c r="C19" s="18" t="s">
        <v>40</v>
      </c>
      <c r="D19" s="19" t="s">
        <v>56</v>
      </c>
      <c r="E19" s="24"/>
      <c r="F19" s="20">
        <v>3066.0916666666667</v>
      </c>
      <c r="G19" s="20">
        <v>3679.31</v>
      </c>
      <c r="H19" s="20">
        <v>3679.31</v>
      </c>
      <c r="I19" s="20">
        <v>3679.31</v>
      </c>
      <c r="J19" s="20">
        <v>3679.31</v>
      </c>
      <c r="K19" s="20">
        <v>613.21833333333336</v>
      </c>
      <c r="L19" s="20">
        <f t="shared" si="0"/>
        <v>18396.55</v>
      </c>
      <c r="M19" s="20">
        <f t="shared" si="1"/>
        <v>22259.825499999999</v>
      </c>
      <c r="N19" s="10"/>
      <c r="O19" s="10">
        <f t="shared" si="2"/>
        <v>0</v>
      </c>
    </row>
    <row r="20" spans="2:15" ht="15.75" thickBot="1" x14ac:dyDescent="0.3">
      <c r="B20" s="16" t="s">
        <v>25</v>
      </c>
      <c r="C20" s="18" t="s">
        <v>41</v>
      </c>
      <c r="D20" s="19" t="s">
        <v>57</v>
      </c>
      <c r="E20" s="24"/>
      <c r="F20" s="20" t="s">
        <v>128</v>
      </c>
      <c r="G20" s="20" t="s">
        <v>128</v>
      </c>
      <c r="H20" s="20" t="s">
        <v>128</v>
      </c>
      <c r="I20" s="20">
        <v>5333.333333333333</v>
      </c>
      <c r="J20" s="20">
        <v>64000</v>
      </c>
      <c r="K20" s="20">
        <v>10666.666666666666</v>
      </c>
      <c r="L20" s="20">
        <f t="shared" si="0"/>
        <v>80000</v>
      </c>
      <c r="M20" s="20">
        <f t="shared" si="1"/>
        <v>96800</v>
      </c>
      <c r="N20" s="10"/>
      <c r="O20" s="10">
        <f t="shared" si="2"/>
        <v>0</v>
      </c>
    </row>
    <row r="21" spans="2:15" ht="15.75" thickBot="1" x14ac:dyDescent="0.3">
      <c r="B21" s="16"/>
      <c r="C21" s="18" t="s">
        <v>42</v>
      </c>
      <c r="D21" s="19" t="s">
        <v>58</v>
      </c>
      <c r="E21" s="24"/>
      <c r="F21" s="20">
        <v>8767.1916666666657</v>
      </c>
      <c r="G21" s="20">
        <v>10520.63</v>
      </c>
      <c r="H21" s="20">
        <v>10520.63</v>
      </c>
      <c r="I21" s="20">
        <v>10520.63</v>
      </c>
      <c r="J21" s="20">
        <v>10520.63</v>
      </c>
      <c r="K21" s="20">
        <v>1753.4383333333333</v>
      </c>
      <c r="L21" s="20">
        <f t="shared" si="0"/>
        <v>52603.149999999987</v>
      </c>
      <c r="M21" s="20">
        <f t="shared" si="1"/>
        <v>63649.811499999982</v>
      </c>
      <c r="N21" s="10"/>
      <c r="O21" s="10">
        <f t="shared" si="2"/>
        <v>0</v>
      </c>
    </row>
    <row r="22" spans="2:15" ht="15.75" thickBot="1" x14ac:dyDescent="0.3">
      <c r="B22" s="16" t="s">
        <v>26</v>
      </c>
      <c r="C22" s="18" t="s">
        <v>43</v>
      </c>
      <c r="D22" s="19" t="s">
        <v>59</v>
      </c>
      <c r="E22" s="24"/>
      <c r="F22" s="20" t="s">
        <v>129</v>
      </c>
      <c r="G22" s="20" t="s">
        <v>129</v>
      </c>
      <c r="H22" s="20" t="s">
        <v>129</v>
      </c>
      <c r="I22" s="20" t="s">
        <v>129</v>
      </c>
      <c r="J22" s="20">
        <v>26833.333333333332</v>
      </c>
      <c r="K22" s="20">
        <v>26833.333333333332</v>
      </c>
      <c r="L22" s="20">
        <f t="shared" si="0"/>
        <v>53666.666666666664</v>
      </c>
      <c r="M22" s="20">
        <f t="shared" si="1"/>
        <v>64936.666666666664</v>
      </c>
      <c r="N22" s="10"/>
      <c r="O22" s="10">
        <f t="shared" si="2"/>
        <v>0</v>
      </c>
    </row>
    <row r="23" spans="2:15" ht="15.75" thickBot="1" x14ac:dyDescent="0.3">
      <c r="B23" s="16"/>
      <c r="C23" s="18" t="s">
        <v>44</v>
      </c>
      <c r="D23" s="19" t="s">
        <v>58</v>
      </c>
      <c r="E23" s="24"/>
      <c r="F23" s="20">
        <v>7518.1666666666661</v>
      </c>
      <c r="G23" s="20">
        <v>9021.7999999999993</v>
      </c>
      <c r="H23" s="20">
        <v>9021.7999999999993</v>
      </c>
      <c r="I23" s="20">
        <v>9021.7999999999993</v>
      </c>
      <c r="J23" s="20">
        <v>9021.7999999999993</v>
      </c>
      <c r="K23" s="20">
        <v>1503.6333333333332</v>
      </c>
      <c r="L23" s="20">
        <f t="shared" si="0"/>
        <v>45109</v>
      </c>
      <c r="M23" s="20">
        <f t="shared" si="1"/>
        <v>54581.89</v>
      </c>
      <c r="N23" s="10"/>
      <c r="O23" s="10">
        <f t="shared" si="2"/>
        <v>0</v>
      </c>
    </row>
    <row r="24" spans="2:15" ht="15.75" thickBot="1" x14ac:dyDescent="0.3">
      <c r="B24" s="16" t="s">
        <v>27</v>
      </c>
      <c r="C24" s="18" t="s">
        <v>45</v>
      </c>
      <c r="D24" s="19" t="s">
        <v>60</v>
      </c>
      <c r="E24" s="24"/>
      <c r="F24" s="20">
        <v>3966.666666666667</v>
      </c>
      <c r="G24" s="20">
        <v>4760</v>
      </c>
      <c r="H24" s="20">
        <v>4760</v>
      </c>
      <c r="I24" s="20">
        <v>4760</v>
      </c>
      <c r="J24" s="20">
        <v>4760</v>
      </c>
      <c r="K24" s="20">
        <v>793.33333333333337</v>
      </c>
      <c r="L24" s="20">
        <f t="shared" si="0"/>
        <v>23800</v>
      </c>
      <c r="M24" s="20">
        <f t="shared" si="1"/>
        <v>28798</v>
      </c>
      <c r="N24" s="10"/>
      <c r="O24" s="10">
        <f t="shared" si="2"/>
        <v>0</v>
      </c>
    </row>
    <row r="25" spans="2:15" ht="15.75" thickBot="1" x14ac:dyDescent="0.3">
      <c r="B25" s="16" t="s">
        <v>28</v>
      </c>
      <c r="C25" s="18" t="s">
        <v>45</v>
      </c>
      <c r="D25" s="19" t="s">
        <v>60</v>
      </c>
      <c r="E25" s="24"/>
      <c r="F25" s="20">
        <v>3966.666666666667</v>
      </c>
      <c r="G25" s="20">
        <v>4760</v>
      </c>
      <c r="H25" s="20">
        <v>4760</v>
      </c>
      <c r="I25" s="20">
        <v>4760</v>
      </c>
      <c r="J25" s="20">
        <v>4760</v>
      </c>
      <c r="K25" s="20">
        <v>793.33333333333337</v>
      </c>
      <c r="L25" s="20">
        <f t="shared" si="0"/>
        <v>23800</v>
      </c>
      <c r="M25" s="20">
        <f t="shared" si="1"/>
        <v>28798</v>
      </c>
      <c r="N25" s="10"/>
      <c r="O25" s="10">
        <f t="shared" si="2"/>
        <v>0</v>
      </c>
    </row>
    <row r="26" spans="2:15" ht="15.75" thickBot="1" x14ac:dyDescent="0.3">
      <c r="B26" s="16" t="s">
        <v>29</v>
      </c>
      <c r="C26" s="18" t="s">
        <v>46</v>
      </c>
      <c r="D26" s="19" t="s">
        <v>61</v>
      </c>
      <c r="E26" s="24"/>
      <c r="F26" s="20">
        <v>25174.425000000003</v>
      </c>
      <c r="G26" s="20">
        <v>30209.31</v>
      </c>
      <c r="H26" s="20">
        <v>30209.31</v>
      </c>
      <c r="I26" s="20">
        <v>30209.31</v>
      </c>
      <c r="J26" s="20">
        <v>30209.31</v>
      </c>
      <c r="K26" s="20">
        <v>5034.8850000000002</v>
      </c>
      <c r="L26" s="20">
        <f t="shared" si="0"/>
        <v>151046.55000000002</v>
      </c>
      <c r="M26" s="20">
        <f t="shared" si="1"/>
        <v>182766.32550000001</v>
      </c>
      <c r="N26" s="10"/>
      <c r="O26" s="10">
        <f t="shared" si="2"/>
        <v>0</v>
      </c>
    </row>
    <row r="27" spans="2:15" ht="15.75" thickBot="1" x14ac:dyDescent="0.3">
      <c r="B27" s="16" t="s">
        <v>30</v>
      </c>
      <c r="C27" s="18" t="s">
        <v>47</v>
      </c>
      <c r="D27" s="19" t="s">
        <v>62</v>
      </c>
      <c r="E27" s="24"/>
      <c r="F27" s="20">
        <v>936.73333333333335</v>
      </c>
      <c r="G27" s="20">
        <v>1124.08</v>
      </c>
      <c r="H27" s="20">
        <v>1124.08</v>
      </c>
      <c r="I27" s="20">
        <v>1124.08</v>
      </c>
      <c r="J27" s="20">
        <v>1124.08</v>
      </c>
      <c r="K27" s="20">
        <v>187.34666666666666</v>
      </c>
      <c r="L27" s="20">
        <f t="shared" si="0"/>
        <v>5620.4</v>
      </c>
      <c r="M27" s="20">
        <f t="shared" si="1"/>
        <v>6800.6839999999993</v>
      </c>
      <c r="N27" s="10"/>
      <c r="O27" s="10">
        <f t="shared" si="2"/>
        <v>0</v>
      </c>
    </row>
    <row r="28" spans="2:15" ht="15.75" thickBot="1" x14ac:dyDescent="0.3">
      <c r="B28" s="16" t="s">
        <v>31</v>
      </c>
      <c r="C28" s="18" t="s">
        <v>48</v>
      </c>
      <c r="D28" s="19" t="s">
        <v>63</v>
      </c>
      <c r="E28" s="24"/>
      <c r="F28" s="20">
        <v>2350</v>
      </c>
      <c r="G28" s="20">
        <v>2820</v>
      </c>
      <c r="H28" s="20">
        <v>2820</v>
      </c>
      <c r="I28" s="20">
        <v>2820</v>
      </c>
      <c r="J28" s="20">
        <v>2820</v>
      </c>
      <c r="K28" s="20">
        <v>470</v>
      </c>
      <c r="L28" s="20">
        <f t="shared" si="0"/>
        <v>14100</v>
      </c>
      <c r="M28" s="20">
        <f t="shared" si="1"/>
        <v>17061</v>
      </c>
      <c r="N28" s="10"/>
      <c r="O28" s="10">
        <f t="shared" si="2"/>
        <v>0</v>
      </c>
    </row>
    <row r="29" spans="2:15" ht="15.75" thickBot="1" x14ac:dyDescent="0.3">
      <c r="B29" s="16" t="s">
        <v>32</v>
      </c>
      <c r="C29" s="18" t="s">
        <v>49</v>
      </c>
      <c r="D29" s="19" t="s">
        <v>64</v>
      </c>
      <c r="E29" s="24"/>
      <c r="F29" s="20">
        <v>9612.1999999999989</v>
      </c>
      <c r="G29" s="20">
        <v>11534.64</v>
      </c>
      <c r="H29" s="20">
        <v>11534.64</v>
      </c>
      <c r="I29" s="20">
        <v>11534.64</v>
      </c>
      <c r="J29" s="20">
        <v>11534.64</v>
      </c>
      <c r="K29" s="20">
        <v>1922.4399999999998</v>
      </c>
      <c r="L29" s="20">
        <f t="shared" si="0"/>
        <v>57673.2</v>
      </c>
      <c r="M29" s="20">
        <f t="shared" si="1"/>
        <v>69784.572</v>
      </c>
      <c r="N29" s="10"/>
      <c r="O29" s="10">
        <f t="shared" si="2"/>
        <v>0</v>
      </c>
    </row>
    <row r="30" spans="2:15" ht="15.75" thickBot="1" x14ac:dyDescent="0.3">
      <c r="B30" s="16" t="s">
        <v>33</v>
      </c>
      <c r="C30" s="18" t="s">
        <v>50</v>
      </c>
      <c r="D30" s="19" t="s">
        <v>65</v>
      </c>
      <c r="E30" s="24"/>
      <c r="F30" s="20">
        <v>0</v>
      </c>
      <c r="G30" s="20"/>
      <c r="H30" s="20"/>
      <c r="I30" s="20"/>
      <c r="J30" s="20"/>
      <c r="K30" s="20">
        <v>0</v>
      </c>
      <c r="L30" s="20">
        <f t="shared" si="0"/>
        <v>0</v>
      </c>
      <c r="M30" s="20">
        <f t="shared" si="1"/>
        <v>0</v>
      </c>
      <c r="N30" s="10"/>
      <c r="O30" s="10">
        <f t="shared" si="2"/>
        <v>0</v>
      </c>
    </row>
    <row r="31" spans="2:15" ht="15.75" thickBot="1" x14ac:dyDescent="0.3">
      <c r="B31" s="16" t="s">
        <v>34</v>
      </c>
      <c r="C31" s="18" t="s">
        <v>51</v>
      </c>
      <c r="D31" s="19" t="s">
        <v>66</v>
      </c>
      <c r="E31" s="24"/>
      <c r="F31" s="20">
        <v>25500</v>
      </c>
      <c r="G31" s="20">
        <v>30600</v>
      </c>
      <c r="H31" s="20">
        <v>30600</v>
      </c>
      <c r="I31" s="20">
        <v>30600</v>
      </c>
      <c r="J31" s="20">
        <v>30600</v>
      </c>
      <c r="K31" s="20">
        <v>5100</v>
      </c>
      <c r="L31" s="20">
        <f t="shared" si="0"/>
        <v>153000</v>
      </c>
      <c r="M31" s="20">
        <f t="shared" si="1"/>
        <v>185130</v>
      </c>
      <c r="N31" s="10"/>
      <c r="O31" s="10">
        <f t="shared" si="2"/>
        <v>0</v>
      </c>
    </row>
    <row r="32" spans="2:15" ht="15.75" thickBot="1" x14ac:dyDescent="0.3">
      <c r="B32" s="16"/>
      <c r="C32" s="18" t="s">
        <v>51</v>
      </c>
      <c r="D32" s="19" t="s">
        <v>66</v>
      </c>
      <c r="E32" s="24" t="s">
        <v>67</v>
      </c>
      <c r="F32" s="20">
        <v>7250</v>
      </c>
      <c r="G32" s="20">
        <v>8700</v>
      </c>
      <c r="H32" s="20">
        <v>8700</v>
      </c>
      <c r="I32" s="20">
        <v>8700</v>
      </c>
      <c r="J32" s="20">
        <v>8700</v>
      </c>
      <c r="K32" s="20">
        <v>1450</v>
      </c>
      <c r="L32" s="20">
        <f t="shared" si="0"/>
        <v>43500</v>
      </c>
      <c r="M32" s="20">
        <f t="shared" si="1"/>
        <v>52635</v>
      </c>
      <c r="N32" s="10"/>
      <c r="O32" s="10">
        <f t="shared" si="2"/>
        <v>0</v>
      </c>
    </row>
    <row r="33" spans="2:15" ht="15.75" thickBot="1" x14ac:dyDescent="0.3">
      <c r="B33" s="16"/>
      <c r="C33" s="18" t="s">
        <v>68</v>
      </c>
      <c r="D33" s="19" t="s">
        <v>69</v>
      </c>
      <c r="E33" s="24" t="s">
        <v>67</v>
      </c>
      <c r="F33" s="20">
        <v>4158.333333333333</v>
      </c>
      <c r="G33" s="20">
        <v>4990</v>
      </c>
      <c r="H33" s="20">
        <v>4990</v>
      </c>
      <c r="I33" s="20">
        <v>4990</v>
      </c>
      <c r="J33" s="20">
        <v>4990</v>
      </c>
      <c r="K33" s="20">
        <v>831.66666666666663</v>
      </c>
      <c r="L33" s="20">
        <f t="shared" si="0"/>
        <v>24950</v>
      </c>
      <c r="M33" s="20">
        <f t="shared" si="1"/>
        <v>30189.5</v>
      </c>
      <c r="N33" s="10"/>
      <c r="O33" s="10">
        <f t="shared" si="2"/>
        <v>0</v>
      </c>
    </row>
    <row r="34" spans="2:15" ht="15.75" thickBot="1" x14ac:dyDescent="0.3">
      <c r="B34" s="16" t="s">
        <v>70</v>
      </c>
      <c r="C34" s="18" t="s">
        <v>99</v>
      </c>
      <c r="D34" s="19" t="s">
        <v>64</v>
      </c>
      <c r="E34" s="24"/>
      <c r="F34" s="20">
        <v>7237.1083333333345</v>
      </c>
      <c r="G34" s="20">
        <v>8684.5300000000007</v>
      </c>
      <c r="H34" s="20">
        <v>8684.5300000000007</v>
      </c>
      <c r="I34" s="20">
        <v>8684.5300000000007</v>
      </c>
      <c r="J34" s="20">
        <v>8684.5300000000007</v>
      </c>
      <c r="K34" s="20">
        <v>1447.4216666666669</v>
      </c>
      <c r="L34" s="20">
        <f t="shared" si="0"/>
        <v>43422.65</v>
      </c>
      <c r="M34" s="20">
        <f t="shared" si="1"/>
        <v>52541.406499999997</v>
      </c>
      <c r="N34" s="10"/>
      <c r="O34" s="10">
        <f t="shared" si="2"/>
        <v>0</v>
      </c>
    </row>
    <row r="35" spans="2:15" ht="15.75" thickBot="1" x14ac:dyDescent="0.3">
      <c r="B35" s="16" t="s">
        <v>71</v>
      </c>
      <c r="C35" s="18" t="s">
        <v>45</v>
      </c>
      <c r="D35" s="19" t="s">
        <v>63</v>
      </c>
      <c r="E35" s="24"/>
      <c r="F35" s="20">
        <v>2400</v>
      </c>
      <c r="G35" s="20">
        <v>2880</v>
      </c>
      <c r="H35" s="20">
        <v>2880</v>
      </c>
      <c r="I35" s="20">
        <v>2880</v>
      </c>
      <c r="J35" s="20">
        <v>2880</v>
      </c>
      <c r="K35" s="20">
        <v>480</v>
      </c>
      <c r="L35" s="20">
        <f t="shared" si="0"/>
        <v>14400</v>
      </c>
      <c r="M35" s="20">
        <f t="shared" si="1"/>
        <v>17424</v>
      </c>
      <c r="N35" s="10"/>
      <c r="O35" s="10">
        <f t="shared" si="2"/>
        <v>0</v>
      </c>
    </row>
    <row r="36" spans="2:15" ht="15.75" thickBot="1" x14ac:dyDescent="0.3">
      <c r="B36" s="16" t="s">
        <v>72</v>
      </c>
      <c r="C36" s="18" t="s">
        <v>100</v>
      </c>
      <c r="D36" s="19" t="s">
        <v>114</v>
      </c>
      <c r="E36" s="24"/>
      <c r="F36" s="20">
        <v>112500</v>
      </c>
      <c r="G36" s="20">
        <v>135000</v>
      </c>
      <c r="H36" s="20">
        <v>135000</v>
      </c>
      <c r="I36" s="20">
        <v>135000</v>
      </c>
      <c r="J36" s="20">
        <v>135000</v>
      </c>
      <c r="K36" s="20">
        <v>22500</v>
      </c>
      <c r="L36" s="20">
        <f t="shared" si="0"/>
        <v>675000</v>
      </c>
      <c r="M36" s="20">
        <f t="shared" si="1"/>
        <v>816750</v>
      </c>
      <c r="N36" s="10"/>
      <c r="O36" s="10">
        <f t="shared" si="2"/>
        <v>0</v>
      </c>
    </row>
    <row r="37" spans="2:15" ht="15.75" thickBot="1" x14ac:dyDescent="0.3">
      <c r="B37" s="16"/>
      <c r="C37" s="18" t="s">
        <v>100</v>
      </c>
      <c r="D37" s="19" t="s">
        <v>114</v>
      </c>
      <c r="E37" s="24" t="s">
        <v>67</v>
      </c>
      <c r="F37" s="20">
        <v>11250</v>
      </c>
      <c r="G37" s="20">
        <v>13500</v>
      </c>
      <c r="H37" s="20">
        <v>13500</v>
      </c>
      <c r="I37" s="20">
        <v>13500</v>
      </c>
      <c r="J37" s="20">
        <v>13500</v>
      </c>
      <c r="K37" s="20">
        <v>2250</v>
      </c>
      <c r="L37" s="20">
        <f t="shared" si="0"/>
        <v>67500</v>
      </c>
      <c r="M37" s="20">
        <f t="shared" si="1"/>
        <v>81675</v>
      </c>
      <c r="N37" s="10"/>
      <c r="O37" s="10">
        <f t="shared" si="2"/>
        <v>0</v>
      </c>
    </row>
    <row r="38" spans="2:15" ht="15.75" thickBot="1" x14ac:dyDescent="0.3">
      <c r="B38" s="16" t="s">
        <v>73</v>
      </c>
      <c r="C38" s="18" t="s">
        <v>101</v>
      </c>
      <c r="D38" s="19" t="s">
        <v>115</v>
      </c>
      <c r="E38" s="24"/>
      <c r="F38" s="20">
        <v>40000</v>
      </c>
      <c r="G38" s="20">
        <v>48000</v>
      </c>
      <c r="H38" s="20">
        <v>48000</v>
      </c>
      <c r="I38" s="20">
        <v>48000</v>
      </c>
      <c r="J38" s="20">
        <v>48000</v>
      </c>
      <c r="K38" s="20">
        <v>8000</v>
      </c>
      <c r="L38" s="20">
        <f t="shared" si="0"/>
        <v>240000</v>
      </c>
      <c r="M38" s="20">
        <f t="shared" si="1"/>
        <v>290400</v>
      </c>
      <c r="N38" s="10"/>
      <c r="O38" s="10">
        <f t="shared" si="2"/>
        <v>0</v>
      </c>
    </row>
    <row r="39" spans="2:15" ht="15.75" thickBot="1" x14ac:dyDescent="0.3">
      <c r="B39" s="16" t="s">
        <v>74</v>
      </c>
      <c r="C39" s="18" t="s">
        <v>102</v>
      </c>
      <c r="D39" s="19" t="s">
        <v>66</v>
      </c>
      <c r="E39" s="24"/>
      <c r="F39" s="20">
        <v>17760.416666666668</v>
      </c>
      <c r="G39" s="20">
        <v>21312.5</v>
      </c>
      <c r="H39" s="20">
        <v>21312.5</v>
      </c>
      <c r="I39" s="20">
        <v>21312.5</v>
      </c>
      <c r="J39" s="20">
        <v>21312.5</v>
      </c>
      <c r="K39" s="20">
        <v>3552.0833333333335</v>
      </c>
      <c r="L39" s="20">
        <f t="shared" si="0"/>
        <v>106562.5</v>
      </c>
      <c r="M39" s="20">
        <f t="shared" si="1"/>
        <v>128940.625</v>
      </c>
      <c r="N39" s="10"/>
      <c r="O39" s="10">
        <f t="shared" si="2"/>
        <v>0</v>
      </c>
    </row>
    <row r="40" spans="2:15" ht="15.75" thickBot="1" x14ac:dyDescent="0.3">
      <c r="B40" s="16"/>
      <c r="C40" s="18" t="s">
        <v>102</v>
      </c>
      <c r="D40" s="19" t="s">
        <v>66</v>
      </c>
      <c r="E40" s="24" t="s">
        <v>67</v>
      </c>
      <c r="F40" s="20">
        <v>8750</v>
      </c>
      <c r="G40" s="20">
        <v>10500</v>
      </c>
      <c r="H40" s="20">
        <v>10500</v>
      </c>
      <c r="I40" s="20">
        <v>10500</v>
      </c>
      <c r="J40" s="20">
        <v>10500</v>
      </c>
      <c r="K40" s="20">
        <v>1750</v>
      </c>
      <c r="L40" s="20">
        <f t="shared" si="0"/>
        <v>52500</v>
      </c>
      <c r="M40" s="20">
        <f t="shared" si="1"/>
        <v>63525</v>
      </c>
      <c r="N40" s="10"/>
      <c r="O40" s="10">
        <f t="shared" si="2"/>
        <v>0</v>
      </c>
    </row>
    <row r="41" spans="2:15" ht="15.75" thickBot="1" x14ac:dyDescent="0.3">
      <c r="B41" s="16" t="s">
        <v>75</v>
      </c>
      <c r="C41" s="18" t="s">
        <v>45</v>
      </c>
      <c r="D41" s="19" t="s">
        <v>63</v>
      </c>
      <c r="E41" s="24"/>
      <c r="F41" s="20" t="s">
        <v>130</v>
      </c>
      <c r="G41" s="20">
        <v>3800</v>
      </c>
      <c r="H41" s="20">
        <v>3800</v>
      </c>
      <c r="I41" s="20">
        <v>3800</v>
      </c>
      <c r="J41" s="20">
        <v>3800</v>
      </c>
      <c r="K41" s="20">
        <v>633.33333333333337</v>
      </c>
      <c r="L41" s="20">
        <f t="shared" si="0"/>
        <v>15833.333333333334</v>
      </c>
      <c r="M41" s="20">
        <f t="shared" si="1"/>
        <v>19158.333333333332</v>
      </c>
      <c r="N41" s="10"/>
      <c r="O41" s="10">
        <f t="shared" si="2"/>
        <v>0</v>
      </c>
    </row>
    <row r="42" spans="2:15" ht="15.75" thickBot="1" x14ac:dyDescent="0.3">
      <c r="B42" s="16" t="s">
        <v>76</v>
      </c>
      <c r="C42" s="18" t="s">
        <v>45</v>
      </c>
      <c r="D42" s="19" t="s">
        <v>64</v>
      </c>
      <c r="E42" s="24"/>
      <c r="F42" s="20" t="s">
        <v>131</v>
      </c>
      <c r="G42" s="20">
        <v>5416.666666666667</v>
      </c>
      <c r="H42" s="20">
        <v>10000</v>
      </c>
      <c r="I42" s="20">
        <v>10000</v>
      </c>
      <c r="J42" s="20">
        <v>10000</v>
      </c>
      <c r="K42" s="20">
        <v>1666.6666666666667</v>
      </c>
      <c r="L42" s="20">
        <f t="shared" si="0"/>
        <v>37083.333333333336</v>
      </c>
      <c r="M42" s="20">
        <f t="shared" si="1"/>
        <v>44870.833333333336</v>
      </c>
      <c r="N42" s="10"/>
      <c r="O42" s="10">
        <f t="shared" si="2"/>
        <v>0</v>
      </c>
    </row>
    <row r="43" spans="2:15" ht="15.75" thickBot="1" x14ac:dyDescent="0.3">
      <c r="B43" s="16" t="s">
        <v>77</v>
      </c>
      <c r="C43" s="18" t="s">
        <v>45</v>
      </c>
      <c r="D43" s="19" t="s">
        <v>64</v>
      </c>
      <c r="E43" s="24"/>
      <c r="F43" s="20" t="s">
        <v>132</v>
      </c>
      <c r="G43" s="20">
        <v>7500</v>
      </c>
      <c r="H43" s="20">
        <v>10000</v>
      </c>
      <c r="I43" s="20">
        <v>10000</v>
      </c>
      <c r="J43" s="20">
        <v>10000</v>
      </c>
      <c r="K43" s="20">
        <v>1666.6666666666667</v>
      </c>
      <c r="L43" s="20">
        <f t="shared" si="0"/>
        <v>39166.666666666664</v>
      </c>
      <c r="M43" s="20">
        <f t="shared" si="1"/>
        <v>47391.666666666664</v>
      </c>
      <c r="N43" s="10"/>
      <c r="O43" s="10">
        <f t="shared" si="2"/>
        <v>0</v>
      </c>
    </row>
    <row r="44" spans="2:15" ht="15.75" thickBot="1" x14ac:dyDescent="0.3">
      <c r="B44" s="16" t="s">
        <v>78</v>
      </c>
      <c r="C44" s="18" t="s">
        <v>103</v>
      </c>
      <c r="D44" s="19" t="s">
        <v>115</v>
      </c>
      <c r="E44" s="24"/>
      <c r="F44" s="20">
        <v>20000</v>
      </c>
      <c r="G44" s="20">
        <v>48000</v>
      </c>
      <c r="H44" s="20">
        <v>48000</v>
      </c>
      <c r="I44" s="20">
        <v>48000</v>
      </c>
      <c r="J44" s="20">
        <v>48000</v>
      </c>
      <c r="K44" s="20">
        <v>8000</v>
      </c>
      <c r="L44" s="20">
        <f t="shared" si="0"/>
        <v>220000</v>
      </c>
      <c r="M44" s="20">
        <f t="shared" si="1"/>
        <v>266200</v>
      </c>
      <c r="N44" s="10"/>
      <c r="O44" s="10">
        <f t="shared" si="2"/>
        <v>0</v>
      </c>
    </row>
    <row r="45" spans="2:15" ht="15.75" thickBot="1" x14ac:dyDescent="0.3">
      <c r="B45" s="16" t="s">
        <v>79</v>
      </c>
      <c r="C45" s="18" t="s">
        <v>104</v>
      </c>
      <c r="D45" s="19" t="s">
        <v>115</v>
      </c>
      <c r="E45" s="24"/>
      <c r="F45" s="20">
        <v>12000</v>
      </c>
      <c r="G45" s="20">
        <v>48000</v>
      </c>
      <c r="H45" s="20">
        <v>48000</v>
      </c>
      <c r="I45" s="20">
        <v>48000</v>
      </c>
      <c r="J45" s="20">
        <v>48000</v>
      </c>
      <c r="K45" s="20">
        <v>8000</v>
      </c>
      <c r="L45" s="20">
        <f t="shared" si="0"/>
        <v>212000</v>
      </c>
      <c r="M45" s="20">
        <f t="shared" si="1"/>
        <v>256520</v>
      </c>
      <c r="N45" s="10"/>
      <c r="O45" s="10">
        <f t="shared" si="2"/>
        <v>0</v>
      </c>
    </row>
    <row r="46" spans="2:15" ht="15.75" thickBot="1" x14ac:dyDescent="0.3">
      <c r="B46" s="16" t="s">
        <v>80</v>
      </c>
      <c r="C46" s="18" t="s">
        <v>105</v>
      </c>
      <c r="D46" s="19" t="s">
        <v>116</v>
      </c>
      <c r="E46" s="24"/>
      <c r="F46" s="20">
        <v>8000</v>
      </c>
      <c r="G46" s="20">
        <v>48000</v>
      </c>
      <c r="H46" s="20">
        <v>48000</v>
      </c>
      <c r="I46" s="20">
        <v>48000</v>
      </c>
      <c r="J46" s="20">
        <v>48000</v>
      </c>
      <c r="K46" s="20">
        <v>8000</v>
      </c>
      <c r="L46" s="20">
        <f t="shared" si="0"/>
        <v>208000</v>
      </c>
      <c r="M46" s="20">
        <f t="shared" si="1"/>
        <v>251680</v>
      </c>
      <c r="N46" s="10"/>
      <c r="O46" s="10">
        <f t="shared" si="2"/>
        <v>0</v>
      </c>
    </row>
    <row r="47" spans="2:15" ht="15.75" thickBot="1" x14ac:dyDescent="0.3">
      <c r="B47" s="16" t="s">
        <v>81</v>
      </c>
      <c r="C47" s="18" t="s">
        <v>106</v>
      </c>
      <c r="D47" s="19" t="s">
        <v>64</v>
      </c>
      <c r="E47" s="24"/>
      <c r="F47" s="20">
        <v>3333.3333333333335</v>
      </c>
      <c r="G47" s="20">
        <v>10000</v>
      </c>
      <c r="H47" s="20">
        <v>10000</v>
      </c>
      <c r="I47" s="20">
        <v>10000</v>
      </c>
      <c r="J47" s="20">
        <v>10000</v>
      </c>
      <c r="K47" s="20">
        <v>1666.6666666666667</v>
      </c>
      <c r="L47" s="20">
        <f t="shared" si="0"/>
        <v>45000</v>
      </c>
      <c r="M47" s="20">
        <f t="shared" si="1"/>
        <v>54450</v>
      </c>
      <c r="N47" s="10"/>
      <c r="O47" s="10">
        <f t="shared" si="2"/>
        <v>0</v>
      </c>
    </row>
    <row r="48" spans="2:15" ht="15.75" thickBot="1" x14ac:dyDescent="0.3">
      <c r="B48" s="16" t="s">
        <v>82</v>
      </c>
      <c r="C48" s="18" t="s">
        <v>107</v>
      </c>
      <c r="D48" s="19" t="s">
        <v>117</v>
      </c>
      <c r="E48" s="24"/>
      <c r="F48" s="20" t="s">
        <v>129</v>
      </c>
      <c r="G48" s="20" t="s">
        <v>129</v>
      </c>
      <c r="H48" s="20" t="s">
        <v>129</v>
      </c>
      <c r="I48" s="20">
        <v>5148.3308333333334</v>
      </c>
      <c r="J48" s="20">
        <v>8825.7099999999991</v>
      </c>
      <c r="K48" s="20">
        <v>1470.9516666666666</v>
      </c>
      <c r="L48" s="20">
        <f t="shared" si="0"/>
        <v>15444.992499999998</v>
      </c>
      <c r="M48" s="20">
        <f t="shared" si="1"/>
        <v>18688.440924999999</v>
      </c>
      <c r="N48" s="10"/>
      <c r="O48" s="10">
        <f t="shared" si="2"/>
        <v>0</v>
      </c>
    </row>
    <row r="49" spans="2:15" ht="15.75" thickBot="1" x14ac:dyDescent="0.3">
      <c r="B49" s="16" t="s">
        <v>83</v>
      </c>
      <c r="C49" s="18" t="s">
        <v>108</v>
      </c>
      <c r="D49" s="19" t="s">
        <v>118</v>
      </c>
      <c r="E49" s="24"/>
      <c r="F49" s="20" t="s">
        <v>129</v>
      </c>
      <c r="G49" s="20" t="s">
        <v>129</v>
      </c>
      <c r="H49" s="20" t="s">
        <v>129</v>
      </c>
      <c r="I49" s="20">
        <v>10037.5</v>
      </c>
      <c r="J49" s="20">
        <v>16500</v>
      </c>
      <c r="K49" s="20">
        <v>2750</v>
      </c>
      <c r="L49" s="20">
        <f t="shared" si="0"/>
        <v>29287.5</v>
      </c>
      <c r="M49" s="20">
        <f t="shared" si="1"/>
        <v>35437.875</v>
      </c>
      <c r="N49" s="10"/>
      <c r="O49" s="10">
        <f t="shared" si="2"/>
        <v>0</v>
      </c>
    </row>
    <row r="50" spans="2:15" ht="15.75" thickBot="1" x14ac:dyDescent="0.3">
      <c r="B50" s="16" t="s">
        <v>84</v>
      </c>
      <c r="C50" s="18" t="s">
        <v>109</v>
      </c>
      <c r="D50" s="19" t="s">
        <v>119</v>
      </c>
      <c r="E50" s="24"/>
      <c r="F50" s="20"/>
      <c r="G50" s="20"/>
      <c r="H50" s="20"/>
      <c r="I50" s="20"/>
      <c r="J50" s="20"/>
      <c r="K50" s="20"/>
      <c r="L50" s="20">
        <f t="shared" si="0"/>
        <v>0</v>
      </c>
      <c r="M50" s="20">
        <f t="shared" si="1"/>
        <v>0</v>
      </c>
      <c r="N50" s="10"/>
      <c r="O50" s="10">
        <f t="shared" si="2"/>
        <v>0</v>
      </c>
    </row>
    <row r="51" spans="2:15" ht="15.75" thickBot="1" x14ac:dyDescent="0.3">
      <c r="B51" s="16" t="s">
        <v>85</v>
      </c>
      <c r="C51" s="18" t="s">
        <v>110</v>
      </c>
      <c r="D51" s="19" t="s">
        <v>120</v>
      </c>
      <c r="E51" s="24"/>
      <c r="F51" s="20"/>
      <c r="G51" s="20"/>
      <c r="H51" s="20"/>
      <c r="I51" s="20"/>
      <c r="J51" s="20"/>
      <c r="K51" s="20"/>
      <c r="L51" s="20">
        <f t="shared" si="0"/>
        <v>0</v>
      </c>
      <c r="M51" s="20">
        <f t="shared" si="1"/>
        <v>0</v>
      </c>
      <c r="N51" s="10"/>
      <c r="O51" s="10">
        <f t="shared" si="2"/>
        <v>0</v>
      </c>
    </row>
    <row r="52" spans="2:15" ht="15.75" thickBot="1" x14ac:dyDescent="0.3">
      <c r="B52" s="16" t="s">
        <v>86</v>
      </c>
      <c r="C52" s="18" t="s">
        <v>111</v>
      </c>
      <c r="D52" s="19" t="s">
        <v>121</v>
      </c>
      <c r="E52" s="24"/>
      <c r="F52" s="20"/>
      <c r="G52" s="20"/>
      <c r="H52" s="20"/>
      <c r="I52" s="20"/>
      <c r="J52" s="20"/>
      <c r="K52" s="20"/>
      <c r="L52" s="20">
        <f t="shared" si="0"/>
        <v>0</v>
      </c>
      <c r="M52" s="20">
        <f t="shared" si="1"/>
        <v>0</v>
      </c>
      <c r="N52" s="10"/>
      <c r="O52" s="10">
        <f t="shared" si="2"/>
        <v>0</v>
      </c>
    </row>
    <row r="53" spans="2:15" ht="15.75" thickBot="1" x14ac:dyDescent="0.3">
      <c r="B53" s="16" t="s">
        <v>87</v>
      </c>
      <c r="C53" s="18" t="s">
        <v>112</v>
      </c>
      <c r="D53" s="19" t="s">
        <v>118</v>
      </c>
      <c r="E53" s="24"/>
      <c r="F53" s="20" t="s">
        <v>129</v>
      </c>
      <c r="G53" s="20" t="s">
        <v>129</v>
      </c>
      <c r="H53" s="20" t="s">
        <v>129</v>
      </c>
      <c r="I53" s="20">
        <v>10037.5</v>
      </c>
      <c r="J53" s="20">
        <v>16500</v>
      </c>
      <c r="K53" s="20">
        <v>2750</v>
      </c>
      <c r="L53" s="20">
        <f t="shared" si="0"/>
        <v>29287.5</v>
      </c>
      <c r="M53" s="20">
        <f t="shared" si="1"/>
        <v>35437.875</v>
      </c>
      <c r="N53" s="10"/>
      <c r="O53" s="10">
        <f t="shared" si="2"/>
        <v>0</v>
      </c>
    </row>
    <row r="54" spans="2:15" ht="15.75" thickBot="1" x14ac:dyDescent="0.3">
      <c r="B54" s="16" t="s">
        <v>88</v>
      </c>
      <c r="C54" s="18" t="s">
        <v>109</v>
      </c>
      <c r="D54" s="19" t="s">
        <v>119</v>
      </c>
      <c r="E54" s="24"/>
      <c r="F54" s="20"/>
      <c r="G54" s="20"/>
      <c r="H54" s="20"/>
      <c r="I54" s="20"/>
      <c r="J54" s="20"/>
      <c r="K54" s="20"/>
      <c r="L54" s="20">
        <f t="shared" si="0"/>
        <v>0</v>
      </c>
      <c r="M54" s="20">
        <f t="shared" si="1"/>
        <v>0</v>
      </c>
      <c r="N54" s="10"/>
      <c r="O54" s="10">
        <f t="shared" si="2"/>
        <v>0</v>
      </c>
    </row>
    <row r="55" spans="2:15" ht="15.75" thickBot="1" x14ac:dyDescent="0.3">
      <c r="B55" s="16" t="s">
        <v>89</v>
      </c>
      <c r="C55" s="18" t="s">
        <v>110</v>
      </c>
      <c r="D55" s="19" t="s">
        <v>120</v>
      </c>
      <c r="E55" s="24"/>
      <c r="F55" s="20"/>
      <c r="G55" s="20"/>
      <c r="H55" s="20"/>
      <c r="I55" s="20"/>
      <c r="J55" s="20"/>
      <c r="K55" s="20"/>
      <c r="L55" s="20">
        <f t="shared" si="0"/>
        <v>0</v>
      </c>
      <c r="M55" s="20">
        <f t="shared" si="1"/>
        <v>0</v>
      </c>
      <c r="N55" s="10"/>
      <c r="O55" s="10">
        <f t="shared" si="2"/>
        <v>0</v>
      </c>
    </row>
    <row r="56" spans="2:15" ht="15.75" thickBot="1" x14ac:dyDescent="0.3">
      <c r="B56" s="16" t="s">
        <v>90</v>
      </c>
      <c r="C56" s="18" t="s">
        <v>111</v>
      </c>
      <c r="D56" s="19" t="s">
        <v>121</v>
      </c>
      <c r="E56" s="24"/>
      <c r="F56" s="20"/>
      <c r="G56" s="20"/>
      <c r="H56" s="20"/>
      <c r="I56" s="20"/>
      <c r="J56" s="20"/>
      <c r="K56" s="20"/>
      <c r="L56" s="20">
        <f t="shared" si="0"/>
        <v>0</v>
      </c>
      <c r="M56" s="20">
        <f t="shared" si="1"/>
        <v>0</v>
      </c>
      <c r="N56" s="10"/>
      <c r="O56" s="10">
        <f t="shared" si="2"/>
        <v>0</v>
      </c>
    </row>
    <row r="57" spans="2:15" ht="15.75" thickBot="1" x14ac:dyDescent="0.3">
      <c r="B57" s="16" t="s">
        <v>91</v>
      </c>
      <c r="C57" s="18" t="s">
        <v>113</v>
      </c>
      <c r="D57" s="19" t="s">
        <v>118</v>
      </c>
      <c r="E57" s="24"/>
      <c r="F57" s="20" t="s">
        <v>129</v>
      </c>
      <c r="G57" s="20" t="s">
        <v>129</v>
      </c>
      <c r="H57" s="20" t="s">
        <v>129</v>
      </c>
      <c r="I57" s="20">
        <v>10037.5</v>
      </c>
      <c r="J57" s="20">
        <v>16500</v>
      </c>
      <c r="K57" s="20">
        <v>2750</v>
      </c>
      <c r="L57" s="20">
        <f t="shared" si="0"/>
        <v>29287.5</v>
      </c>
      <c r="M57" s="20">
        <f t="shared" si="1"/>
        <v>35437.875</v>
      </c>
      <c r="N57" s="10"/>
      <c r="O57" s="10">
        <f t="shared" si="2"/>
        <v>0</v>
      </c>
    </row>
    <row r="58" spans="2:15" ht="15.75" thickBot="1" x14ac:dyDescent="0.3">
      <c r="B58" s="16" t="s">
        <v>92</v>
      </c>
      <c r="C58" s="18" t="s">
        <v>109</v>
      </c>
      <c r="D58" s="19" t="s">
        <v>119</v>
      </c>
      <c r="E58" s="24"/>
      <c r="F58" s="20"/>
      <c r="G58" s="20"/>
      <c r="H58" s="20"/>
      <c r="I58" s="20"/>
      <c r="J58" s="20"/>
      <c r="K58" s="20"/>
      <c r="L58" s="20">
        <f t="shared" si="0"/>
        <v>0</v>
      </c>
      <c r="M58" s="20">
        <f t="shared" si="1"/>
        <v>0</v>
      </c>
      <c r="N58" s="10"/>
      <c r="O58" s="10">
        <f t="shared" si="2"/>
        <v>0</v>
      </c>
    </row>
    <row r="59" spans="2:15" ht="15.75" thickBot="1" x14ac:dyDescent="0.3">
      <c r="B59" s="16" t="s">
        <v>93</v>
      </c>
      <c r="C59" s="18" t="s">
        <v>110</v>
      </c>
      <c r="D59" s="19" t="s">
        <v>120</v>
      </c>
      <c r="E59" s="24"/>
      <c r="F59" s="20"/>
      <c r="G59" s="20"/>
      <c r="H59" s="20"/>
      <c r="I59" s="20"/>
      <c r="J59" s="20"/>
      <c r="K59" s="20"/>
      <c r="L59" s="20">
        <f t="shared" ref="L59:L63" si="3">SUM(F59:K59)</f>
        <v>0</v>
      </c>
      <c r="M59" s="20">
        <f t="shared" ref="M59:M63" si="4">L59*1.21</f>
        <v>0</v>
      </c>
      <c r="N59" s="10"/>
      <c r="O59" s="10">
        <f t="shared" ref="O59:O63" si="5">(N59*21%)+N59</f>
        <v>0</v>
      </c>
    </row>
    <row r="60" spans="2:15" ht="15.75" thickBot="1" x14ac:dyDescent="0.3">
      <c r="B60" s="16" t="s">
        <v>95</v>
      </c>
      <c r="C60" s="18" t="s">
        <v>122</v>
      </c>
      <c r="D60" s="19" t="s">
        <v>116</v>
      </c>
      <c r="E60" s="24"/>
      <c r="F60" s="20">
        <v>48333.333333333328</v>
      </c>
      <c r="G60" s="20">
        <v>58000</v>
      </c>
      <c r="H60" s="20">
        <v>58000</v>
      </c>
      <c r="I60" s="20">
        <v>58000</v>
      </c>
      <c r="J60" s="20">
        <v>58000</v>
      </c>
      <c r="K60" s="20">
        <v>9666.6666666666661</v>
      </c>
      <c r="L60" s="20">
        <f t="shared" si="3"/>
        <v>290000</v>
      </c>
      <c r="M60" s="20">
        <f t="shared" si="4"/>
        <v>350900</v>
      </c>
      <c r="N60" s="10"/>
      <c r="O60" s="10">
        <f t="shared" si="5"/>
        <v>0</v>
      </c>
    </row>
    <row r="61" spans="2:15" ht="15" customHeight="1" thickBot="1" x14ac:dyDescent="0.3">
      <c r="B61" s="16" t="s">
        <v>96</v>
      </c>
      <c r="C61" s="18" t="s">
        <v>123</v>
      </c>
      <c r="D61" s="19" t="s">
        <v>124</v>
      </c>
      <c r="E61" s="24" t="s">
        <v>67</v>
      </c>
      <c r="F61" s="20">
        <v>12083.333333333332</v>
      </c>
      <c r="G61" s="20">
        <v>14500</v>
      </c>
      <c r="H61" s="20">
        <v>14500</v>
      </c>
      <c r="I61" s="20">
        <v>14500</v>
      </c>
      <c r="J61" s="20">
        <v>14500</v>
      </c>
      <c r="K61" s="20">
        <v>4833.333333333333</v>
      </c>
      <c r="L61" s="20">
        <f t="shared" si="3"/>
        <v>74916.666666666657</v>
      </c>
      <c r="M61" s="20">
        <f t="shared" si="4"/>
        <v>90649.166666666657</v>
      </c>
      <c r="N61" s="10"/>
      <c r="O61" s="10">
        <f t="shared" si="5"/>
        <v>0</v>
      </c>
    </row>
    <row r="62" spans="2:15" ht="15.75" thickBot="1" x14ac:dyDescent="0.3">
      <c r="B62" s="16" t="s">
        <v>97</v>
      </c>
      <c r="C62" s="18" t="s">
        <v>125</v>
      </c>
      <c r="D62" s="19" t="s">
        <v>125</v>
      </c>
      <c r="E62" s="24" t="s">
        <v>67</v>
      </c>
      <c r="F62" s="20">
        <v>10833.333333333332</v>
      </c>
      <c r="G62" s="20">
        <v>13000</v>
      </c>
      <c r="H62" s="20">
        <v>13000</v>
      </c>
      <c r="I62" s="20">
        <v>13000</v>
      </c>
      <c r="J62" s="20">
        <v>13000</v>
      </c>
      <c r="K62" s="20">
        <v>4333.333333333333</v>
      </c>
      <c r="L62" s="20">
        <f t="shared" si="3"/>
        <v>67166.666666666657</v>
      </c>
      <c r="M62" s="20">
        <f t="shared" si="4"/>
        <v>81271.666666666657</v>
      </c>
      <c r="N62" s="10"/>
      <c r="O62" s="10">
        <f t="shared" si="5"/>
        <v>0</v>
      </c>
    </row>
    <row r="63" spans="2:15" ht="15.75" thickBot="1" x14ac:dyDescent="0.3">
      <c r="B63" s="16" t="s">
        <v>98</v>
      </c>
      <c r="C63" s="18" t="s">
        <v>126</v>
      </c>
      <c r="D63" s="19" t="s">
        <v>127</v>
      </c>
      <c r="E63" s="24" t="s">
        <v>67</v>
      </c>
      <c r="F63" s="20">
        <v>11581.666666666668</v>
      </c>
      <c r="G63" s="20">
        <v>13898</v>
      </c>
      <c r="H63" s="20">
        <v>13898</v>
      </c>
      <c r="I63" s="20">
        <v>13898</v>
      </c>
      <c r="J63" s="20">
        <v>13898</v>
      </c>
      <c r="K63" s="20">
        <v>2316.3333333333335</v>
      </c>
      <c r="L63" s="20">
        <f t="shared" si="3"/>
        <v>69490</v>
      </c>
      <c r="M63" s="20">
        <f t="shared" si="4"/>
        <v>84082.9</v>
      </c>
      <c r="N63" s="10"/>
      <c r="O63" s="10">
        <f t="shared" si="5"/>
        <v>0</v>
      </c>
    </row>
    <row r="65" spans="2:15" s="2" customFormat="1" ht="15" customHeight="1" x14ac:dyDescent="0.25">
      <c r="B65" s="3"/>
      <c r="C65" s="17" t="s">
        <v>133</v>
      </c>
      <c r="G65" s="3"/>
      <c r="H65" s="3"/>
      <c r="I65" s="3"/>
      <c r="J65" s="3"/>
      <c r="K65" s="3"/>
      <c r="L65" s="3"/>
      <c r="M65" s="3"/>
      <c r="N65" s="3"/>
    </row>
    <row r="66" spans="2:15" ht="15.75" thickBot="1" x14ac:dyDescent="0.3">
      <c r="D66" s="4"/>
      <c r="E66" s="4"/>
      <c r="F66" s="4"/>
      <c r="H66" s="21"/>
      <c r="I66" s="21"/>
      <c r="J66" s="21"/>
      <c r="K66" s="21"/>
      <c r="L66" s="8"/>
      <c r="M66" s="30"/>
      <c r="N66" s="30"/>
    </row>
    <row r="67" spans="2:15" ht="39" customHeight="1" thickBot="1" x14ac:dyDescent="0.3">
      <c r="B67" s="31" t="s">
        <v>9</v>
      </c>
      <c r="C67" s="31" t="s">
        <v>10</v>
      </c>
      <c r="D67" s="59"/>
      <c r="E67" s="60"/>
      <c r="F67" s="6">
        <v>2025</v>
      </c>
      <c r="G67" s="6">
        <v>2026</v>
      </c>
      <c r="H67" s="6">
        <v>2027</v>
      </c>
      <c r="I67" s="6">
        <v>2028</v>
      </c>
      <c r="J67" s="6">
        <v>2029</v>
      </c>
      <c r="K67" s="6">
        <v>2030</v>
      </c>
      <c r="L67" s="25" t="s">
        <v>15</v>
      </c>
      <c r="M67" s="26"/>
      <c r="N67" s="27" t="s">
        <v>16</v>
      </c>
      <c r="O67" s="28"/>
    </row>
    <row r="68" spans="2:15" ht="15.75" thickBot="1" x14ac:dyDescent="0.3">
      <c r="B68" s="32"/>
      <c r="C68" s="61"/>
      <c r="D68" s="62"/>
      <c r="E68" s="63"/>
      <c r="F68" s="5" t="s">
        <v>11</v>
      </c>
      <c r="G68" s="5" t="s">
        <v>11</v>
      </c>
      <c r="H68" s="5" t="s">
        <v>11</v>
      </c>
      <c r="I68" s="5" t="s">
        <v>11</v>
      </c>
      <c r="J68" s="5" t="s">
        <v>11</v>
      </c>
      <c r="K68" s="5" t="s">
        <v>11</v>
      </c>
      <c r="L68" s="5" t="s">
        <v>11</v>
      </c>
      <c r="M68" s="5" t="s">
        <v>12</v>
      </c>
      <c r="N68" s="7" t="s">
        <v>11</v>
      </c>
      <c r="O68" s="7" t="s">
        <v>12</v>
      </c>
    </row>
    <row r="69" spans="2:15" ht="15.75" thickBot="1" x14ac:dyDescent="0.3">
      <c r="B69" s="16" t="s">
        <v>134</v>
      </c>
      <c r="C69" s="18" t="s">
        <v>137</v>
      </c>
      <c r="D69" s="19" t="s">
        <v>56</v>
      </c>
      <c r="E69" s="24"/>
      <c r="F69" s="20">
        <v>1968.1916666666666</v>
      </c>
      <c r="G69" s="20">
        <v>2361.83</v>
      </c>
      <c r="H69" s="20">
        <v>2361.83</v>
      </c>
      <c r="I69" s="20">
        <v>2361.83</v>
      </c>
      <c r="J69" s="20">
        <v>2361.83</v>
      </c>
      <c r="K69" s="20">
        <v>393.63833333333332</v>
      </c>
      <c r="L69" s="20">
        <f>SUM(F69:K69)</f>
        <v>11809.150000000001</v>
      </c>
      <c r="M69" s="20">
        <f>L69*1.21</f>
        <v>14289.071500000002</v>
      </c>
      <c r="N69" s="10"/>
      <c r="O69" s="10">
        <f>(N69*21%)+N69</f>
        <v>0</v>
      </c>
    </row>
    <row r="70" spans="2:15" ht="15.75" thickBot="1" x14ac:dyDescent="0.3">
      <c r="B70" s="16" t="s">
        <v>135</v>
      </c>
      <c r="C70" s="18" t="s">
        <v>137</v>
      </c>
      <c r="D70" s="19" t="s">
        <v>56</v>
      </c>
      <c r="E70" s="24"/>
      <c r="F70" s="20">
        <v>1968.1916666666666</v>
      </c>
      <c r="G70" s="20">
        <v>2361.83</v>
      </c>
      <c r="H70" s="20">
        <v>2361.83</v>
      </c>
      <c r="I70" s="20">
        <v>2361.83</v>
      </c>
      <c r="J70" s="20">
        <v>2361.83</v>
      </c>
      <c r="K70" s="20">
        <v>393.63833333333332</v>
      </c>
      <c r="L70" s="20">
        <f>SUM(F70:K70)</f>
        <v>11809.150000000001</v>
      </c>
      <c r="M70" s="20">
        <f>L70*1.21</f>
        <v>14289.071500000002</v>
      </c>
      <c r="N70" s="10"/>
      <c r="O70" s="10">
        <f>(N70*21%)+N70</f>
        <v>0</v>
      </c>
    </row>
    <row r="71" spans="2:15" ht="15.75" thickBot="1" x14ac:dyDescent="0.3">
      <c r="B71" s="16" t="s">
        <v>136</v>
      </c>
      <c r="C71" s="18" t="s">
        <v>138</v>
      </c>
      <c r="D71" s="19" t="s">
        <v>139</v>
      </c>
      <c r="E71" s="24"/>
      <c r="F71" s="20">
        <v>57850.833333333328</v>
      </c>
      <c r="G71" s="20">
        <v>69421</v>
      </c>
      <c r="H71" s="20">
        <v>69421</v>
      </c>
      <c r="I71" s="20">
        <v>69421</v>
      </c>
      <c r="J71" s="20">
        <v>69421</v>
      </c>
      <c r="K71" s="20">
        <v>11570.166666666666</v>
      </c>
      <c r="L71" s="20">
        <f>SUM(F71:K71)</f>
        <v>347105</v>
      </c>
      <c r="M71" s="20">
        <f t="shared" ref="M71:M72" si="6">L71*1.21</f>
        <v>419997.05</v>
      </c>
      <c r="N71" s="10"/>
      <c r="O71" s="10">
        <f>(N71*21%)+N71</f>
        <v>0</v>
      </c>
    </row>
    <row r="72" spans="2:15" ht="15.75" thickBot="1" x14ac:dyDescent="0.3">
      <c r="B72" s="16"/>
      <c r="C72" s="18" t="s">
        <v>140</v>
      </c>
      <c r="D72" s="19" t="s">
        <v>140</v>
      </c>
      <c r="E72" s="24" t="s">
        <v>67</v>
      </c>
      <c r="F72" s="20">
        <v>7281.6666666666661</v>
      </c>
      <c r="G72" s="20">
        <v>8738</v>
      </c>
      <c r="H72" s="20">
        <v>8738</v>
      </c>
      <c r="I72" s="20">
        <v>8738</v>
      </c>
      <c r="J72" s="20">
        <v>8738</v>
      </c>
      <c r="K72" s="20">
        <v>1456.3333333333333</v>
      </c>
      <c r="L72" s="20">
        <f>SUM(F72:K72)</f>
        <v>43690</v>
      </c>
      <c r="M72" s="20">
        <f t="shared" si="6"/>
        <v>52864.9</v>
      </c>
      <c r="N72" s="10"/>
      <c r="O72" s="10">
        <f>(N72*21%)+N72</f>
        <v>0</v>
      </c>
    </row>
    <row r="73" spans="2:15" ht="15.75" thickBot="1" x14ac:dyDescent="0.3">
      <c r="B73" s="16" t="s">
        <v>94</v>
      </c>
      <c r="C73" s="18" t="s">
        <v>141</v>
      </c>
      <c r="D73" s="19" t="s">
        <v>118</v>
      </c>
      <c r="E73" s="24"/>
      <c r="F73" s="20" t="s">
        <v>129</v>
      </c>
      <c r="G73" s="20" t="s">
        <v>129</v>
      </c>
      <c r="H73" s="20" t="s">
        <v>129</v>
      </c>
      <c r="I73" s="20">
        <v>8937.5</v>
      </c>
      <c r="J73" s="20">
        <v>16500</v>
      </c>
      <c r="K73" s="20">
        <v>2750</v>
      </c>
      <c r="L73" s="20">
        <f>SUM(F73:K73)</f>
        <v>28187.5</v>
      </c>
      <c r="M73" s="20">
        <f>L73*1.21</f>
        <v>34106.875</v>
      </c>
      <c r="N73" s="10"/>
      <c r="O73" s="10">
        <f>(N73*21%)+N73</f>
        <v>0</v>
      </c>
    </row>
    <row r="74" spans="2:15" x14ac:dyDescent="0.25">
      <c r="C74" s="4"/>
      <c r="E74" s="4"/>
      <c r="H74" s="1"/>
      <c r="I74" s="1"/>
      <c r="L74"/>
    </row>
    <row r="75" spans="2:15" s="2" customFormat="1" ht="15" customHeight="1" x14ac:dyDescent="0.25">
      <c r="B75" s="3"/>
      <c r="C75" s="17" t="s">
        <v>142</v>
      </c>
      <c r="G75" s="3"/>
      <c r="H75" s="3"/>
      <c r="I75" s="3"/>
      <c r="J75" s="3"/>
      <c r="K75" s="3"/>
      <c r="L75" s="3"/>
      <c r="M75" s="3"/>
      <c r="N75" s="3"/>
    </row>
    <row r="76" spans="2:15" ht="15.75" thickBot="1" x14ac:dyDescent="0.3">
      <c r="D76" s="4"/>
      <c r="E76" s="4"/>
      <c r="F76" s="4"/>
      <c r="H76" s="21"/>
      <c r="I76" s="21"/>
      <c r="J76" s="21"/>
      <c r="K76" s="21"/>
      <c r="L76" s="8"/>
      <c r="M76" s="30"/>
      <c r="N76" s="30"/>
    </row>
    <row r="77" spans="2:15" ht="39" customHeight="1" thickBot="1" x14ac:dyDescent="0.3">
      <c r="B77" s="31" t="s">
        <v>9</v>
      </c>
      <c r="C77" s="31" t="s">
        <v>10</v>
      </c>
      <c r="D77" s="59"/>
      <c r="E77" s="60"/>
      <c r="F77" s="6">
        <v>2025</v>
      </c>
      <c r="G77" s="6">
        <v>2026</v>
      </c>
      <c r="H77" s="6">
        <v>2027</v>
      </c>
      <c r="I77" s="6">
        <v>2028</v>
      </c>
      <c r="J77" s="6">
        <v>2029</v>
      </c>
      <c r="K77" s="6">
        <v>2030</v>
      </c>
      <c r="L77" s="25" t="s">
        <v>15</v>
      </c>
      <c r="M77" s="26"/>
      <c r="N77" s="27" t="s">
        <v>16</v>
      </c>
      <c r="O77" s="28"/>
    </row>
    <row r="78" spans="2:15" ht="15.75" thickBot="1" x14ac:dyDescent="0.3">
      <c r="B78" s="32"/>
      <c r="C78" s="61"/>
      <c r="D78" s="62"/>
      <c r="E78" s="63"/>
      <c r="F78" s="5" t="s">
        <v>11</v>
      </c>
      <c r="G78" s="5" t="s">
        <v>11</v>
      </c>
      <c r="H78" s="5" t="s">
        <v>11</v>
      </c>
      <c r="I78" s="5" t="s">
        <v>11</v>
      </c>
      <c r="J78" s="5" t="s">
        <v>11</v>
      </c>
      <c r="K78" s="5" t="s">
        <v>11</v>
      </c>
      <c r="L78" s="5" t="s">
        <v>11</v>
      </c>
      <c r="M78" s="5" t="s">
        <v>12</v>
      </c>
      <c r="N78" s="7" t="s">
        <v>11</v>
      </c>
      <c r="O78" s="7" t="s">
        <v>12</v>
      </c>
    </row>
    <row r="79" spans="2:15" ht="15.75" thickBot="1" x14ac:dyDescent="0.3">
      <c r="B79" s="16" t="s">
        <v>143</v>
      </c>
      <c r="C79" s="18" t="s">
        <v>144</v>
      </c>
      <c r="D79" s="19" t="s">
        <v>115</v>
      </c>
      <c r="E79" s="24"/>
      <c r="F79" s="20" t="s">
        <v>132</v>
      </c>
      <c r="G79" s="20">
        <v>30000</v>
      </c>
      <c r="H79" s="20">
        <v>40000</v>
      </c>
      <c r="I79" s="20">
        <v>40000</v>
      </c>
      <c r="J79" s="20">
        <v>40000</v>
      </c>
      <c r="K79" s="20">
        <v>6666.666666666667</v>
      </c>
      <c r="L79" s="20">
        <f>SUM(F79:K79)</f>
        <v>156666.66666666666</v>
      </c>
      <c r="M79" s="20">
        <f>L79*1.21</f>
        <v>189566.66666666666</v>
      </c>
      <c r="N79" s="10"/>
      <c r="O79" s="10">
        <f>(N79*21%)+N79</f>
        <v>0</v>
      </c>
    </row>
    <row r="80" spans="2:15" ht="15.75" thickBot="1" x14ac:dyDescent="0.3">
      <c r="B80" s="16" t="s">
        <v>145</v>
      </c>
      <c r="C80" s="18" t="s">
        <v>146</v>
      </c>
      <c r="D80" s="19" t="s">
        <v>64</v>
      </c>
      <c r="E80" s="24"/>
      <c r="F80" s="20" t="s">
        <v>132</v>
      </c>
      <c r="G80" s="20">
        <v>7500</v>
      </c>
      <c r="H80" s="20">
        <v>10000</v>
      </c>
      <c r="I80" s="20">
        <v>10000</v>
      </c>
      <c r="J80" s="20">
        <v>10000</v>
      </c>
      <c r="K80" s="20">
        <v>1666.6666666666667</v>
      </c>
      <c r="L80" s="20">
        <f>SUM(F80:K80)</f>
        <v>39166.666666666664</v>
      </c>
      <c r="M80" s="20">
        <f>L80*1.21</f>
        <v>47391.666666666664</v>
      </c>
      <c r="N80" s="10"/>
      <c r="O80" s="10">
        <f>(N80*21%)+N80</f>
        <v>0</v>
      </c>
    </row>
    <row r="81" spans="2:15" ht="15.75" thickBot="1" x14ac:dyDescent="0.3">
      <c r="B81" s="16" t="s">
        <v>147</v>
      </c>
      <c r="C81" s="18" t="s">
        <v>107</v>
      </c>
      <c r="D81" s="19" t="s">
        <v>117</v>
      </c>
      <c r="E81" s="24"/>
      <c r="F81" s="20" t="s">
        <v>129</v>
      </c>
      <c r="G81" s="20" t="s">
        <v>129</v>
      </c>
      <c r="H81" s="20" t="s">
        <v>129</v>
      </c>
      <c r="I81" s="20">
        <v>5148.3308333333334</v>
      </c>
      <c r="J81" s="20">
        <v>8825.7099999999991</v>
      </c>
      <c r="K81" s="20">
        <v>1470.9516666666666</v>
      </c>
      <c r="L81" s="20">
        <f>SUM(F81:K81)</f>
        <v>15444.992499999998</v>
      </c>
      <c r="M81" s="20">
        <f t="shared" ref="M81" si="7">L81*1.21</f>
        <v>18688.440924999999</v>
      </c>
      <c r="N81" s="10"/>
      <c r="O81" s="10">
        <f>(N81*21%)+N81</f>
        <v>0</v>
      </c>
    </row>
    <row r="82" spans="2:15" ht="22.15" customHeight="1" x14ac:dyDescent="0.25"/>
    <row r="83" spans="2:15" s="2" customFormat="1" ht="15" customHeight="1" x14ac:dyDescent="0.25">
      <c r="B83" s="3"/>
      <c r="C83" s="17" t="s">
        <v>148</v>
      </c>
      <c r="G83" s="3"/>
      <c r="H83" s="3"/>
      <c r="I83" s="3"/>
      <c r="J83" s="3"/>
      <c r="K83" s="3"/>
      <c r="L83" s="3"/>
      <c r="M83" s="3"/>
      <c r="N83" s="3"/>
    </row>
    <row r="84" spans="2:15" ht="15.75" thickBot="1" x14ac:dyDescent="0.3">
      <c r="D84" s="4"/>
      <c r="E84" s="4"/>
      <c r="F84" s="4"/>
      <c r="H84" s="21"/>
      <c r="I84" s="21"/>
      <c r="J84" s="21"/>
      <c r="K84" s="21"/>
      <c r="L84" s="8"/>
      <c r="M84" s="30"/>
      <c r="N84" s="30"/>
    </row>
    <row r="85" spans="2:15" ht="39" customHeight="1" thickBot="1" x14ac:dyDescent="0.3">
      <c r="B85" s="31" t="s">
        <v>9</v>
      </c>
      <c r="C85" s="31" t="s">
        <v>10</v>
      </c>
      <c r="D85" s="59"/>
      <c r="E85" s="60"/>
      <c r="F85" s="6">
        <v>2025</v>
      </c>
      <c r="G85" s="6">
        <v>2026</v>
      </c>
      <c r="H85" s="6">
        <v>2027</v>
      </c>
      <c r="I85" s="6">
        <v>2028</v>
      </c>
      <c r="J85" s="6">
        <v>2029</v>
      </c>
      <c r="K85" s="6">
        <v>2030</v>
      </c>
      <c r="L85" s="25" t="s">
        <v>15</v>
      </c>
      <c r="M85" s="26"/>
      <c r="N85" s="27" t="s">
        <v>16</v>
      </c>
      <c r="O85" s="28"/>
    </row>
    <row r="86" spans="2:15" ht="15.75" thickBot="1" x14ac:dyDescent="0.3">
      <c r="B86" s="32"/>
      <c r="C86" s="61"/>
      <c r="D86" s="62"/>
      <c r="E86" s="63"/>
      <c r="F86" s="5" t="s">
        <v>11</v>
      </c>
      <c r="G86" s="5" t="s">
        <v>11</v>
      </c>
      <c r="H86" s="5" t="s">
        <v>11</v>
      </c>
      <c r="I86" s="5" t="s">
        <v>11</v>
      </c>
      <c r="J86" s="5" t="s">
        <v>11</v>
      </c>
      <c r="K86" s="5" t="s">
        <v>11</v>
      </c>
      <c r="L86" s="5" t="s">
        <v>11</v>
      </c>
      <c r="M86" s="5" t="s">
        <v>12</v>
      </c>
      <c r="N86" s="7" t="s">
        <v>11</v>
      </c>
      <c r="O86" s="7" t="s">
        <v>12</v>
      </c>
    </row>
    <row r="87" spans="2:15" ht="15.75" thickBot="1" x14ac:dyDescent="0.3">
      <c r="B87" s="16" t="s">
        <v>149</v>
      </c>
      <c r="C87" s="18" t="s">
        <v>150</v>
      </c>
      <c r="D87" s="19" t="s">
        <v>151</v>
      </c>
      <c r="E87" s="24"/>
      <c r="F87" s="20" t="s">
        <v>129</v>
      </c>
      <c r="G87" s="20" t="s">
        <v>129</v>
      </c>
      <c r="H87" s="20">
        <v>6659.3333333333339</v>
      </c>
      <c r="I87" s="20">
        <v>11416</v>
      </c>
      <c r="J87" s="20">
        <v>11416</v>
      </c>
      <c r="K87" s="20">
        <v>1902.6666666666667</v>
      </c>
      <c r="L87" s="20">
        <f>SUM(F87:K87)</f>
        <v>31394.000000000004</v>
      </c>
      <c r="M87" s="20">
        <f>L87*1.21</f>
        <v>37986.740000000005</v>
      </c>
      <c r="N87" s="10"/>
      <c r="O87" s="10">
        <f>(N87*21%)+N87</f>
        <v>0</v>
      </c>
    </row>
    <row r="88" spans="2:15" ht="15.75" thickBot="1" x14ac:dyDescent="0.3">
      <c r="B88" s="16" t="s">
        <v>152</v>
      </c>
      <c r="C88" s="18" t="s">
        <v>150</v>
      </c>
      <c r="D88" s="19" t="s">
        <v>153</v>
      </c>
      <c r="E88" s="24"/>
      <c r="F88" s="20">
        <v>7231.4</v>
      </c>
      <c r="G88" s="20">
        <v>8677.68</v>
      </c>
      <c r="H88" s="20">
        <v>8677.68</v>
      </c>
      <c r="I88" s="20">
        <v>8677.68</v>
      </c>
      <c r="J88" s="20">
        <v>8677.68</v>
      </c>
      <c r="K88" s="20">
        <v>1446.28</v>
      </c>
      <c r="L88" s="20">
        <f>SUM(F88:K88)</f>
        <v>43388.4</v>
      </c>
      <c r="M88" s="20">
        <f>L88*1.21</f>
        <v>52499.964</v>
      </c>
      <c r="N88" s="10"/>
      <c r="O88" s="10">
        <f>(N88*21%)+N88</f>
        <v>0</v>
      </c>
    </row>
    <row r="89" spans="2:15" ht="15.75" thickBot="1" x14ac:dyDescent="0.3">
      <c r="B89" s="16" t="s">
        <v>154</v>
      </c>
      <c r="C89" s="18" t="s">
        <v>155</v>
      </c>
      <c r="D89" s="19" t="s">
        <v>156</v>
      </c>
      <c r="E89" s="24"/>
      <c r="F89" s="20">
        <v>5062.5</v>
      </c>
      <c r="G89" s="20">
        <v>6075</v>
      </c>
      <c r="H89" s="20">
        <v>6075</v>
      </c>
      <c r="I89" s="20">
        <v>6075</v>
      </c>
      <c r="J89" s="20">
        <v>6075</v>
      </c>
      <c r="K89" s="20">
        <v>1012.5</v>
      </c>
      <c r="L89" s="20">
        <f>SUM(F89:K89)</f>
        <v>30375</v>
      </c>
      <c r="M89" s="20">
        <f t="shared" ref="M89" si="8">L89*1.21</f>
        <v>36753.75</v>
      </c>
      <c r="N89" s="10"/>
      <c r="O89" s="10">
        <f>(N89*21%)+N89</f>
        <v>0</v>
      </c>
    </row>
    <row r="92" spans="2:15" ht="15.75" thickBot="1" x14ac:dyDescent="0.3"/>
    <row r="93" spans="2:15" ht="22.5" customHeight="1" thickBot="1" x14ac:dyDescent="0.3">
      <c r="L93" s="25" t="s">
        <v>17</v>
      </c>
      <c r="M93" s="26"/>
      <c r="N93" s="27" t="s">
        <v>18</v>
      </c>
      <c r="O93" s="28"/>
    </row>
    <row r="94" spans="2:15" ht="15.75" thickBot="1" x14ac:dyDescent="0.3">
      <c r="L94" s="9" t="s">
        <v>11</v>
      </c>
      <c r="M94" s="9" t="s">
        <v>12</v>
      </c>
      <c r="N94" s="9" t="s">
        <v>11</v>
      </c>
      <c r="O94" s="9" t="s">
        <v>12</v>
      </c>
    </row>
    <row r="95" spans="2:15" ht="15.75" thickBot="1" x14ac:dyDescent="0.3">
      <c r="L95" s="11">
        <f>+SUM(L14:L63)+SUM(L69:L73)+SUM(L79:L81)+SUM(L87:L89)</f>
        <v>4137016.6016666661</v>
      </c>
      <c r="M95" s="11">
        <f>+SUM(M14:M63)+SUM(M69:M73)+SUM(M79:M81)+SUM(M87:M89)</f>
        <v>5005790.0880166665</v>
      </c>
      <c r="N95" s="11">
        <f>+SUM(N14:N63)+SUM(N69:N73)+SUM(N79:N81)+SUM(N87:N89)</f>
        <v>0</v>
      </c>
      <c r="O95" s="11">
        <f>+SUM(O14:O63)+SUM(O69:O73)+SUM(O79:O81)+SUM(O87:O89)</f>
        <v>0</v>
      </c>
    </row>
  </sheetData>
  <mergeCells count="42">
    <mergeCell ref="B85:B86"/>
    <mergeCell ref="C85:E86"/>
    <mergeCell ref="L85:M85"/>
    <mergeCell ref="N85:O85"/>
    <mergeCell ref="B77:B78"/>
    <mergeCell ref="C77:E78"/>
    <mergeCell ref="L77:M77"/>
    <mergeCell ref="N77:O77"/>
    <mergeCell ref="M84:N84"/>
    <mergeCell ref="B1:K1"/>
    <mergeCell ref="O5:P8"/>
    <mergeCell ref="O4:P4"/>
    <mergeCell ref="D5:K5"/>
    <mergeCell ref="D8:F8"/>
    <mergeCell ref="G7:H7"/>
    <mergeCell ref="G8:H8"/>
    <mergeCell ref="I7:K7"/>
    <mergeCell ref="I8:K8"/>
    <mergeCell ref="B3:C3"/>
    <mergeCell ref="B4:C4"/>
    <mergeCell ref="B7:C7"/>
    <mergeCell ref="B67:B68"/>
    <mergeCell ref="B8:C8"/>
    <mergeCell ref="D3:K3"/>
    <mergeCell ref="D7:F7"/>
    <mergeCell ref="B5:C5"/>
    <mergeCell ref="D4:K4"/>
    <mergeCell ref="H11:K11"/>
    <mergeCell ref="B12:B13"/>
    <mergeCell ref="C12:E13"/>
    <mergeCell ref="C67:E68"/>
    <mergeCell ref="L93:M93"/>
    <mergeCell ref="N93:O93"/>
    <mergeCell ref="Q1:R2"/>
    <mergeCell ref="M66:N66"/>
    <mergeCell ref="O1:P2"/>
    <mergeCell ref="L67:M67"/>
    <mergeCell ref="M76:N76"/>
    <mergeCell ref="N67:O67"/>
    <mergeCell ref="M11:N11"/>
    <mergeCell ref="L12:M12"/>
    <mergeCell ref="N12:O12"/>
  </mergeCells>
  <phoneticPr fontId="1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3" fitToHeight="3" orientation="landscape" r:id="rId1"/>
  <rowBreaks count="1" manualBreakCount="1">
    <brk id="64" min="1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0911FAD2FC99488E084918AB9B6D1E" ma:contentTypeVersion="23" ma:contentTypeDescription="Crear nuevo documento." ma:contentTypeScope="" ma:versionID="9b50eeb306371c0527bef74bf423ae57">
  <xsd:schema xmlns:xsd="http://www.w3.org/2001/XMLSchema" xmlns:xs="http://www.w3.org/2001/XMLSchema" xmlns:p="http://schemas.microsoft.com/office/2006/metadata/properties" xmlns:ns2="a197d0af-9a49-4b81-ba84-5e053d4b83fb" xmlns:ns3="e85d3c88-e743-4af7-a854-259480950a28" targetNamespace="http://schemas.microsoft.com/office/2006/metadata/properties" ma:root="true" ma:fieldsID="05075a3acf3b7856246d41010316e6a7" ns2:_="" ns3:_="">
    <xsd:import namespace="a197d0af-9a49-4b81-ba84-5e053d4b83fb"/>
    <xsd:import namespace="e85d3c88-e743-4af7-a854-259480950a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Direccion" minOccurs="0"/>
                <xsd:element ref="ns2:Provincia" minOccurs="0"/>
                <xsd:element ref="ns2:Localidad" minOccurs="0"/>
                <xsd:element ref="ns2:CP" minOccurs="0"/>
                <xsd:element ref="ns2:Telefono" minOccurs="0"/>
                <xsd:element ref="ns2:Logo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7d0af-9a49-4b81-ba84-5e053d4b83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474c016-c1ce-48ea-9bc8-b4850dee3b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ireccion" ma:index="22" nillable="true" ma:displayName="Direccion" ma:format="Dropdown" ma:internalName="Direccion">
      <xsd:simpleType>
        <xsd:restriction base="dms:Text">
          <xsd:maxLength value="255"/>
        </xsd:restriction>
      </xsd:simpleType>
    </xsd:element>
    <xsd:element name="Provincia" ma:index="23" nillable="true" ma:displayName="Provincia" ma:format="Dropdown" ma:internalName="Provincia">
      <xsd:simpleType>
        <xsd:restriction base="dms:Text">
          <xsd:maxLength value="255"/>
        </xsd:restriction>
      </xsd:simpleType>
    </xsd:element>
    <xsd:element name="Localidad" ma:index="24" nillable="true" ma:displayName="Localidad" ma:format="Dropdown" ma:internalName="Localidad">
      <xsd:simpleType>
        <xsd:restriction base="dms:Text">
          <xsd:maxLength value="255"/>
        </xsd:restriction>
      </xsd:simpleType>
    </xsd:element>
    <xsd:element name="CP" ma:index="25" nillable="true" ma:displayName="CP" ma:format="Dropdown" ma:internalName="CP">
      <xsd:simpleType>
        <xsd:restriction base="dms:Text">
          <xsd:maxLength value="255"/>
        </xsd:restriction>
      </xsd:simpleType>
    </xsd:element>
    <xsd:element name="Telefono" ma:index="26" nillable="true" ma:displayName="Telefono" ma:format="Dropdown" ma:internalName="Telefono">
      <xsd:simpleType>
        <xsd:restriction base="dms:Text">
          <xsd:maxLength value="255"/>
        </xsd:restriction>
      </xsd:simpleType>
    </xsd:element>
    <xsd:element name="Logo" ma:index="27" nillable="true" ma:displayName="Logo" ma:format="Thumbnail" ma:internalName="Logo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d3c88-e743-4af7-a854-259480950a2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c321c9b-707e-4212-bcb5-e7c3c918699e}" ma:internalName="TaxCatchAll" ma:showField="CatchAllData" ma:web="e85d3c88-e743-4af7-a854-259480950a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5d3c88-e743-4af7-a854-259480950a28" xsi:nil="true"/>
    <Telefono xmlns="a197d0af-9a49-4b81-ba84-5e053d4b83fb" xsi:nil="true"/>
    <lcf76f155ced4ddcb4097134ff3c332f xmlns="a197d0af-9a49-4b81-ba84-5e053d4b83fb">
      <Terms xmlns="http://schemas.microsoft.com/office/infopath/2007/PartnerControls"/>
    </lcf76f155ced4ddcb4097134ff3c332f>
    <Logo xmlns="a197d0af-9a49-4b81-ba84-5e053d4b83fb" xsi:nil="true"/>
    <Direccion xmlns="a197d0af-9a49-4b81-ba84-5e053d4b83fb" xsi:nil="true"/>
    <CP xmlns="a197d0af-9a49-4b81-ba84-5e053d4b83fb" xsi:nil="true"/>
    <Localidad xmlns="a197d0af-9a49-4b81-ba84-5e053d4b83fb" xsi:nil="true"/>
    <Provincia xmlns="a197d0af-9a49-4b81-ba84-5e053d4b83fb" xsi:nil="true"/>
  </documentManagement>
</p:properties>
</file>

<file path=customXml/itemProps1.xml><?xml version="1.0" encoding="utf-8"?>
<ds:datastoreItem xmlns:ds="http://schemas.openxmlformats.org/officeDocument/2006/customXml" ds:itemID="{08E502EB-DBFB-4B2E-ADFF-D8D60CA186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239224-3779-4584-863A-B417BF72C3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7d0af-9a49-4b81-ba84-5e053d4b83fb"/>
    <ds:schemaRef ds:uri="e85d3c88-e743-4af7-a854-259480950a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94ECAE-18BE-4C88-9B66-1AB728FD4759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e85d3c88-e743-4af7-a854-259480950a28"/>
    <ds:schemaRef ds:uri="a197d0af-9a49-4b81-ba84-5e053d4b83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 3 OFERTA</vt:lpstr>
      <vt:lpstr>'ANNEX  3 OFERTA'!Àrea_d'impressió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BARALDES, DANIEL (UC-DIR.ECON)</cp:lastModifiedBy>
  <cp:revision/>
  <cp:lastPrinted>2025-05-07T10:12:36Z</cp:lastPrinted>
  <dcterms:created xsi:type="dcterms:W3CDTF">2020-09-07T10:02:45Z</dcterms:created>
  <dcterms:modified xsi:type="dcterms:W3CDTF">2025-05-07T10:12:42Z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0x010100DC02D9D4161089479A2A5F8ED97A0083</vt:lpwstr>
  </property>
  <property fmtid="{D5CDD505-2E9C-101B-9397-08002B2CF9AE}" pid="3" name="MediaServiceImageTags">
    <vt:lpwstr/>
  </property>
</Properties>
</file>