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4382_CONTRACTACIO\CONTRACTES\2025\Serveis\Oberts\639. Gestió residus\"/>
    </mc:Choice>
  </mc:AlternateContent>
  <bookViews>
    <workbookView xWindow="0" yWindow="0" windowWidth="28800" windowHeight="12300" activeTab="4"/>
  </bookViews>
  <sheets>
    <sheet name="1a 2025-2026" sheetId="5" r:id="rId1"/>
    <sheet name="2a 2026-2027" sheetId="7" r:id="rId2"/>
    <sheet name="3a 2027-2028" sheetId="8" r:id="rId3"/>
    <sheet name="1p 2028-2029" sheetId="10" r:id="rId4"/>
    <sheet name="2p 2029-2030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7" i="5"/>
  <c r="F8" i="5"/>
  <c r="F10" i="5"/>
  <c r="F11" i="5"/>
  <c r="F12" i="5"/>
  <c r="I14" i="11" l="1"/>
  <c r="K14" i="11" s="1"/>
  <c r="H14" i="11"/>
  <c r="J14" i="11" s="1"/>
  <c r="J13" i="11"/>
  <c r="I13" i="11"/>
  <c r="K13" i="11" s="1"/>
  <c r="H13" i="11"/>
  <c r="I14" i="10"/>
  <c r="K14" i="10" s="1"/>
  <c r="H14" i="10"/>
  <c r="J14" i="10" s="1"/>
  <c r="I13" i="10"/>
  <c r="K13" i="10" s="1"/>
  <c r="H13" i="10"/>
  <c r="J13" i="10" s="1"/>
  <c r="K14" i="8"/>
  <c r="I14" i="8"/>
  <c r="H14" i="8"/>
  <c r="J14" i="8" s="1"/>
  <c r="J13" i="8"/>
  <c r="I13" i="8"/>
  <c r="K13" i="8" s="1"/>
  <c r="H13" i="8"/>
  <c r="C12" i="7"/>
  <c r="G12" i="7" s="1"/>
  <c r="C11" i="7"/>
  <c r="C11" i="8" s="1"/>
  <c r="G11" i="8" s="1"/>
  <c r="C10" i="7"/>
  <c r="C10" i="8" s="1"/>
  <c r="G10" i="8" s="1"/>
  <c r="C9" i="7"/>
  <c r="F9" i="7" s="1"/>
  <c r="C8" i="7"/>
  <c r="F8" i="7" s="1"/>
  <c r="H8" i="7" s="1"/>
  <c r="J8" i="7" s="1"/>
  <c r="C7" i="7"/>
  <c r="G7" i="7" s="1"/>
  <c r="I7" i="7" s="1"/>
  <c r="K7" i="7" s="1"/>
  <c r="C6" i="7"/>
  <c r="F6" i="7" s="1"/>
  <c r="H6" i="7" s="1"/>
  <c r="C5" i="7"/>
  <c r="C5" i="8" s="1"/>
  <c r="C5" i="10" s="1"/>
  <c r="I14" i="7"/>
  <c r="K14" i="7" s="1"/>
  <c r="H14" i="7"/>
  <c r="J14" i="7" s="1"/>
  <c r="J13" i="7"/>
  <c r="I13" i="7"/>
  <c r="K13" i="7" s="1"/>
  <c r="H13" i="7"/>
  <c r="G11" i="7"/>
  <c r="I11" i="7" s="1"/>
  <c r="K11" i="7" s="1"/>
  <c r="G10" i="7"/>
  <c r="I10" i="7" s="1"/>
  <c r="K10" i="7" s="1"/>
  <c r="F10" i="7"/>
  <c r="H10" i="7" s="1"/>
  <c r="G9" i="7"/>
  <c r="I14" i="5"/>
  <c r="K14" i="5" s="1"/>
  <c r="I13" i="5"/>
  <c r="K13" i="5" s="1"/>
  <c r="H14" i="5"/>
  <c r="J14" i="5" s="1"/>
  <c r="H13" i="5"/>
  <c r="J13" i="5" s="1"/>
  <c r="G6" i="5"/>
  <c r="G7" i="5"/>
  <c r="G8" i="5"/>
  <c r="G9" i="5"/>
  <c r="I9" i="5" s="1"/>
  <c r="G10" i="5"/>
  <c r="G11" i="5"/>
  <c r="I11" i="5" s="1"/>
  <c r="K11" i="5" s="1"/>
  <c r="G12" i="5"/>
  <c r="I12" i="5" s="1"/>
  <c r="K12" i="5" s="1"/>
  <c r="G5" i="5"/>
  <c r="F6" i="5"/>
  <c r="H8" i="5"/>
  <c r="F9" i="5"/>
  <c r="H9" i="5" s="1"/>
  <c r="H10" i="5"/>
  <c r="H12" i="5"/>
  <c r="H5" i="5"/>
  <c r="F5" i="10" l="1"/>
  <c r="H5" i="10" s="1"/>
  <c r="J5" i="10" s="1"/>
  <c r="C5" i="11"/>
  <c r="F5" i="11" s="1"/>
  <c r="C11" i="10"/>
  <c r="F11" i="7"/>
  <c r="C10" i="10"/>
  <c r="F5" i="7"/>
  <c r="G5" i="11"/>
  <c r="I5" i="11"/>
  <c r="K5" i="11" s="1"/>
  <c r="H5" i="11"/>
  <c r="G5" i="10"/>
  <c r="G6" i="7"/>
  <c r="I6" i="7" s="1"/>
  <c r="K6" i="7" s="1"/>
  <c r="J10" i="5"/>
  <c r="F7" i="7"/>
  <c r="H7" i="7" s="1"/>
  <c r="J7" i="7" s="1"/>
  <c r="G8" i="7"/>
  <c r="F5" i="8"/>
  <c r="G5" i="8"/>
  <c r="I5" i="8" s="1"/>
  <c r="C12" i="8"/>
  <c r="C9" i="8"/>
  <c r="C8" i="8"/>
  <c r="G5" i="7"/>
  <c r="G17" i="7" s="1"/>
  <c r="F10" i="8"/>
  <c r="H10" i="8" s="1"/>
  <c r="J10" i="8" s="1"/>
  <c r="C7" i="8"/>
  <c r="C7" i="10" s="1"/>
  <c r="C6" i="8"/>
  <c r="I10" i="8"/>
  <c r="K10" i="8" s="1"/>
  <c r="F11" i="8"/>
  <c r="H11" i="8" s="1"/>
  <c r="G9" i="8"/>
  <c r="I9" i="8" s="1"/>
  <c r="H5" i="8"/>
  <c r="I11" i="8"/>
  <c r="K11" i="8" s="1"/>
  <c r="K12" i="7"/>
  <c r="I12" i="7"/>
  <c r="H9" i="7"/>
  <c r="J9" i="7" s="1"/>
  <c r="F12" i="7"/>
  <c r="H12" i="7" s="1"/>
  <c r="J12" i="7" s="1"/>
  <c r="I8" i="7"/>
  <c r="K8" i="7" s="1"/>
  <c r="H5" i="7"/>
  <c r="J5" i="7" s="1"/>
  <c r="J6" i="7"/>
  <c r="J10" i="7"/>
  <c r="I9" i="7"/>
  <c r="K9" i="7" s="1"/>
  <c r="H11" i="7"/>
  <c r="J11" i="7" s="1"/>
  <c r="J12" i="5"/>
  <c r="G17" i="5"/>
  <c r="I10" i="5"/>
  <c r="K10" i="5" s="1"/>
  <c r="I8" i="5"/>
  <c r="K8" i="5" s="1"/>
  <c r="K9" i="5"/>
  <c r="J9" i="5"/>
  <c r="I7" i="5"/>
  <c r="K7" i="5" s="1"/>
  <c r="J8" i="5"/>
  <c r="I6" i="5"/>
  <c r="K6" i="5" s="1"/>
  <c r="I5" i="5"/>
  <c r="K5" i="5" s="1"/>
  <c r="J5" i="5"/>
  <c r="F17" i="5"/>
  <c r="H11" i="5"/>
  <c r="J11" i="5" s="1"/>
  <c r="H6" i="5"/>
  <c r="J6" i="5" s="1"/>
  <c r="H7" i="5"/>
  <c r="J7" i="5" s="1"/>
  <c r="F18" i="5" l="1"/>
  <c r="G8" i="8"/>
  <c r="I8" i="8" s="1"/>
  <c r="K8" i="8" s="1"/>
  <c r="C8" i="10"/>
  <c r="F9" i="8"/>
  <c r="H9" i="8" s="1"/>
  <c r="J9" i="8" s="1"/>
  <c r="C9" i="10"/>
  <c r="G12" i="8"/>
  <c r="C12" i="10"/>
  <c r="G10" i="10"/>
  <c r="I10" i="10" s="1"/>
  <c r="K10" i="10" s="1"/>
  <c r="C10" i="11"/>
  <c r="F10" i="10"/>
  <c r="H10" i="10" s="1"/>
  <c r="J10" i="10" s="1"/>
  <c r="F6" i="8"/>
  <c r="H6" i="8" s="1"/>
  <c r="J6" i="8" s="1"/>
  <c r="C6" i="10"/>
  <c r="G11" i="10"/>
  <c r="I11" i="10" s="1"/>
  <c r="K11" i="10" s="1"/>
  <c r="C11" i="11"/>
  <c r="F11" i="10"/>
  <c r="H11" i="10" s="1"/>
  <c r="J11" i="10" s="1"/>
  <c r="F19" i="5"/>
  <c r="C7" i="11"/>
  <c r="G7" i="10"/>
  <c r="I7" i="10" s="1"/>
  <c r="K7" i="10" s="1"/>
  <c r="F7" i="10"/>
  <c r="H7" i="10" s="1"/>
  <c r="J7" i="10" s="1"/>
  <c r="J5" i="11"/>
  <c r="I5" i="10"/>
  <c r="F12" i="8"/>
  <c r="G6" i="8"/>
  <c r="I12" i="8"/>
  <c r="K12" i="8" s="1"/>
  <c r="I5" i="7"/>
  <c r="G18" i="7" s="1"/>
  <c r="H18" i="7" s="1"/>
  <c r="K5" i="8"/>
  <c r="F7" i="8"/>
  <c r="H7" i="8" s="1"/>
  <c r="J7" i="8" s="1"/>
  <c r="G7" i="8"/>
  <c r="I7" i="8" s="1"/>
  <c r="K7" i="8" s="1"/>
  <c r="F8" i="8"/>
  <c r="F17" i="7"/>
  <c r="H17" i="7" s="1"/>
  <c r="K9" i="8"/>
  <c r="J11" i="8"/>
  <c r="J5" i="8"/>
  <c r="I6" i="8"/>
  <c r="H12" i="8"/>
  <c r="J12" i="8" s="1"/>
  <c r="F19" i="7"/>
  <c r="F18" i="7"/>
  <c r="G19" i="5"/>
  <c r="G18" i="5"/>
  <c r="H17" i="5"/>
  <c r="H18" i="5" l="1"/>
  <c r="G12" i="10"/>
  <c r="I12" i="10" s="1"/>
  <c r="K12" i="10" s="1"/>
  <c r="C12" i="11"/>
  <c r="F12" i="10"/>
  <c r="H12" i="10" s="1"/>
  <c r="J12" i="10" s="1"/>
  <c r="G10" i="11"/>
  <c r="F10" i="11"/>
  <c r="H10" i="11" s="1"/>
  <c r="J10" i="11" s="1"/>
  <c r="F11" i="11"/>
  <c r="H11" i="11" s="1"/>
  <c r="J11" i="11" s="1"/>
  <c r="G11" i="11"/>
  <c r="I11" i="11" s="1"/>
  <c r="K11" i="11" s="1"/>
  <c r="G9" i="10"/>
  <c r="I9" i="10" s="1"/>
  <c r="K9" i="10" s="1"/>
  <c r="C9" i="11"/>
  <c r="F9" i="10"/>
  <c r="C6" i="11"/>
  <c r="G6" i="10"/>
  <c r="F6" i="10"/>
  <c r="H6" i="10" s="1"/>
  <c r="J6" i="10" s="1"/>
  <c r="G8" i="10"/>
  <c r="I8" i="10" s="1"/>
  <c r="K8" i="10" s="1"/>
  <c r="C8" i="11"/>
  <c r="F8" i="10"/>
  <c r="G7" i="11"/>
  <c r="I7" i="11" s="1"/>
  <c r="K7" i="11" s="1"/>
  <c r="F7" i="11"/>
  <c r="H7" i="11" s="1"/>
  <c r="K5" i="7"/>
  <c r="G19" i="7" s="1"/>
  <c r="J7" i="11"/>
  <c r="K5" i="10"/>
  <c r="G18" i="8"/>
  <c r="G17" i="8"/>
  <c r="H8" i="8"/>
  <c r="J8" i="8" s="1"/>
  <c r="F19" i="8" s="1"/>
  <c r="F17" i="8"/>
  <c r="H17" i="8" s="1"/>
  <c r="K6" i="8"/>
  <c r="G19" i="8" s="1"/>
  <c r="H19" i="5"/>
  <c r="G8" i="11" l="1"/>
  <c r="I8" i="11" s="1"/>
  <c r="K8" i="11" s="1"/>
  <c r="F8" i="11"/>
  <c r="I6" i="10"/>
  <c r="G17" i="10"/>
  <c r="H17" i="10" s="1"/>
  <c r="I10" i="11"/>
  <c r="K10" i="11" s="1"/>
  <c r="H19" i="7"/>
  <c r="F6" i="11"/>
  <c r="G6" i="11"/>
  <c r="F18" i="8"/>
  <c r="H18" i="8" s="1"/>
  <c r="H9" i="10"/>
  <c r="J9" i="10"/>
  <c r="G12" i="11"/>
  <c r="I12" i="11" s="1"/>
  <c r="K12" i="11" s="1"/>
  <c r="F12" i="11"/>
  <c r="H12" i="11" s="1"/>
  <c r="J12" i="11" s="1"/>
  <c r="F17" i="10"/>
  <c r="H8" i="10"/>
  <c r="J8" i="10" s="1"/>
  <c r="F19" i="10" s="1"/>
  <c r="G9" i="11"/>
  <c r="I9" i="11" s="1"/>
  <c r="K9" i="11" s="1"/>
  <c r="F9" i="11"/>
  <c r="H9" i="11" s="1"/>
  <c r="J9" i="11" s="1"/>
  <c r="H19" i="8"/>
  <c r="F18" i="10" l="1"/>
  <c r="K6" i="10"/>
  <c r="G19" i="10" s="1"/>
  <c r="H19" i="10" s="1"/>
  <c r="G18" i="10"/>
  <c r="H18" i="10" s="1"/>
  <c r="H8" i="11"/>
  <c r="J8" i="11"/>
  <c r="H6" i="11"/>
  <c r="F17" i="11"/>
  <c r="I6" i="11"/>
  <c r="G17" i="11"/>
  <c r="K6" i="11" l="1"/>
  <c r="G19" i="11" s="1"/>
  <c r="G18" i="11"/>
  <c r="J6" i="11"/>
  <c r="F19" i="11" s="1"/>
  <c r="H19" i="11" s="1"/>
  <c r="F18" i="11"/>
  <c r="H17" i="11"/>
  <c r="H18" i="11" l="1"/>
</calcChain>
</file>

<file path=xl/sharedStrings.xml><?xml version="1.0" encoding="utf-8"?>
<sst xmlns="http://schemas.openxmlformats.org/spreadsheetml/2006/main" count="110" uniqueCount="25">
  <si>
    <t xml:space="preserve">Recollida ordinària </t>
  </si>
  <si>
    <t>Recollides extraordinàries</t>
  </si>
  <si>
    <t>Filmoteca</t>
  </si>
  <si>
    <t>2CR</t>
  </si>
  <si>
    <t>ICEC</t>
  </si>
  <si>
    <t>Recollida piles</t>
  </si>
  <si>
    <t>Recollides especials</t>
  </si>
  <si>
    <t>IVA 10%</t>
  </si>
  <si>
    <t>Recollida de caixes “Destrucció Confidencial”</t>
  </si>
  <si>
    <t>SM</t>
  </si>
  <si>
    <t xml:space="preserve">Nombre recollides </t>
  </si>
  <si>
    <t>Import licitació/
recollida</t>
  </si>
  <si>
    <t>Subtotal</t>
  </si>
  <si>
    <t xml:space="preserve">TOTAL </t>
  </si>
  <si>
    <t>1er any de contracte: de l'1 de novembre de 2025 al 31 d'octubre de 2026</t>
  </si>
  <si>
    <t>Total</t>
  </si>
  <si>
    <t>1er any de contracte</t>
  </si>
  <si>
    <t>2on any contracte: de l'1 de novembre de 2026 al 31 d'octubre de 2027</t>
  </si>
  <si>
    <t>2on any de contracte</t>
  </si>
  <si>
    <t>3er any de contracte</t>
  </si>
  <si>
    <t>3er any contracte: de l'1 de novembre de 2027 al 31 d'octubre de 2028</t>
  </si>
  <si>
    <t>1a pròrroga: de l'1 de novembre de 2028 al 31 d'octubre de 2029</t>
  </si>
  <si>
    <t>1a pròrroga</t>
  </si>
  <si>
    <t>2a pròrroga: de l'1 de novembre de 2029 al 31 d'octubre de 2030</t>
  </si>
  <si>
    <t>2a pròrroga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</si>
</sst>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quotePrefix="1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G21" sqref="G21"/>
    </sheetView>
  </sheetViews>
  <sheetFormatPr defaultRowHeight="10.5" x14ac:dyDescent="0.35"/>
  <cols>
    <col min="1" max="1" width="26.54296875" style="1" customWidth="1"/>
    <col min="2" max="2" width="6.36328125" style="1" customWidth="1"/>
    <col min="3" max="3" width="12" style="10" customWidth="1"/>
    <col min="4" max="4" width="6" style="1" customWidth="1"/>
    <col min="5" max="5" width="6.36328125" style="1" customWidth="1"/>
    <col min="6" max="6" width="6.6328125" style="1" customWidth="1"/>
    <col min="7" max="7" width="11.08984375" style="11" customWidth="1"/>
    <col min="8" max="8" width="6.81640625" style="1" customWidth="1"/>
    <col min="9" max="9" width="6.453125" style="1" customWidth="1"/>
    <col min="10" max="10" width="7.6328125" style="11" customWidth="1"/>
    <col min="11" max="11" width="7.7265625" style="11" customWidth="1"/>
    <col min="12" max="12" width="9.36328125" style="1" customWidth="1"/>
    <col min="13" max="13" width="6.6328125" style="11" customWidth="1"/>
    <col min="14" max="14" width="9" style="1" customWidth="1"/>
    <col min="15" max="16384" width="8.7265625" style="1"/>
  </cols>
  <sheetData>
    <row r="1" spans="1:16" s="9" customFormat="1" x14ac:dyDescent="0.35">
      <c r="A1" s="2"/>
      <c r="B1" s="2"/>
      <c r="C1" s="3"/>
      <c r="D1" s="4"/>
      <c r="E1" s="4"/>
      <c r="F1" s="5"/>
      <c r="G1" s="6"/>
      <c r="H1" s="5"/>
      <c r="I1" s="5"/>
      <c r="J1" s="6"/>
      <c r="K1" s="6"/>
      <c r="L1" s="5"/>
      <c r="M1" s="7"/>
      <c r="N1" s="8"/>
      <c r="O1" s="8"/>
      <c r="P1" s="8"/>
    </row>
    <row r="2" spans="1:16" s="9" customFormat="1" x14ac:dyDescent="0.35">
      <c r="A2" s="32" t="s">
        <v>14</v>
      </c>
      <c r="B2" s="33"/>
      <c r="C2" s="36"/>
      <c r="D2" s="37"/>
      <c r="E2" s="37"/>
      <c r="F2" s="38"/>
      <c r="G2" s="39"/>
      <c r="H2" s="38"/>
      <c r="I2" s="38"/>
      <c r="J2" s="39"/>
      <c r="K2" s="39"/>
      <c r="L2" s="5"/>
      <c r="M2" s="7"/>
      <c r="N2" s="8"/>
      <c r="O2" s="8"/>
      <c r="P2" s="8"/>
    </row>
    <row r="3" spans="1:16" ht="16.5" customHeight="1" x14ac:dyDescent="0.35">
      <c r="A3" s="40"/>
      <c r="B3" s="12"/>
      <c r="C3" s="31" t="s">
        <v>11</v>
      </c>
      <c r="D3" s="46" t="s">
        <v>10</v>
      </c>
      <c r="E3" s="46"/>
      <c r="F3" s="47" t="s">
        <v>12</v>
      </c>
      <c r="G3" s="47"/>
      <c r="H3" s="47" t="s">
        <v>7</v>
      </c>
      <c r="I3" s="47"/>
      <c r="J3" s="47" t="s">
        <v>13</v>
      </c>
      <c r="K3" s="47"/>
    </row>
    <row r="4" spans="1:16" x14ac:dyDescent="0.35">
      <c r="A4" s="34"/>
      <c r="B4" s="35"/>
      <c r="C4" s="16"/>
      <c r="D4" s="15">
        <v>2025</v>
      </c>
      <c r="E4" s="15">
        <v>2026</v>
      </c>
      <c r="F4" s="15">
        <v>2025</v>
      </c>
      <c r="G4" s="15">
        <v>2026</v>
      </c>
      <c r="H4" s="15">
        <v>2025</v>
      </c>
      <c r="I4" s="15">
        <v>2026</v>
      </c>
      <c r="J4" s="29">
        <v>2025</v>
      </c>
      <c r="K4" s="15">
        <v>2026</v>
      </c>
    </row>
    <row r="5" spans="1:16" x14ac:dyDescent="0.35">
      <c r="A5" s="48" t="s">
        <v>0</v>
      </c>
      <c r="B5" s="17" t="s">
        <v>2</v>
      </c>
      <c r="C5" s="25">
        <v>56</v>
      </c>
      <c r="D5" s="22">
        <v>9</v>
      </c>
      <c r="E5" s="22">
        <v>43</v>
      </c>
      <c r="F5" s="25">
        <f t="shared" ref="F5:F12" si="0">C5*D5</f>
        <v>504</v>
      </c>
      <c r="G5" s="25">
        <f>C5*E5</f>
        <v>2408</v>
      </c>
      <c r="H5" s="25">
        <f>F5*0.1</f>
        <v>50.400000000000006</v>
      </c>
      <c r="I5" s="25">
        <f>G5*0.1</f>
        <v>240.8</v>
      </c>
      <c r="J5" s="25">
        <f>SUM(F5,H5)</f>
        <v>554.4</v>
      </c>
      <c r="K5" s="25">
        <f>SUM(G5,I5)</f>
        <v>2648.8</v>
      </c>
    </row>
    <row r="6" spans="1:16" x14ac:dyDescent="0.35">
      <c r="A6" s="48"/>
      <c r="B6" s="17" t="s">
        <v>9</v>
      </c>
      <c r="C6" s="25">
        <v>56</v>
      </c>
      <c r="D6" s="22">
        <v>9</v>
      </c>
      <c r="E6" s="22">
        <v>43</v>
      </c>
      <c r="F6" s="25">
        <f t="shared" si="0"/>
        <v>504</v>
      </c>
      <c r="G6" s="25">
        <f t="shared" ref="G6:G12" si="1">C6*E6</f>
        <v>2408</v>
      </c>
      <c r="H6" s="25">
        <f t="shared" ref="H6:H14" si="2">F6*0.1</f>
        <v>50.400000000000006</v>
      </c>
      <c r="I6" s="25">
        <f t="shared" ref="I6:I12" si="3">G6*0.1</f>
        <v>240.8</v>
      </c>
      <c r="J6" s="25">
        <f t="shared" ref="J6:J12" si="4">SUM(F6,H6)</f>
        <v>554.4</v>
      </c>
      <c r="K6" s="25">
        <f t="shared" ref="K6:K12" si="5">SUM(G6,I6)</f>
        <v>2648.8</v>
      </c>
    </row>
    <row r="7" spans="1:16" x14ac:dyDescent="0.35">
      <c r="A7" s="48"/>
      <c r="B7" s="17" t="s">
        <v>3</v>
      </c>
      <c r="C7" s="25">
        <v>161</v>
      </c>
      <c r="D7" s="22">
        <v>2</v>
      </c>
      <c r="E7" s="22">
        <v>10</v>
      </c>
      <c r="F7" s="25">
        <f t="shared" si="0"/>
        <v>322</v>
      </c>
      <c r="G7" s="25">
        <f t="shared" si="1"/>
        <v>1610</v>
      </c>
      <c r="H7" s="25">
        <f t="shared" si="2"/>
        <v>32.200000000000003</v>
      </c>
      <c r="I7" s="25">
        <f t="shared" si="3"/>
        <v>161</v>
      </c>
      <c r="J7" s="25">
        <f t="shared" si="4"/>
        <v>354.2</v>
      </c>
      <c r="K7" s="25">
        <f t="shared" si="5"/>
        <v>1771</v>
      </c>
    </row>
    <row r="8" spans="1:16" x14ac:dyDescent="0.35">
      <c r="A8" s="48" t="s">
        <v>5</v>
      </c>
      <c r="B8" s="17" t="s">
        <v>2</v>
      </c>
      <c r="C8" s="25">
        <v>42</v>
      </c>
      <c r="D8" s="22">
        <v>1</v>
      </c>
      <c r="E8" s="22">
        <v>3</v>
      </c>
      <c r="F8" s="25">
        <f t="shared" si="0"/>
        <v>42</v>
      </c>
      <c r="G8" s="25">
        <f t="shared" si="1"/>
        <v>126</v>
      </c>
      <c r="H8" s="25">
        <f t="shared" si="2"/>
        <v>4.2</v>
      </c>
      <c r="I8" s="25">
        <f t="shared" si="3"/>
        <v>12.600000000000001</v>
      </c>
      <c r="J8" s="25">
        <f t="shared" si="4"/>
        <v>46.2</v>
      </c>
      <c r="K8" s="25">
        <f t="shared" si="5"/>
        <v>138.6</v>
      </c>
    </row>
    <row r="9" spans="1:16" x14ac:dyDescent="0.35">
      <c r="A9" s="48"/>
      <c r="B9" s="17" t="s">
        <v>9</v>
      </c>
      <c r="C9" s="25">
        <v>42</v>
      </c>
      <c r="D9" s="22">
        <v>1</v>
      </c>
      <c r="E9" s="22">
        <v>3</v>
      </c>
      <c r="F9" s="25">
        <f t="shared" si="0"/>
        <v>42</v>
      </c>
      <c r="G9" s="25">
        <f t="shared" si="1"/>
        <v>126</v>
      </c>
      <c r="H9" s="25">
        <f t="shared" si="2"/>
        <v>4.2</v>
      </c>
      <c r="I9" s="25">
        <f t="shared" si="3"/>
        <v>12.600000000000001</v>
      </c>
      <c r="J9" s="25">
        <f t="shared" si="4"/>
        <v>46.2</v>
      </c>
      <c r="K9" s="25">
        <f t="shared" si="5"/>
        <v>138.6</v>
      </c>
    </row>
    <row r="10" spans="1:16" x14ac:dyDescent="0.35">
      <c r="A10" s="48"/>
      <c r="B10" s="17" t="s">
        <v>3</v>
      </c>
      <c r="C10" s="25">
        <v>42</v>
      </c>
      <c r="D10" s="22">
        <v>1</v>
      </c>
      <c r="E10" s="22">
        <v>3</v>
      </c>
      <c r="F10" s="25">
        <f t="shared" si="0"/>
        <v>42</v>
      </c>
      <c r="G10" s="25">
        <f t="shared" si="1"/>
        <v>126</v>
      </c>
      <c r="H10" s="25">
        <f t="shared" si="2"/>
        <v>4.2</v>
      </c>
      <c r="I10" s="25">
        <f t="shared" si="3"/>
        <v>12.600000000000001</v>
      </c>
      <c r="J10" s="25">
        <f t="shared" si="4"/>
        <v>46.2</v>
      </c>
      <c r="K10" s="25">
        <f t="shared" si="5"/>
        <v>138.6</v>
      </c>
    </row>
    <row r="11" spans="1:16" x14ac:dyDescent="0.35">
      <c r="A11" s="49"/>
      <c r="B11" s="19" t="s">
        <v>4</v>
      </c>
      <c r="C11" s="26">
        <v>42</v>
      </c>
      <c r="D11" s="23">
        <v>1</v>
      </c>
      <c r="E11" s="22">
        <v>3</v>
      </c>
      <c r="F11" s="25">
        <f t="shared" si="0"/>
        <v>42</v>
      </c>
      <c r="G11" s="25">
        <f t="shared" si="1"/>
        <v>126</v>
      </c>
      <c r="H11" s="25">
        <f t="shared" si="2"/>
        <v>4.2</v>
      </c>
      <c r="I11" s="25">
        <f t="shared" si="3"/>
        <v>12.600000000000001</v>
      </c>
      <c r="J11" s="25">
        <f t="shared" si="4"/>
        <v>46.2</v>
      </c>
      <c r="K11" s="25">
        <f t="shared" si="5"/>
        <v>138.6</v>
      </c>
    </row>
    <row r="12" spans="1:16" ht="18" x14ac:dyDescent="0.35">
      <c r="A12" s="20" t="s">
        <v>8</v>
      </c>
      <c r="B12" s="21"/>
      <c r="C12" s="27">
        <v>16.100000000000001</v>
      </c>
      <c r="D12" s="24">
        <v>10</v>
      </c>
      <c r="E12" s="22">
        <v>50</v>
      </c>
      <c r="F12" s="25">
        <f t="shared" si="0"/>
        <v>161</v>
      </c>
      <c r="G12" s="25">
        <f t="shared" si="1"/>
        <v>805.00000000000011</v>
      </c>
      <c r="H12" s="25">
        <f t="shared" si="2"/>
        <v>16.100000000000001</v>
      </c>
      <c r="I12" s="25">
        <f t="shared" si="3"/>
        <v>80.500000000000014</v>
      </c>
      <c r="J12" s="25">
        <f t="shared" si="4"/>
        <v>177.1</v>
      </c>
      <c r="K12" s="25">
        <f t="shared" si="5"/>
        <v>885.50000000000011</v>
      </c>
    </row>
    <row r="13" spans="1:16" x14ac:dyDescent="0.35">
      <c r="A13" s="17" t="s">
        <v>6</v>
      </c>
      <c r="B13" s="17"/>
      <c r="C13" s="28"/>
      <c r="D13" s="22"/>
      <c r="E13" s="22"/>
      <c r="F13" s="25">
        <v>500</v>
      </c>
      <c r="G13" s="25">
        <v>2500</v>
      </c>
      <c r="H13" s="25">
        <f t="shared" si="2"/>
        <v>50</v>
      </c>
      <c r="I13" s="25">
        <f>G13*0.1</f>
        <v>250</v>
      </c>
      <c r="J13" s="25">
        <f>SUM(F13,H13)</f>
        <v>550</v>
      </c>
      <c r="K13" s="25">
        <f>SUM(G13,I13)</f>
        <v>2750</v>
      </c>
    </row>
    <row r="14" spans="1:16" x14ac:dyDescent="0.35">
      <c r="A14" s="17" t="s">
        <v>1</v>
      </c>
      <c r="B14" s="17"/>
      <c r="C14" s="28"/>
      <c r="D14" s="22"/>
      <c r="E14" s="22"/>
      <c r="F14" s="25">
        <v>900</v>
      </c>
      <c r="G14" s="25">
        <v>4500</v>
      </c>
      <c r="H14" s="25">
        <f t="shared" si="2"/>
        <v>90</v>
      </c>
      <c r="I14" s="25">
        <f>G14*0.1</f>
        <v>450</v>
      </c>
      <c r="J14" s="25">
        <f>SUM(F14,H14)</f>
        <v>990</v>
      </c>
      <c r="K14" s="25">
        <f>SUM(G14,I14)</f>
        <v>4950</v>
      </c>
    </row>
    <row r="15" spans="1:16" x14ac:dyDescent="0.35">
      <c r="A15" s="12"/>
      <c r="B15" s="12"/>
      <c r="C15" s="13"/>
      <c r="D15" s="12"/>
      <c r="E15" s="12"/>
      <c r="F15" s="12"/>
      <c r="G15" s="14"/>
      <c r="H15" s="12"/>
      <c r="I15" s="12"/>
      <c r="J15" s="14"/>
      <c r="K15" s="14"/>
    </row>
    <row r="16" spans="1:16" x14ac:dyDescent="0.35">
      <c r="A16" s="12"/>
      <c r="B16" s="12"/>
      <c r="C16" s="13"/>
      <c r="D16" s="12"/>
      <c r="E16" s="12"/>
      <c r="F16" s="18">
        <v>2025</v>
      </c>
      <c r="G16" s="18">
        <v>2026</v>
      </c>
      <c r="H16" s="44" t="s">
        <v>16</v>
      </c>
      <c r="I16" s="45"/>
    </row>
    <row r="17" spans="1:9" x14ac:dyDescent="0.35">
      <c r="A17" s="12"/>
      <c r="B17" s="12"/>
      <c r="C17" s="13"/>
      <c r="D17" s="12"/>
      <c r="E17" s="17" t="s">
        <v>12</v>
      </c>
      <c r="F17" s="25">
        <f>SUM(F5:F14)</f>
        <v>3059</v>
      </c>
      <c r="G17" s="25">
        <f>SUM(G5:G14)</f>
        <v>14735</v>
      </c>
      <c r="H17" s="42">
        <f>SUM(G17,F17)</f>
        <v>17794</v>
      </c>
      <c r="I17" s="43"/>
    </row>
    <row r="18" spans="1:9" x14ac:dyDescent="0.35">
      <c r="A18" s="12"/>
      <c r="B18" s="12"/>
      <c r="C18" s="13"/>
      <c r="D18" s="12"/>
      <c r="E18" s="30" t="s">
        <v>7</v>
      </c>
      <c r="F18" s="25">
        <f>SUM(H5:H14)</f>
        <v>305.89999999999998</v>
      </c>
      <c r="G18" s="25">
        <f>SUM(I5:I14)</f>
        <v>1473.5</v>
      </c>
      <c r="H18" s="42">
        <f>SUM(G18,F18)</f>
        <v>1779.4</v>
      </c>
      <c r="I18" s="43"/>
    </row>
    <row r="19" spans="1:9" x14ac:dyDescent="0.35">
      <c r="A19" s="12"/>
      <c r="B19" s="12"/>
      <c r="C19" s="13"/>
      <c r="D19" s="12"/>
      <c r="E19" s="17" t="s">
        <v>15</v>
      </c>
      <c r="F19" s="25">
        <f>SUM(J5:J14)</f>
        <v>3364.9</v>
      </c>
      <c r="G19" s="25">
        <f>SUM(K5:K14)</f>
        <v>16208.500000000002</v>
      </c>
      <c r="H19" s="42">
        <f>SUM(G19,F19)</f>
        <v>19573.400000000001</v>
      </c>
      <c r="I19" s="43"/>
    </row>
    <row r="21" spans="1:9" x14ac:dyDescent="0.35">
      <c r="G21" s="41"/>
    </row>
  </sheetData>
  <mergeCells count="10">
    <mergeCell ref="J3:K3"/>
    <mergeCell ref="A5:A7"/>
    <mergeCell ref="A8:A11"/>
    <mergeCell ref="H17:I17"/>
    <mergeCell ref="H18:I18"/>
    <mergeCell ref="H19:I19"/>
    <mergeCell ref="H16:I16"/>
    <mergeCell ref="D3:E3"/>
    <mergeCell ref="H3:I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A29" sqref="A29"/>
    </sheetView>
  </sheetViews>
  <sheetFormatPr defaultRowHeight="10.5" x14ac:dyDescent="0.35"/>
  <cols>
    <col min="1" max="1" width="26.54296875" style="1" customWidth="1"/>
    <col min="2" max="2" width="6.36328125" style="1" bestFit="1" customWidth="1"/>
    <col min="3" max="3" width="12" style="10" customWidth="1"/>
    <col min="4" max="4" width="6" style="1" customWidth="1"/>
    <col min="5" max="5" width="6.36328125" style="1" customWidth="1"/>
    <col min="6" max="6" width="6.6328125" style="1" customWidth="1"/>
    <col min="7" max="7" width="11.08984375" style="11" customWidth="1"/>
    <col min="8" max="8" width="6.81640625" style="1" customWidth="1"/>
    <col min="9" max="9" width="6.453125" style="1" customWidth="1"/>
    <col min="10" max="10" width="7.6328125" style="11" customWidth="1"/>
    <col min="11" max="11" width="7.7265625" style="11" customWidth="1"/>
    <col min="12" max="12" width="9.36328125" style="1" customWidth="1"/>
    <col min="13" max="13" width="6.6328125" style="11" customWidth="1"/>
    <col min="14" max="14" width="9" style="1" customWidth="1"/>
    <col min="15" max="16384" width="8.7265625" style="1"/>
  </cols>
  <sheetData>
    <row r="1" spans="1:16" s="9" customFormat="1" x14ac:dyDescent="0.35">
      <c r="A1" s="2"/>
      <c r="B1" s="2"/>
      <c r="C1" s="3"/>
      <c r="D1" s="4"/>
      <c r="E1" s="4"/>
      <c r="F1" s="5"/>
      <c r="G1" s="6"/>
      <c r="H1" s="5"/>
      <c r="I1" s="5"/>
      <c r="J1" s="6"/>
      <c r="K1" s="6"/>
      <c r="L1" s="5"/>
      <c r="M1" s="7"/>
      <c r="N1" s="8"/>
      <c r="O1" s="8"/>
      <c r="P1" s="8"/>
    </row>
    <row r="2" spans="1:16" s="9" customFormat="1" x14ac:dyDescent="0.35">
      <c r="A2" s="32" t="s">
        <v>17</v>
      </c>
      <c r="B2" s="33"/>
      <c r="C2" s="36"/>
      <c r="D2" s="37"/>
      <c r="E2" s="37"/>
      <c r="F2" s="38"/>
      <c r="G2" s="39"/>
      <c r="H2" s="38"/>
      <c r="I2" s="38"/>
      <c r="J2" s="39"/>
      <c r="K2" s="39"/>
      <c r="L2" s="5"/>
      <c r="M2" s="7"/>
      <c r="N2" s="8"/>
      <c r="O2" s="8"/>
      <c r="P2" s="8"/>
    </row>
    <row r="3" spans="1:16" ht="16.5" customHeight="1" x14ac:dyDescent="0.35">
      <c r="A3" s="40"/>
      <c r="B3" s="12"/>
      <c r="C3" s="31" t="s">
        <v>11</v>
      </c>
      <c r="D3" s="46" t="s">
        <v>10</v>
      </c>
      <c r="E3" s="46"/>
      <c r="F3" s="47" t="s">
        <v>12</v>
      </c>
      <c r="G3" s="47"/>
      <c r="H3" s="47" t="s">
        <v>7</v>
      </c>
      <c r="I3" s="47"/>
      <c r="J3" s="47" t="s">
        <v>13</v>
      </c>
      <c r="K3" s="47"/>
    </row>
    <row r="4" spans="1:16" x14ac:dyDescent="0.35">
      <c r="A4" s="34"/>
      <c r="B4" s="35"/>
      <c r="C4" s="16"/>
      <c r="D4" s="15">
        <v>2026</v>
      </c>
      <c r="E4" s="15">
        <v>2027</v>
      </c>
      <c r="F4" s="15">
        <v>2026</v>
      </c>
      <c r="G4" s="15">
        <v>2027</v>
      </c>
      <c r="H4" s="15">
        <v>2026</v>
      </c>
      <c r="I4" s="15">
        <v>2027</v>
      </c>
      <c r="J4" s="15">
        <v>2026</v>
      </c>
      <c r="K4" s="15">
        <v>2027</v>
      </c>
    </row>
    <row r="5" spans="1:16" x14ac:dyDescent="0.35">
      <c r="A5" s="48" t="s">
        <v>0</v>
      </c>
      <c r="B5" s="17" t="s">
        <v>2</v>
      </c>
      <c r="C5" s="25">
        <f>'1a 2025-2026'!C5+('1a 2025-2026'!C5*2%)</f>
        <v>57.12</v>
      </c>
      <c r="D5" s="22">
        <v>9</v>
      </c>
      <c r="E5" s="22">
        <v>43</v>
      </c>
      <c r="F5" s="25">
        <f t="shared" ref="F5:F12" si="0">C5*D5</f>
        <v>514.07999999999993</v>
      </c>
      <c r="G5" s="25">
        <f>C5*E5</f>
        <v>2456.16</v>
      </c>
      <c r="H5" s="25">
        <f>F5*0.1</f>
        <v>51.407999999999994</v>
      </c>
      <c r="I5" s="25">
        <f>G5*0.1</f>
        <v>245.61599999999999</v>
      </c>
      <c r="J5" s="25">
        <f>SUM(F5,H5)</f>
        <v>565.48799999999994</v>
      </c>
      <c r="K5" s="25">
        <f>SUM(G5,I5)</f>
        <v>2701.7759999999998</v>
      </c>
    </row>
    <row r="6" spans="1:16" x14ac:dyDescent="0.35">
      <c r="A6" s="48"/>
      <c r="B6" s="17" t="s">
        <v>9</v>
      </c>
      <c r="C6" s="25">
        <f>'1a 2025-2026'!C6+('1a 2025-2026'!C6*2%)</f>
        <v>57.12</v>
      </c>
      <c r="D6" s="22">
        <v>9</v>
      </c>
      <c r="E6" s="22">
        <v>43</v>
      </c>
      <c r="F6" s="25">
        <f t="shared" si="0"/>
        <v>514.07999999999993</v>
      </c>
      <c r="G6" s="25">
        <f t="shared" ref="G6:G12" si="1">C6*E6</f>
        <v>2456.16</v>
      </c>
      <c r="H6" s="25">
        <f t="shared" ref="H6:H14" si="2">F6*0.1</f>
        <v>51.407999999999994</v>
      </c>
      <c r="I6" s="25">
        <f t="shared" ref="I6:I12" si="3">G6*0.1</f>
        <v>245.61599999999999</v>
      </c>
      <c r="J6" s="25">
        <f t="shared" ref="J6:K12" si="4">SUM(F6,H6)</f>
        <v>565.48799999999994</v>
      </c>
      <c r="K6" s="25">
        <f t="shared" si="4"/>
        <v>2701.7759999999998</v>
      </c>
    </row>
    <row r="7" spans="1:16" x14ac:dyDescent="0.35">
      <c r="A7" s="48"/>
      <c r="B7" s="17" t="s">
        <v>3</v>
      </c>
      <c r="C7" s="25">
        <f>'1a 2025-2026'!C7+('1a 2025-2026'!C7*2%)</f>
        <v>164.22</v>
      </c>
      <c r="D7" s="22">
        <v>2</v>
      </c>
      <c r="E7" s="22">
        <v>10</v>
      </c>
      <c r="F7" s="25">
        <f t="shared" si="0"/>
        <v>328.44</v>
      </c>
      <c r="G7" s="25">
        <f t="shared" si="1"/>
        <v>1642.2</v>
      </c>
      <c r="H7" s="25">
        <f t="shared" si="2"/>
        <v>32.844000000000001</v>
      </c>
      <c r="I7" s="25">
        <f t="shared" si="3"/>
        <v>164.22000000000003</v>
      </c>
      <c r="J7" s="25">
        <f t="shared" si="4"/>
        <v>361.28399999999999</v>
      </c>
      <c r="K7" s="25">
        <f t="shared" si="4"/>
        <v>1806.42</v>
      </c>
    </row>
    <row r="8" spans="1:16" x14ac:dyDescent="0.35">
      <c r="A8" s="48" t="s">
        <v>5</v>
      </c>
      <c r="B8" s="17" t="s">
        <v>2</v>
      </c>
      <c r="C8" s="25">
        <f>'1a 2025-2026'!C8+('1a 2025-2026'!C8*2%)</f>
        <v>42.84</v>
      </c>
      <c r="D8" s="22">
        <v>1</v>
      </c>
      <c r="E8" s="22">
        <v>3</v>
      </c>
      <c r="F8" s="25">
        <f t="shared" si="0"/>
        <v>42.84</v>
      </c>
      <c r="G8" s="25">
        <f t="shared" si="1"/>
        <v>128.52000000000001</v>
      </c>
      <c r="H8" s="25">
        <f t="shared" si="2"/>
        <v>4.2840000000000007</v>
      </c>
      <c r="I8" s="25">
        <f t="shared" si="3"/>
        <v>12.852000000000002</v>
      </c>
      <c r="J8" s="25">
        <f t="shared" si="4"/>
        <v>47.124000000000002</v>
      </c>
      <c r="K8" s="25">
        <f t="shared" si="4"/>
        <v>141.37200000000001</v>
      </c>
    </row>
    <row r="9" spans="1:16" x14ac:dyDescent="0.35">
      <c r="A9" s="48"/>
      <c r="B9" s="17" t="s">
        <v>9</v>
      </c>
      <c r="C9" s="25">
        <f>'1a 2025-2026'!C9+('1a 2025-2026'!C9*2%)</f>
        <v>42.84</v>
      </c>
      <c r="D9" s="22">
        <v>1</v>
      </c>
      <c r="E9" s="22">
        <v>3</v>
      </c>
      <c r="F9" s="25">
        <f t="shared" si="0"/>
        <v>42.84</v>
      </c>
      <c r="G9" s="25">
        <f t="shared" si="1"/>
        <v>128.52000000000001</v>
      </c>
      <c r="H9" s="25">
        <f t="shared" si="2"/>
        <v>4.2840000000000007</v>
      </c>
      <c r="I9" s="25">
        <f t="shared" si="3"/>
        <v>12.852000000000002</v>
      </c>
      <c r="J9" s="25">
        <f t="shared" si="4"/>
        <v>47.124000000000002</v>
      </c>
      <c r="K9" s="25">
        <f t="shared" si="4"/>
        <v>141.37200000000001</v>
      </c>
    </row>
    <row r="10" spans="1:16" x14ac:dyDescent="0.35">
      <c r="A10" s="48"/>
      <c r="B10" s="17" t="s">
        <v>3</v>
      </c>
      <c r="C10" s="25">
        <f>'1a 2025-2026'!C10+('1a 2025-2026'!C10*2%)</f>
        <v>42.84</v>
      </c>
      <c r="D10" s="22">
        <v>1</v>
      </c>
      <c r="E10" s="22">
        <v>3</v>
      </c>
      <c r="F10" s="25">
        <f t="shared" si="0"/>
        <v>42.84</v>
      </c>
      <c r="G10" s="25">
        <f t="shared" si="1"/>
        <v>128.52000000000001</v>
      </c>
      <c r="H10" s="25">
        <f t="shared" si="2"/>
        <v>4.2840000000000007</v>
      </c>
      <c r="I10" s="25">
        <f t="shared" si="3"/>
        <v>12.852000000000002</v>
      </c>
      <c r="J10" s="25">
        <f t="shared" si="4"/>
        <v>47.124000000000002</v>
      </c>
      <c r="K10" s="25">
        <f t="shared" si="4"/>
        <v>141.37200000000001</v>
      </c>
    </row>
    <row r="11" spans="1:16" x14ac:dyDescent="0.35">
      <c r="A11" s="49"/>
      <c r="B11" s="19" t="s">
        <v>4</v>
      </c>
      <c r="C11" s="25">
        <f>'1a 2025-2026'!C11+('1a 2025-2026'!C11*2%)</f>
        <v>42.84</v>
      </c>
      <c r="D11" s="23">
        <v>1</v>
      </c>
      <c r="E11" s="22">
        <v>3</v>
      </c>
      <c r="F11" s="25">
        <f t="shared" si="0"/>
        <v>42.84</v>
      </c>
      <c r="G11" s="25">
        <f t="shared" si="1"/>
        <v>128.52000000000001</v>
      </c>
      <c r="H11" s="25">
        <f t="shared" si="2"/>
        <v>4.2840000000000007</v>
      </c>
      <c r="I11" s="25">
        <f t="shared" si="3"/>
        <v>12.852000000000002</v>
      </c>
      <c r="J11" s="25">
        <f t="shared" si="4"/>
        <v>47.124000000000002</v>
      </c>
      <c r="K11" s="25">
        <f t="shared" si="4"/>
        <v>141.37200000000001</v>
      </c>
    </row>
    <row r="12" spans="1:16" ht="18" x14ac:dyDescent="0.35">
      <c r="A12" s="20" t="s">
        <v>8</v>
      </c>
      <c r="B12" s="21"/>
      <c r="C12" s="25">
        <f>'1a 2025-2026'!C12+('1a 2025-2026'!C12*2%)</f>
        <v>16.422000000000001</v>
      </c>
      <c r="D12" s="24">
        <v>10</v>
      </c>
      <c r="E12" s="22">
        <v>50</v>
      </c>
      <c r="F12" s="25">
        <f t="shared" si="0"/>
        <v>164.22</v>
      </c>
      <c r="G12" s="25">
        <f t="shared" si="1"/>
        <v>821.1</v>
      </c>
      <c r="H12" s="25">
        <f t="shared" si="2"/>
        <v>16.422000000000001</v>
      </c>
      <c r="I12" s="25">
        <f t="shared" si="3"/>
        <v>82.110000000000014</v>
      </c>
      <c r="J12" s="25">
        <f t="shared" si="4"/>
        <v>180.642</v>
      </c>
      <c r="K12" s="25">
        <f t="shared" si="4"/>
        <v>903.21</v>
      </c>
    </row>
    <row r="13" spans="1:16" x14ac:dyDescent="0.35">
      <c r="A13" s="17" t="s">
        <v>6</v>
      </c>
      <c r="B13" s="17"/>
      <c r="C13" s="28"/>
      <c r="D13" s="22"/>
      <c r="E13" s="22"/>
      <c r="F13" s="25">
        <v>500</v>
      </c>
      <c r="G13" s="25">
        <v>2500</v>
      </c>
      <c r="H13" s="25">
        <f t="shared" si="2"/>
        <v>50</v>
      </c>
      <c r="I13" s="25">
        <f>G13*0.1</f>
        <v>250</v>
      </c>
      <c r="J13" s="25">
        <f>SUM(F13,H13)</f>
        <v>550</v>
      </c>
      <c r="K13" s="25">
        <f>SUM(G13,I13)</f>
        <v>2750</v>
      </c>
    </row>
    <row r="14" spans="1:16" x14ac:dyDescent="0.35">
      <c r="A14" s="17" t="s">
        <v>1</v>
      </c>
      <c r="B14" s="17"/>
      <c r="C14" s="28"/>
      <c r="D14" s="22"/>
      <c r="E14" s="22"/>
      <c r="F14" s="25">
        <v>900</v>
      </c>
      <c r="G14" s="25">
        <v>4500</v>
      </c>
      <c r="H14" s="25">
        <f t="shared" si="2"/>
        <v>90</v>
      </c>
      <c r="I14" s="25">
        <f>G14*0.1</f>
        <v>450</v>
      </c>
      <c r="J14" s="25">
        <f>SUM(F14,H14)</f>
        <v>990</v>
      </c>
      <c r="K14" s="25">
        <f>SUM(G14,I14)</f>
        <v>4950</v>
      </c>
    </row>
    <row r="15" spans="1:16" x14ac:dyDescent="0.35">
      <c r="A15" s="12"/>
      <c r="B15" s="12"/>
      <c r="C15" s="13"/>
      <c r="D15" s="12"/>
      <c r="E15" s="12"/>
      <c r="F15" s="12"/>
      <c r="G15" s="14"/>
      <c r="H15" s="12"/>
      <c r="I15" s="12"/>
      <c r="J15" s="14"/>
      <c r="K15" s="14"/>
    </row>
    <row r="16" spans="1:16" x14ac:dyDescent="0.35">
      <c r="A16" s="12"/>
      <c r="B16" s="12"/>
      <c r="C16" s="13"/>
      <c r="D16" s="12"/>
      <c r="E16" s="12"/>
      <c r="F16" s="15">
        <v>2026</v>
      </c>
      <c r="G16" s="15">
        <v>2027</v>
      </c>
      <c r="H16" s="44" t="s">
        <v>18</v>
      </c>
      <c r="I16" s="45"/>
    </row>
    <row r="17" spans="1:9" x14ac:dyDescent="0.35">
      <c r="A17" s="12"/>
      <c r="B17" s="12"/>
      <c r="C17" s="13"/>
      <c r="D17" s="12"/>
      <c r="E17" s="17" t="s">
        <v>12</v>
      </c>
      <c r="F17" s="25">
        <f>SUM(F5:F14)</f>
        <v>3092.1799999999994</v>
      </c>
      <c r="G17" s="25">
        <f>SUM(G5:G14)</f>
        <v>14889.7</v>
      </c>
      <c r="H17" s="42">
        <f>SUM(G17,F17)</f>
        <v>17981.88</v>
      </c>
      <c r="I17" s="43"/>
    </row>
    <row r="18" spans="1:9" x14ac:dyDescent="0.35">
      <c r="A18" s="12"/>
      <c r="B18" s="12"/>
      <c r="C18" s="13"/>
      <c r="D18" s="12"/>
      <c r="E18" s="30" t="s">
        <v>7</v>
      </c>
      <c r="F18" s="25">
        <f>SUM(H5:H14)</f>
        <v>309.21799999999996</v>
      </c>
      <c r="G18" s="25">
        <f>SUM(I5:I14)</f>
        <v>1488.9699999999998</v>
      </c>
      <c r="H18" s="42">
        <f>SUM(G18,F18)</f>
        <v>1798.1879999999996</v>
      </c>
      <c r="I18" s="43"/>
    </row>
    <row r="19" spans="1:9" x14ac:dyDescent="0.35">
      <c r="A19" s="12"/>
      <c r="B19" s="12"/>
      <c r="C19" s="13"/>
      <c r="D19" s="12"/>
      <c r="E19" s="17" t="s">
        <v>15</v>
      </c>
      <c r="F19" s="25">
        <f>SUM(J5:J14)</f>
        <v>3401.3980000000001</v>
      </c>
      <c r="G19" s="25">
        <f>SUM(K5:K14)</f>
        <v>16378.670000000002</v>
      </c>
      <c r="H19" s="42">
        <f>SUM(G19,F19)</f>
        <v>19780.068000000003</v>
      </c>
      <c r="I19" s="43"/>
    </row>
    <row r="23" spans="1:9" x14ac:dyDescent="0.35">
      <c r="G23" s="41"/>
    </row>
  </sheetData>
  <mergeCells count="10">
    <mergeCell ref="J3:K3"/>
    <mergeCell ref="A5:A7"/>
    <mergeCell ref="A8:A11"/>
    <mergeCell ref="H16:I16"/>
    <mergeCell ref="H17:I17"/>
    <mergeCell ref="H18:I18"/>
    <mergeCell ref="H19:I19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K11" sqref="K11"/>
    </sheetView>
  </sheetViews>
  <sheetFormatPr defaultRowHeight="10.5" x14ac:dyDescent="0.35"/>
  <cols>
    <col min="1" max="1" width="26.54296875" style="1" customWidth="1"/>
    <col min="2" max="2" width="6.36328125" style="1" bestFit="1" customWidth="1"/>
    <col min="3" max="3" width="12" style="10" customWidth="1"/>
    <col min="4" max="4" width="6" style="1" customWidth="1"/>
    <col min="5" max="5" width="6.36328125" style="1" customWidth="1"/>
    <col min="6" max="6" width="6.6328125" style="1" customWidth="1"/>
    <col min="7" max="7" width="7.453125" style="11" customWidth="1"/>
    <col min="8" max="8" width="6.81640625" style="1" customWidth="1"/>
    <col min="9" max="9" width="6.453125" style="1" customWidth="1"/>
    <col min="10" max="10" width="7.6328125" style="11" customWidth="1"/>
    <col min="11" max="11" width="7.7265625" style="11" customWidth="1"/>
    <col min="12" max="12" width="9.36328125" style="1" customWidth="1"/>
    <col min="13" max="13" width="6.6328125" style="11" customWidth="1"/>
    <col min="14" max="14" width="9" style="1" customWidth="1"/>
    <col min="15" max="16384" width="8.7265625" style="1"/>
  </cols>
  <sheetData>
    <row r="1" spans="1:16" s="9" customFormat="1" x14ac:dyDescent="0.35">
      <c r="A1" s="2"/>
      <c r="B1" s="2"/>
      <c r="C1" s="3"/>
      <c r="D1" s="4"/>
      <c r="E1" s="4"/>
      <c r="F1" s="5"/>
      <c r="G1" s="6"/>
      <c r="H1" s="5"/>
      <c r="I1" s="5"/>
      <c r="J1" s="6"/>
      <c r="K1" s="6"/>
      <c r="L1" s="5"/>
      <c r="M1" s="7"/>
      <c r="N1" s="8"/>
      <c r="O1" s="8"/>
      <c r="P1" s="8"/>
    </row>
    <row r="2" spans="1:16" s="9" customFormat="1" x14ac:dyDescent="0.35">
      <c r="A2" s="32" t="s">
        <v>20</v>
      </c>
      <c r="B2" s="33"/>
      <c r="C2" s="36"/>
      <c r="D2" s="37"/>
      <c r="E2" s="37"/>
      <c r="F2" s="38"/>
      <c r="G2" s="39"/>
      <c r="H2" s="38"/>
      <c r="I2" s="38"/>
      <c r="J2" s="39"/>
      <c r="K2" s="39"/>
      <c r="L2" s="5"/>
      <c r="M2" s="7"/>
      <c r="N2" s="8"/>
      <c r="O2" s="8"/>
      <c r="P2" s="8"/>
    </row>
    <row r="3" spans="1:16" ht="16.5" customHeight="1" x14ac:dyDescent="0.35">
      <c r="A3" s="40"/>
      <c r="B3" s="12"/>
      <c r="C3" s="31" t="s">
        <v>11</v>
      </c>
      <c r="D3" s="46" t="s">
        <v>10</v>
      </c>
      <c r="E3" s="46"/>
      <c r="F3" s="47" t="s">
        <v>12</v>
      </c>
      <c r="G3" s="47"/>
      <c r="H3" s="47" t="s">
        <v>7</v>
      </c>
      <c r="I3" s="47"/>
      <c r="J3" s="47" t="s">
        <v>13</v>
      </c>
      <c r="K3" s="47"/>
    </row>
    <row r="4" spans="1:16" x14ac:dyDescent="0.35">
      <c r="A4" s="34"/>
      <c r="B4" s="35"/>
      <c r="C4" s="16"/>
      <c r="D4" s="15">
        <v>2027</v>
      </c>
      <c r="E4" s="15">
        <v>2028</v>
      </c>
      <c r="F4" s="15">
        <v>2027</v>
      </c>
      <c r="G4" s="15">
        <v>2028</v>
      </c>
      <c r="H4" s="15">
        <v>2027</v>
      </c>
      <c r="I4" s="15">
        <v>2028</v>
      </c>
      <c r="J4" s="15">
        <v>2027</v>
      </c>
      <c r="K4" s="15">
        <v>2028</v>
      </c>
    </row>
    <row r="5" spans="1:16" x14ac:dyDescent="0.35">
      <c r="A5" s="48" t="s">
        <v>0</v>
      </c>
      <c r="B5" s="17" t="s">
        <v>2</v>
      </c>
      <c r="C5" s="25">
        <f>'2a 2026-2027'!C5+('2a 2026-2027'!C5*2%)</f>
        <v>58.2624</v>
      </c>
      <c r="D5" s="22">
        <v>9</v>
      </c>
      <c r="E5" s="22">
        <v>43</v>
      </c>
      <c r="F5" s="25">
        <f t="shared" ref="F5:F12" si="0">C5*D5</f>
        <v>524.36159999999995</v>
      </c>
      <c r="G5" s="25">
        <f>C5*E5</f>
        <v>2505.2831999999999</v>
      </c>
      <c r="H5" s="25">
        <f>F5*0.1</f>
        <v>52.436160000000001</v>
      </c>
      <c r="I5" s="25">
        <f>G5*0.1</f>
        <v>250.52832000000001</v>
      </c>
      <c r="J5" s="25">
        <f>SUM(F5,H5)</f>
        <v>576.79775999999993</v>
      </c>
      <c r="K5" s="25">
        <f>SUM(G5,I5)</f>
        <v>2755.8115199999997</v>
      </c>
    </row>
    <row r="6" spans="1:16" x14ac:dyDescent="0.35">
      <c r="A6" s="48"/>
      <c r="B6" s="17" t="s">
        <v>9</v>
      </c>
      <c r="C6" s="25">
        <f>'2a 2026-2027'!C6+('2a 2026-2027'!C6*2%)</f>
        <v>58.2624</v>
      </c>
      <c r="D6" s="22">
        <v>9</v>
      </c>
      <c r="E6" s="22">
        <v>43</v>
      </c>
      <c r="F6" s="25">
        <f t="shared" si="0"/>
        <v>524.36159999999995</v>
      </c>
      <c r="G6" s="25">
        <f t="shared" ref="G6:G12" si="1">C6*E6</f>
        <v>2505.2831999999999</v>
      </c>
      <c r="H6" s="25">
        <f t="shared" ref="H6:H14" si="2">F6*0.1</f>
        <v>52.436160000000001</v>
      </c>
      <c r="I6" s="25">
        <f t="shared" ref="I6:I12" si="3">G6*0.1</f>
        <v>250.52832000000001</v>
      </c>
      <c r="J6" s="25">
        <f t="shared" ref="J6:K12" si="4">SUM(F6,H6)</f>
        <v>576.79775999999993</v>
      </c>
      <c r="K6" s="25">
        <f t="shared" si="4"/>
        <v>2755.8115199999997</v>
      </c>
    </row>
    <row r="7" spans="1:16" x14ac:dyDescent="0.35">
      <c r="A7" s="48"/>
      <c r="B7" s="17" t="s">
        <v>3</v>
      </c>
      <c r="C7" s="25">
        <f>'2a 2026-2027'!C7+('2a 2026-2027'!C7*2%)</f>
        <v>167.5044</v>
      </c>
      <c r="D7" s="22">
        <v>2</v>
      </c>
      <c r="E7" s="22">
        <v>10</v>
      </c>
      <c r="F7" s="25">
        <f t="shared" si="0"/>
        <v>335.00880000000001</v>
      </c>
      <c r="G7" s="25">
        <f t="shared" si="1"/>
        <v>1675.0440000000001</v>
      </c>
      <c r="H7" s="25">
        <f t="shared" si="2"/>
        <v>33.500880000000002</v>
      </c>
      <c r="I7" s="25">
        <f t="shared" si="3"/>
        <v>167.50440000000003</v>
      </c>
      <c r="J7" s="25">
        <f t="shared" si="4"/>
        <v>368.50968</v>
      </c>
      <c r="K7" s="25">
        <f t="shared" si="4"/>
        <v>1842.5484000000001</v>
      </c>
    </row>
    <row r="8" spans="1:16" x14ac:dyDescent="0.35">
      <c r="A8" s="48" t="s">
        <v>5</v>
      </c>
      <c r="B8" s="17" t="s">
        <v>2</v>
      </c>
      <c r="C8" s="25">
        <f>'2a 2026-2027'!C8+('2a 2026-2027'!C8*2%)</f>
        <v>43.696800000000003</v>
      </c>
      <c r="D8" s="22">
        <v>1</v>
      </c>
      <c r="E8" s="22">
        <v>3</v>
      </c>
      <c r="F8" s="25">
        <f t="shared" si="0"/>
        <v>43.696800000000003</v>
      </c>
      <c r="G8" s="25">
        <f t="shared" si="1"/>
        <v>131.09040000000002</v>
      </c>
      <c r="H8" s="25">
        <f t="shared" si="2"/>
        <v>4.3696800000000007</v>
      </c>
      <c r="I8" s="25">
        <f t="shared" si="3"/>
        <v>13.109040000000002</v>
      </c>
      <c r="J8" s="25">
        <f t="shared" si="4"/>
        <v>48.066480000000006</v>
      </c>
      <c r="K8" s="25">
        <f t="shared" si="4"/>
        <v>144.19944000000001</v>
      </c>
    </row>
    <row r="9" spans="1:16" x14ac:dyDescent="0.35">
      <c r="A9" s="48"/>
      <c r="B9" s="17" t="s">
        <v>9</v>
      </c>
      <c r="C9" s="25">
        <f>'2a 2026-2027'!C9+('2a 2026-2027'!C9*2%)</f>
        <v>43.696800000000003</v>
      </c>
      <c r="D9" s="22">
        <v>1</v>
      </c>
      <c r="E9" s="22">
        <v>3</v>
      </c>
      <c r="F9" s="25">
        <f t="shared" si="0"/>
        <v>43.696800000000003</v>
      </c>
      <c r="G9" s="25">
        <f t="shared" si="1"/>
        <v>131.09040000000002</v>
      </c>
      <c r="H9" s="25">
        <f t="shared" si="2"/>
        <v>4.3696800000000007</v>
      </c>
      <c r="I9" s="25">
        <f t="shared" si="3"/>
        <v>13.109040000000002</v>
      </c>
      <c r="J9" s="25">
        <f t="shared" si="4"/>
        <v>48.066480000000006</v>
      </c>
      <c r="K9" s="25">
        <f t="shared" si="4"/>
        <v>144.19944000000001</v>
      </c>
    </row>
    <row r="10" spans="1:16" x14ac:dyDescent="0.35">
      <c r="A10" s="48"/>
      <c r="B10" s="17" t="s">
        <v>3</v>
      </c>
      <c r="C10" s="25">
        <f>'2a 2026-2027'!C10+('2a 2026-2027'!C10*2%)</f>
        <v>43.696800000000003</v>
      </c>
      <c r="D10" s="22">
        <v>1</v>
      </c>
      <c r="E10" s="22">
        <v>3</v>
      </c>
      <c r="F10" s="25">
        <f t="shared" si="0"/>
        <v>43.696800000000003</v>
      </c>
      <c r="G10" s="25">
        <f t="shared" si="1"/>
        <v>131.09040000000002</v>
      </c>
      <c r="H10" s="25">
        <f t="shared" si="2"/>
        <v>4.3696800000000007</v>
      </c>
      <c r="I10" s="25">
        <f t="shared" si="3"/>
        <v>13.109040000000002</v>
      </c>
      <c r="J10" s="25">
        <f t="shared" si="4"/>
        <v>48.066480000000006</v>
      </c>
      <c r="K10" s="25">
        <f t="shared" si="4"/>
        <v>144.19944000000001</v>
      </c>
    </row>
    <row r="11" spans="1:16" x14ac:dyDescent="0.35">
      <c r="A11" s="49"/>
      <c r="B11" s="19" t="s">
        <v>4</v>
      </c>
      <c r="C11" s="25">
        <f>'2a 2026-2027'!C11+('2a 2026-2027'!C11*2%)</f>
        <v>43.696800000000003</v>
      </c>
      <c r="D11" s="23">
        <v>1</v>
      </c>
      <c r="E11" s="22">
        <v>3</v>
      </c>
      <c r="F11" s="25">
        <f t="shared" si="0"/>
        <v>43.696800000000003</v>
      </c>
      <c r="G11" s="25">
        <f t="shared" si="1"/>
        <v>131.09040000000002</v>
      </c>
      <c r="H11" s="25">
        <f t="shared" si="2"/>
        <v>4.3696800000000007</v>
      </c>
      <c r="I11" s="25">
        <f t="shared" si="3"/>
        <v>13.109040000000002</v>
      </c>
      <c r="J11" s="25">
        <f t="shared" si="4"/>
        <v>48.066480000000006</v>
      </c>
      <c r="K11" s="25">
        <f t="shared" si="4"/>
        <v>144.19944000000001</v>
      </c>
    </row>
    <row r="12" spans="1:16" ht="18" x14ac:dyDescent="0.35">
      <c r="A12" s="20" t="s">
        <v>8</v>
      </c>
      <c r="B12" s="21"/>
      <c r="C12" s="25">
        <f>'2a 2026-2027'!C12+('2a 2026-2027'!C12*2%)</f>
        <v>16.750440000000001</v>
      </c>
      <c r="D12" s="24">
        <v>10</v>
      </c>
      <c r="E12" s="22">
        <v>50</v>
      </c>
      <c r="F12" s="25">
        <f t="shared" si="0"/>
        <v>167.5044</v>
      </c>
      <c r="G12" s="25">
        <f t="shared" si="1"/>
        <v>837.52200000000005</v>
      </c>
      <c r="H12" s="25">
        <f t="shared" si="2"/>
        <v>16.750440000000001</v>
      </c>
      <c r="I12" s="25">
        <f t="shared" si="3"/>
        <v>83.752200000000016</v>
      </c>
      <c r="J12" s="25">
        <f t="shared" si="4"/>
        <v>184.25484</v>
      </c>
      <c r="K12" s="25">
        <f t="shared" si="4"/>
        <v>921.27420000000006</v>
      </c>
    </row>
    <row r="13" spans="1:16" x14ac:dyDescent="0.35">
      <c r="A13" s="17" t="s">
        <v>6</v>
      </c>
      <c r="B13" s="17"/>
      <c r="C13" s="28"/>
      <c r="D13" s="22"/>
      <c r="E13" s="22"/>
      <c r="F13" s="25">
        <v>500</v>
      </c>
      <c r="G13" s="25">
        <v>2500</v>
      </c>
      <c r="H13" s="25">
        <f t="shared" si="2"/>
        <v>50</v>
      </c>
      <c r="I13" s="25">
        <f>G13*0.1</f>
        <v>250</v>
      </c>
      <c r="J13" s="25">
        <f>SUM(F13,H13)</f>
        <v>550</v>
      </c>
      <c r="K13" s="25">
        <f>SUM(G13,I13)</f>
        <v>2750</v>
      </c>
    </row>
    <row r="14" spans="1:16" x14ac:dyDescent="0.35">
      <c r="A14" s="17" t="s">
        <v>1</v>
      </c>
      <c r="B14" s="17"/>
      <c r="C14" s="28"/>
      <c r="D14" s="22"/>
      <c r="E14" s="22"/>
      <c r="F14" s="25">
        <v>900</v>
      </c>
      <c r="G14" s="25">
        <v>4500</v>
      </c>
      <c r="H14" s="25">
        <f t="shared" si="2"/>
        <v>90</v>
      </c>
      <c r="I14" s="25">
        <f>G14*0.1</f>
        <v>450</v>
      </c>
      <c r="J14" s="25">
        <f>SUM(F14,H14)</f>
        <v>990</v>
      </c>
      <c r="K14" s="25">
        <f>SUM(G14,I14)</f>
        <v>4950</v>
      </c>
    </row>
    <row r="15" spans="1:16" x14ac:dyDescent="0.35">
      <c r="A15" s="12"/>
      <c r="B15" s="12"/>
      <c r="C15" s="13"/>
      <c r="D15" s="12"/>
      <c r="E15" s="12"/>
      <c r="F15" s="12"/>
      <c r="G15" s="14"/>
      <c r="H15" s="12"/>
      <c r="I15" s="12"/>
      <c r="J15" s="14"/>
      <c r="K15" s="14"/>
    </row>
    <row r="16" spans="1:16" x14ac:dyDescent="0.35">
      <c r="A16" s="12"/>
      <c r="B16" s="12"/>
      <c r="C16" s="13"/>
      <c r="D16" s="12"/>
      <c r="E16" s="12"/>
      <c r="F16" s="15">
        <v>2027</v>
      </c>
      <c r="G16" s="15">
        <v>2028</v>
      </c>
      <c r="H16" s="44" t="s">
        <v>19</v>
      </c>
      <c r="I16" s="45"/>
    </row>
    <row r="17" spans="1:9" x14ac:dyDescent="0.35">
      <c r="A17" s="12"/>
      <c r="B17" s="12"/>
      <c r="C17" s="13"/>
      <c r="D17" s="12"/>
      <c r="E17" s="17" t="s">
        <v>12</v>
      </c>
      <c r="F17" s="25">
        <f>SUM(F5:F14)</f>
        <v>3126.0235999999995</v>
      </c>
      <c r="G17" s="25">
        <f>SUM(G5:G14)</f>
        <v>15047.493999999999</v>
      </c>
      <c r="H17" s="42">
        <f>SUM(G17,F17)</f>
        <v>18173.517599999999</v>
      </c>
      <c r="I17" s="43"/>
    </row>
    <row r="18" spans="1:9" x14ac:dyDescent="0.35">
      <c r="A18" s="12"/>
      <c r="B18" s="12"/>
      <c r="C18" s="13"/>
      <c r="D18" s="12"/>
      <c r="E18" s="30" t="s">
        <v>7</v>
      </c>
      <c r="F18" s="25">
        <f>SUM(H5:H14)</f>
        <v>312.60235999999998</v>
      </c>
      <c r="G18" s="25">
        <f>SUM(I5:I14)</f>
        <v>1504.7494000000002</v>
      </c>
      <c r="H18" s="42">
        <f>SUM(G18,F18)</f>
        <v>1817.35176</v>
      </c>
      <c r="I18" s="43"/>
    </row>
    <row r="19" spans="1:9" x14ac:dyDescent="0.35">
      <c r="A19" s="12"/>
      <c r="B19" s="12"/>
      <c r="C19" s="13"/>
      <c r="D19" s="12"/>
      <c r="E19" s="17" t="s">
        <v>15</v>
      </c>
      <c r="F19" s="25">
        <f>SUM(J5:J14)</f>
        <v>3438.6259599999998</v>
      </c>
      <c r="G19" s="25">
        <f>SUM(K5:K14)</f>
        <v>16552.243399999999</v>
      </c>
      <c r="H19" s="42">
        <f>SUM(G19,F19)</f>
        <v>19990.869360000001</v>
      </c>
      <c r="I19" s="43"/>
    </row>
  </sheetData>
  <mergeCells count="10">
    <mergeCell ref="J3:K3"/>
    <mergeCell ref="A5:A7"/>
    <mergeCell ref="A8:A11"/>
    <mergeCell ref="H16:I16"/>
    <mergeCell ref="H17:I17"/>
    <mergeCell ref="H18:I18"/>
    <mergeCell ref="H19:I19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K13" sqref="K13"/>
    </sheetView>
  </sheetViews>
  <sheetFormatPr defaultRowHeight="10.5" x14ac:dyDescent="0.35"/>
  <cols>
    <col min="1" max="1" width="26.54296875" style="1" customWidth="1"/>
    <col min="2" max="2" width="6.36328125" style="1" bestFit="1" customWidth="1"/>
    <col min="3" max="3" width="12" style="10" customWidth="1"/>
    <col min="4" max="4" width="6" style="1" customWidth="1"/>
    <col min="5" max="5" width="6.36328125" style="1" customWidth="1"/>
    <col min="6" max="6" width="6.6328125" style="1" customWidth="1"/>
    <col min="7" max="7" width="7.453125" style="11" customWidth="1"/>
    <col min="8" max="8" width="6.81640625" style="1" customWidth="1"/>
    <col min="9" max="9" width="6.453125" style="1" customWidth="1"/>
    <col min="10" max="10" width="7.6328125" style="11" customWidth="1"/>
    <col min="11" max="11" width="7.7265625" style="11" customWidth="1"/>
    <col min="12" max="12" width="9.36328125" style="1" customWidth="1"/>
    <col min="13" max="13" width="6.6328125" style="11" customWidth="1"/>
    <col min="14" max="14" width="9" style="1" customWidth="1"/>
    <col min="15" max="16384" width="8.7265625" style="1"/>
  </cols>
  <sheetData>
    <row r="1" spans="1:16" s="9" customFormat="1" x14ac:dyDescent="0.35">
      <c r="A1" s="2"/>
      <c r="B1" s="2"/>
      <c r="C1" s="3"/>
      <c r="D1" s="4"/>
      <c r="E1" s="4"/>
      <c r="F1" s="5"/>
      <c r="G1" s="6"/>
      <c r="H1" s="5"/>
      <c r="I1" s="5"/>
      <c r="J1" s="6"/>
      <c r="K1" s="6"/>
      <c r="L1" s="5"/>
      <c r="M1" s="7"/>
      <c r="N1" s="8"/>
      <c r="O1" s="8"/>
      <c r="P1" s="8"/>
    </row>
    <row r="2" spans="1:16" s="9" customFormat="1" x14ac:dyDescent="0.35">
      <c r="A2" s="32" t="s">
        <v>21</v>
      </c>
      <c r="B2" s="33"/>
      <c r="C2" s="36"/>
      <c r="D2" s="37"/>
      <c r="E2" s="37"/>
      <c r="F2" s="38"/>
      <c r="G2" s="39"/>
      <c r="H2" s="38"/>
      <c r="I2" s="38"/>
      <c r="J2" s="39"/>
      <c r="K2" s="39"/>
      <c r="L2" s="5"/>
      <c r="M2" s="7"/>
      <c r="N2" s="8"/>
      <c r="O2" s="8"/>
      <c r="P2" s="8"/>
    </row>
    <row r="3" spans="1:16" ht="16.5" customHeight="1" x14ac:dyDescent="0.35">
      <c r="A3" s="40"/>
      <c r="B3" s="12"/>
      <c r="C3" s="31" t="s">
        <v>11</v>
      </c>
      <c r="D3" s="46" t="s">
        <v>10</v>
      </c>
      <c r="E3" s="46"/>
      <c r="F3" s="47" t="s">
        <v>12</v>
      </c>
      <c r="G3" s="47"/>
      <c r="H3" s="47" t="s">
        <v>7</v>
      </c>
      <c r="I3" s="47"/>
      <c r="J3" s="47" t="s">
        <v>13</v>
      </c>
      <c r="K3" s="47"/>
    </row>
    <row r="4" spans="1:16" x14ac:dyDescent="0.35">
      <c r="A4" s="34"/>
      <c r="B4" s="35"/>
      <c r="C4" s="16"/>
      <c r="D4" s="15">
        <v>2028</v>
      </c>
      <c r="E4" s="15">
        <v>2029</v>
      </c>
      <c r="F4" s="15">
        <v>2028</v>
      </c>
      <c r="G4" s="15">
        <v>2029</v>
      </c>
      <c r="H4" s="15">
        <v>2028</v>
      </c>
      <c r="I4" s="15">
        <v>2029</v>
      </c>
      <c r="J4" s="15">
        <v>2028</v>
      </c>
      <c r="K4" s="15">
        <v>2029</v>
      </c>
    </row>
    <row r="5" spans="1:16" x14ac:dyDescent="0.35">
      <c r="A5" s="48" t="s">
        <v>0</v>
      </c>
      <c r="B5" s="17" t="s">
        <v>2</v>
      </c>
      <c r="C5" s="25">
        <f>'3a 2027-2028'!C5+('3a 2027-2028'!C5*2%)</f>
        <v>59.427647999999998</v>
      </c>
      <c r="D5" s="22">
        <v>9</v>
      </c>
      <c r="E5" s="22">
        <v>43</v>
      </c>
      <c r="F5" s="25">
        <f t="shared" ref="F5:F12" si="0">C5*D5</f>
        <v>534.84883200000002</v>
      </c>
      <c r="G5" s="25">
        <f>C5*E5</f>
        <v>2555.388864</v>
      </c>
      <c r="H5" s="25">
        <f>F5*0.1</f>
        <v>53.484883200000006</v>
      </c>
      <c r="I5" s="25">
        <f>G5*0.1</f>
        <v>255.53888640000002</v>
      </c>
      <c r="J5" s="25">
        <f>SUM(F5,H5)</f>
        <v>588.33371520000003</v>
      </c>
      <c r="K5" s="25">
        <f>SUM(G5,I5)</f>
        <v>2810.9277504000001</v>
      </c>
    </row>
    <row r="6" spans="1:16" x14ac:dyDescent="0.35">
      <c r="A6" s="48"/>
      <c r="B6" s="17" t="s">
        <v>9</v>
      </c>
      <c r="C6" s="25">
        <f>'3a 2027-2028'!C6+('3a 2027-2028'!C6*2%)</f>
        <v>59.427647999999998</v>
      </c>
      <c r="D6" s="22">
        <v>9</v>
      </c>
      <c r="E6" s="22">
        <v>43</v>
      </c>
      <c r="F6" s="25">
        <f t="shared" si="0"/>
        <v>534.84883200000002</v>
      </c>
      <c r="G6" s="25">
        <f t="shared" ref="G6:G12" si="1">C6*E6</f>
        <v>2555.388864</v>
      </c>
      <c r="H6" s="25">
        <f t="shared" ref="H6:H14" si="2">F6*0.1</f>
        <v>53.484883200000006</v>
      </c>
      <c r="I6" s="25">
        <f t="shared" ref="I6:I12" si="3">G6*0.1</f>
        <v>255.53888640000002</v>
      </c>
      <c r="J6" s="25">
        <f t="shared" ref="J6:K12" si="4">SUM(F6,H6)</f>
        <v>588.33371520000003</v>
      </c>
      <c r="K6" s="25">
        <f t="shared" si="4"/>
        <v>2810.9277504000001</v>
      </c>
    </row>
    <row r="7" spans="1:16" x14ac:dyDescent="0.35">
      <c r="A7" s="48"/>
      <c r="B7" s="17" t="s">
        <v>3</v>
      </c>
      <c r="C7" s="25">
        <f>'3a 2027-2028'!C7+('3a 2027-2028'!C7*2%)</f>
        <v>170.854488</v>
      </c>
      <c r="D7" s="22">
        <v>2</v>
      </c>
      <c r="E7" s="22">
        <v>10</v>
      </c>
      <c r="F7" s="25">
        <f t="shared" si="0"/>
        <v>341.70897600000001</v>
      </c>
      <c r="G7" s="25">
        <f t="shared" si="1"/>
        <v>1708.5448799999999</v>
      </c>
      <c r="H7" s="25">
        <f t="shared" si="2"/>
        <v>34.170897600000004</v>
      </c>
      <c r="I7" s="25">
        <f t="shared" si="3"/>
        <v>170.854488</v>
      </c>
      <c r="J7" s="25">
        <f t="shared" si="4"/>
        <v>375.8798736</v>
      </c>
      <c r="K7" s="25">
        <f t="shared" si="4"/>
        <v>1879.3993679999999</v>
      </c>
    </row>
    <row r="8" spans="1:16" x14ac:dyDescent="0.35">
      <c r="A8" s="48" t="s">
        <v>5</v>
      </c>
      <c r="B8" s="17" t="s">
        <v>2</v>
      </c>
      <c r="C8" s="25">
        <f>'3a 2027-2028'!C8+('3a 2027-2028'!C8*2%)</f>
        <v>44.570736000000004</v>
      </c>
      <c r="D8" s="22">
        <v>1</v>
      </c>
      <c r="E8" s="22">
        <v>3</v>
      </c>
      <c r="F8" s="25">
        <f t="shared" si="0"/>
        <v>44.570736000000004</v>
      </c>
      <c r="G8" s="25">
        <f t="shared" si="1"/>
        <v>133.712208</v>
      </c>
      <c r="H8" s="25">
        <f t="shared" si="2"/>
        <v>4.4570736000000002</v>
      </c>
      <c r="I8" s="25">
        <f t="shared" si="3"/>
        <v>13.371220800000001</v>
      </c>
      <c r="J8" s="25">
        <f t="shared" si="4"/>
        <v>49.027809600000005</v>
      </c>
      <c r="K8" s="25">
        <f t="shared" si="4"/>
        <v>147.08342880000001</v>
      </c>
    </row>
    <row r="9" spans="1:16" x14ac:dyDescent="0.35">
      <c r="A9" s="48"/>
      <c r="B9" s="17" t="s">
        <v>9</v>
      </c>
      <c r="C9" s="25">
        <f>'3a 2027-2028'!C9+('3a 2027-2028'!C9*2%)</f>
        <v>44.570736000000004</v>
      </c>
      <c r="D9" s="22">
        <v>1</v>
      </c>
      <c r="E9" s="22">
        <v>3</v>
      </c>
      <c r="F9" s="25">
        <f t="shared" si="0"/>
        <v>44.570736000000004</v>
      </c>
      <c r="G9" s="25">
        <f t="shared" si="1"/>
        <v>133.712208</v>
      </c>
      <c r="H9" s="25">
        <f t="shared" si="2"/>
        <v>4.4570736000000002</v>
      </c>
      <c r="I9" s="25">
        <f t="shared" si="3"/>
        <v>13.371220800000001</v>
      </c>
      <c r="J9" s="25">
        <f t="shared" si="4"/>
        <v>49.027809600000005</v>
      </c>
      <c r="K9" s="25">
        <f t="shared" si="4"/>
        <v>147.08342880000001</v>
      </c>
    </row>
    <row r="10" spans="1:16" x14ac:dyDescent="0.35">
      <c r="A10" s="48"/>
      <c r="B10" s="17" t="s">
        <v>3</v>
      </c>
      <c r="C10" s="25">
        <f>'3a 2027-2028'!C10+('3a 2027-2028'!C10*2%)</f>
        <v>44.570736000000004</v>
      </c>
      <c r="D10" s="22">
        <v>1</v>
      </c>
      <c r="E10" s="22">
        <v>3</v>
      </c>
      <c r="F10" s="25">
        <f t="shared" si="0"/>
        <v>44.570736000000004</v>
      </c>
      <c r="G10" s="25">
        <f t="shared" si="1"/>
        <v>133.712208</v>
      </c>
      <c r="H10" s="25">
        <f t="shared" si="2"/>
        <v>4.4570736000000002</v>
      </c>
      <c r="I10" s="25">
        <f t="shared" si="3"/>
        <v>13.371220800000001</v>
      </c>
      <c r="J10" s="25">
        <f t="shared" si="4"/>
        <v>49.027809600000005</v>
      </c>
      <c r="K10" s="25">
        <f t="shared" si="4"/>
        <v>147.08342880000001</v>
      </c>
    </row>
    <row r="11" spans="1:16" x14ac:dyDescent="0.35">
      <c r="A11" s="49"/>
      <c r="B11" s="19" t="s">
        <v>4</v>
      </c>
      <c r="C11" s="25">
        <f>'3a 2027-2028'!C11+('3a 2027-2028'!C11*2%)</f>
        <v>44.570736000000004</v>
      </c>
      <c r="D11" s="23">
        <v>1</v>
      </c>
      <c r="E11" s="22">
        <v>3</v>
      </c>
      <c r="F11" s="25">
        <f t="shared" si="0"/>
        <v>44.570736000000004</v>
      </c>
      <c r="G11" s="25">
        <f t="shared" si="1"/>
        <v>133.712208</v>
      </c>
      <c r="H11" s="25">
        <f t="shared" si="2"/>
        <v>4.4570736000000002</v>
      </c>
      <c r="I11" s="25">
        <f t="shared" si="3"/>
        <v>13.371220800000001</v>
      </c>
      <c r="J11" s="25">
        <f t="shared" si="4"/>
        <v>49.027809600000005</v>
      </c>
      <c r="K11" s="25">
        <f t="shared" si="4"/>
        <v>147.08342880000001</v>
      </c>
    </row>
    <row r="12" spans="1:16" ht="18" x14ac:dyDescent="0.35">
      <c r="A12" s="20" t="s">
        <v>8</v>
      </c>
      <c r="B12" s="21"/>
      <c r="C12" s="25">
        <f>'3a 2027-2028'!C12+('3a 2027-2028'!C12*2%)</f>
        <v>17.085448800000002</v>
      </c>
      <c r="D12" s="24">
        <v>10</v>
      </c>
      <c r="E12" s="22">
        <v>50</v>
      </c>
      <c r="F12" s="25">
        <f t="shared" si="0"/>
        <v>170.854488</v>
      </c>
      <c r="G12" s="25">
        <f t="shared" si="1"/>
        <v>854.27244000000007</v>
      </c>
      <c r="H12" s="25">
        <f t="shared" si="2"/>
        <v>17.085448800000002</v>
      </c>
      <c r="I12" s="25">
        <f t="shared" si="3"/>
        <v>85.427244000000016</v>
      </c>
      <c r="J12" s="25">
        <f t="shared" si="4"/>
        <v>187.9399368</v>
      </c>
      <c r="K12" s="25">
        <f t="shared" si="4"/>
        <v>939.69968400000005</v>
      </c>
    </row>
    <row r="13" spans="1:16" x14ac:dyDescent="0.35">
      <c r="A13" s="17" t="s">
        <v>6</v>
      </c>
      <c r="B13" s="17"/>
      <c r="C13" s="28"/>
      <c r="D13" s="22"/>
      <c r="E13" s="22"/>
      <c r="F13" s="25">
        <v>500</v>
      </c>
      <c r="G13" s="25">
        <v>2500</v>
      </c>
      <c r="H13" s="25">
        <f t="shared" si="2"/>
        <v>50</v>
      </c>
      <c r="I13" s="25">
        <f>G13*0.1</f>
        <v>250</v>
      </c>
      <c r="J13" s="25">
        <f>SUM(F13,H13)</f>
        <v>550</v>
      </c>
      <c r="K13" s="25">
        <f>SUM(G13,I13)</f>
        <v>2750</v>
      </c>
    </row>
    <row r="14" spans="1:16" x14ac:dyDescent="0.35">
      <c r="A14" s="17" t="s">
        <v>1</v>
      </c>
      <c r="B14" s="17"/>
      <c r="C14" s="28"/>
      <c r="D14" s="22"/>
      <c r="E14" s="22"/>
      <c r="F14" s="25">
        <v>900</v>
      </c>
      <c r="G14" s="25">
        <v>4500</v>
      </c>
      <c r="H14" s="25">
        <f t="shared" si="2"/>
        <v>90</v>
      </c>
      <c r="I14" s="25">
        <f>G14*0.1</f>
        <v>450</v>
      </c>
      <c r="J14" s="25">
        <f>SUM(F14,H14)</f>
        <v>990</v>
      </c>
      <c r="K14" s="25">
        <f>SUM(G14,I14)</f>
        <v>4950</v>
      </c>
    </row>
    <row r="15" spans="1:16" x14ac:dyDescent="0.35">
      <c r="A15" s="12"/>
      <c r="B15" s="12"/>
      <c r="C15" s="13"/>
      <c r="D15" s="12"/>
      <c r="E15" s="12"/>
      <c r="F15" s="12"/>
      <c r="G15" s="14"/>
      <c r="H15" s="12"/>
      <c r="I15" s="12"/>
      <c r="J15" s="14"/>
      <c r="K15" s="14"/>
    </row>
    <row r="16" spans="1:16" x14ac:dyDescent="0.35">
      <c r="A16" s="12"/>
      <c r="B16" s="12"/>
      <c r="C16" s="13"/>
      <c r="D16" s="12"/>
      <c r="E16" s="12"/>
      <c r="F16" s="15">
        <v>2028</v>
      </c>
      <c r="G16" s="15">
        <v>2029</v>
      </c>
      <c r="H16" s="44" t="s">
        <v>22</v>
      </c>
      <c r="I16" s="45"/>
    </row>
    <row r="17" spans="1:9" x14ac:dyDescent="0.35">
      <c r="A17" s="12"/>
      <c r="B17" s="12"/>
      <c r="C17" s="13"/>
      <c r="D17" s="12"/>
      <c r="E17" s="17" t="s">
        <v>12</v>
      </c>
      <c r="F17" s="25">
        <f>SUM(F5:F14)</f>
        <v>3160.5440719999997</v>
      </c>
      <c r="G17" s="25">
        <f>SUM(G5:G14)</f>
        <v>15208.443880000001</v>
      </c>
      <c r="H17" s="42">
        <f>SUM(G17,F17)</f>
        <v>18368.987951999999</v>
      </c>
      <c r="I17" s="43"/>
    </row>
    <row r="18" spans="1:9" x14ac:dyDescent="0.35">
      <c r="A18" s="12"/>
      <c r="B18" s="12"/>
      <c r="C18" s="13"/>
      <c r="D18" s="12"/>
      <c r="E18" s="30" t="s">
        <v>7</v>
      </c>
      <c r="F18" s="25">
        <f>SUM(H5:H14)</f>
        <v>316.05440720000001</v>
      </c>
      <c r="G18" s="25">
        <f>SUM(I5:I14)</f>
        <v>1520.8443879999998</v>
      </c>
      <c r="H18" s="42">
        <f>SUM(G18,F18)</f>
        <v>1836.8987951999998</v>
      </c>
      <c r="I18" s="43"/>
    </row>
    <row r="19" spans="1:9" x14ac:dyDescent="0.35">
      <c r="A19" s="12"/>
      <c r="B19" s="12"/>
      <c r="C19" s="13"/>
      <c r="D19" s="12"/>
      <c r="E19" s="17" t="s">
        <v>15</v>
      </c>
      <c r="F19" s="25">
        <f>SUM(J5:J14)</f>
        <v>3476.5984791999999</v>
      </c>
      <c r="G19" s="25">
        <f>SUM(K5:K14)</f>
        <v>16729.288267999997</v>
      </c>
      <c r="H19" s="42">
        <f>SUM(G19,F19)</f>
        <v>20205.886747199998</v>
      </c>
      <c r="I19" s="43"/>
    </row>
  </sheetData>
  <mergeCells count="10">
    <mergeCell ref="J3:K3"/>
    <mergeCell ref="A5:A7"/>
    <mergeCell ref="A8:A11"/>
    <mergeCell ref="H16:I16"/>
    <mergeCell ref="H17:I17"/>
    <mergeCell ref="H18:I18"/>
    <mergeCell ref="H19:I19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K11" sqref="K11"/>
    </sheetView>
  </sheetViews>
  <sheetFormatPr defaultRowHeight="10.5" x14ac:dyDescent="0.35"/>
  <cols>
    <col min="1" max="1" width="26.54296875" style="1" customWidth="1"/>
    <col min="2" max="2" width="6.36328125" style="1" bestFit="1" customWidth="1"/>
    <col min="3" max="3" width="12" style="10" customWidth="1"/>
    <col min="4" max="4" width="6" style="1" customWidth="1"/>
    <col min="5" max="5" width="6.36328125" style="1" customWidth="1"/>
    <col min="6" max="6" width="6.6328125" style="1" customWidth="1"/>
    <col min="7" max="7" width="7.453125" style="11" customWidth="1"/>
    <col min="8" max="8" width="6.81640625" style="1" customWidth="1"/>
    <col min="9" max="9" width="6.453125" style="1" customWidth="1"/>
    <col min="10" max="10" width="7.6328125" style="11" customWidth="1"/>
    <col min="11" max="11" width="7.7265625" style="11" customWidth="1"/>
    <col min="12" max="12" width="9.36328125" style="1" customWidth="1"/>
    <col min="13" max="13" width="6.6328125" style="11" customWidth="1"/>
    <col min="14" max="14" width="9" style="1" customWidth="1"/>
    <col min="15" max="16384" width="8.7265625" style="1"/>
  </cols>
  <sheetData>
    <row r="1" spans="1:16" s="9" customFormat="1" x14ac:dyDescent="0.35">
      <c r="A1" s="2"/>
      <c r="B1" s="2"/>
      <c r="C1" s="3"/>
      <c r="D1" s="4"/>
      <c r="E1" s="4"/>
      <c r="F1" s="5"/>
      <c r="G1" s="6"/>
      <c r="H1" s="5"/>
      <c r="I1" s="5"/>
      <c r="J1" s="6"/>
      <c r="K1" s="6"/>
      <c r="L1" s="5"/>
      <c r="M1" s="7"/>
      <c r="N1" s="8"/>
      <c r="O1" s="8"/>
      <c r="P1" s="8"/>
    </row>
    <row r="2" spans="1:16" s="9" customFormat="1" x14ac:dyDescent="0.35">
      <c r="A2" s="32" t="s">
        <v>23</v>
      </c>
      <c r="B2" s="33"/>
      <c r="C2" s="36"/>
      <c r="D2" s="37"/>
      <c r="E2" s="37"/>
      <c r="F2" s="38"/>
      <c r="G2" s="39"/>
      <c r="H2" s="38"/>
      <c r="I2" s="38"/>
      <c r="J2" s="39"/>
      <c r="K2" s="39"/>
      <c r="L2" s="5"/>
      <c r="M2" s="7"/>
      <c r="N2" s="8"/>
      <c r="O2" s="8"/>
      <c r="P2" s="8"/>
    </row>
    <row r="3" spans="1:16" ht="16.5" customHeight="1" x14ac:dyDescent="0.35">
      <c r="A3" s="40"/>
      <c r="B3" s="12"/>
      <c r="C3" s="31" t="s">
        <v>11</v>
      </c>
      <c r="D3" s="46" t="s">
        <v>10</v>
      </c>
      <c r="E3" s="46"/>
      <c r="F3" s="47" t="s">
        <v>12</v>
      </c>
      <c r="G3" s="47"/>
      <c r="H3" s="47" t="s">
        <v>7</v>
      </c>
      <c r="I3" s="47"/>
      <c r="J3" s="47" t="s">
        <v>13</v>
      </c>
      <c r="K3" s="47"/>
    </row>
    <row r="4" spans="1:16" x14ac:dyDescent="0.35">
      <c r="A4" s="34"/>
      <c r="B4" s="35"/>
      <c r="C4" s="16"/>
      <c r="D4" s="15">
        <v>2029</v>
      </c>
      <c r="E4" s="15">
        <v>2030</v>
      </c>
      <c r="F4" s="15">
        <v>2029</v>
      </c>
      <c r="G4" s="15">
        <v>2030</v>
      </c>
      <c r="H4" s="15">
        <v>2029</v>
      </c>
      <c r="I4" s="15">
        <v>2030</v>
      </c>
      <c r="J4" s="15">
        <v>2029</v>
      </c>
      <c r="K4" s="15">
        <v>2030</v>
      </c>
    </row>
    <row r="5" spans="1:16" x14ac:dyDescent="0.35">
      <c r="A5" s="48" t="s">
        <v>0</v>
      </c>
      <c r="B5" s="17" t="s">
        <v>2</v>
      </c>
      <c r="C5" s="25">
        <f>'1p 2028-2029'!C5+('1p 2028-2029'!C5*2%)</f>
        <v>60.61620096</v>
      </c>
      <c r="D5" s="22">
        <v>9</v>
      </c>
      <c r="E5" s="22">
        <v>43</v>
      </c>
      <c r="F5" s="25">
        <f t="shared" ref="F5:F12" si="0">C5*D5</f>
        <v>545.54580864000002</v>
      </c>
      <c r="G5" s="25">
        <f>C5*E5</f>
        <v>2606.4966412799999</v>
      </c>
      <c r="H5" s="25">
        <f>F5*0.1</f>
        <v>54.554580864000002</v>
      </c>
      <c r="I5" s="25">
        <f>G5*0.1</f>
        <v>260.64966412799998</v>
      </c>
      <c r="J5" s="25">
        <f>SUM(F5,H5)</f>
        <v>600.10038950400008</v>
      </c>
      <c r="K5" s="25">
        <f>SUM(G5,I5)</f>
        <v>2867.146305408</v>
      </c>
    </row>
    <row r="6" spans="1:16" x14ac:dyDescent="0.35">
      <c r="A6" s="48"/>
      <c r="B6" s="17" t="s">
        <v>9</v>
      </c>
      <c r="C6" s="25">
        <f>'1p 2028-2029'!C6+('1p 2028-2029'!C6*2%)</f>
        <v>60.61620096</v>
      </c>
      <c r="D6" s="22">
        <v>9</v>
      </c>
      <c r="E6" s="22">
        <v>43</v>
      </c>
      <c r="F6" s="25">
        <f t="shared" si="0"/>
        <v>545.54580864000002</v>
      </c>
      <c r="G6" s="25">
        <f t="shared" ref="G6:G12" si="1">C6*E6</f>
        <v>2606.4966412799999</v>
      </c>
      <c r="H6" s="25">
        <f t="shared" ref="H6:H14" si="2">F6*0.1</f>
        <v>54.554580864000002</v>
      </c>
      <c r="I6" s="25">
        <f t="shared" ref="I6:I12" si="3">G6*0.1</f>
        <v>260.64966412799998</v>
      </c>
      <c r="J6" s="25">
        <f t="shared" ref="J6:K12" si="4">SUM(F6,H6)</f>
        <v>600.10038950400008</v>
      </c>
      <c r="K6" s="25">
        <f t="shared" si="4"/>
        <v>2867.146305408</v>
      </c>
    </row>
    <row r="7" spans="1:16" x14ac:dyDescent="0.35">
      <c r="A7" s="48"/>
      <c r="B7" s="17" t="s">
        <v>3</v>
      </c>
      <c r="C7" s="25">
        <f>'1p 2028-2029'!C7+('1p 2028-2029'!C7*2%)</f>
        <v>174.27157776000001</v>
      </c>
      <c r="D7" s="22">
        <v>2</v>
      </c>
      <c r="E7" s="22">
        <v>10</v>
      </c>
      <c r="F7" s="25">
        <f t="shared" si="0"/>
        <v>348.54315552000003</v>
      </c>
      <c r="G7" s="25">
        <f t="shared" si="1"/>
        <v>1742.7157776000001</v>
      </c>
      <c r="H7" s="25">
        <f t="shared" si="2"/>
        <v>34.854315552000003</v>
      </c>
      <c r="I7" s="25">
        <f t="shared" si="3"/>
        <v>174.27157776000001</v>
      </c>
      <c r="J7" s="25">
        <f t="shared" si="4"/>
        <v>383.39747107200003</v>
      </c>
      <c r="K7" s="25">
        <f t="shared" si="4"/>
        <v>1916.98735536</v>
      </c>
    </row>
    <row r="8" spans="1:16" x14ac:dyDescent="0.35">
      <c r="A8" s="48" t="s">
        <v>5</v>
      </c>
      <c r="B8" s="17" t="s">
        <v>2</v>
      </c>
      <c r="C8" s="25">
        <f>'1p 2028-2029'!C8+('1p 2028-2029'!C8*2%)</f>
        <v>45.462150720000004</v>
      </c>
      <c r="D8" s="22">
        <v>1</v>
      </c>
      <c r="E8" s="22">
        <v>3</v>
      </c>
      <c r="F8" s="25">
        <f t="shared" si="0"/>
        <v>45.462150720000004</v>
      </c>
      <c r="G8" s="25">
        <f t="shared" si="1"/>
        <v>136.38645216</v>
      </c>
      <c r="H8" s="25">
        <f t="shared" si="2"/>
        <v>4.5462150720000007</v>
      </c>
      <c r="I8" s="25">
        <f t="shared" si="3"/>
        <v>13.638645216</v>
      </c>
      <c r="J8" s="25">
        <f t="shared" si="4"/>
        <v>50.008365792000006</v>
      </c>
      <c r="K8" s="25">
        <f t="shared" si="4"/>
        <v>150.02509737600002</v>
      </c>
    </row>
    <row r="9" spans="1:16" x14ac:dyDescent="0.35">
      <c r="A9" s="48"/>
      <c r="B9" s="17" t="s">
        <v>9</v>
      </c>
      <c r="C9" s="25">
        <f>'1p 2028-2029'!C9+('1p 2028-2029'!C9*2%)</f>
        <v>45.462150720000004</v>
      </c>
      <c r="D9" s="22">
        <v>1</v>
      </c>
      <c r="E9" s="22">
        <v>3</v>
      </c>
      <c r="F9" s="25">
        <f t="shared" si="0"/>
        <v>45.462150720000004</v>
      </c>
      <c r="G9" s="25">
        <f t="shared" si="1"/>
        <v>136.38645216</v>
      </c>
      <c r="H9" s="25">
        <f t="shared" si="2"/>
        <v>4.5462150720000007</v>
      </c>
      <c r="I9" s="25">
        <f t="shared" si="3"/>
        <v>13.638645216</v>
      </c>
      <c r="J9" s="25">
        <f t="shared" si="4"/>
        <v>50.008365792000006</v>
      </c>
      <c r="K9" s="25">
        <f t="shared" si="4"/>
        <v>150.02509737600002</v>
      </c>
    </row>
    <row r="10" spans="1:16" x14ac:dyDescent="0.35">
      <c r="A10" s="48"/>
      <c r="B10" s="17" t="s">
        <v>3</v>
      </c>
      <c r="C10" s="25">
        <f>'1p 2028-2029'!C10+('1p 2028-2029'!C10*2%)</f>
        <v>45.462150720000004</v>
      </c>
      <c r="D10" s="22">
        <v>1</v>
      </c>
      <c r="E10" s="22">
        <v>3</v>
      </c>
      <c r="F10" s="25">
        <f t="shared" si="0"/>
        <v>45.462150720000004</v>
      </c>
      <c r="G10" s="25">
        <f t="shared" si="1"/>
        <v>136.38645216</v>
      </c>
      <c r="H10" s="25">
        <f t="shared" si="2"/>
        <v>4.5462150720000007</v>
      </c>
      <c r="I10" s="25">
        <f t="shared" si="3"/>
        <v>13.638645216</v>
      </c>
      <c r="J10" s="25">
        <f t="shared" si="4"/>
        <v>50.008365792000006</v>
      </c>
      <c r="K10" s="25">
        <f t="shared" si="4"/>
        <v>150.02509737600002</v>
      </c>
    </row>
    <row r="11" spans="1:16" x14ac:dyDescent="0.35">
      <c r="A11" s="49"/>
      <c r="B11" s="19" t="s">
        <v>4</v>
      </c>
      <c r="C11" s="25">
        <f>'1p 2028-2029'!C11+('1p 2028-2029'!C11*2%)</f>
        <v>45.462150720000004</v>
      </c>
      <c r="D11" s="23">
        <v>1</v>
      </c>
      <c r="E11" s="22">
        <v>3</v>
      </c>
      <c r="F11" s="25">
        <f t="shared" si="0"/>
        <v>45.462150720000004</v>
      </c>
      <c r="G11" s="25">
        <f t="shared" si="1"/>
        <v>136.38645216</v>
      </c>
      <c r="H11" s="25">
        <f t="shared" si="2"/>
        <v>4.5462150720000007</v>
      </c>
      <c r="I11" s="25">
        <f t="shared" si="3"/>
        <v>13.638645216</v>
      </c>
      <c r="J11" s="25">
        <f t="shared" si="4"/>
        <v>50.008365792000006</v>
      </c>
      <c r="K11" s="25">
        <f t="shared" si="4"/>
        <v>150.02509737600002</v>
      </c>
    </row>
    <row r="12" spans="1:16" ht="18" x14ac:dyDescent="0.35">
      <c r="A12" s="20" t="s">
        <v>8</v>
      </c>
      <c r="B12" s="21"/>
      <c r="C12" s="25">
        <f>'1p 2028-2029'!C12+('1p 2028-2029'!C12*2%)</f>
        <v>17.427157776000001</v>
      </c>
      <c r="D12" s="24">
        <v>10</v>
      </c>
      <c r="E12" s="22">
        <v>50</v>
      </c>
      <c r="F12" s="25">
        <f t="shared" si="0"/>
        <v>174.27157776000001</v>
      </c>
      <c r="G12" s="25">
        <f t="shared" si="1"/>
        <v>871.35788880000007</v>
      </c>
      <c r="H12" s="25">
        <f t="shared" si="2"/>
        <v>17.427157776000001</v>
      </c>
      <c r="I12" s="25">
        <f t="shared" si="3"/>
        <v>87.135788880000007</v>
      </c>
      <c r="J12" s="25">
        <f t="shared" si="4"/>
        <v>191.69873553600002</v>
      </c>
      <c r="K12" s="25">
        <f t="shared" si="4"/>
        <v>958.49367768000002</v>
      </c>
    </row>
    <row r="13" spans="1:16" x14ac:dyDescent="0.35">
      <c r="A13" s="17" t="s">
        <v>6</v>
      </c>
      <c r="B13" s="17"/>
      <c r="C13" s="28"/>
      <c r="D13" s="22"/>
      <c r="E13" s="22"/>
      <c r="F13" s="25">
        <v>500</v>
      </c>
      <c r="G13" s="25">
        <v>2500</v>
      </c>
      <c r="H13" s="25">
        <f t="shared" si="2"/>
        <v>50</v>
      </c>
      <c r="I13" s="25">
        <f>G13*0.1</f>
        <v>250</v>
      </c>
      <c r="J13" s="25">
        <f>SUM(F13,H13)</f>
        <v>550</v>
      </c>
      <c r="K13" s="25">
        <f>SUM(G13,I13)</f>
        <v>2750</v>
      </c>
    </row>
    <row r="14" spans="1:16" x14ac:dyDescent="0.35">
      <c r="A14" s="17" t="s">
        <v>1</v>
      </c>
      <c r="B14" s="17"/>
      <c r="C14" s="28"/>
      <c r="D14" s="22"/>
      <c r="E14" s="22"/>
      <c r="F14" s="25">
        <v>900</v>
      </c>
      <c r="G14" s="25">
        <v>4500</v>
      </c>
      <c r="H14" s="25">
        <f t="shared" si="2"/>
        <v>90</v>
      </c>
      <c r="I14" s="25">
        <f>G14*0.1</f>
        <v>450</v>
      </c>
      <c r="J14" s="25">
        <f>SUM(F14,H14)</f>
        <v>990</v>
      </c>
      <c r="K14" s="25">
        <f>SUM(G14,I14)</f>
        <v>4950</v>
      </c>
    </row>
    <row r="15" spans="1:16" x14ac:dyDescent="0.35">
      <c r="A15" s="12"/>
      <c r="B15" s="12"/>
      <c r="C15" s="13"/>
      <c r="D15" s="12"/>
      <c r="E15" s="12"/>
      <c r="F15" s="12"/>
      <c r="G15" s="14"/>
      <c r="H15" s="12"/>
      <c r="I15" s="12"/>
      <c r="J15" s="14"/>
      <c r="K15" s="14"/>
    </row>
    <row r="16" spans="1:16" x14ac:dyDescent="0.35">
      <c r="A16" s="12"/>
      <c r="B16" s="12"/>
      <c r="C16" s="13"/>
      <c r="D16" s="12"/>
      <c r="E16" s="12"/>
      <c r="F16" s="15">
        <v>2029</v>
      </c>
      <c r="G16" s="15">
        <v>2030</v>
      </c>
      <c r="H16" s="44" t="s">
        <v>24</v>
      </c>
      <c r="I16" s="45"/>
    </row>
    <row r="17" spans="1:9" x14ac:dyDescent="0.35">
      <c r="A17" s="12"/>
      <c r="B17" s="12"/>
      <c r="C17" s="13"/>
      <c r="D17" s="12"/>
      <c r="E17" s="17" t="s">
        <v>12</v>
      </c>
      <c r="F17" s="25">
        <f>SUM(F5:F14)</f>
        <v>3195.75495344</v>
      </c>
      <c r="G17" s="25">
        <f>SUM(G5:G14)</f>
        <v>15372.6127576</v>
      </c>
      <c r="H17" s="42">
        <f>SUM(G17,F17)</f>
        <v>18568.367711039999</v>
      </c>
      <c r="I17" s="43"/>
    </row>
    <row r="18" spans="1:9" x14ac:dyDescent="0.35">
      <c r="A18" s="12"/>
      <c r="B18" s="12"/>
      <c r="C18" s="13"/>
      <c r="D18" s="12"/>
      <c r="E18" s="30" t="s">
        <v>7</v>
      </c>
      <c r="F18" s="25">
        <f>SUM(H5:H14)</f>
        <v>319.57549534399999</v>
      </c>
      <c r="G18" s="25">
        <f>SUM(I5:I14)</f>
        <v>1537.26127576</v>
      </c>
      <c r="H18" s="42">
        <f>SUM(G18,F18)</f>
        <v>1856.836771104</v>
      </c>
      <c r="I18" s="43"/>
    </row>
    <row r="19" spans="1:9" x14ac:dyDescent="0.35">
      <c r="A19" s="12"/>
      <c r="B19" s="12"/>
      <c r="C19" s="13"/>
      <c r="D19" s="12"/>
      <c r="E19" s="17" t="s">
        <v>15</v>
      </c>
      <c r="F19" s="25">
        <f>SUM(J5:J14)</f>
        <v>3515.3304487839996</v>
      </c>
      <c r="G19" s="25">
        <f>SUM(K5:K14)</f>
        <v>16909.87403336</v>
      </c>
      <c r="H19" s="42">
        <f>SUM(G19,F19)</f>
        <v>20425.204482143999</v>
      </c>
      <c r="I19" s="43"/>
    </row>
  </sheetData>
  <mergeCells count="10">
    <mergeCell ref="J3:K3"/>
    <mergeCell ref="A5:A7"/>
    <mergeCell ref="A8:A11"/>
    <mergeCell ref="H16:I16"/>
    <mergeCell ref="H17:I17"/>
    <mergeCell ref="H18:I18"/>
    <mergeCell ref="H19:I19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1a 2025-2026</vt:lpstr>
      <vt:lpstr>2a 2026-2027</vt:lpstr>
      <vt:lpstr>3a 2027-2028</vt:lpstr>
      <vt:lpstr>1p 2028-2029</vt:lpstr>
      <vt:lpstr>2p 2029-2030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Patino, Alberto</dc:creator>
  <cp:lastModifiedBy>Diaz Pintor, Anna</cp:lastModifiedBy>
  <dcterms:created xsi:type="dcterms:W3CDTF">2019-09-27T07:32:31Z</dcterms:created>
  <dcterms:modified xsi:type="dcterms:W3CDTF">2025-05-07T10:56:45Z</dcterms:modified>
</cp:coreProperties>
</file>