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cifshr\cifs\EDP-SSJBC\Serveis Suport\Unitat Contractació\0.- EXPEDIENTS CONTRACTACIÓ 2022\0585_25_CONTRACTACIÓ DEL SERVEI DE MEDIACIÓ (CORREDOR ASSEGURANCES I SOCIETATS DE CORREDORIES)\"/>
    </mc:Choice>
  </mc:AlternateContent>
  <bookViews>
    <workbookView xWindow="0" yWindow="0" windowWidth="28800" windowHeight="12435"/>
  </bookViews>
  <sheets>
    <sheet name="Hoja1" sheetId="1" r:id="rId1"/>
  </sheets>
  <definedNames>
    <definedName name="_xlnm.Print_Area" localSheetId="0">Hoja1!$A$1:$T$11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7" i="1" l="1"/>
  <c r="P7" i="1" s="1"/>
  <c r="N4" i="1"/>
  <c r="P4" i="1" s="1"/>
  <c r="N8" i="1"/>
  <c r="P8" i="1" s="1"/>
  <c r="M4" i="1"/>
  <c r="M7" i="1"/>
  <c r="M8" i="1"/>
  <c r="J4" i="1"/>
  <c r="J7" i="1"/>
  <c r="J8" i="1"/>
  <c r="G5" i="1"/>
  <c r="E9" i="1"/>
  <c r="H9" i="1" s="1"/>
  <c r="H5" i="1"/>
  <c r="K5" i="1" s="1"/>
  <c r="N5" i="1" s="1"/>
  <c r="P5" i="1" s="1"/>
  <c r="E5" i="1"/>
  <c r="E6" i="1"/>
  <c r="G6" i="1" s="1"/>
  <c r="D9" i="1"/>
  <c r="K9" i="1" l="1"/>
  <c r="J9" i="1"/>
  <c r="M5" i="1"/>
  <c r="Q5" i="1"/>
  <c r="S5" i="1" s="1"/>
  <c r="G9" i="1"/>
  <c r="Q8" i="1"/>
  <c r="S8" i="1" s="1"/>
  <c r="J5" i="1"/>
  <c r="Q7" i="1"/>
  <c r="S7" i="1" s="1"/>
  <c r="H6" i="1"/>
  <c r="Q4" i="1"/>
  <c r="S4" i="1" s="1"/>
  <c r="G4" i="1"/>
  <c r="G7" i="1"/>
  <c r="G8" i="1"/>
  <c r="D5" i="1"/>
  <c r="D4" i="1"/>
  <c r="D7" i="1"/>
  <c r="D8" i="1"/>
  <c r="D6" i="1"/>
  <c r="D10" i="1" l="1"/>
  <c r="J6" i="1"/>
  <c r="K6" i="1"/>
  <c r="N9" i="1"/>
  <c r="M9" i="1"/>
  <c r="T10" i="1"/>
  <c r="Q9" i="1" l="1"/>
  <c r="S9" i="1" s="1"/>
  <c r="P9" i="1"/>
  <c r="N6" i="1"/>
  <c r="M6" i="1"/>
  <c r="Q6" i="1" l="1"/>
  <c r="S6" i="1" s="1"/>
  <c r="P6" i="1"/>
</calcChain>
</file>

<file path=xl/sharedStrings.xml><?xml version="1.0" encoding="utf-8"?>
<sst xmlns="http://schemas.openxmlformats.org/spreadsheetml/2006/main" count="28" uniqueCount="12">
  <si>
    <t>Prima</t>
  </si>
  <si>
    <t>%</t>
  </si>
  <si>
    <t>Import</t>
  </si>
  <si>
    <t>Tipus pòlissa</t>
  </si>
  <si>
    <t>TOTAL</t>
  </si>
  <si>
    <t>Altres riscos</t>
  </si>
  <si>
    <t>Annex 1 QC - Desglossament pressupostari</t>
  </si>
  <si>
    <t>Responsabilitat civil d'autoritats i personal al servei de les entitats</t>
  </si>
  <si>
    <t>RC de l'heliport</t>
  </si>
  <si>
    <t>Pòlisses multirisc</t>
  </si>
  <si>
    <t>Vida i accidents</t>
  </si>
  <si>
    <t>Flota de vehicles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</si>
</sst>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/>
    <xf numFmtId="0" fontId="2" fillId="0" borderId="15" xfId="0" applyFont="1" applyBorder="1"/>
    <xf numFmtId="0" fontId="2" fillId="0" borderId="16" xfId="0" applyFont="1" applyBorder="1"/>
    <xf numFmtId="0" fontId="2" fillId="0" borderId="2" xfId="0" applyFont="1" applyBorder="1"/>
    <xf numFmtId="0" fontId="0" fillId="0" borderId="5" xfId="0" applyBorder="1"/>
    <xf numFmtId="44" fontId="2" fillId="0" borderId="8" xfId="0" applyNumberFormat="1" applyFont="1" applyBorder="1"/>
    <xf numFmtId="0" fontId="0" fillId="0" borderId="0" xfId="0" applyBorder="1"/>
    <xf numFmtId="0" fontId="2" fillId="0" borderId="0" xfId="0" applyFont="1" applyBorder="1"/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wrapText="1"/>
    </xf>
    <xf numFmtId="0" fontId="3" fillId="0" borderId="0" xfId="0" applyFont="1" applyBorder="1" applyAlignment="1">
      <alignment wrapText="1"/>
    </xf>
    <xf numFmtId="0" fontId="2" fillId="0" borderId="23" xfId="0" applyFont="1" applyBorder="1" applyAlignment="1">
      <alignment horizontal="center" vertical="center"/>
    </xf>
    <xf numFmtId="44" fontId="2" fillId="0" borderId="23" xfId="0" applyNumberFormat="1" applyFont="1" applyBorder="1"/>
    <xf numFmtId="0" fontId="2" fillId="0" borderId="27" xfId="0" applyFont="1" applyBorder="1" applyAlignment="1">
      <alignment horizontal="center" vertical="center"/>
    </xf>
    <xf numFmtId="44" fontId="0" fillId="0" borderId="28" xfId="0" applyNumberFormat="1" applyBorder="1"/>
    <xf numFmtId="0" fontId="4" fillId="0" borderId="0" xfId="0" applyFont="1" applyBorder="1"/>
    <xf numFmtId="44" fontId="4" fillId="0" borderId="0" xfId="0" applyNumberFormat="1" applyFont="1" applyBorder="1"/>
    <xf numFmtId="44" fontId="0" fillId="0" borderId="0" xfId="0" applyNumberFormat="1" applyBorder="1"/>
    <xf numFmtId="44" fontId="2" fillId="0" borderId="2" xfId="0" applyNumberFormat="1" applyFont="1" applyBorder="1"/>
    <xf numFmtId="44" fontId="0" fillId="2" borderId="13" xfId="0" applyNumberFormat="1" applyFill="1" applyBorder="1"/>
    <xf numFmtId="44" fontId="0" fillId="2" borderId="14" xfId="0" applyNumberFormat="1" applyFill="1" applyBorder="1"/>
    <xf numFmtId="0" fontId="2" fillId="0" borderId="19" xfId="0" applyFont="1" applyBorder="1" applyAlignment="1">
      <alignment wrapText="1"/>
    </xf>
    <xf numFmtId="44" fontId="0" fillId="2" borderId="11" xfId="0" applyNumberFormat="1" applyFill="1" applyBorder="1" applyAlignment="1">
      <alignment vertical="center"/>
    </xf>
    <xf numFmtId="44" fontId="0" fillId="0" borderId="28" xfId="0" applyNumberFormat="1" applyBorder="1" applyAlignment="1">
      <alignment vertical="center"/>
    </xf>
    <xf numFmtId="0" fontId="2" fillId="0" borderId="22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4" fontId="0" fillId="3" borderId="18" xfId="1" applyFont="1" applyFill="1" applyBorder="1"/>
    <xf numFmtId="44" fontId="0" fillId="3" borderId="12" xfId="1" applyFont="1" applyFill="1" applyBorder="1"/>
    <xf numFmtId="44" fontId="0" fillId="3" borderId="17" xfId="1" applyFont="1" applyFill="1" applyBorder="1" applyAlignment="1">
      <alignment vertical="center"/>
    </xf>
    <xf numFmtId="44" fontId="0" fillId="3" borderId="20" xfId="1" applyFont="1" applyFill="1" applyBorder="1"/>
    <xf numFmtId="164" fontId="0" fillId="2" borderId="1" xfId="0" applyNumberFormat="1" applyFill="1" applyBorder="1" applyAlignment="1">
      <alignment horizontal="center"/>
    </xf>
    <xf numFmtId="44" fontId="0" fillId="2" borderId="11" xfId="0" applyNumberFormat="1" applyFill="1" applyBorder="1"/>
    <xf numFmtId="9" fontId="0" fillId="2" borderId="3" xfId="2" applyFont="1" applyFill="1" applyBorder="1" applyAlignment="1">
      <alignment horizontal="center" vertical="center"/>
    </xf>
    <xf numFmtId="164" fontId="0" fillId="2" borderId="14" xfId="0" applyNumberFormat="1" applyFill="1" applyBorder="1" applyAlignment="1">
      <alignment horizontal="center"/>
    </xf>
    <xf numFmtId="9" fontId="0" fillId="2" borderId="1" xfId="0" applyNumberFormat="1" applyFill="1" applyBorder="1" applyAlignment="1">
      <alignment horizontal="center" vertical="center"/>
    </xf>
    <xf numFmtId="44" fontId="0" fillId="2" borderId="25" xfId="0" applyNumberFormat="1" applyFill="1" applyBorder="1"/>
    <xf numFmtId="44" fontId="0" fillId="2" borderId="24" xfId="0" applyNumberFormat="1" applyFill="1" applyBorder="1"/>
    <xf numFmtId="44" fontId="0" fillId="2" borderId="24" xfId="0" applyNumberFormat="1" applyFill="1" applyBorder="1" applyAlignment="1">
      <alignment vertical="center"/>
    </xf>
    <xf numFmtId="44" fontId="0" fillId="2" borderId="26" xfId="0" applyNumberFormat="1" applyFill="1" applyBorder="1"/>
    <xf numFmtId="9" fontId="0" fillId="4" borderId="1" xfId="0" applyNumberFormat="1" applyFill="1" applyBorder="1" applyAlignment="1">
      <alignment horizontal="center"/>
    </xf>
    <xf numFmtId="44" fontId="0" fillId="4" borderId="13" xfId="0" applyNumberFormat="1" applyFill="1" applyBorder="1"/>
    <xf numFmtId="44" fontId="0" fillId="4" borderId="1" xfId="0" applyNumberFormat="1" applyFill="1" applyBorder="1"/>
    <xf numFmtId="9" fontId="0" fillId="4" borderId="3" xfId="0" applyNumberFormat="1" applyFill="1" applyBorder="1" applyAlignment="1">
      <alignment horizontal="center" vertical="center"/>
    </xf>
    <xf numFmtId="44" fontId="0" fillId="4" borderId="11" xfId="0" applyNumberFormat="1" applyFill="1" applyBorder="1" applyAlignment="1">
      <alignment vertical="center"/>
    </xf>
    <xf numFmtId="9" fontId="0" fillId="4" borderId="14" xfId="0" applyNumberFormat="1" applyFill="1" applyBorder="1" applyAlignment="1">
      <alignment horizontal="center"/>
    </xf>
    <xf numFmtId="44" fontId="0" fillId="4" borderId="14" xfId="0" applyNumberFormat="1" applyFill="1" applyBorder="1"/>
    <xf numFmtId="0" fontId="2" fillId="3" borderId="4" xfId="0" applyFont="1" applyFill="1" applyBorder="1" applyAlignment="1">
      <alignment horizontal="center" vertical="center"/>
    </xf>
    <xf numFmtId="0" fontId="0" fillId="3" borderId="21" xfId="0" applyFill="1" applyBorder="1"/>
    <xf numFmtId="44" fontId="0" fillId="3" borderId="1" xfId="1" applyFont="1" applyFill="1" applyBorder="1"/>
    <xf numFmtId="44" fontId="0" fillId="3" borderId="10" xfId="0" applyNumberFormat="1" applyFill="1" applyBorder="1" applyAlignment="1">
      <alignment vertical="center"/>
    </xf>
    <xf numFmtId="0" fontId="0" fillId="3" borderId="29" xfId="0" applyFill="1" applyBorder="1"/>
    <xf numFmtId="44" fontId="0" fillId="3" borderId="14" xfId="1" applyFont="1" applyFill="1" applyBorder="1"/>
    <xf numFmtId="0" fontId="0" fillId="3" borderId="4" xfId="0" applyFill="1" applyBorder="1"/>
    <xf numFmtId="44" fontId="0" fillId="3" borderId="12" xfId="0" applyNumberFormat="1" applyFill="1" applyBorder="1"/>
  </cellXfs>
  <cellStyles count="3"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1"/>
  <sheetViews>
    <sheetView tabSelected="1" zoomScaleNormal="100" workbookViewId="0">
      <selection activeCell="E12" sqref="E12"/>
    </sheetView>
  </sheetViews>
  <sheetFormatPr baseColWidth="10" defaultColWidth="11.5703125" defaultRowHeight="15" x14ac:dyDescent="0.25"/>
  <cols>
    <col min="1" max="1" width="17.7109375" customWidth="1"/>
    <col min="2" max="2" width="14.140625" customWidth="1"/>
    <col min="3" max="3" width="8.140625" customWidth="1"/>
    <col min="4" max="4" width="15.140625" customWidth="1"/>
    <col min="5" max="5" width="13.5703125" customWidth="1"/>
    <col min="6" max="6" width="8.7109375" customWidth="1"/>
    <col min="7" max="7" width="13.140625" customWidth="1"/>
    <col min="8" max="8" width="14.85546875" customWidth="1"/>
    <col min="9" max="9" width="8.7109375" customWidth="1"/>
    <col min="10" max="10" width="13.42578125" customWidth="1"/>
    <col min="11" max="11" width="14.85546875" customWidth="1"/>
    <col min="12" max="12" width="8.42578125" customWidth="1"/>
    <col min="13" max="13" width="14.5703125" customWidth="1"/>
    <col min="14" max="14" width="13" bestFit="1" customWidth="1"/>
    <col min="15" max="15" width="8.5703125" customWidth="1"/>
    <col min="16" max="16" width="11.85546875" bestFit="1" customWidth="1"/>
    <col min="17" max="17" width="13" bestFit="1" customWidth="1"/>
    <col min="18" max="18" width="9.42578125" customWidth="1"/>
    <col min="19" max="19" width="11.85546875" bestFit="1" customWidth="1"/>
    <col min="20" max="20" width="14.42578125" customWidth="1"/>
  </cols>
  <sheetData>
    <row r="1" spans="1:20" ht="20.25" customHeight="1" thickBot="1" x14ac:dyDescent="0.3">
      <c r="A1" s="31" t="s">
        <v>6</v>
      </c>
      <c r="B1" s="31"/>
      <c r="C1" s="31"/>
    </row>
    <row r="2" spans="1:20" ht="21" customHeight="1" thickBot="1" x14ac:dyDescent="0.3">
      <c r="A2" s="6" t="s">
        <v>3</v>
      </c>
      <c r="B2" s="34">
        <v>2025</v>
      </c>
      <c r="C2" s="35"/>
      <c r="D2" s="36"/>
      <c r="E2" s="32">
        <v>2026</v>
      </c>
      <c r="F2" s="33"/>
      <c r="G2" s="37"/>
      <c r="H2" s="32">
        <v>2027</v>
      </c>
      <c r="I2" s="33"/>
      <c r="J2" s="37"/>
      <c r="K2" s="32">
        <v>2028</v>
      </c>
      <c r="L2" s="33"/>
      <c r="M2" s="37"/>
      <c r="N2" s="32">
        <v>2029</v>
      </c>
      <c r="O2" s="33"/>
      <c r="P2" s="37"/>
      <c r="Q2" s="32">
        <v>2030</v>
      </c>
      <c r="R2" s="33"/>
      <c r="S2" s="33"/>
      <c r="T2" s="20" t="s">
        <v>4</v>
      </c>
    </row>
    <row r="3" spans="1:20" ht="14.25" customHeight="1" thickBot="1" x14ac:dyDescent="0.3">
      <c r="A3" s="7"/>
      <c r="B3" s="58" t="s">
        <v>0</v>
      </c>
      <c r="C3" s="4" t="s">
        <v>1</v>
      </c>
      <c r="D3" s="5" t="s">
        <v>2</v>
      </c>
      <c r="E3" s="58" t="s">
        <v>0</v>
      </c>
      <c r="F3" s="4" t="s">
        <v>1</v>
      </c>
      <c r="G3" s="5" t="s">
        <v>2</v>
      </c>
      <c r="H3" s="58" t="s">
        <v>0</v>
      </c>
      <c r="I3" s="4" t="s">
        <v>1</v>
      </c>
      <c r="J3" s="5" t="s">
        <v>2</v>
      </c>
      <c r="K3" s="58" t="s">
        <v>0</v>
      </c>
      <c r="L3" s="4" t="s">
        <v>1</v>
      </c>
      <c r="M3" s="5" t="s">
        <v>2</v>
      </c>
      <c r="N3" s="58" t="s">
        <v>0</v>
      </c>
      <c r="O3" s="4" t="s">
        <v>1</v>
      </c>
      <c r="P3" s="5" t="s">
        <v>2</v>
      </c>
      <c r="Q3" s="58" t="s">
        <v>0</v>
      </c>
      <c r="R3" s="4" t="s">
        <v>1</v>
      </c>
      <c r="S3" s="18" t="s">
        <v>2</v>
      </c>
      <c r="T3" s="7"/>
    </row>
    <row r="4" spans="1:20" x14ac:dyDescent="0.25">
      <c r="A4" s="8" t="s">
        <v>10</v>
      </c>
      <c r="B4" s="38">
        <v>15513.78</v>
      </c>
      <c r="C4" s="51">
        <v>0.06</v>
      </c>
      <c r="D4" s="52">
        <f>B4*6%</f>
        <v>930.82680000000005</v>
      </c>
      <c r="E4" s="39">
        <v>15513.78</v>
      </c>
      <c r="F4" s="51">
        <v>0.06</v>
      </c>
      <c r="G4" s="52">
        <f>E4*6%</f>
        <v>930.82680000000005</v>
      </c>
      <c r="H4" s="39">
        <v>15513.78</v>
      </c>
      <c r="I4" s="51">
        <v>0.06</v>
      </c>
      <c r="J4" s="52">
        <f>H4*6%</f>
        <v>930.82680000000005</v>
      </c>
      <c r="K4" s="39">
        <v>15513.78</v>
      </c>
      <c r="L4" s="51">
        <v>0.06</v>
      </c>
      <c r="M4" s="52">
        <f>K4*6%</f>
        <v>930.82680000000005</v>
      </c>
      <c r="N4" s="65">
        <f>K4/1.02*1.02*1.02</f>
        <v>15824.055600000003</v>
      </c>
      <c r="O4" s="46"/>
      <c r="P4" s="26">
        <f>N4*6%</f>
        <v>949.44333600000016</v>
      </c>
      <c r="Q4" s="39">
        <f>N4*1.02</f>
        <v>16140.536712000003</v>
      </c>
      <c r="R4" s="46"/>
      <c r="S4" s="47">
        <f>Q4*6%</f>
        <v>968.43220272000008</v>
      </c>
      <c r="T4" s="21"/>
    </row>
    <row r="5" spans="1:20" ht="15.75" thickBot="1" x14ac:dyDescent="0.3">
      <c r="A5" s="8" t="s">
        <v>11</v>
      </c>
      <c r="B5" s="38">
        <v>1579.38</v>
      </c>
      <c r="C5" s="51">
        <v>0.06</v>
      </c>
      <c r="D5" s="53">
        <f>B5*6%</f>
        <v>94.762799999999999</v>
      </c>
      <c r="E5" s="60">
        <f>B5*1.02</f>
        <v>1610.9676000000002</v>
      </c>
      <c r="F5" s="42"/>
      <c r="G5" s="43">
        <f>F5*E5</f>
        <v>0</v>
      </c>
      <c r="H5" s="60">
        <f>E5*1.02</f>
        <v>1643.1869520000002</v>
      </c>
      <c r="I5" s="42"/>
      <c r="J5" s="43">
        <f>I5*H5</f>
        <v>0</v>
      </c>
      <c r="K5" s="60">
        <f>H5*1.02</f>
        <v>1676.0506910400002</v>
      </c>
      <c r="L5" s="42"/>
      <c r="M5" s="43">
        <f>L5*K5</f>
        <v>0</v>
      </c>
      <c r="N5" s="60">
        <f>K5*1.02</f>
        <v>1709.5717048608003</v>
      </c>
      <c r="O5" s="42"/>
      <c r="P5" s="43">
        <f>O5*N5</f>
        <v>0</v>
      </c>
      <c r="Q5" s="60">
        <f>N5*1.02</f>
        <v>1743.7631389580163</v>
      </c>
      <c r="R5" s="42"/>
      <c r="S5" s="48">
        <f>R5*Q5</f>
        <v>0</v>
      </c>
      <c r="T5" s="21"/>
    </row>
    <row r="6" spans="1:20" ht="60" x14ac:dyDescent="0.25">
      <c r="A6" s="28" t="s">
        <v>7</v>
      </c>
      <c r="B6" s="40">
        <v>29900</v>
      </c>
      <c r="C6" s="54">
        <v>0.11</v>
      </c>
      <c r="D6" s="55">
        <f>B6*11%</f>
        <v>3289</v>
      </c>
      <c r="E6" s="61">
        <f>B6*1.02</f>
        <v>30498</v>
      </c>
      <c r="F6" s="44"/>
      <c r="G6" s="29">
        <f>F6*E6</f>
        <v>0</v>
      </c>
      <c r="H6" s="61">
        <f>E6*1.02</f>
        <v>31107.96</v>
      </c>
      <c r="I6" s="44"/>
      <c r="J6" s="29">
        <f>I6*H6</f>
        <v>0</v>
      </c>
      <c r="K6" s="61">
        <f>H6*1.02</f>
        <v>31730.119200000001</v>
      </c>
      <c r="L6" s="44"/>
      <c r="M6" s="29">
        <f>L6*K6</f>
        <v>0</v>
      </c>
      <c r="N6" s="61">
        <f>K6*1.02</f>
        <v>32364.721584000003</v>
      </c>
      <c r="O6" s="44"/>
      <c r="P6" s="29">
        <f>O6*N6</f>
        <v>0</v>
      </c>
      <c r="Q6" s="61">
        <f>N6*1.02</f>
        <v>33012.016015680005</v>
      </c>
      <c r="R6" s="44"/>
      <c r="S6" s="49">
        <f>R6*Q6</f>
        <v>0</v>
      </c>
      <c r="T6" s="30"/>
    </row>
    <row r="7" spans="1:20" x14ac:dyDescent="0.25">
      <c r="A7" s="8" t="s">
        <v>9</v>
      </c>
      <c r="B7" s="38">
        <v>185577.47</v>
      </c>
      <c r="C7" s="51">
        <v>0.04</v>
      </c>
      <c r="D7" s="52">
        <f>B7*4%</f>
        <v>7423.0987999999998</v>
      </c>
      <c r="E7" s="39">
        <v>185577.47</v>
      </c>
      <c r="F7" s="51">
        <v>0.04</v>
      </c>
      <c r="G7" s="52">
        <f>E7*4%</f>
        <v>7423.0987999999998</v>
      </c>
      <c r="H7" s="39">
        <v>185577.47</v>
      </c>
      <c r="I7" s="51">
        <v>0.04</v>
      </c>
      <c r="J7" s="52">
        <f>H7*4%</f>
        <v>7423.0987999999998</v>
      </c>
      <c r="K7" s="39">
        <v>185577.47</v>
      </c>
      <c r="L7" s="51">
        <v>0.04</v>
      </c>
      <c r="M7" s="52">
        <f>K7*4%</f>
        <v>7423.0987999999998</v>
      </c>
      <c r="N7" s="65">
        <f t="shared" ref="N7" si="0">K7/1.02*1.02*1.02</f>
        <v>189289.01939999996</v>
      </c>
      <c r="O7" s="46"/>
      <c r="P7" s="26">
        <f>N7*4%</f>
        <v>7571.5607759999984</v>
      </c>
      <c r="Q7" s="39">
        <f>N7*1.02</f>
        <v>193074.79978799997</v>
      </c>
      <c r="R7" s="46"/>
      <c r="S7" s="47">
        <f>Q7*4%</f>
        <v>7722.9919915199989</v>
      </c>
      <c r="T7" s="21"/>
    </row>
    <row r="8" spans="1:20" x14ac:dyDescent="0.25">
      <c r="A8" s="8" t="s">
        <v>8</v>
      </c>
      <c r="B8" s="38">
        <v>8381.67</v>
      </c>
      <c r="C8" s="51">
        <v>0.06</v>
      </c>
      <c r="D8" s="52">
        <f>B8*6%</f>
        <v>502.90019999999998</v>
      </c>
      <c r="E8" s="39">
        <v>8381.67</v>
      </c>
      <c r="F8" s="51">
        <v>0.06</v>
      </c>
      <c r="G8" s="52">
        <f>E8*6%</f>
        <v>502.90019999999998</v>
      </c>
      <c r="H8" s="39">
        <v>8381.67</v>
      </c>
      <c r="I8" s="51">
        <v>0.06</v>
      </c>
      <c r="J8" s="52">
        <f>H8*6%</f>
        <v>502.90019999999998</v>
      </c>
      <c r="K8" s="39">
        <v>8381.67</v>
      </c>
      <c r="L8" s="51">
        <v>0.06</v>
      </c>
      <c r="M8" s="52">
        <f>K8*6%</f>
        <v>502.90019999999998</v>
      </c>
      <c r="N8" s="65">
        <f>K8/1.02*1.02*1.02</f>
        <v>8549.3034000000007</v>
      </c>
      <c r="O8" s="46"/>
      <c r="P8" s="26">
        <f>N8*6%</f>
        <v>512.95820400000002</v>
      </c>
      <c r="Q8" s="39">
        <f t="shared" ref="Q8:Q9" si="1">N8*1.02</f>
        <v>8720.2894680000009</v>
      </c>
      <c r="R8" s="46"/>
      <c r="S8" s="47">
        <f>Q8*6%</f>
        <v>523.21736808000003</v>
      </c>
      <c r="T8" s="21"/>
    </row>
    <row r="9" spans="1:20" ht="15.75" thickBot="1" x14ac:dyDescent="0.3">
      <c r="A9" s="9" t="s">
        <v>5</v>
      </c>
      <c r="B9" s="41">
        <v>60564</v>
      </c>
      <c r="C9" s="56">
        <v>0.04</v>
      </c>
      <c r="D9" s="57">
        <f>B9*4%</f>
        <v>2422.56</v>
      </c>
      <c r="E9" s="60">
        <f>B9*1.02</f>
        <v>61775.28</v>
      </c>
      <c r="F9" s="45"/>
      <c r="G9" s="27">
        <f>F9*E9</f>
        <v>0</v>
      </c>
      <c r="H9" s="63">
        <f>E9*1.02</f>
        <v>63010.785600000003</v>
      </c>
      <c r="I9" s="45"/>
      <c r="J9" s="27">
        <f>I9*H9</f>
        <v>0</v>
      </c>
      <c r="K9" s="63">
        <f>H9*1.02</f>
        <v>64271.001312000008</v>
      </c>
      <c r="L9" s="45"/>
      <c r="M9" s="27">
        <f>L9*K9</f>
        <v>0</v>
      </c>
      <c r="N9" s="63">
        <f>K9*1.02</f>
        <v>65556.421338240005</v>
      </c>
      <c r="O9" s="45"/>
      <c r="P9" s="27">
        <f>O9*N9</f>
        <v>0</v>
      </c>
      <c r="Q9" s="63">
        <f t="shared" si="1"/>
        <v>66867.549765004806</v>
      </c>
      <c r="R9" s="45"/>
      <c r="S9" s="50">
        <f>R9*Q9</f>
        <v>0</v>
      </c>
      <c r="T9" s="21"/>
    </row>
    <row r="10" spans="1:20" ht="15.75" thickBot="1" x14ac:dyDescent="0.3">
      <c r="A10" s="10" t="s">
        <v>4</v>
      </c>
      <c r="B10" s="59"/>
      <c r="C10" s="11"/>
      <c r="D10" s="12">
        <f>SUM(D6:D9)</f>
        <v>13637.558999999999</v>
      </c>
      <c r="E10" s="62"/>
      <c r="F10" s="11"/>
      <c r="G10" s="12"/>
      <c r="H10" s="64"/>
      <c r="I10" s="11"/>
      <c r="J10" s="12"/>
      <c r="K10" s="64"/>
      <c r="L10" s="11"/>
      <c r="M10" s="12"/>
      <c r="N10" s="64"/>
      <c r="O10" s="11"/>
      <c r="P10" s="12"/>
      <c r="Q10" s="64"/>
      <c r="R10" s="11"/>
      <c r="S10" s="19"/>
      <c r="T10" s="25">
        <f>SUM(T6:T9)</f>
        <v>0</v>
      </c>
    </row>
    <row r="12" spans="1:20" ht="21" x14ac:dyDescent="0.35">
      <c r="A12" s="13"/>
      <c r="B12" s="13"/>
      <c r="C12" s="13"/>
      <c r="D12" s="13"/>
      <c r="E12" s="13"/>
      <c r="F12" s="13"/>
      <c r="J12" s="13"/>
      <c r="K12" s="22"/>
      <c r="L12" s="22"/>
      <c r="M12" s="23"/>
      <c r="N12" s="13"/>
    </row>
    <row r="13" spans="1:20" x14ac:dyDescent="0.25">
      <c r="A13" s="14"/>
      <c r="B13" s="13"/>
      <c r="C13" s="13"/>
      <c r="D13" s="13"/>
      <c r="E13" s="13"/>
      <c r="F13" s="13"/>
      <c r="J13" s="13"/>
      <c r="K13" s="13"/>
      <c r="L13" s="13"/>
      <c r="M13" s="24"/>
      <c r="N13" s="24"/>
    </row>
    <row r="14" spans="1:20" x14ac:dyDescent="0.25">
      <c r="A14" s="14"/>
      <c r="B14" s="14"/>
      <c r="C14" s="14"/>
      <c r="D14" s="14"/>
      <c r="E14" s="14"/>
      <c r="F14" s="13"/>
      <c r="J14" s="13"/>
      <c r="K14" s="13"/>
      <c r="L14" s="13"/>
      <c r="M14" s="13"/>
      <c r="N14" s="24"/>
    </row>
    <row r="15" spans="1:20" ht="64.5" customHeight="1" x14ac:dyDescent="0.25">
      <c r="A15" s="13"/>
      <c r="B15" s="15"/>
      <c r="C15" s="16"/>
      <c r="D15" s="15"/>
      <c r="E15" s="17"/>
      <c r="F15" s="13"/>
      <c r="J15" s="13"/>
      <c r="K15" s="13"/>
      <c r="L15" s="13"/>
      <c r="M15" s="13"/>
      <c r="N15" s="13"/>
    </row>
    <row r="16" spans="1:20" x14ac:dyDescent="0.25">
      <c r="A16" s="1"/>
      <c r="C16" s="3"/>
    </row>
    <row r="17" spans="1:3" x14ac:dyDescent="0.25">
      <c r="A17" s="1"/>
      <c r="C17" s="3"/>
    </row>
    <row r="18" spans="1:3" x14ac:dyDescent="0.25">
      <c r="A18" s="1"/>
      <c r="C18" s="3"/>
    </row>
    <row r="19" spans="1:3" x14ac:dyDescent="0.25">
      <c r="A19" s="1"/>
      <c r="C19" s="3"/>
    </row>
    <row r="20" spans="1:3" x14ac:dyDescent="0.25">
      <c r="A20" s="1"/>
      <c r="C20" s="3"/>
    </row>
    <row r="21" spans="1:3" x14ac:dyDescent="0.25">
      <c r="C21" s="2"/>
    </row>
  </sheetData>
  <mergeCells count="7">
    <mergeCell ref="A1:C1"/>
    <mergeCell ref="Q2:S2"/>
    <mergeCell ref="B2:D2"/>
    <mergeCell ref="E2:G2"/>
    <mergeCell ref="H2:J2"/>
    <mergeCell ref="K2:M2"/>
    <mergeCell ref="N2:P2"/>
  </mergeCells>
  <pageMargins left="0.25" right="0.25" top="0.75" bottom="0.75" header="0.3" footer="0.3"/>
  <pageSetup paperSize="9" scale="5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PONS SANS, JULIA</dc:creator>
  <cp:lastModifiedBy>PONS SANS, JULIA</cp:lastModifiedBy>
  <cp:lastPrinted>2025-01-17T09:52:08Z</cp:lastPrinted>
  <dcterms:created xsi:type="dcterms:W3CDTF">2024-11-12T14:52:09Z</dcterms:created>
  <dcterms:modified xsi:type="dcterms:W3CDTF">2025-03-31T11:42:14Z</dcterms:modified>
</cp:coreProperties>
</file>