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4290" yWindow="180" windowWidth="17250" windowHeight="11160"/>
  </bookViews>
  <sheets>
    <sheet name="Amidaments" sheetId="3" r:id="rId1"/>
    <sheet name="Preus unitaris" sheetId="2" r:id="rId2"/>
    <sheet name="P.Parcial" sheetId="4" r:id="rId3"/>
    <sheet name="P. General" sheetId="1" r:id="rId4"/>
    <sheet name="P. General_No ST" sheetId="6" r:id="rId5"/>
    <sheet name="Actualització preus FOMENTO" sheetId="5" r:id="rId6"/>
  </sheets>
  <externalReferences>
    <externalReference r:id="rId7"/>
  </externalReferences>
  <calcPr calcId="152511"/>
</workbook>
</file>

<file path=xl/calcChain.xml><?xml version="1.0" encoding="utf-8"?>
<calcChain xmlns="http://schemas.openxmlformats.org/spreadsheetml/2006/main">
  <c r="B2" i="6" l="1"/>
  <c r="E15" i="4"/>
  <c r="E14" i="4"/>
  <c r="E13" i="4"/>
  <c r="D6" i="3"/>
  <c r="D3" i="3" s="1"/>
  <c r="D7" i="3"/>
  <c r="K7" i="3" l="1"/>
  <c r="K6" i="3"/>
  <c r="K3" i="3" s="1"/>
  <c r="K4" i="3" s="1"/>
  <c r="D4" i="3" l="1"/>
  <c r="B9" i="4" l="1"/>
  <c r="D9" i="4"/>
  <c r="B10" i="4"/>
  <c r="D10" i="4"/>
  <c r="C7" i="2"/>
  <c r="E10" i="4" s="1"/>
  <c r="C6" i="2"/>
  <c r="E9" i="4" s="1"/>
  <c r="H9" i="3"/>
  <c r="C10" i="4" s="1"/>
  <c r="H8" i="3"/>
  <c r="C9" i="4" s="1"/>
  <c r="F9" i="4" l="1"/>
  <c r="F10" i="4"/>
  <c r="H3" i="3" l="1"/>
  <c r="B12" i="4"/>
  <c r="B13" i="4"/>
  <c r="D13" i="4"/>
  <c r="B14" i="4"/>
  <c r="D14" i="4"/>
  <c r="B15" i="4"/>
  <c r="D15" i="4"/>
  <c r="H13" i="3"/>
  <c r="C15" i="4" s="1"/>
  <c r="F15" i="4" s="1"/>
  <c r="H12" i="3"/>
  <c r="C14" i="4" s="1"/>
  <c r="F14" i="4" s="1"/>
  <c r="H11" i="3"/>
  <c r="C13" i="4" s="1"/>
  <c r="F13" i="4" s="1"/>
  <c r="B8" i="4"/>
  <c r="D8" i="4"/>
  <c r="B3" i="4"/>
  <c r="D3" i="4"/>
  <c r="B6" i="4"/>
  <c r="B7" i="4"/>
  <c r="D7" i="4"/>
  <c r="R103" i="5"/>
  <c r="C2" i="2" s="1"/>
  <c r="E3" i="4" s="1"/>
  <c r="B3" i="1" l="1"/>
  <c r="B3" i="6"/>
  <c r="B4" i="1"/>
  <c r="B4" i="6"/>
  <c r="C3" i="2"/>
  <c r="E4" i="4" s="1"/>
  <c r="C5" i="2"/>
  <c r="E8" i="4" s="1"/>
  <c r="C4" i="2"/>
  <c r="E7" i="4" s="1"/>
  <c r="C3" i="4"/>
  <c r="F3" i="4" s="1"/>
  <c r="E7" i="3"/>
  <c r="H7" i="3" s="1"/>
  <c r="C8" i="4" s="1"/>
  <c r="F8" i="4" s="1"/>
  <c r="H6" i="3"/>
  <c r="C7" i="4" s="1"/>
  <c r="F7" i="4" s="1"/>
  <c r="H4" i="3"/>
  <c r="G11" i="4" l="1"/>
  <c r="D4" i="4"/>
  <c r="C4" i="4"/>
  <c r="B4" i="4"/>
  <c r="B2" i="4"/>
  <c r="B2" i="1"/>
  <c r="C3" i="1" l="1"/>
  <c r="C3" i="6"/>
  <c r="F4" i="4"/>
  <c r="G5" i="4" l="1"/>
  <c r="C2" i="6" s="1"/>
  <c r="C2" i="1" l="1"/>
  <c r="G16" i="4" l="1"/>
  <c r="C4" i="1" l="1"/>
  <c r="C5" i="1" s="1"/>
  <c r="C6" i="1" s="1"/>
  <c r="C4" i="6"/>
  <c r="C5" i="6" s="1"/>
  <c r="G17" i="4"/>
  <c r="C8" i="1"/>
  <c r="C7" i="1"/>
  <c r="C7" i="6" l="1"/>
  <c r="C8" i="6"/>
  <c r="C6" i="6"/>
  <c r="C9" i="6" s="1"/>
  <c r="C10" i="6" s="1"/>
  <c r="C11" i="6" s="1"/>
  <c r="C9" i="1"/>
  <c r="C10" i="1" s="1"/>
  <c r="E9" i="1" l="1"/>
  <c r="M6" i="3" l="1"/>
  <c r="C11" i="1"/>
  <c r="C12" i="1" s="1"/>
  <c r="C13" i="1" s="1"/>
  <c r="E10" i="1"/>
  <c r="E13" i="1" l="1"/>
  <c r="C16" i="1"/>
</calcChain>
</file>

<file path=xl/sharedStrings.xml><?xml version="1.0" encoding="utf-8"?>
<sst xmlns="http://schemas.openxmlformats.org/spreadsheetml/2006/main" count="298" uniqueCount="89">
  <si>
    <t>IVA (21%)</t>
  </si>
  <si>
    <t>PRESSUPOST TOTAL</t>
  </si>
  <si>
    <t>m</t>
  </si>
  <si>
    <t>m3</t>
  </si>
  <si>
    <t>Descripció</t>
  </si>
  <si>
    <t>Amidament</t>
  </si>
  <si>
    <t>Unitat</t>
  </si>
  <si>
    <t>Preu</t>
  </si>
  <si>
    <t>Total</t>
  </si>
  <si>
    <t>A</t>
  </si>
  <si>
    <t>B</t>
  </si>
  <si>
    <t>C</t>
  </si>
  <si>
    <t>m2</t>
  </si>
  <si>
    <t>Subtotal</t>
  </si>
  <si>
    <t>PRESSUPOST TOTAL AMB IVA</t>
  </si>
  <si>
    <t>Base de tot-u artificial, subministrament, estesa, humectació i compactació al 100 % PM, mesurat sobre perfil teòric</t>
  </si>
  <si>
    <t>Perfilat previ de terres</t>
  </si>
  <si>
    <t>Base àrid reciclat</t>
  </si>
  <si>
    <t>TTS</t>
  </si>
  <si>
    <t>Capítol I. Treballs previs</t>
  </si>
  <si>
    <t>Capítol II. Paviments</t>
  </si>
  <si>
    <t>Triple tractament superficial (TTS) amb pre-engravillat, per mitjà de reg de tres capes de barreja de granulats granítics i emulsió bituminosa ECR-2 sobre una base prèvia de granulat, inclòs l'escombrat de l'àrid sobrant.</t>
  </si>
  <si>
    <t>1. INDICES DE COSTES SECTOR DE LA CONSTRUCCIÓN.
BASE ENERO 2015=100</t>
  </si>
  <si>
    <t>Mar</t>
  </si>
  <si>
    <t>Feb</t>
  </si>
  <si>
    <t>Ene</t>
  </si>
  <si>
    <t>2021 Dic</t>
  </si>
  <si>
    <t>Nov</t>
  </si>
  <si>
    <t>Oct</t>
  </si>
  <si>
    <t>Sep</t>
  </si>
  <si>
    <t>Ago</t>
  </si>
  <si>
    <t>Jul</t>
  </si>
  <si>
    <t>Jun</t>
  </si>
  <si>
    <t>May</t>
  </si>
  <si>
    <t>Abr</t>
  </si>
  <si>
    <t>2020 Dic</t>
  </si>
  <si>
    <t>2019 Dic</t>
  </si>
  <si>
    <t>2018 Dic</t>
  </si>
  <si>
    <t>2017 Dic</t>
  </si>
  <si>
    <t>2016 Dic</t>
  </si>
  <si>
    <t>2015 Dic</t>
  </si>
  <si>
    <t>2014 Dic</t>
  </si>
  <si>
    <t>INCREMENT RESPECTE PROJECTE CAMÍ RAL</t>
  </si>
  <si>
    <t>2013 Dic</t>
  </si>
  <si>
    <t>2012 Dic</t>
  </si>
  <si>
    <t>2011 Dic</t>
  </si>
  <si>
    <t>2010 Dic</t>
  </si>
  <si>
    <t>2009 Dic</t>
  </si>
  <si>
    <t>2008 Dic</t>
  </si>
  <si>
    <t>2007 Dic</t>
  </si>
  <si>
    <t>2006 Dic</t>
  </si>
  <si>
    <t>2005 Dic</t>
  </si>
  <si>
    <t>Fuente*=M. Fomento</t>
  </si>
  <si>
    <t>EN LOS AÑOS COMPLETOS SE CONSIGNA LA MEDIA DE LOS 12 MESES.</t>
  </si>
  <si>
    <t>'(1) Las variaciones se han calculado de la siguiente forma:</t>
  </si>
  <si>
    <t>V. anual: Variación del mes actual respecto al mismo mes del año anterior</t>
  </si>
  <si>
    <t>V. acumulado: Variación del acumulado en lo que va de año respecto al mismo acumulado del año anterior</t>
  </si>
  <si>
    <t>V. interanual: Variación de los últimos doce meses respecto a los últimos doce meses anteriores</t>
  </si>
  <si>
    <t>*</t>
  </si>
  <si>
    <t>2022 May</t>
  </si>
  <si>
    <t>Import</t>
  </si>
  <si>
    <t>ut</t>
  </si>
  <si>
    <t>P.A. Seguretat i Salut</t>
  </si>
  <si>
    <t>P.A. Control de Qualitat</t>
  </si>
  <si>
    <t>P.A. Gestió de Residus</t>
  </si>
  <si>
    <t>Despeses generals: (13% s/PEM)</t>
  </si>
  <si>
    <t>Benefici industrial: (6% s/PEM)</t>
  </si>
  <si>
    <t>PRESSUPOST TOTAL SENSE SERVEIS TÈCNICS</t>
  </si>
  <si>
    <t>Costos indirectes i d'alta muntanya: (4% s/PEM)</t>
  </si>
  <si>
    <t>Ampliació de la plataforma existent fins a una amplada mínima de 6,00 metres, inclosa l'esbrossada, la retirada de 30 cm de terra vegetal i el seu manteniment, els moviments de terres necessaris en desmunt i terraplè d'alçada inferior o igual a 3,5 m, excavació de terreny no classificat en zones de desmunt, amb mitjans mecànics, incloses parts proporcionals de voladura en roca, així com l'esgotament d'aigua que pugui aflorar amb qualsevol mitjà i extracció de fangs i llots, i el terraplenat amb sòl procedent de la pròpia obra, estesa i compactació al 95% del PM, la restitució dels entroncaments amb altres camins, la restitució l'estat original i la reposició de la terra vegetal als talussos revegatable, càrrega i transport a l'abocador o lloc d'ús, inclòs cànon d'abocament i manteniment de l'abocador, segons condicions del Plec de Prescripcions Tècniques, mesurat segons metre lineal de camí executat.</t>
  </si>
  <si>
    <t>Ampliació de la plataforma</t>
  </si>
  <si>
    <t>ml</t>
  </si>
  <si>
    <t>Capítol III. Seguretat i Salut, Control Qualitat i Gestió de Residus</t>
  </si>
  <si>
    <t>Preparació d'esplanada, inclou l'escarificat i compactació del terreny natural, refinat de l’esplanada, eliminació dels guals i trenca aigües, irregularitats així com la formació de pendent longitudinal i transversals definides als plànols, fins a obtenir unes rasants continues i uniformes per a rebre les corresponents bases granulars i/o capes de rodadura corresponents, segons condicions del Plec de Prescripcions Tècniques</t>
  </si>
  <si>
    <t>TOTAL PEM</t>
  </si>
  <si>
    <t>D</t>
  </si>
  <si>
    <t>Reg emprimació</t>
  </si>
  <si>
    <t>Mescla bituminosa</t>
  </si>
  <si>
    <t>t</t>
  </si>
  <si>
    <t>Reg emprimació amb emulsió catiònica, tipus ECI</t>
  </si>
  <si>
    <t>Mescla bituminosa en calent AC16 surf 50/70 S àrid granític, inclòs filler, estesa i compactada, inclòs betum</t>
  </si>
  <si>
    <t>DIPU</t>
  </si>
  <si>
    <t>ml dipu</t>
  </si>
  <si>
    <t xml:space="preserve">Partida Alçada de Seguretat i Salut. </t>
  </si>
  <si>
    <t>Partida Alçada de Control de Qualitat.</t>
  </si>
  <si>
    <t>Partida Alçada de Gestió de Residus.</t>
  </si>
  <si>
    <t>Serveis tècnics</t>
  </si>
  <si>
    <t>AJUT GENE</t>
  </si>
  <si>
    <t>FALTA APORTAR DIPU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</si>
</sst>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#,##0.0000\ &quot;€&quot;"/>
    <numFmt numFmtId="167" formatCode="[$-10409]#,##0.00;\-#,##0.00"/>
  </numFmts>
  <fonts count="2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8"/>
      <color indexed="11"/>
      <name val="Arial"/>
      <family val="2"/>
    </font>
    <font>
      <sz val="10"/>
      <name val="Futura Lt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b/>
      <sz val="10"/>
      <color theme="9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2" fontId="4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165" fontId="2" fillId="0" borderId="0" xfId="0" applyNumberFormat="1" applyFont="1" applyBorder="1"/>
    <xf numFmtId="0" fontId="3" fillId="0" borderId="4" xfId="0" applyFont="1" applyBorder="1"/>
    <xf numFmtId="0" fontId="3" fillId="0" borderId="3" xfId="0" applyFont="1" applyBorder="1"/>
    <xf numFmtId="164" fontId="4" fillId="0" borderId="0" xfId="0" applyNumberFormat="1" applyFont="1"/>
    <xf numFmtId="2" fontId="2" fillId="0" borderId="0" xfId="0" applyNumberFormat="1" applyFont="1"/>
    <xf numFmtId="0" fontId="5" fillId="0" borderId="0" xfId="0" applyFont="1"/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5" xfId="0" applyFont="1" applyBorder="1"/>
    <xf numFmtId="164" fontId="2" fillId="0" borderId="5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6" fontId="2" fillId="0" borderId="0" xfId="0" applyNumberFormat="1" applyFont="1"/>
    <xf numFmtId="0" fontId="4" fillId="0" borderId="0" xfId="0" applyFont="1"/>
    <xf numFmtId="44" fontId="2" fillId="0" borderId="0" xfId="1" applyFont="1"/>
    <xf numFmtId="44" fontId="5" fillId="0" borderId="0" xfId="1" applyFont="1"/>
    <xf numFmtId="44" fontId="4" fillId="0" borderId="0" xfId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165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2" fontId="2" fillId="0" borderId="0" xfId="0" applyNumberFormat="1" applyFont="1" applyAlignment="1">
      <alignment horizontal="center" vertical="center"/>
    </xf>
    <xf numFmtId="0" fontId="11" fillId="0" borderId="6" xfId="0" applyFont="1" applyBorder="1" applyAlignment="1" applyProtection="1">
      <alignment horizontal="right" vertical="top" wrapText="1" readingOrder="1"/>
      <protection locked="0"/>
    </xf>
    <xf numFmtId="167" fontId="12" fillId="0" borderId="6" xfId="0" applyNumberFormat="1" applyFont="1" applyBorder="1" applyAlignment="1" applyProtection="1">
      <alignment horizontal="right" vertical="top" wrapText="1" readingOrder="1"/>
      <protection locked="0"/>
    </xf>
    <xf numFmtId="167" fontId="12" fillId="3" borderId="6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0" xfId="0" applyFill="1"/>
    <xf numFmtId="0" fontId="13" fillId="0" borderId="0" xfId="0" applyFont="1" applyFill="1" applyAlignment="1">
      <alignment horizontal="center"/>
    </xf>
    <xf numFmtId="10" fontId="7" fillId="0" borderId="0" xfId="2" applyNumberFormat="1" applyFont="1" applyFill="1"/>
    <xf numFmtId="0" fontId="13" fillId="0" borderId="0" xfId="0" applyFont="1" applyAlignment="1">
      <alignment horizontal="center"/>
    </xf>
    <xf numFmtId="10" fontId="7" fillId="3" borderId="0" xfId="2" applyNumberFormat="1" applyFont="1" applyFill="1"/>
    <xf numFmtId="167" fontId="12" fillId="0" borderId="6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0" borderId="0" xfId="0" applyNumberFormat="1" applyFont="1" applyBorder="1"/>
    <xf numFmtId="0" fontId="3" fillId="0" borderId="5" xfId="0" applyFont="1" applyBorder="1"/>
    <xf numFmtId="0" fontId="8" fillId="0" borderId="0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/>
    <xf numFmtId="165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164" fontId="9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top" wrapText="1"/>
    </xf>
    <xf numFmtId="44" fontId="15" fillId="0" borderId="0" xfId="0" applyNumberFormat="1" applyFont="1" applyAlignment="1">
      <alignment horizontal="center" vertical="top"/>
    </xf>
    <xf numFmtId="164" fontId="16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right"/>
    </xf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44" fontId="16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4" fontId="2" fillId="0" borderId="0" xfId="0" applyNumberFormat="1" applyFont="1"/>
    <xf numFmtId="0" fontId="1" fillId="0" borderId="0" xfId="0" applyFont="1" applyBorder="1" applyAlignment="1">
      <alignment horizontal="right"/>
    </xf>
    <xf numFmtId="16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/>
    </xf>
    <xf numFmtId="16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0" fillId="2" borderId="0" xfId="0" applyFont="1" applyFill="1" applyAlignment="1" applyProtection="1">
      <alignment vertical="top" wrapText="1" readingOrder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38100</xdr:colOff>
      <xdr:row>0</xdr:row>
      <xdr:rowOff>600075</xdr:rowOff>
    </xdr:to>
    <xdr:pic>
      <xdr:nvPicPr>
        <xdr:cNvPr id="2" name="Picture 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145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142875</xdr:rowOff>
    </xdr:from>
    <xdr:to>
      <xdr:col>15</xdr:col>
      <xdr:colOff>38100</xdr:colOff>
      <xdr:row>5</xdr:row>
      <xdr:rowOff>180975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23875"/>
          <a:ext cx="105060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nologyDrive\Marc\1.%20PROJECTES\Projectes\Vall&#232;s%20Occidental\Gallifa\01-15%20Ajuntament\2022-07%20Gene%20camins%20rurals%20%202023%20&#8211;%202025\PP%20LINIA%20100.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daments"/>
      <sheetName val="Preus unitaris"/>
      <sheetName val="P.Parcial"/>
      <sheetName val="P. General"/>
      <sheetName val="Actualització preus FOMENTO"/>
    </sheetNames>
    <sheetDataSet>
      <sheetData sheetId="0"/>
      <sheetData sheetId="1"/>
      <sheetData sheetId="2"/>
      <sheetData sheetId="3"/>
      <sheetData sheetId="4">
        <row r="103">
          <cell r="R103">
            <v>0.33443908272095063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16"/>
  <sheetViews>
    <sheetView tabSelected="1" workbookViewId="0">
      <selection activeCell="H27" sqref="H27"/>
    </sheetView>
  </sheetViews>
  <sheetFormatPr baseColWidth="10" defaultRowHeight="12.75"/>
  <cols>
    <col min="1" max="1" width="11.42578125" style="1"/>
    <col min="2" max="2" width="53.140625" style="7" bestFit="1" customWidth="1"/>
    <col min="3" max="3" width="14" style="7" customWidth="1"/>
    <col min="4" max="7" width="8.28515625" style="7" customWidth="1"/>
    <col min="8" max="8" width="12.85546875" style="1" bestFit="1" customWidth="1"/>
    <col min="9" max="16384" width="11.42578125" style="1"/>
  </cols>
  <sheetData>
    <row r="1" spans="2:13" ht="13.5" thickBot="1">
      <c r="B1" s="21" t="s">
        <v>4</v>
      </c>
      <c r="C1" s="39" t="s">
        <v>6</v>
      </c>
      <c r="D1" s="39" t="s">
        <v>9</v>
      </c>
      <c r="E1" s="39" t="s">
        <v>10</v>
      </c>
      <c r="F1" s="39" t="s">
        <v>11</v>
      </c>
      <c r="G1" s="39" t="s">
        <v>75</v>
      </c>
      <c r="H1" s="39" t="s">
        <v>8</v>
      </c>
    </row>
    <row r="2" spans="2:13">
      <c r="B2" s="27" t="s">
        <v>19</v>
      </c>
      <c r="M2" s="94" t="s">
        <v>82</v>
      </c>
    </row>
    <row r="3" spans="2:13">
      <c r="B3" s="48" t="s">
        <v>70</v>
      </c>
      <c r="C3" s="49" t="s">
        <v>71</v>
      </c>
      <c r="D3" s="50">
        <f>+D6</f>
        <v>761</v>
      </c>
      <c r="E3" s="51"/>
      <c r="F3" s="51"/>
      <c r="G3" s="51"/>
      <c r="H3" s="19">
        <f>+D3</f>
        <v>761</v>
      </c>
      <c r="K3" s="50">
        <f>+K6</f>
        <v>1014</v>
      </c>
      <c r="M3" s="94">
        <v>253</v>
      </c>
    </row>
    <row r="4" spans="2:13">
      <c r="B4" s="55" t="s">
        <v>16</v>
      </c>
      <c r="C4" s="52" t="s">
        <v>12</v>
      </c>
      <c r="D4" s="53">
        <f>+D3</f>
        <v>761</v>
      </c>
      <c r="E4" s="54">
        <v>4</v>
      </c>
      <c r="F4" s="54"/>
      <c r="G4" s="54"/>
      <c r="H4" s="20">
        <f t="shared" ref="H4" si="0">+E4*D4</f>
        <v>3044</v>
      </c>
      <c r="K4" s="53">
        <f>+K3</f>
        <v>1014</v>
      </c>
    </row>
    <row r="5" spans="2:13">
      <c r="B5" s="21" t="s">
        <v>20</v>
      </c>
      <c r="K5" s="7"/>
    </row>
    <row r="6" spans="2:13">
      <c r="B6" s="48" t="s">
        <v>17</v>
      </c>
      <c r="C6" s="49" t="s">
        <v>3</v>
      </c>
      <c r="D6" s="50">
        <f>330+334+D8-M3</f>
        <v>761</v>
      </c>
      <c r="E6" s="51">
        <v>4</v>
      </c>
      <c r="F6" s="51">
        <v>0.1</v>
      </c>
      <c r="G6" s="51"/>
      <c r="H6" s="19">
        <f>+E6*D6*F6</f>
        <v>304.40000000000003</v>
      </c>
      <c r="J6" s="30"/>
      <c r="K6" s="50">
        <f>330+334+K8</f>
        <v>1014</v>
      </c>
      <c r="M6" s="1">
        <f>+'P. General'!E9</f>
        <v>-2.3999999830266461E-3</v>
      </c>
    </row>
    <row r="7" spans="2:13">
      <c r="B7" s="17" t="s">
        <v>18</v>
      </c>
      <c r="C7" s="49" t="s">
        <v>12</v>
      </c>
      <c r="D7" s="50">
        <f>330+334-M3</f>
        <v>411</v>
      </c>
      <c r="E7" s="51">
        <f>+E4</f>
        <v>4</v>
      </c>
      <c r="F7" s="51"/>
      <c r="G7" s="51"/>
      <c r="H7" s="19">
        <f t="shared" ref="H7" si="1">+E7*D7</f>
        <v>1644</v>
      </c>
      <c r="K7" s="50">
        <f>330+334</f>
        <v>664</v>
      </c>
    </row>
    <row r="8" spans="2:13">
      <c r="B8" s="17" t="s">
        <v>76</v>
      </c>
      <c r="C8" s="2" t="s">
        <v>12</v>
      </c>
      <c r="D8" s="19">
        <v>350</v>
      </c>
      <c r="E8" s="88">
        <v>4</v>
      </c>
      <c r="F8" s="88"/>
      <c r="G8" s="88"/>
      <c r="H8" s="19">
        <f>+D8*E8</f>
        <v>1400</v>
      </c>
      <c r="K8" s="19">
        <v>350</v>
      </c>
    </row>
    <row r="9" spans="2:13">
      <c r="B9" s="17" t="s">
        <v>77</v>
      </c>
      <c r="C9" s="2" t="s">
        <v>78</v>
      </c>
      <c r="D9" s="19">
        <v>350</v>
      </c>
      <c r="E9" s="88">
        <v>4</v>
      </c>
      <c r="F9" s="88">
        <v>0.1</v>
      </c>
      <c r="G9" s="88">
        <v>2.4</v>
      </c>
      <c r="H9" s="19">
        <f>+D9*E9*F9*G9</f>
        <v>336</v>
      </c>
      <c r="K9" s="19">
        <v>350</v>
      </c>
    </row>
    <row r="10" spans="2:13">
      <c r="B10" s="28" t="s">
        <v>72</v>
      </c>
      <c r="C10" s="69"/>
      <c r="D10" s="70"/>
      <c r="E10" s="70"/>
      <c r="F10" s="70"/>
      <c r="G10" s="70"/>
      <c r="H10" s="70"/>
    </row>
    <row r="11" spans="2:13">
      <c r="B11" s="68" t="s">
        <v>62</v>
      </c>
      <c r="C11" s="71" t="s">
        <v>61</v>
      </c>
      <c r="D11" s="19">
        <v>1</v>
      </c>
      <c r="E11" s="19"/>
      <c r="F11" s="19"/>
      <c r="G11" s="19"/>
      <c r="H11" s="38">
        <f>+D11</f>
        <v>1</v>
      </c>
    </row>
    <row r="12" spans="2:13">
      <c r="B12" s="68" t="s">
        <v>63</v>
      </c>
      <c r="C12" s="2" t="s">
        <v>61</v>
      </c>
      <c r="D12" s="19">
        <v>1</v>
      </c>
      <c r="E12" s="19"/>
      <c r="F12" s="19"/>
      <c r="G12" s="19"/>
      <c r="H12" s="38">
        <f>+D12</f>
        <v>1</v>
      </c>
    </row>
    <row r="13" spans="2:13">
      <c r="B13" s="72" t="s">
        <v>64</v>
      </c>
      <c r="C13" s="73" t="s">
        <v>61</v>
      </c>
      <c r="D13" s="74">
        <v>1</v>
      </c>
      <c r="E13" s="74"/>
      <c r="F13" s="74"/>
      <c r="G13" s="74"/>
      <c r="H13" s="74">
        <f>+D13</f>
        <v>1</v>
      </c>
    </row>
    <row r="16" spans="2:13">
      <c r="H16" s="4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10"/>
  <sheetViews>
    <sheetView workbookViewId="0">
      <selection activeCell="C10" sqref="C10"/>
    </sheetView>
  </sheetViews>
  <sheetFormatPr baseColWidth="10" defaultRowHeight="12.75"/>
  <cols>
    <col min="1" max="1" width="11.42578125" style="1"/>
    <col min="2" max="2" width="85.85546875" style="1" customWidth="1"/>
    <col min="3" max="3" width="11.7109375" style="1" bestFit="1" customWidth="1"/>
    <col min="4" max="16384" width="11.42578125" style="1"/>
  </cols>
  <sheetData>
    <row r="1" spans="1:7">
      <c r="A1" s="10" t="s">
        <v>6</v>
      </c>
      <c r="B1" s="10" t="s">
        <v>4</v>
      </c>
      <c r="C1" s="32" t="s">
        <v>7</v>
      </c>
      <c r="D1" s="7"/>
    </row>
    <row r="2" spans="1:7" ht="127.5">
      <c r="A2" s="8" t="s">
        <v>2</v>
      </c>
      <c r="B2" s="9" t="s">
        <v>69</v>
      </c>
      <c r="C2" s="33">
        <f>ROUND(12.24*(1+'Actualització preus FOMENTO'!R103),2)</f>
        <v>16.329999999999998</v>
      </c>
      <c r="D2" s="7"/>
    </row>
    <row r="3" spans="1:7" ht="63.75">
      <c r="A3" s="8" t="s">
        <v>12</v>
      </c>
      <c r="B3" s="9" t="s">
        <v>73</v>
      </c>
      <c r="C3" s="33">
        <f>ROUND(0.18*(1+'Actualització preus FOMENTO'!R103),2)</f>
        <v>0.24</v>
      </c>
      <c r="D3" s="56"/>
      <c r="E3" s="30"/>
    </row>
    <row r="4" spans="1:7" ht="25.5">
      <c r="A4" s="8" t="s">
        <v>3</v>
      </c>
      <c r="B4" s="9" t="s">
        <v>15</v>
      </c>
      <c r="C4" s="33">
        <f>ROUND(20.63*(1+'Actualització preus FOMENTO'!R103),2)</f>
        <v>27.53</v>
      </c>
      <c r="D4" s="56"/>
      <c r="E4" s="30"/>
      <c r="F4" s="6"/>
      <c r="G4" s="40"/>
    </row>
    <row r="5" spans="1:7" ht="38.25">
      <c r="A5" s="8" t="s">
        <v>12</v>
      </c>
      <c r="B5" s="9" t="s">
        <v>21</v>
      </c>
      <c r="C5" s="33">
        <f>ROUND(3.3/2*3*(1+'Actualització preus FOMENTO'!R103),2)</f>
        <v>6.61</v>
      </c>
      <c r="D5" s="56"/>
      <c r="E5" s="30"/>
    </row>
    <row r="6" spans="1:7">
      <c r="A6" s="8" t="s">
        <v>12</v>
      </c>
      <c r="B6" s="9" t="s">
        <v>79</v>
      </c>
      <c r="C6" s="33">
        <f>ROUND(0.61*(1+'[1]Actualització preus FOMENTO'!R103),2)</f>
        <v>0.81</v>
      </c>
      <c r="D6" s="56"/>
      <c r="E6" s="30"/>
    </row>
    <row r="7" spans="1:7" ht="25.5">
      <c r="A7" s="8" t="s">
        <v>78</v>
      </c>
      <c r="B7" s="9" t="s">
        <v>80</v>
      </c>
      <c r="C7" s="33">
        <f>ROUND((35.57+379.47*0.052)*(1+'[1]Actualització preus FOMENTO'!R103),2)</f>
        <v>73.8</v>
      </c>
      <c r="D7" s="56"/>
      <c r="E7" s="30"/>
    </row>
    <row r="8" spans="1:7">
      <c r="A8" s="8" t="s">
        <v>61</v>
      </c>
      <c r="B8" s="9" t="s">
        <v>83</v>
      </c>
      <c r="C8" s="33">
        <v>1064.21</v>
      </c>
      <c r="D8" s="7"/>
      <c r="F8" s="6"/>
    </row>
    <row r="9" spans="1:7">
      <c r="A9" s="8" t="s">
        <v>61</v>
      </c>
      <c r="B9" s="9" t="s">
        <v>84</v>
      </c>
      <c r="C9" s="33">
        <v>709.47</v>
      </c>
      <c r="D9" s="7"/>
      <c r="F9" s="6"/>
    </row>
    <row r="10" spans="1:7">
      <c r="A10" s="8" t="s">
        <v>61</v>
      </c>
      <c r="B10" s="9" t="s">
        <v>85</v>
      </c>
      <c r="C10" s="33">
        <v>709.47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23"/>
  <sheetViews>
    <sheetView workbookViewId="0">
      <selection activeCell="L17" sqref="L17"/>
    </sheetView>
  </sheetViews>
  <sheetFormatPr baseColWidth="10" defaultRowHeight="12.75"/>
  <cols>
    <col min="1" max="1" width="11.42578125" style="1"/>
    <col min="2" max="2" width="53.140625" style="7" bestFit="1" customWidth="1"/>
    <col min="3" max="4" width="11.28515625" style="7" customWidth="1"/>
    <col min="5" max="5" width="11.7109375" style="7" bestFit="1" customWidth="1"/>
    <col min="6" max="6" width="11.28515625" style="1" customWidth="1"/>
    <col min="7" max="7" width="11.7109375" style="1" bestFit="1" customWidth="1"/>
    <col min="8" max="11" width="11.85546875" style="1" bestFit="1" customWidth="1"/>
    <col min="12" max="16384" width="11.42578125" style="1"/>
  </cols>
  <sheetData>
    <row r="1" spans="1:12" ht="13.5" thickBot="1">
      <c r="B1" s="21" t="s">
        <v>4</v>
      </c>
      <c r="C1" s="22" t="s">
        <v>5</v>
      </c>
      <c r="D1" s="22" t="s">
        <v>6</v>
      </c>
      <c r="E1" s="22" t="s">
        <v>7</v>
      </c>
      <c r="F1" s="22" t="s">
        <v>13</v>
      </c>
      <c r="G1" s="22" t="s">
        <v>8</v>
      </c>
      <c r="I1" s="31"/>
    </row>
    <row r="2" spans="1:12">
      <c r="A2" s="17"/>
      <c r="B2" s="27" t="str">
        <f>+Amidaments!B2</f>
        <v>Capítol I. Treballs previs</v>
      </c>
      <c r="C2" s="24"/>
      <c r="D2" s="24"/>
      <c r="E2" s="24"/>
      <c r="F2" s="24"/>
      <c r="G2" s="25"/>
    </row>
    <row r="3" spans="1:12">
      <c r="A3" s="17"/>
      <c r="B3" s="17" t="str">
        <f>+Amidaments!B3</f>
        <v>Ampliació de la plataforma</v>
      </c>
      <c r="C3" s="19">
        <f>+Amidaments!H3</f>
        <v>761</v>
      </c>
      <c r="D3" s="2" t="str">
        <f>+Amidaments!C3</f>
        <v>ml</v>
      </c>
      <c r="E3" s="3">
        <f>+'Preus unitaris'!C2</f>
        <v>16.329999999999998</v>
      </c>
      <c r="F3" s="4">
        <f t="shared" ref="F3" si="0">+E3*C3</f>
        <v>12427.13</v>
      </c>
      <c r="G3" s="17"/>
    </row>
    <row r="4" spans="1:12">
      <c r="A4" s="17"/>
      <c r="B4" s="17" t="str">
        <f>+Amidaments!B4</f>
        <v>Perfilat previ de terres</v>
      </c>
      <c r="C4" s="19">
        <f>+Amidaments!H4</f>
        <v>3044</v>
      </c>
      <c r="D4" s="2" t="str">
        <f>+Amidaments!C4</f>
        <v>m2</v>
      </c>
      <c r="E4" s="3">
        <f>+'Preus unitaris'!C3</f>
        <v>0.24</v>
      </c>
      <c r="F4" s="4">
        <f>+E4*C4</f>
        <v>730.56</v>
      </c>
      <c r="G4" s="26"/>
    </row>
    <row r="5" spans="1:12">
      <c r="A5" s="17"/>
      <c r="B5" s="11"/>
      <c r="C5" s="20"/>
      <c r="D5" s="14"/>
      <c r="E5" s="12"/>
      <c r="F5" s="13"/>
      <c r="G5" s="13">
        <f>+SUM(F2:F4)</f>
        <v>13157.689999999999</v>
      </c>
    </row>
    <row r="6" spans="1:12">
      <c r="A6" s="17"/>
      <c r="B6" s="21" t="str">
        <f>+Amidaments!B5</f>
        <v>Capítol II. Paviments</v>
      </c>
      <c r="C6" s="22"/>
      <c r="D6" s="22"/>
      <c r="E6" s="22"/>
      <c r="F6" s="22"/>
      <c r="G6" s="66"/>
      <c r="H6" s="42"/>
      <c r="I6" s="43"/>
      <c r="J6" s="42"/>
      <c r="K6" s="42"/>
    </row>
    <row r="7" spans="1:12">
      <c r="A7" s="17"/>
      <c r="B7" s="17" t="str">
        <f>+Amidaments!B6</f>
        <v>Base àrid reciclat</v>
      </c>
      <c r="C7" s="19">
        <f>+Amidaments!H6</f>
        <v>304.40000000000003</v>
      </c>
      <c r="D7" s="2" t="str">
        <f>+Amidaments!C6</f>
        <v>m3</v>
      </c>
      <c r="E7" s="3">
        <f>+'Preus unitaris'!C4</f>
        <v>27.53</v>
      </c>
      <c r="F7" s="4">
        <f t="shared" ref="F7" si="1">+E7*C7</f>
        <v>8380.1320000000014</v>
      </c>
      <c r="G7" s="23"/>
      <c r="H7" s="42"/>
      <c r="I7" s="43"/>
      <c r="J7" s="42"/>
      <c r="K7" s="42"/>
    </row>
    <row r="8" spans="1:12">
      <c r="A8" s="17"/>
      <c r="B8" s="17" t="str">
        <f>+Amidaments!B7</f>
        <v>TTS</v>
      </c>
      <c r="C8" s="19">
        <f>+Amidaments!H7</f>
        <v>1644</v>
      </c>
      <c r="D8" s="2" t="str">
        <f>+Amidaments!C7</f>
        <v>m2</v>
      </c>
      <c r="E8" s="3">
        <f>+'Preus unitaris'!C5</f>
        <v>6.61</v>
      </c>
      <c r="F8" s="4">
        <f t="shared" ref="F8" si="2">+E8*C8</f>
        <v>10866.84</v>
      </c>
      <c r="G8" s="23"/>
      <c r="H8" s="42"/>
      <c r="I8" s="43"/>
      <c r="J8" s="42"/>
      <c r="K8" s="42"/>
    </row>
    <row r="9" spans="1:12">
      <c r="A9" s="17"/>
      <c r="B9" s="17" t="str">
        <f>+Amidaments!B8</f>
        <v>Reg emprimació</v>
      </c>
      <c r="C9" s="19">
        <f>+Amidaments!H8</f>
        <v>1400</v>
      </c>
      <c r="D9" s="2" t="str">
        <f>+Amidaments!C8</f>
        <v>m2</v>
      </c>
      <c r="E9" s="3">
        <f>+'Preus unitaris'!C6</f>
        <v>0.81</v>
      </c>
      <c r="F9" s="4">
        <f t="shared" ref="F9:F10" si="3">+E9*C9</f>
        <v>1134</v>
      </c>
      <c r="G9" s="23"/>
      <c r="H9" s="42"/>
      <c r="I9" s="43"/>
      <c r="J9" s="42"/>
      <c r="K9" s="42"/>
    </row>
    <row r="10" spans="1:12">
      <c r="A10" s="17"/>
      <c r="B10" s="17" t="str">
        <f>+Amidaments!B9</f>
        <v>Mescla bituminosa</v>
      </c>
      <c r="C10" s="19">
        <f>+Amidaments!H9</f>
        <v>336</v>
      </c>
      <c r="D10" s="2" t="str">
        <f>+Amidaments!C9</f>
        <v>t</v>
      </c>
      <c r="E10" s="3">
        <f>+'Preus unitaris'!C7</f>
        <v>73.8</v>
      </c>
      <c r="F10" s="4">
        <f t="shared" si="3"/>
        <v>24796.799999999999</v>
      </c>
      <c r="G10" s="23"/>
      <c r="H10" s="42"/>
      <c r="I10" s="43"/>
      <c r="J10" s="42"/>
      <c r="K10" s="42"/>
    </row>
    <row r="11" spans="1:12">
      <c r="A11" s="17"/>
      <c r="B11" s="11"/>
      <c r="C11" s="20"/>
      <c r="D11" s="14"/>
      <c r="E11" s="12"/>
      <c r="F11" s="13"/>
      <c r="G11" s="13">
        <f>+SUM(F6:F10)</f>
        <v>45177.771999999997</v>
      </c>
      <c r="H11" s="42"/>
      <c r="I11" s="43"/>
      <c r="J11" s="42"/>
      <c r="K11" s="42"/>
    </row>
    <row r="12" spans="1:12">
      <c r="A12" s="17"/>
      <c r="B12" s="23" t="str">
        <f>+Amidaments!B10</f>
        <v>Capítol III. Seguretat i Salut, Control Qualitat i Gestió de Residus</v>
      </c>
      <c r="C12" s="19"/>
      <c r="D12" s="2"/>
      <c r="E12" s="3"/>
      <c r="F12" s="4"/>
      <c r="G12" s="23"/>
      <c r="H12" s="42"/>
      <c r="I12" s="43"/>
      <c r="J12" s="42"/>
      <c r="K12" s="42"/>
    </row>
    <row r="13" spans="1:12">
      <c r="A13" s="17"/>
      <c r="B13" s="17" t="str">
        <f>+Amidaments!B11</f>
        <v>P.A. Seguretat i Salut</v>
      </c>
      <c r="C13" s="19">
        <f>+Amidaments!H11</f>
        <v>1</v>
      </c>
      <c r="D13" s="2" t="str">
        <f>+Amidaments!C11</f>
        <v>ut</v>
      </c>
      <c r="E13" s="3">
        <f>+'Preus unitaris'!C8</f>
        <v>1064.21</v>
      </c>
      <c r="F13" s="75">
        <f>+E13*C13</f>
        <v>1064.21</v>
      </c>
      <c r="G13" s="23"/>
      <c r="H13" s="42"/>
      <c r="I13" s="43"/>
      <c r="J13" s="42"/>
      <c r="K13" s="42"/>
    </row>
    <row r="14" spans="1:12">
      <c r="A14" s="17"/>
      <c r="B14" s="17" t="str">
        <f>+Amidaments!B12</f>
        <v>P.A. Control de Qualitat</v>
      </c>
      <c r="C14" s="19">
        <f>+Amidaments!H12</f>
        <v>1</v>
      </c>
      <c r="D14" s="2" t="str">
        <f>+Amidaments!C12</f>
        <v>ut</v>
      </c>
      <c r="E14" s="3">
        <f>+'Preus unitaris'!C9</f>
        <v>709.47</v>
      </c>
      <c r="F14" s="75">
        <f>+E14*C14</f>
        <v>709.47</v>
      </c>
      <c r="G14" s="23"/>
      <c r="H14" s="42"/>
      <c r="I14" s="43"/>
      <c r="J14" s="42"/>
      <c r="K14" s="42"/>
    </row>
    <row r="15" spans="1:12">
      <c r="A15" s="17"/>
      <c r="B15" s="17" t="str">
        <f>+Amidaments!B13</f>
        <v>P.A. Gestió de Residus</v>
      </c>
      <c r="C15" s="19">
        <f>+Amidaments!H13</f>
        <v>1</v>
      </c>
      <c r="D15" s="2" t="str">
        <f>+Amidaments!C13</f>
        <v>ut</v>
      </c>
      <c r="E15" s="3">
        <f>+'Preus unitaris'!C10</f>
        <v>709.47</v>
      </c>
      <c r="F15" s="75">
        <f>+E15*C15</f>
        <v>709.47</v>
      </c>
      <c r="G15" s="23"/>
      <c r="H15" s="42"/>
      <c r="I15" s="43"/>
      <c r="J15" s="42"/>
      <c r="K15" s="42"/>
    </row>
    <row r="16" spans="1:12" ht="13.5" thickBot="1">
      <c r="A16" s="17"/>
      <c r="B16" s="67"/>
      <c r="C16" s="39"/>
      <c r="D16" s="39"/>
      <c r="E16" s="39"/>
      <c r="F16" s="39"/>
      <c r="G16" s="37">
        <f>+SUM(F13:F15)</f>
        <v>2483.15</v>
      </c>
      <c r="H16" s="42"/>
      <c r="I16" s="44"/>
      <c r="J16" s="42"/>
      <c r="K16" s="42"/>
      <c r="L16" s="35"/>
    </row>
    <row r="17" spans="2:11" ht="15" customHeight="1">
      <c r="B17" s="101" t="s">
        <v>74</v>
      </c>
      <c r="C17" s="101"/>
      <c r="D17" s="101"/>
      <c r="E17" s="101"/>
      <c r="F17" s="101"/>
      <c r="G17" s="5">
        <f>ROUND(SUM(G2:G16),2)</f>
        <v>60818.61</v>
      </c>
      <c r="H17" s="42"/>
      <c r="I17" s="43"/>
      <c r="J17" s="42"/>
      <c r="K17" s="42"/>
    </row>
    <row r="18" spans="2:11">
      <c r="I18" s="34"/>
    </row>
    <row r="19" spans="2:11">
      <c r="B19" s="15"/>
      <c r="C19" s="15"/>
      <c r="D19" s="16"/>
      <c r="E19" s="16"/>
      <c r="F19" s="17"/>
      <c r="I19" s="41"/>
    </row>
    <row r="20" spans="2:11">
      <c r="B20" s="15"/>
      <c r="C20" s="18"/>
      <c r="D20" s="16"/>
      <c r="E20" s="16"/>
      <c r="F20" s="17"/>
      <c r="I20" s="41"/>
    </row>
    <row r="21" spans="2:11">
      <c r="B21" s="15"/>
      <c r="C21" s="15"/>
      <c r="D21" s="16"/>
      <c r="E21" s="16"/>
      <c r="F21" s="17"/>
    </row>
    <row r="22" spans="2:11">
      <c r="G22" s="6"/>
    </row>
    <row r="23" spans="2:11">
      <c r="G23" s="29"/>
    </row>
  </sheetData>
  <mergeCells count="1">
    <mergeCell ref="B17:F17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24"/>
  <sheetViews>
    <sheetView topLeftCell="B1" workbookViewId="0">
      <selection activeCell="C13" sqref="C13"/>
    </sheetView>
  </sheetViews>
  <sheetFormatPr baseColWidth="10" defaultRowHeight="12.75"/>
  <cols>
    <col min="1" max="1" width="11.42578125" style="1"/>
    <col min="2" max="2" width="56" style="7" bestFit="1" customWidth="1"/>
    <col min="3" max="4" width="14" style="7" customWidth="1"/>
    <col min="5" max="5" width="12.85546875" style="7" customWidth="1"/>
    <col min="6" max="6" width="11.7109375" style="1" customWidth="1"/>
    <col min="7" max="7" width="12.28515625" style="1" bestFit="1" customWidth="1"/>
    <col min="8" max="11" width="11.85546875" style="1" bestFit="1" customWidth="1"/>
    <col min="12" max="16384" width="11.42578125" style="1"/>
  </cols>
  <sheetData>
    <row r="1" spans="1:13" ht="13.5" thickBot="1">
      <c r="B1" s="67" t="s">
        <v>4</v>
      </c>
      <c r="C1" s="39" t="s">
        <v>60</v>
      </c>
      <c r="D1" s="1"/>
      <c r="E1" s="31"/>
    </row>
    <row r="2" spans="1:13">
      <c r="A2" s="17"/>
      <c r="B2" s="6" t="str">
        <f>+Amidaments!B2</f>
        <v>Capítol I. Treballs previs</v>
      </c>
      <c r="C2" s="6">
        <f>+P.Parcial!G5</f>
        <v>13157.689999999999</v>
      </c>
      <c r="D2" s="1"/>
      <c r="E2" s="1"/>
    </row>
    <row r="3" spans="1:13">
      <c r="A3" s="17"/>
      <c r="B3" s="68" t="str">
        <f>+P.Parcial!B6</f>
        <v>Capítol II. Paviments</v>
      </c>
      <c r="C3" s="4">
        <f>+P.Parcial!G11</f>
        <v>45177.771999999997</v>
      </c>
      <c r="D3" s="1"/>
      <c r="E3" s="1"/>
    </row>
    <row r="4" spans="1:13" ht="13.5" thickBot="1">
      <c r="A4" s="17"/>
      <c r="B4" s="36" t="str">
        <f>+P.Parcial!B12</f>
        <v>Capítol III. Seguretat i Salut, Control Qualitat i Gestió de Residus</v>
      </c>
      <c r="C4" s="37">
        <f>+P.Parcial!G16</f>
        <v>2483.15</v>
      </c>
      <c r="D4" s="1"/>
      <c r="E4" s="1"/>
    </row>
    <row r="5" spans="1:13" ht="15" customHeight="1">
      <c r="B5" s="47" t="s">
        <v>74</v>
      </c>
      <c r="C5" s="5">
        <f>ROUND(SUM(C2:C4),2)</f>
        <v>60818.61</v>
      </c>
      <c r="D5" s="42"/>
      <c r="E5" s="43"/>
      <c r="F5" s="42"/>
      <c r="G5" s="42"/>
    </row>
    <row r="6" spans="1:13" ht="15" customHeight="1">
      <c r="B6" s="77" t="s">
        <v>68</v>
      </c>
      <c r="C6" s="75">
        <f>C5*0.04</f>
        <v>2432.7444</v>
      </c>
      <c r="D6" s="42"/>
      <c r="E6" s="43"/>
      <c r="F6" s="42"/>
      <c r="G6" s="42"/>
    </row>
    <row r="7" spans="1:13" ht="15" customHeight="1">
      <c r="B7" s="77" t="s">
        <v>65</v>
      </c>
      <c r="C7" s="75">
        <f>ROUND(C5*0.13,2)</f>
        <v>7906.42</v>
      </c>
      <c r="D7" s="42"/>
      <c r="E7" s="43"/>
      <c r="F7" s="42"/>
      <c r="G7" s="42"/>
    </row>
    <row r="8" spans="1:13" ht="15" customHeight="1">
      <c r="B8" s="45" t="s">
        <v>66</v>
      </c>
      <c r="C8" s="75">
        <f>ROUND(C5*0.06,2)</f>
        <v>3649.12</v>
      </c>
      <c r="D8" s="42"/>
      <c r="F8" s="91" t="s">
        <v>81</v>
      </c>
      <c r="G8" s="42"/>
    </row>
    <row r="9" spans="1:13" ht="15" customHeight="1">
      <c r="B9" s="78" t="s">
        <v>67</v>
      </c>
      <c r="C9" s="80">
        <f>+SUM(C5:C8)</f>
        <v>74806.894400000005</v>
      </c>
      <c r="D9" s="86">
        <v>74806.896799999988</v>
      </c>
      <c r="E9" s="92">
        <f>+C9-D9</f>
        <v>-2.3999999830266461E-3</v>
      </c>
      <c r="F9" s="86">
        <v>17088.46</v>
      </c>
      <c r="G9" s="42"/>
      <c r="I9" s="6"/>
      <c r="J9" s="95"/>
      <c r="K9" s="95"/>
    </row>
    <row r="10" spans="1:13" ht="15" customHeight="1">
      <c r="B10" s="79" t="s">
        <v>86</v>
      </c>
      <c r="C10" s="81">
        <f>ROUND(C9*0.05,2)-119.13</f>
        <v>3621.21</v>
      </c>
      <c r="D10" s="86">
        <v>3621.2000000000003</v>
      </c>
      <c r="E10" s="92">
        <f>+C10-D10</f>
        <v>9.9999999997635314E-3</v>
      </c>
      <c r="F10" s="86">
        <v>973.57</v>
      </c>
      <c r="G10" s="42"/>
      <c r="H10" s="76"/>
      <c r="I10" s="76"/>
      <c r="J10" s="76"/>
      <c r="K10" s="76"/>
      <c r="L10" s="76"/>
      <c r="M10" s="75"/>
    </row>
    <row r="11" spans="1:13">
      <c r="B11" s="78" t="s">
        <v>1</v>
      </c>
      <c r="C11" s="80">
        <f>+SUM(C9:C10)</f>
        <v>78428.104400000011</v>
      </c>
      <c r="E11" s="93"/>
      <c r="F11" s="7"/>
      <c r="I11" s="34"/>
    </row>
    <row r="12" spans="1:13">
      <c r="B12" s="45" t="s">
        <v>0</v>
      </c>
      <c r="C12" s="75">
        <f>ROUND(C11*0.21,2)</f>
        <v>16469.900000000001</v>
      </c>
      <c r="D12" s="16"/>
      <c r="E12" s="93"/>
      <c r="F12" s="16"/>
      <c r="I12" s="41"/>
    </row>
    <row r="13" spans="1:13">
      <c r="B13" s="46" t="s">
        <v>14</v>
      </c>
      <c r="C13" s="80">
        <f>+SUM(C11:C12)</f>
        <v>94898.004400000005</v>
      </c>
      <c r="D13" s="86">
        <v>94898</v>
      </c>
      <c r="E13" s="92">
        <f>+C13-D13</f>
        <v>4.4000000052619725E-3</v>
      </c>
      <c r="F13" s="86">
        <v>21855.06</v>
      </c>
      <c r="I13" s="29"/>
    </row>
    <row r="14" spans="1:13">
      <c r="B14" s="15"/>
      <c r="C14" s="15"/>
      <c r="F14" s="17"/>
    </row>
    <row r="15" spans="1:13">
      <c r="B15" s="82"/>
      <c r="C15" s="99">
        <v>88945.71</v>
      </c>
      <c r="D15" s="100" t="s">
        <v>87</v>
      </c>
      <c r="F15" s="6"/>
      <c r="G15" s="6"/>
    </row>
    <row r="16" spans="1:13">
      <c r="C16" s="97">
        <f>+C13-C15</f>
        <v>5952.2943999999989</v>
      </c>
      <c r="D16" s="98" t="s">
        <v>88</v>
      </c>
      <c r="E16" s="1"/>
      <c r="G16" s="6"/>
    </row>
    <row r="17" spans="2:7">
      <c r="B17" s="82"/>
      <c r="C17" s="83"/>
      <c r="G17" s="29"/>
    </row>
    <row r="18" spans="2:7">
      <c r="B18" s="90"/>
      <c r="C18" s="86"/>
    </row>
    <row r="19" spans="2:7">
      <c r="B19" s="90"/>
      <c r="C19" s="86"/>
    </row>
    <row r="20" spans="2:7">
      <c r="B20" s="90"/>
      <c r="D20" s="87"/>
    </row>
    <row r="21" spans="2:7">
      <c r="D21" s="89"/>
    </row>
    <row r="24" spans="2:7">
      <c r="B24" s="84"/>
      <c r="C24" s="85"/>
    </row>
  </sheetData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2"/>
  <sheetViews>
    <sheetView topLeftCell="B1" workbookViewId="0">
      <selection activeCell="H20" sqref="H20"/>
    </sheetView>
  </sheetViews>
  <sheetFormatPr baseColWidth="10" defaultRowHeight="12.75"/>
  <cols>
    <col min="1" max="1" width="11.42578125" style="1"/>
    <col min="2" max="2" width="56" style="7" bestFit="1" customWidth="1"/>
    <col min="3" max="4" width="14" style="7" customWidth="1"/>
    <col min="5" max="5" width="12.85546875" style="7" customWidth="1"/>
    <col min="6" max="6" width="11.7109375" style="1" customWidth="1"/>
    <col min="7" max="7" width="12.28515625" style="1" bestFit="1" customWidth="1"/>
    <col min="8" max="11" width="11.85546875" style="1" bestFit="1" customWidth="1"/>
    <col min="12" max="16384" width="11.42578125" style="1"/>
  </cols>
  <sheetData>
    <row r="1" spans="1:9" ht="13.5" thickBot="1">
      <c r="B1" s="67" t="s">
        <v>4</v>
      </c>
      <c r="C1" s="39" t="s">
        <v>60</v>
      </c>
      <c r="D1" s="1"/>
      <c r="E1" s="31"/>
    </row>
    <row r="2" spans="1:9">
      <c r="A2" s="17"/>
      <c r="B2" s="6" t="str">
        <f>+Amidaments!B2</f>
        <v>Capítol I. Treballs previs</v>
      </c>
      <c r="C2" s="6">
        <f>+P.Parcial!G5</f>
        <v>13157.689999999999</v>
      </c>
      <c r="D2" s="1"/>
      <c r="E2" s="1"/>
    </row>
    <row r="3" spans="1:9">
      <c r="A3" s="17"/>
      <c r="B3" s="68" t="str">
        <f>+P.Parcial!B6</f>
        <v>Capítol II. Paviments</v>
      </c>
      <c r="C3" s="4">
        <f>+P.Parcial!G11</f>
        <v>45177.771999999997</v>
      </c>
      <c r="D3" s="1"/>
      <c r="E3" s="1"/>
    </row>
    <row r="4" spans="1:9" ht="13.5" thickBot="1">
      <c r="A4" s="17"/>
      <c r="B4" s="36" t="str">
        <f>+P.Parcial!B12</f>
        <v>Capítol III. Seguretat i Salut, Control Qualitat i Gestió de Residus</v>
      </c>
      <c r="C4" s="37">
        <f>+P.Parcial!G16</f>
        <v>2483.15</v>
      </c>
      <c r="D4" s="1"/>
      <c r="E4" s="1"/>
    </row>
    <row r="5" spans="1:9" ht="15" customHeight="1">
      <c r="B5" s="96" t="s">
        <v>74</v>
      </c>
      <c r="C5" s="5">
        <f>ROUND(SUM(C2:C4),2)</f>
        <v>60818.61</v>
      </c>
      <c r="D5" s="42"/>
      <c r="E5" s="43"/>
      <c r="F5" s="42"/>
      <c r="G5" s="42"/>
    </row>
    <row r="6" spans="1:9" ht="15" customHeight="1">
      <c r="B6" s="77" t="s">
        <v>68</v>
      </c>
      <c r="C6" s="75">
        <f>C5*0.04</f>
        <v>2432.7444</v>
      </c>
      <c r="D6" s="42"/>
      <c r="E6" s="43"/>
      <c r="F6" s="42"/>
      <c r="G6" s="42"/>
    </row>
    <row r="7" spans="1:9" ht="15" customHeight="1">
      <c r="B7" s="77" t="s">
        <v>65</v>
      </c>
      <c r="C7" s="75">
        <f>ROUND(C5*0.13,2)</f>
        <v>7906.42</v>
      </c>
      <c r="D7" s="42"/>
      <c r="E7" s="43"/>
      <c r="F7" s="42"/>
      <c r="G7" s="42"/>
    </row>
    <row r="8" spans="1:9" ht="15" customHeight="1">
      <c r="B8" s="45" t="s">
        <v>66</v>
      </c>
      <c r="C8" s="75">
        <f>ROUND(C5*0.06,2)</f>
        <v>3649.12</v>
      </c>
      <c r="D8" s="42"/>
      <c r="F8" s="91"/>
      <c r="G8" s="42"/>
    </row>
    <row r="9" spans="1:9">
      <c r="B9" s="78" t="s">
        <v>1</v>
      </c>
      <c r="C9" s="80">
        <f>+SUM(C5:C8)</f>
        <v>74806.894400000005</v>
      </c>
      <c r="E9" s="93"/>
      <c r="F9" s="7"/>
      <c r="I9" s="34"/>
    </row>
    <row r="10" spans="1:9">
      <c r="B10" s="45" t="s">
        <v>0</v>
      </c>
      <c r="C10" s="75">
        <f>ROUND(C9*0.21,2)</f>
        <v>15709.45</v>
      </c>
      <c r="D10" s="16"/>
      <c r="E10" s="93"/>
      <c r="F10" s="16"/>
      <c r="I10" s="41"/>
    </row>
    <row r="11" spans="1:9">
      <c r="B11" s="46" t="s">
        <v>14</v>
      </c>
      <c r="C11" s="80">
        <f>+SUM(C9:C10)</f>
        <v>90516.344400000002</v>
      </c>
      <c r="D11" s="86"/>
      <c r="E11" s="92"/>
      <c r="F11" s="86"/>
      <c r="I11" s="29"/>
    </row>
    <row r="12" spans="1:9">
      <c r="B12" s="15"/>
      <c r="C12" s="15"/>
      <c r="F12" s="17"/>
    </row>
    <row r="13" spans="1:9">
      <c r="B13" s="82"/>
      <c r="C13" s="99"/>
      <c r="D13" s="100"/>
      <c r="F13" s="6"/>
      <c r="G13" s="6"/>
    </row>
    <row r="14" spans="1:9">
      <c r="C14" s="97"/>
      <c r="D14" s="98"/>
      <c r="E14" s="1"/>
      <c r="G14" s="6"/>
    </row>
    <row r="15" spans="1:9">
      <c r="B15" s="82"/>
      <c r="C15" s="83"/>
      <c r="G15" s="29"/>
    </row>
    <row r="16" spans="1:9">
      <c r="B16" s="90"/>
      <c r="C16" s="86"/>
    </row>
    <row r="17" spans="2:4">
      <c r="B17" s="90"/>
      <c r="C17" s="86"/>
    </row>
    <row r="18" spans="2:4">
      <c r="B18" s="90"/>
      <c r="D18" s="87"/>
    </row>
    <row r="19" spans="2:4">
      <c r="D19" s="89"/>
    </row>
    <row r="22" spans="2:4">
      <c r="B22" s="84"/>
      <c r="C22" s="85"/>
    </row>
  </sheetData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226"/>
  <sheetViews>
    <sheetView workbookViewId="0">
      <selection activeCell="C41" sqref="C41"/>
    </sheetView>
  </sheetViews>
  <sheetFormatPr baseColWidth="10" defaultColWidth="9.140625" defaultRowHeight="15"/>
  <cols>
    <col min="1" max="1" width="13.85546875" customWidth="1"/>
    <col min="2" max="2" width="11.140625" customWidth="1"/>
    <col min="3" max="3" width="9.140625" customWidth="1"/>
    <col min="4" max="4" width="11.28515625" customWidth="1"/>
    <col min="5" max="5" width="11.140625" customWidth="1"/>
    <col min="6" max="6" width="11.7109375" customWidth="1"/>
    <col min="7" max="7" width="12.42578125" customWidth="1"/>
    <col min="8" max="9" width="9.140625" customWidth="1"/>
    <col min="10" max="12" width="11.28515625" customWidth="1"/>
    <col min="13" max="13" width="11.5703125" customWidth="1"/>
    <col min="14" max="14" width="12.5703125" customWidth="1"/>
    <col min="15" max="15" width="0" hidden="1" customWidth="1"/>
    <col min="257" max="257" width="13.85546875" customWidth="1"/>
    <col min="258" max="258" width="11.140625" customWidth="1"/>
    <col min="259" max="259" width="9.140625" customWidth="1"/>
    <col min="260" max="260" width="11.28515625" customWidth="1"/>
    <col min="261" max="261" width="11.140625" customWidth="1"/>
    <col min="262" max="262" width="11.7109375" customWidth="1"/>
    <col min="263" max="263" width="12.42578125" customWidth="1"/>
    <col min="264" max="265" width="9.140625" customWidth="1"/>
    <col min="266" max="268" width="11.28515625" customWidth="1"/>
    <col min="269" max="269" width="11.5703125" customWidth="1"/>
    <col min="270" max="270" width="12.5703125" customWidth="1"/>
    <col min="271" max="271" width="0" hidden="1" customWidth="1"/>
    <col min="513" max="513" width="13.85546875" customWidth="1"/>
    <col min="514" max="514" width="11.140625" customWidth="1"/>
    <col min="515" max="515" width="9.140625" customWidth="1"/>
    <col min="516" max="516" width="11.28515625" customWidth="1"/>
    <col min="517" max="517" width="11.140625" customWidth="1"/>
    <col min="518" max="518" width="11.7109375" customWidth="1"/>
    <col min="519" max="519" width="12.42578125" customWidth="1"/>
    <col min="520" max="521" width="9.140625" customWidth="1"/>
    <col min="522" max="524" width="11.28515625" customWidth="1"/>
    <col min="525" max="525" width="11.5703125" customWidth="1"/>
    <col min="526" max="526" width="12.5703125" customWidth="1"/>
    <col min="527" max="527" width="0" hidden="1" customWidth="1"/>
    <col min="769" max="769" width="13.85546875" customWidth="1"/>
    <col min="770" max="770" width="11.140625" customWidth="1"/>
    <col min="771" max="771" width="9.140625" customWidth="1"/>
    <col min="772" max="772" width="11.28515625" customWidth="1"/>
    <col min="773" max="773" width="11.140625" customWidth="1"/>
    <col min="774" max="774" width="11.7109375" customWidth="1"/>
    <col min="775" max="775" width="12.42578125" customWidth="1"/>
    <col min="776" max="777" width="9.140625" customWidth="1"/>
    <col min="778" max="780" width="11.28515625" customWidth="1"/>
    <col min="781" max="781" width="11.5703125" customWidth="1"/>
    <col min="782" max="782" width="12.5703125" customWidth="1"/>
    <col min="783" max="783" width="0" hidden="1" customWidth="1"/>
    <col min="1025" max="1025" width="13.85546875" customWidth="1"/>
    <col min="1026" max="1026" width="11.140625" customWidth="1"/>
    <col min="1027" max="1027" width="9.140625" customWidth="1"/>
    <col min="1028" max="1028" width="11.28515625" customWidth="1"/>
    <col min="1029" max="1029" width="11.140625" customWidth="1"/>
    <col min="1030" max="1030" width="11.7109375" customWidth="1"/>
    <col min="1031" max="1031" width="12.42578125" customWidth="1"/>
    <col min="1032" max="1033" width="9.140625" customWidth="1"/>
    <col min="1034" max="1036" width="11.28515625" customWidth="1"/>
    <col min="1037" max="1037" width="11.5703125" customWidth="1"/>
    <col min="1038" max="1038" width="12.5703125" customWidth="1"/>
    <col min="1039" max="1039" width="0" hidden="1" customWidth="1"/>
    <col min="1281" max="1281" width="13.85546875" customWidth="1"/>
    <col min="1282" max="1282" width="11.140625" customWidth="1"/>
    <col min="1283" max="1283" width="9.140625" customWidth="1"/>
    <col min="1284" max="1284" width="11.28515625" customWidth="1"/>
    <col min="1285" max="1285" width="11.140625" customWidth="1"/>
    <col min="1286" max="1286" width="11.7109375" customWidth="1"/>
    <col min="1287" max="1287" width="12.42578125" customWidth="1"/>
    <col min="1288" max="1289" width="9.140625" customWidth="1"/>
    <col min="1290" max="1292" width="11.28515625" customWidth="1"/>
    <col min="1293" max="1293" width="11.5703125" customWidth="1"/>
    <col min="1294" max="1294" width="12.5703125" customWidth="1"/>
    <col min="1295" max="1295" width="0" hidden="1" customWidth="1"/>
    <col min="1537" max="1537" width="13.85546875" customWidth="1"/>
    <col min="1538" max="1538" width="11.140625" customWidth="1"/>
    <col min="1539" max="1539" width="9.140625" customWidth="1"/>
    <col min="1540" max="1540" width="11.28515625" customWidth="1"/>
    <col min="1541" max="1541" width="11.140625" customWidth="1"/>
    <col min="1542" max="1542" width="11.7109375" customWidth="1"/>
    <col min="1543" max="1543" width="12.42578125" customWidth="1"/>
    <col min="1544" max="1545" width="9.140625" customWidth="1"/>
    <col min="1546" max="1548" width="11.28515625" customWidth="1"/>
    <col min="1549" max="1549" width="11.5703125" customWidth="1"/>
    <col min="1550" max="1550" width="12.5703125" customWidth="1"/>
    <col min="1551" max="1551" width="0" hidden="1" customWidth="1"/>
    <col min="1793" max="1793" width="13.85546875" customWidth="1"/>
    <col min="1794" max="1794" width="11.140625" customWidth="1"/>
    <col min="1795" max="1795" width="9.140625" customWidth="1"/>
    <col min="1796" max="1796" width="11.28515625" customWidth="1"/>
    <col min="1797" max="1797" width="11.140625" customWidth="1"/>
    <col min="1798" max="1798" width="11.7109375" customWidth="1"/>
    <col min="1799" max="1799" width="12.42578125" customWidth="1"/>
    <col min="1800" max="1801" width="9.140625" customWidth="1"/>
    <col min="1802" max="1804" width="11.28515625" customWidth="1"/>
    <col min="1805" max="1805" width="11.5703125" customWidth="1"/>
    <col min="1806" max="1806" width="12.5703125" customWidth="1"/>
    <col min="1807" max="1807" width="0" hidden="1" customWidth="1"/>
    <col min="2049" max="2049" width="13.85546875" customWidth="1"/>
    <col min="2050" max="2050" width="11.140625" customWidth="1"/>
    <col min="2051" max="2051" width="9.140625" customWidth="1"/>
    <col min="2052" max="2052" width="11.28515625" customWidth="1"/>
    <col min="2053" max="2053" width="11.140625" customWidth="1"/>
    <col min="2054" max="2054" width="11.7109375" customWidth="1"/>
    <col min="2055" max="2055" width="12.42578125" customWidth="1"/>
    <col min="2056" max="2057" width="9.140625" customWidth="1"/>
    <col min="2058" max="2060" width="11.28515625" customWidth="1"/>
    <col min="2061" max="2061" width="11.5703125" customWidth="1"/>
    <col min="2062" max="2062" width="12.5703125" customWidth="1"/>
    <col min="2063" max="2063" width="0" hidden="1" customWidth="1"/>
    <col min="2305" max="2305" width="13.85546875" customWidth="1"/>
    <col min="2306" max="2306" width="11.140625" customWidth="1"/>
    <col min="2307" max="2307" width="9.140625" customWidth="1"/>
    <col min="2308" max="2308" width="11.28515625" customWidth="1"/>
    <col min="2309" max="2309" width="11.140625" customWidth="1"/>
    <col min="2310" max="2310" width="11.7109375" customWidth="1"/>
    <col min="2311" max="2311" width="12.42578125" customWidth="1"/>
    <col min="2312" max="2313" width="9.140625" customWidth="1"/>
    <col min="2314" max="2316" width="11.28515625" customWidth="1"/>
    <col min="2317" max="2317" width="11.5703125" customWidth="1"/>
    <col min="2318" max="2318" width="12.5703125" customWidth="1"/>
    <col min="2319" max="2319" width="0" hidden="1" customWidth="1"/>
    <col min="2561" max="2561" width="13.85546875" customWidth="1"/>
    <col min="2562" max="2562" width="11.140625" customWidth="1"/>
    <col min="2563" max="2563" width="9.140625" customWidth="1"/>
    <col min="2564" max="2564" width="11.28515625" customWidth="1"/>
    <col min="2565" max="2565" width="11.140625" customWidth="1"/>
    <col min="2566" max="2566" width="11.7109375" customWidth="1"/>
    <col min="2567" max="2567" width="12.42578125" customWidth="1"/>
    <col min="2568" max="2569" width="9.140625" customWidth="1"/>
    <col min="2570" max="2572" width="11.28515625" customWidth="1"/>
    <col min="2573" max="2573" width="11.5703125" customWidth="1"/>
    <col min="2574" max="2574" width="12.5703125" customWidth="1"/>
    <col min="2575" max="2575" width="0" hidden="1" customWidth="1"/>
    <col min="2817" max="2817" width="13.85546875" customWidth="1"/>
    <col min="2818" max="2818" width="11.140625" customWidth="1"/>
    <col min="2819" max="2819" width="9.140625" customWidth="1"/>
    <col min="2820" max="2820" width="11.28515625" customWidth="1"/>
    <col min="2821" max="2821" width="11.140625" customWidth="1"/>
    <col min="2822" max="2822" width="11.7109375" customWidth="1"/>
    <col min="2823" max="2823" width="12.42578125" customWidth="1"/>
    <col min="2824" max="2825" width="9.140625" customWidth="1"/>
    <col min="2826" max="2828" width="11.28515625" customWidth="1"/>
    <col min="2829" max="2829" width="11.5703125" customWidth="1"/>
    <col min="2830" max="2830" width="12.5703125" customWidth="1"/>
    <col min="2831" max="2831" width="0" hidden="1" customWidth="1"/>
    <col min="3073" max="3073" width="13.85546875" customWidth="1"/>
    <col min="3074" max="3074" width="11.140625" customWidth="1"/>
    <col min="3075" max="3075" width="9.140625" customWidth="1"/>
    <col min="3076" max="3076" width="11.28515625" customWidth="1"/>
    <col min="3077" max="3077" width="11.140625" customWidth="1"/>
    <col min="3078" max="3078" width="11.7109375" customWidth="1"/>
    <col min="3079" max="3079" width="12.42578125" customWidth="1"/>
    <col min="3080" max="3081" width="9.140625" customWidth="1"/>
    <col min="3082" max="3084" width="11.28515625" customWidth="1"/>
    <col min="3085" max="3085" width="11.5703125" customWidth="1"/>
    <col min="3086" max="3086" width="12.5703125" customWidth="1"/>
    <col min="3087" max="3087" width="0" hidden="1" customWidth="1"/>
    <col min="3329" max="3329" width="13.85546875" customWidth="1"/>
    <col min="3330" max="3330" width="11.140625" customWidth="1"/>
    <col min="3331" max="3331" width="9.140625" customWidth="1"/>
    <col min="3332" max="3332" width="11.28515625" customWidth="1"/>
    <col min="3333" max="3333" width="11.140625" customWidth="1"/>
    <col min="3334" max="3334" width="11.7109375" customWidth="1"/>
    <col min="3335" max="3335" width="12.42578125" customWidth="1"/>
    <col min="3336" max="3337" width="9.140625" customWidth="1"/>
    <col min="3338" max="3340" width="11.28515625" customWidth="1"/>
    <col min="3341" max="3341" width="11.5703125" customWidth="1"/>
    <col min="3342" max="3342" width="12.5703125" customWidth="1"/>
    <col min="3343" max="3343" width="0" hidden="1" customWidth="1"/>
    <col min="3585" max="3585" width="13.85546875" customWidth="1"/>
    <col min="3586" max="3586" width="11.140625" customWidth="1"/>
    <col min="3587" max="3587" width="9.140625" customWidth="1"/>
    <col min="3588" max="3588" width="11.28515625" customWidth="1"/>
    <col min="3589" max="3589" width="11.140625" customWidth="1"/>
    <col min="3590" max="3590" width="11.7109375" customWidth="1"/>
    <col min="3591" max="3591" width="12.42578125" customWidth="1"/>
    <col min="3592" max="3593" width="9.140625" customWidth="1"/>
    <col min="3594" max="3596" width="11.28515625" customWidth="1"/>
    <col min="3597" max="3597" width="11.5703125" customWidth="1"/>
    <col min="3598" max="3598" width="12.5703125" customWidth="1"/>
    <col min="3599" max="3599" width="0" hidden="1" customWidth="1"/>
    <col min="3841" max="3841" width="13.85546875" customWidth="1"/>
    <col min="3842" max="3842" width="11.140625" customWidth="1"/>
    <col min="3843" max="3843" width="9.140625" customWidth="1"/>
    <col min="3844" max="3844" width="11.28515625" customWidth="1"/>
    <col min="3845" max="3845" width="11.140625" customWidth="1"/>
    <col min="3846" max="3846" width="11.7109375" customWidth="1"/>
    <col min="3847" max="3847" width="12.42578125" customWidth="1"/>
    <col min="3848" max="3849" width="9.140625" customWidth="1"/>
    <col min="3850" max="3852" width="11.28515625" customWidth="1"/>
    <col min="3853" max="3853" width="11.5703125" customWidth="1"/>
    <col min="3854" max="3854" width="12.5703125" customWidth="1"/>
    <col min="3855" max="3855" width="0" hidden="1" customWidth="1"/>
    <col min="4097" max="4097" width="13.85546875" customWidth="1"/>
    <col min="4098" max="4098" width="11.140625" customWidth="1"/>
    <col min="4099" max="4099" width="9.140625" customWidth="1"/>
    <col min="4100" max="4100" width="11.28515625" customWidth="1"/>
    <col min="4101" max="4101" width="11.140625" customWidth="1"/>
    <col min="4102" max="4102" width="11.7109375" customWidth="1"/>
    <col min="4103" max="4103" width="12.42578125" customWidth="1"/>
    <col min="4104" max="4105" width="9.140625" customWidth="1"/>
    <col min="4106" max="4108" width="11.28515625" customWidth="1"/>
    <col min="4109" max="4109" width="11.5703125" customWidth="1"/>
    <col min="4110" max="4110" width="12.5703125" customWidth="1"/>
    <col min="4111" max="4111" width="0" hidden="1" customWidth="1"/>
    <col min="4353" max="4353" width="13.85546875" customWidth="1"/>
    <col min="4354" max="4354" width="11.140625" customWidth="1"/>
    <col min="4355" max="4355" width="9.140625" customWidth="1"/>
    <col min="4356" max="4356" width="11.28515625" customWidth="1"/>
    <col min="4357" max="4357" width="11.140625" customWidth="1"/>
    <col min="4358" max="4358" width="11.7109375" customWidth="1"/>
    <col min="4359" max="4359" width="12.42578125" customWidth="1"/>
    <col min="4360" max="4361" width="9.140625" customWidth="1"/>
    <col min="4362" max="4364" width="11.28515625" customWidth="1"/>
    <col min="4365" max="4365" width="11.5703125" customWidth="1"/>
    <col min="4366" max="4366" width="12.5703125" customWidth="1"/>
    <col min="4367" max="4367" width="0" hidden="1" customWidth="1"/>
    <col min="4609" max="4609" width="13.85546875" customWidth="1"/>
    <col min="4610" max="4610" width="11.140625" customWidth="1"/>
    <col min="4611" max="4611" width="9.140625" customWidth="1"/>
    <col min="4612" max="4612" width="11.28515625" customWidth="1"/>
    <col min="4613" max="4613" width="11.140625" customWidth="1"/>
    <col min="4614" max="4614" width="11.7109375" customWidth="1"/>
    <col min="4615" max="4615" width="12.42578125" customWidth="1"/>
    <col min="4616" max="4617" width="9.140625" customWidth="1"/>
    <col min="4618" max="4620" width="11.28515625" customWidth="1"/>
    <col min="4621" max="4621" width="11.5703125" customWidth="1"/>
    <col min="4622" max="4622" width="12.5703125" customWidth="1"/>
    <col min="4623" max="4623" width="0" hidden="1" customWidth="1"/>
    <col min="4865" max="4865" width="13.85546875" customWidth="1"/>
    <col min="4866" max="4866" width="11.140625" customWidth="1"/>
    <col min="4867" max="4867" width="9.140625" customWidth="1"/>
    <col min="4868" max="4868" width="11.28515625" customWidth="1"/>
    <col min="4869" max="4869" width="11.140625" customWidth="1"/>
    <col min="4870" max="4870" width="11.7109375" customWidth="1"/>
    <col min="4871" max="4871" width="12.42578125" customWidth="1"/>
    <col min="4872" max="4873" width="9.140625" customWidth="1"/>
    <col min="4874" max="4876" width="11.28515625" customWidth="1"/>
    <col min="4877" max="4877" width="11.5703125" customWidth="1"/>
    <col min="4878" max="4878" width="12.5703125" customWidth="1"/>
    <col min="4879" max="4879" width="0" hidden="1" customWidth="1"/>
    <col min="5121" max="5121" width="13.85546875" customWidth="1"/>
    <col min="5122" max="5122" width="11.140625" customWidth="1"/>
    <col min="5123" max="5123" width="9.140625" customWidth="1"/>
    <col min="5124" max="5124" width="11.28515625" customWidth="1"/>
    <col min="5125" max="5125" width="11.140625" customWidth="1"/>
    <col min="5126" max="5126" width="11.7109375" customWidth="1"/>
    <col min="5127" max="5127" width="12.42578125" customWidth="1"/>
    <col min="5128" max="5129" width="9.140625" customWidth="1"/>
    <col min="5130" max="5132" width="11.28515625" customWidth="1"/>
    <col min="5133" max="5133" width="11.5703125" customWidth="1"/>
    <col min="5134" max="5134" width="12.5703125" customWidth="1"/>
    <col min="5135" max="5135" width="0" hidden="1" customWidth="1"/>
    <col min="5377" max="5377" width="13.85546875" customWidth="1"/>
    <col min="5378" max="5378" width="11.140625" customWidth="1"/>
    <col min="5379" max="5379" width="9.140625" customWidth="1"/>
    <col min="5380" max="5380" width="11.28515625" customWidth="1"/>
    <col min="5381" max="5381" width="11.140625" customWidth="1"/>
    <col min="5382" max="5382" width="11.7109375" customWidth="1"/>
    <col min="5383" max="5383" width="12.42578125" customWidth="1"/>
    <col min="5384" max="5385" width="9.140625" customWidth="1"/>
    <col min="5386" max="5388" width="11.28515625" customWidth="1"/>
    <col min="5389" max="5389" width="11.5703125" customWidth="1"/>
    <col min="5390" max="5390" width="12.5703125" customWidth="1"/>
    <col min="5391" max="5391" width="0" hidden="1" customWidth="1"/>
    <col min="5633" max="5633" width="13.85546875" customWidth="1"/>
    <col min="5634" max="5634" width="11.140625" customWidth="1"/>
    <col min="5635" max="5635" width="9.140625" customWidth="1"/>
    <col min="5636" max="5636" width="11.28515625" customWidth="1"/>
    <col min="5637" max="5637" width="11.140625" customWidth="1"/>
    <col min="5638" max="5638" width="11.7109375" customWidth="1"/>
    <col min="5639" max="5639" width="12.42578125" customWidth="1"/>
    <col min="5640" max="5641" width="9.140625" customWidth="1"/>
    <col min="5642" max="5644" width="11.28515625" customWidth="1"/>
    <col min="5645" max="5645" width="11.5703125" customWidth="1"/>
    <col min="5646" max="5646" width="12.5703125" customWidth="1"/>
    <col min="5647" max="5647" width="0" hidden="1" customWidth="1"/>
    <col min="5889" max="5889" width="13.85546875" customWidth="1"/>
    <col min="5890" max="5890" width="11.140625" customWidth="1"/>
    <col min="5891" max="5891" width="9.140625" customWidth="1"/>
    <col min="5892" max="5892" width="11.28515625" customWidth="1"/>
    <col min="5893" max="5893" width="11.140625" customWidth="1"/>
    <col min="5894" max="5894" width="11.7109375" customWidth="1"/>
    <col min="5895" max="5895" width="12.42578125" customWidth="1"/>
    <col min="5896" max="5897" width="9.140625" customWidth="1"/>
    <col min="5898" max="5900" width="11.28515625" customWidth="1"/>
    <col min="5901" max="5901" width="11.5703125" customWidth="1"/>
    <col min="5902" max="5902" width="12.5703125" customWidth="1"/>
    <col min="5903" max="5903" width="0" hidden="1" customWidth="1"/>
    <col min="6145" max="6145" width="13.85546875" customWidth="1"/>
    <col min="6146" max="6146" width="11.140625" customWidth="1"/>
    <col min="6147" max="6147" width="9.140625" customWidth="1"/>
    <col min="6148" max="6148" width="11.28515625" customWidth="1"/>
    <col min="6149" max="6149" width="11.140625" customWidth="1"/>
    <col min="6150" max="6150" width="11.7109375" customWidth="1"/>
    <col min="6151" max="6151" width="12.42578125" customWidth="1"/>
    <col min="6152" max="6153" width="9.140625" customWidth="1"/>
    <col min="6154" max="6156" width="11.28515625" customWidth="1"/>
    <col min="6157" max="6157" width="11.5703125" customWidth="1"/>
    <col min="6158" max="6158" width="12.5703125" customWidth="1"/>
    <col min="6159" max="6159" width="0" hidden="1" customWidth="1"/>
    <col min="6401" max="6401" width="13.85546875" customWidth="1"/>
    <col min="6402" max="6402" width="11.140625" customWidth="1"/>
    <col min="6403" max="6403" width="9.140625" customWidth="1"/>
    <col min="6404" max="6404" width="11.28515625" customWidth="1"/>
    <col min="6405" max="6405" width="11.140625" customWidth="1"/>
    <col min="6406" max="6406" width="11.7109375" customWidth="1"/>
    <col min="6407" max="6407" width="12.42578125" customWidth="1"/>
    <col min="6408" max="6409" width="9.140625" customWidth="1"/>
    <col min="6410" max="6412" width="11.28515625" customWidth="1"/>
    <col min="6413" max="6413" width="11.5703125" customWidth="1"/>
    <col min="6414" max="6414" width="12.5703125" customWidth="1"/>
    <col min="6415" max="6415" width="0" hidden="1" customWidth="1"/>
    <col min="6657" max="6657" width="13.85546875" customWidth="1"/>
    <col min="6658" max="6658" width="11.140625" customWidth="1"/>
    <col min="6659" max="6659" width="9.140625" customWidth="1"/>
    <col min="6660" max="6660" width="11.28515625" customWidth="1"/>
    <col min="6661" max="6661" width="11.140625" customWidth="1"/>
    <col min="6662" max="6662" width="11.7109375" customWidth="1"/>
    <col min="6663" max="6663" width="12.42578125" customWidth="1"/>
    <col min="6664" max="6665" width="9.140625" customWidth="1"/>
    <col min="6666" max="6668" width="11.28515625" customWidth="1"/>
    <col min="6669" max="6669" width="11.5703125" customWidth="1"/>
    <col min="6670" max="6670" width="12.5703125" customWidth="1"/>
    <col min="6671" max="6671" width="0" hidden="1" customWidth="1"/>
    <col min="6913" max="6913" width="13.85546875" customWidth="1"/>
    <col min="6914" max="6914" width="11.140625" customWidth="1"/>
    <col min="6915" max="6915" width="9.140625" customWidth="1"/>
    <col min="6916" max="6916" width="11.28515625" customWidth="1"/>
    <col min="6917" max="6917" width="11.140625" customWidth="1"/>
    <col min="6918" max="6918" width="11.7109375" customWidth="1"/>
    <col min="6919" max="6919" width="12.42578125" customWidth="1"/>
    <col min="6920" max="6921" width="9.140625" customWidth="1"/>
    <col min="6922" max="6924" width="11.28515625" customWidth="1"/>
    <col min="6925" max="6925" width="11.5703125" customWidth="1"/>
    <col min="6926" max="6926" width="12.5703125" customWidth="1"/>
    <col min="6927" max="6927" width="0" hidden="1" customWidth="1"/>
    <col min="7169" max="7169" width="13.85546875" customWidth="1"/>
    <col min="7170" max="7170" width="11.140625" customWidth="1"/>
    <col min="7171" max="7171" width="9.140625" customWidth="1"/>
    <col min="7172" max="7172" width="11.28515625" customWidth="1"/>
    <col min="7173" max="7173" width="11.140625" customWidth="1"/>
    <col min="7174" max="7174" width="11.7109375" customWidth="1"/>
    <col min="7175" max="7175" width="12.42578125" customWidth="1"/>
    <col min="7176" max="7177" width="9.140625" customWidth="1"/>
    <col min="7178" max="7180" width="11.28515625" customWidth="1"/>
    <col min="7181" max="7181" width="11.5703125" customWidth="1"/>
    <col min="7182" max="7182" width="12.5703125" customWidth="1"/>
    <col min="7183" max="7183" width="0" hidden="1" customWidth="1"/>
    <col min="7425" max="7425" width="13.85546875" customWidth="1"/>
    <col min="7426" max="7426" width="11.140625" customWidth="1"/>
    <col min="7427" max="7427" width="9.140625" customWidth="1"/>
    <col min="7428" max="7428" width="11.28515625" customWidth="1"/>
    <col min="7429" max="7429" width="11.140625" customWidth="1"/>
    <col min="7430" max="7430" width="11.7109375" customWidth="1"/>
    <col min="7431" max="7431" width="12.42578125" customWidth="1"/>
    <col min="7432" max="7433" width="9.140625" customWidth="1"/>
    <col min="7434" max="7436" width="11.28515625" customWidth="1"/>
    <col min="7437" max="7437" width="11.5703125" customWidth="1"/>
    <col min="7438" max="7438" width="12.5703125" customWidth="1"/>
    <col min="7439" max="7439" width="0" hidden="1" customWidth="1"/>
    <col min="7681" max="7681" width="13.85546875" customWidth="1"/>
    <col min="7682" max="7682" width="11.140625" customWidth="1"/>
    <col min="7683" max="7683" width="9.140625" customWidth="1"/>
    <col min="7684" max="7684" width="11.28515625" customWidth="1"/>
    <col min="7685" max="7685" width="11.140625" customWidth="1"/>
    <col min="7686" max="7686" width="11.7109375" customWidth="1"/>
    <col min="7687" max="7687" width="12.42578125" customWidth="1"/>
    <col min="7688" max="7689" width="9.140625" customWidth="1"/>
    <col min="7690" max="7692" width="11.28515625" customWidth="1"/>
    <col min="7693" max="7693" width="11.5703125" customWidth="1"/>
    <col min="7694" max="7694" width="12.5703125" customWidth="1"/>
    <col min="7695" max="7695" width="0" hidden="1" customWidth="1"/>
    <col min="7937" max="7937" width="13.85546875" customWidth="1"/>
    <col min="7938" max="7938" width="11.140625" customWidth="1"/>
    <col min="7939" max="7939" width="9.140625" customWidth="1"/>
    <col min="7940" max="7940" width="11.28515625" customWidth="1"/>
    <col min="7941" max="7941" width="11.140625" customWidth="1"/>
    <col min="7942" max="7942" width="11.7109375" customWidth="1"/>
    <col min="7943" max="7943" width="12.42578125" customWidth="1"/>
    <col min="7944" max="7945" width="9.140625" customWidth="1"/>
    <col min="7946" max="7948" width="11.28515625" customWidth="1"/>
    <col min="7949" max="7949" width="11.5703125" customWidth="1"/>
    <col min="7950" max="7950" width="12.5703125" customWidth="1"/>
    <col min="7951" max="7951" width="0" hidden="1" customWidth="1"/>
    <col min="8193" max="8193" width="13.85546875" customWidth="1"/>
    <col min="8194" max="8194" width="11.140625" customWidth="1"/>
    <col min="8195" max="8195" width="9.140625" customWidth="1"/>
    <col min="8196" max="8196" width="11.28515625" customWidth="1"/>
    <col min="8197" max="8197" width="11.140625" customWidth="1"/>
    <col min="8198" max="8198" width="11.7109375" customWidth="1"/>
    <col min="8199" max="8199" width="12.42578125" customWidth="1"/>
    <col min="8200" max="8201" width="9.140625" customWidth="1"/>
    <col min="8202" max="8204" width="11.28515625" customWidth="1"/>
    <col min="8205" max="8205" width="11.5703125" customWidth="1"/>
    <col min="8206" max="8206" width="12.5703125" customWidth="1"/>
    <col min="8207" max="8207" width="0" hidden="1" customWidth="1"/>
    <col min="8449" max="8449" width="13.85546875" customWidth="1"/>
    <col min="8450" max="8450" width="11.140625" customWidth="1"/>
    <col min="8451" max="8451" width="9.140625" customWidth="1"/>
    <col min="8452" max="8452" width="11.28515625" customWidth="1"/>
    <col min="8453" max="8453" width="11.140625" customWidth="1"/>
    <col min="8454" max="8454" width="11.7109375" customWidth="1"/>
    <col min="8455" max="8455" width="12.42578125" customWidth="1"/>
    <col min="8456" max="8457" width="9.140625" customWidth="1"/>
    <col min="8458" max="8460" width="11.28515625" customWidth="1"/>
    <col min="8461" max="8461" width="11.5703125" customWidth="1"/>
    <col min="8462" max="8462" width="12.5703125" customWidth="1"/>
    <col min="8463" max="8463" width="0" hidden="1" customWidth="1"/>
    <col min="8705" max="8705" width="13.85546875" customWidth="1"/>
    <col min="8706" max="8706" width="11.140625" customWidth="1"/>
    <col min="8707" max="8707" width="9.140625" customWidth="1"/>
    <col min="8708" max="8708" width="11.28515625" customWidth="1"/>
    <col min="8709" max="8709" width="11.140625" customWidth="1"/>
    <col min="8710" max="8710" width="11.7109375" customWidth="1"/>
    <col min="8711" max="8711" width="12.42578125" customWidth="1"/>
    <col min="8712" max="8713" width="9.140625" customWidth="1"/>
    <col min="8714" max="8716" width="11.28515625" customWidth="1"/>
    <col min="8717" max="8717" width="11.5703125" customWidth="1"/>
    <col min="8718" max="8718" width="12.5703125" customWidth="1"/>
    <col min="8719" max="8719" width="0" hidden="1" customWidth="1"/>
    <col min="8961" max="8961" width="13.85546875" customWidth="1"/>
    <col min="8962" max="8962" width="11.140625" customWidth="1"/>
    <col min="8963" max="8963" width="9.140625" customWidth="1"/>
    <col min="8964" max="8964" width="11.28515625" customWidth="1"/>
    <col min="8965" max="8965" width="11.140625" customWidth="1"/>
    <col min="8966" max="8966" width="11.7109375" customWidth="1"/>
    <col min="8967" max="8967" width="12.42578125" customWidth="1"/>
    <col min="8968" max="8969" width="9.140625" customWidth="1"/>
    <col min="8970" max="8972" width="11.28515625" customWidth="1"/>
    <col min="8973" max="8973" width="11.5703125" customWidth="1"/>
    <col min="8974" max="8974" width="12.5703125" customWidth="1"/>
    <col min="8975" max="8975" width="0" hidden="1" customWidth="1"/>
    <col min="9217" max="9217" width="13.85546875" customWidth="1"/>
    <col min="9218" max="9218" width="11.140625" customWidth="1"/>
    <col min="9219" max="9219" width="9.140625" customWidth="1"/>
    <col min="9220" max="9220" width="11.28515625" customWidth="1"/>
    <col min="9221" max="9221" width="11.140625" customWidth="1"/>
    <col min="9222" max="9222" width="11.7109375" customWidth="1"/>
    <col min="9223" max="9223" width="12.42578125" customWidth="1"/>
    <col min="9224" max="9225" width="9.140625" customWidth="1"/>
    <col min="9226" max="9228" width="11.28515625" customWidth="1"/>
    <col min="9229" max="9229" width="11.5703125" customWidth="1"/>
    <col min="9230" max="9230" width="12.5703125" customWidth="1"/>
    <col min="9231" max="9231" width="0" hidden="1" customWidth="1"/>
    <col min="9473" max="9473" width="13.85546875" customWidth="1"/>
    <col min="9474" max="9474" width="11.140625" customWidth="1"/>
    <col min="9475" max="9475" width="9.140625" customWidth="1"/>
    <col min="9476" max="9476" width="11.28515625" customWidth="1"/>
    <col min="9477" max="9477" width="11.140625" customWidth="1"/>
    <col min="9478" max="9478" width="11.7109375" customWidth="1"/>
    <col min="9479" max="9479" width="12.42578125" customWidth="1"/>
    <col min="9480" max="9481" width="9.140625" customWidth="1"/>
    <col min="9482" max="9484" width="11.28515625" customWidth="1"/>
    <col min="9485" max="9485" width="11.5703125" customWidth="1"/>
    <col min="9486" max="9486" width="12.5703125" customWidth="1"/>
    <col min="9487" max="9487" width="0" hidden="1" customWidth="1"/>
    <col min="9729" max="9729" width="13.85546875" customWidth="1"/>
    <col min="9730" max="9730" width="11.140625" customWidth="1"/>
    <col min="9731" max="9731" width="9.140625" customWidth="1"/>
    <col min="9732" max="9732" width="11.28515625" customWidth="1"/>
    <col min="9733" max="9733" width="11.140625" customWidth="1"/>
    <col min="9734" max="9734" width="11.7109375" customWidth="1"/>
    <col min="9735" max="9735" width="12.42578125" customWidth="1"/>
    <col min="9736" max="9737" width="9.140625" customWidth="1"/>
    <col min="9738" max="9740" width="11.28515625" customWidth="1"/>
    <col min="9741" max="9741" width="11.5703125" customWidth="1"/>
    <col min="9742" max="9742" width="12.5703125" customWidth="1"/>
    <col min="9743" max="9743" width="0" hidden="1" customWidth="1"/>
    <col min="9985" max="9985" width="13.85546875" customWidth="1"/>
    <col min="9986" max="9986" width="11.140625" customWidth="1"/>
    <col min="9987" max="9987" width="9.140625" customWidth="1"/>
    <col min="9988" max="9988" width="11.28515625" customWidth="1"/>
    <col min="9989" max="9989" width="11.140625" customWidth="1"/>
    <col min="9990" max="9990" width="11.7109375" customWidth="1"/>
    <col min="9991" max="9991" width="12.42578125" customWidth="1"/>
    <col min="9992" max="9993" width="9.140625" customWidth="1"/>
    <col min="9994" max="9996" width="11.28515625" customWidth="1"/>
    <col min="9997" max="9997" width="11.5703125" customWidth="1"/>
    <col min="9998" max="9998" width="12.5703125" customWidth="1"/>
    <col min="9999" max="9999" width="0" hidden="1" customWidth="1"/>
    <col min="10241" max="10241" width="13.85546875" customWidth="1"/>
    <col min="10242" max="10242" width="11.140625" customWidth="1"/>
    <col min="10243" max="10243" width="9.140625" customWidth="1"/>
    <col min="10244" max="10244" width="11.28515625" customWidth="1"/>
    <col min="10245" max="10245" width="11.140625" customWidth="1"/>
    <col min="10246" max="10246" width="11.7109375" customWidth="1"/>
    <col min="10247" max="10247" width="12.42578125" customWidth="1"/>
    <col min="10248" max="10249" width="9.140625" customWidth="1"/>
    <col min="10250" max="10252" width="11.28515625" customWidth="1"/>
    <col min="10253" max="10253" width="11.5703125" customWidth="1"/>
    <col min="10254" max="10254" width="12.5703125" customWidth="1"/>
    <col min="10255" max="10255" width="0" hidden="1" customWidth="1"/>
    <col min="10497" max="10497" width="13.85546875" customWidth="1"/>
    <col min="10498" max="10498" width="11.140625" customWidth="1"/>
    <col min="10499" max="10499" width="9.140625" customWidth="1"/>
    <col min="10500" max="10500" width="11.28515625" customWidth="1"/>
    <col min="10501" max="10501" width="11.140625" customWidth="1"/>
    <col min="10502" max="10502" width="11.7109375" customWidth="1"/>
    <col min="10503" max="10503" width="12.42578125" customWidth="1"/>
    <col min="10504" max="10505" width="9.140625" customWidth="1"/>
    <col min="10506" max="10508" width="11.28515625" customWidth="1"/>
    <col min="10509" max="10509" width="11.5703125" customWidth="1"/>
    <col min="10510" max="10510" width="12.5703125" customWidth="1"/>
    <col min="10511" max="10511" width="0" hidden="1" customWidth="1"/>
    <col min="10753" max="10753" width="13.85546875" customWidth="1"/>
    <col min="10754" max="10754" width="11.140625" customWidth="1"/>
    <col min="10755" max="10755" width="9.140625" customWidth="1"/>
    <col min="10756" max="10756" width="11.28515625" customWidth="1"/>
    <col min="10757" max="10757" width="11.140625" customWidth="1"/>
    <col min="10758" max="10758" width="11.7109375" customWidth="1"/>
    <col min="10759" max="10759" width="12.42578125" customWidth="1"/>
    <col min="10760" max="10761" width="9.140625" customWidth="1"/>
    <col min="10762" max="10764" width="11.28515625" customWidth="1"/>
    <col min="10765" max="10765" width="11.5703125" customWidth="1"/>
    <col min="10766" max="10766" width="12.5703125" customWidth="1"/>
    <col min="10767" max="10767" width="0" hidden="1" customWidth="1"/>
    <col min="11009" max="11009" width="13.85546875" customWidth="1"/>
    <col min="11010" max="11010" width="11.140625" customWidth="1"/>
    <col min="11011" max="11011" width="9.140625" customWidth="1"/>
    <col min="11012" max="11012" width="11.28515625" customWidth="1"/>
    <col min="11013" max="11013" width="11.140625" customWidth="1"/>
    <col min="11014" max="11014" width="11.7109375" customWidth="1"/>
    <col min="11015" max="11015" width="12.42578125" customWidth="1"/>
    <col min="11016" max="11017" width="9.140625" customWidth="1"/>
    <col min="11018" max="11020" width="11.28515625" customWidth="1"/>
    <col min="11021" max="11021" width="11.5703125" customWidth="1"/>
    <col min="11022" max="11022" width="12.5703125" customWidth="1"/>
    <col min="11023" max="11023" width="0" hidden="1" customWidth="1"/>
    <col min="11265" max="11265" width="13.85546875" customWidth="1"/>
    <col min="11266" max="11266" width="11.140625" customWidth="1"/>
    <col min="11267" max="11267" width="9.140625" customWidth="1"/>
    <col min="11268" max="11268" width="11.28515625" customWidth="1"/>
    <col min="11269" max="11269" width="11.140625" customWidth="1"/>
    <col min="11270" max="11270" width="11.7109375" customWidth="1"/>
    <col min="11271" max="11271" width="12.42578125" customWidth="1"/>
    <col min="11272" max="11273" width="9.140625" customWidth="1"/>
    <col min="11274" max="11276" width="11.28515625" customWidth="1"/>
    <col min="11277" max="11277" width="11.5703125" customWidth="1"/>
    <col min="11278" max="11278" width="12.5703125" customWidth="1"/>
    <col min="11279" max="11279" width="0" hidden="1" customWidth="1"/>
    <col min="11521" max="11521" width="13.85546875" customWidth="1"/>
    <col min="11522" max="11522" width="11.140625" customWidth="1"/>
    <col min="11523" max="11523" width="9.140625" customWidth="1"/>
    <col min="11524" max="11524" width="11.28515625" customWidth="1"/>
    <col min="11525" max="11525" width="11.140625" customWidth="1"/>
    <col min="11526" max="11526" width="11.7109375" customWidth="1"/>
    <col min="11527" max="11527" width="12.42578125" customWidth="1"/>
    <col min="11528" max="11529" width="9.140625" customWidth="1"/>
    <col min="11530" max="11532" width="11.28515625" customWidth="1"/>
    <col min="11533" max="11533" width="11.5703125" customWidth="1"/>
    <col min="11534" max="11534" width="12.5703125" customWidth="1"/>
    <col min="11535" max="11535" width="0" hidden="1" customWidth="1"/>
    <col min="11777" max="11777" width="13.85546875" customWidth="1"/>
    <col min="11778" max="11778" width="11.140625" customWidth="1"/>
    <col min="11779" max="11779" width="9.140625" customWidth="1"/>
    <col min="11780" max="11780" width="11.28515625" customWidth="1"/>
    <col min="11781" max="11781" width="11.140625" customWidth="1"/>
    <col min="11782" max="11782" width="11.7109375" customWidth="1"/>
    <col min="11783" max="11783" width="12.42578125" customWidth="1"/>
    <col min="11784" max="11785" width="9.140625" customWidth="1"/>
    <col min="11786" max="11788" width="11.28515625" customWidth="1"/>
    <col min="11789" max="11789" width="11.5703125" customWidth="1"/>
    <col min="11790" max="11790" width="12.5703125" customWidth="1"/>
    <col min="11791" max="11791" width="0" hidden="1" customWidth="1"/>
    <col min="12033" max="12033" width="13.85546875" customWidth="1"/>
    <col min="12034" max="12034" width="11.140625" customWidth="1"/>
    <col min="12035" max="12035" width="9.140625" customWidth="1"/>
    <col min="12036" max="12036" width="11.28515625" customWidth="1"/>
    <col min="12037" max="12037" width="11.140625" customWidth="1"/>
    <col min="12038" max="12038" width="11.7109375" customWidth="1"/>
    <col min="12039" max="12039" width="12.42578125" customWidth="1"/>
    <col min="12040" max="12041" width="9.140625" customWidth="1"/>
    <col min="12042" max="12044" width="11.28515625" customWidth="1"/>
    <col min="12045" max="12045" width="11.5703125" customWidth="1"/>
    <col min="12046" max="12046" width="12.5703125" customWidth="1"/>
    <col min="12047" max="12047" width="0" hidden="1" customWidth="1"/>
    <col min="12289" max="12289" width="13.85546875" customWidth="1"/>
    <col min="12290" max="12290" width="11.140625" customWidth="1"/>
    <col min="12291" max="12291" width="9.140625" customWidth="1"/>
    <col min="12292" max="12292" width="11.28515625" customWidth="1"/>
    <col min="12293" max="12293" width="11.140625" customWidth="1"/>
    <col min="12294" max="12294" width="11.7109375" customWidth="1"/>
    <col min="12295" max="12295" width="12.42578125" customWidth="1"/>
    <col min="12296" max="12297" width="9.140625" customWidth="1"/>
    <col min="12298" max="12300" width="11.28515625" customWidth="1"/>
    <col min="12301" max="12301" width="11.5703125" customWidth="1"/>
    <col min="12302" max="12302" width="12.5703125" customWidth="1"/>
    <col min="12303" max="12303" width="0" hidden="1" customWidth="1"/>
    <col min="12545" max="12545" width="13.85546875" customWidth="1"/>
    <col min="12546" max="12546" width="11.140625" customWidth="1"/>
    <col min="12547" max="12547" width="9.140625" customWidth="1"/>
    <col min="12548" max="12548" width="11.28515625" customWidth="1"/>
    <col min="12549" max="12549" width="11.140625" customWidth="1"/>
    <col min="12550" max="12550" width="11.7109375" customWidth="1"/>
    <col min="12551" max="12551" width="12.42578125" customWidth="1"/>
    <col min="12552" max="12553" width="9.140625" customWidth="1"/>
    <col min="12554" max="12556" width="11.28515625" customWidth="1"/>
    <col min="12557" max="12557" width="11.5703125" customWidth="1"/>
    <col min="12558" max="12558" width="12.5703125" customWidth="1"/>
    <col min="12559" max="12559" width="0" hidden="1" customWidth="1"/>
    <col min="12801" max="12801" width="13.85546875" customWidth="1"/>
    <col min="12802" max="12802" width="11.140625" customWidth="1"/>
    <col min="12803" max="12803" width="9.140625" customWidth="1"/>
    <col min="12804" max="12804" width="11.28515625" customWidth="1"/>
    <col min="12805" max="12805" width="11.140625" customWidth="1"/>
    <col min="12806" max="12806" width="11.7109375" customWidth="1"/>
    <col min="12807" max="12807" width="12.42578125" customWidth="1"/>
    <col min="12808" max="12809" width="9.140625" customWidth="1"/>
    <col min="12810" max="12812" width="11.28515625" customWidth="1"/>
    <col min="12813" max="12813" width="11.5703125" customWidth="1"/>
    <col min="12814" max="12814" width="12.5703125" customWidth="1"/>
    <col min="12815" max="12815" width="0" hidden="1" customWidth="1"/>
    <col min="13057" max="13057" width="13.85546875" customWidth="1"/>
    <col min="13058" max="13058" width="11.140625" customWidth="1"/>
    <col min="13059" max="13059" width="9.140625" customWidth="1"/>
    <col min="13060" max="13060" width="11.28515625" customWidth="1"/>
    <col min="13061" max="13061" width="11.140625" customWidth="1"/>
    <col min="13062" max="13062" width="11.7109375" customWidth="1"/>
    <col min="13063" max="13063" width="12.42578125" customWidth="1"/>
    <col min="13064" max="13065" width="9.140625" customWidth="1"/>
    <col min="13066" max="13068" width="11.28515625" customWidth="1"/>
    <col min="13069" max="13069" width="11.5703125" customWidth="1"/>
    <col min="13070" max="13070" width="12.5703125" customWidth="1"/>
    <col min="13071" max="13071" width="0" hidden="1" customWidth="1"/>
    <col min="13313" max="13313" width="13.85546875" customWidth="1"/>
    <col min="13314" max="13314" width="11.140625" customWidth="1"/>
    <col min="13315" max="13315" width="9.140625" customWidth="1"/>
    <col min="13316" max="13316" width="11.28515625" customWidth="1"/>
    <col min="13317" max="13317" width="11.140625" customWidth="1"/>
    <col min="13318" max="13318" width="11.7109375" customWidth="1"/>
    <col min="13319" max="13319" width="12.42578125" customWidth="1"/>
    <col min="13320" max="13321" width="9.140625" customWidth="1"/>
    <col min="13322" max="13324" width="11.28515625" customWidth="1"/>
    <col min="13325" max="13325" width="11.5703125" customWidth="1"/>
    <col min="13326" max="13326" width="12.5703125" customWidth="1"/>
    <col min="13327" max="13327" width="0" hidden="1" customWidth="1"/>
    <col min="13569" max="13569" width="13.85546875" customWidth="1"/>
    <col min="13570" max="13570" width="11.140625" customWidth="1"/>
    <col min="13571" max="13571" width="9.140625" customWidth="1"/>
    <col min="13572" max="13572" width="11.28515625" customWidth="1"/>
    <col min="13573" max="13573" width="11.140625" customWidth="1"/>
    <col min="13574" max="13574" width="11.7109375" customWidth="1"/>
    <col min="13575" max="13575" width="12.42578125" customWidth="1"/>
    <col min="13576" max="13577" width="9.140625" customWidth="1"/>
    <col min="13578" max="13580" width="11.28515625" customWidth="1"/>
    <col min="13581" max="13581" width="11.5703125" customWidth="1"/>
    <col min="13582" max="13582" width="12.5703125" customWidth="1"/>
    <col min="13583" max="13583" width="0" hidden="1" customWidth="1"/>
    <col min="13825" max="13825" width="13.85546875" customWidth="1"/>
    <col min="13826" max="13826" width="11.140625" customWidth="1"/>
    <col min="13827" max="13827" width="9.140625" customWidth="1"/>
    <col min="13828" max="13828" width="11.28515625" customWidth="1"/>
    <col min="13829" max="13829" width="11.140625" customWidth="1"/>
    <col min="13830" max="13830" width="11.7109375" customWidth="1"/>
    <col min="13831" max="13831" width="12.42578125" customWidth="1"/>
    <col min="13832" max="13833" width="9.140625" customWidth="1"/>
    <col min="13834" max="13836" width="11.28515625" customWidth="1"/>
    <col min="13837" max="13837" width="11.5703125" customWidth="1"/>
    <col min="13838" max="13838" width="12.5703125" customWidth="1"/>
    <col min="13839" max="13839" width="0" hidden="1" customWidth="1"/>
    <col min="14081" max="14081" width="13.85546875" customWidth="1"/>
    <col min="14082" max="14082" width="11.140625" customWidth="1"/>
    <col min="14083" max="14083" width="9.140625" customWidth="1"/>
    <col min="14084" max="14084" width="11.28515625" customWidth="1"/>
    <col min="14085" max="14085" width="11.140625" customWidth="1"/>
    <col min="14086" max="14086" width="11.7109375" customWidth="1"/>
    <col min="14087" max="14087" width="12.42578125" customWidth="1"/>
    <col min="14088" max="14089" width="9.140625" customWidth="1"/>
    <col min="14090" max="14092" width="11.28515625" customWidth="1"/>
    <col min="14093" max="14093" width="11.5703125" customWidth="1"/>
    <col min="14094" max="14094" width="12.5703125" customWidth="1"/>
    <col min="14095" max="14095" width="0" hidden="1" customWidth="1"/>
    <col min="14337" max="14337" width="13.85546875" customWidth="1"/>
    <col min="14338" max="14338" width="11.140625" customWidth="1"/>
    <col min="14339" max="14339" width="9.140625" customWidth="1"/>
    <col min="14340" max="14340" width="11.28515625" customWidth="1"/>
    <col min="14341" max="14341" width="11.140625" customWidth="1"/>
    <col min="14342" max="14342" width="11.7109375" customWidth="1"/>
    <col min="14343" max="14343" width="12.42578125" customWidth="1"/>
    <col min="14344" max="14345" width="9.140625" customWidth="1"/>
    <col min="14346" max="14348" width="11.28515625" customWidth="1"/>
    <col min="14349" max="14349" width="11.5703125" customWidth="1"/>
    <col min="14350" max="14350" width="12.5703125" customWidth="1"/>
    <col min="14351" max="14351" width="0" hidden="1" customWidth="1"/>
    <col min="14593" max="14593" width="13.85546875" customWidth="1"/>
    <col min="14594" max="14594" width="11.140625" customWidth="1"/>
    <col min="14595" max="14595" width="9.140625" customWidth="1"/>
    <col min="14596" max="14596" width="11.28515625" customWidth="1"/>
    <col min="14597" max="14597" width="11.140625" customWidth="1"/>
    <col min="14598" max="14598" width="11.7109375" customWidth="1"/>
    <col min="14599" max="14599" width="12.42578125" customWidth="1"/>
    <col min="14600" max="14601" width="9.140625" customWidth="1"/>
    <col min="14602" max="14604" width="11.28515625" customWidth="1"/>
    <col min="14605" max="14605" width="11.5703125" customWidth="1"/>
    <col min="14606" max="14606" width="12.5703125" customWidth="1"/>
    <col min="14607" max="14607" width="0" hidden="1" customWidth="1"/>
    <col min="14849" max="14849" width="13.85546875" customWidth="1"/>
    <col min="14850" max="14850" width="11.140625" customWidth="1"/>
    <col min="14851" max="14851" width="9.140625" customWidth="1"/>
    <col min="14852" max="14852" width="11.28515625" customWidth="1"/>
    <col min="14853" max="14853" width="11.140625" customWidth="1"/>
    <col min="14854" max="14854" width="11.7109375" customWidth="1"/>
    <col min="14855" max="14855" width="12.42578125" customWidth="1"/>
    <col min="14856" max="14857" width="9.140625" customWidth="1"/>
    <col min="14858" max="14860" width="11.28515625" customWidth="1"/>
    <col min="14861" max="14861" width="11.5703125" customWidth="1"/>
    <col min="14862" max="14862" width="12.5703125" customWidth="1"/>
    <col min="14863" max="14863" width="0" hidden="1" customWidth="1"/>
    <col min="15105" max="15105" width="13.85546875" customWidth="1"/>
    <col min="15106" max="15106" width="11.140625" customWidth="1"/>
    <col min="15107" max="15107" width="9.140625" customWidth="1"/>
    <col min="15108" max="15108" width="11.28515625" customWidth="1"/>
    <col min="15109" max="15109" width="11.140625" customWidth="1"/>
    <col min="15110" max="15110" width="11.7109375" customWidth="1"/>
    <col min="15111" max="15111" width="12.42578125" customWidth="1"/>
    <col min="15112" max="15113" width="9.140625" customWidth="1"/>
    <col min="15114" max="15116" width="11.28515625" customWidth="1"/>
    <col min="15117" max="15117" width="11.5703125" customWidth="1"/>
    <col min="15118" max="15118" width="12.5703125" customWidth="1"/>
    <col min="15119" max="15119" width="0" hidden="1" customWidth="1"/>
    <col min="15361" max="15361" width="13.85546875" customWidth="1"/>
    <col min="15362" max="15362" width="11.140625" customWidth="1"/>
    <col min="15363" max="15363" width="9.140625" customWidth="1"/>
    <col min="15364" max="15364" width="11.28515625" customWidth="1"/>
    <col min="15365" max="15365" width="11.140625" customWidth="1"/>
    <col min="15366" max="15366" width="11.7109375" customWidth="1"/>
    <col min="15367" max="15367" width="12.42578125" customWidth="1"/>
    <col min="15368" max="15369" width="9.140625" customWidth="1"/>
    <col min="15370" max="15372" width="11.28515625" customWidth="1"/>
    <col min="15373" max="15373" width="11.5703125" customWidth="1"/>
    <col min="15374" max="15374" width="12.5703125" customWidth="1"/>
    <col min="15375" max="15375" width="0" hidden="1" customWidth="1"/>
    <col min="15617" max="15617" width="13.85546875" customWidth="1"/>
    <col min="15618" max="15618" width="11.140625" customWidth="1"/>
    <col min="15619" max="15619" width="9.140625" customWidth="1"/>
    <col min="15620" max="15620" width="11.28515625" customWidth="1"/>
    <col min="15621" max="15621" width="11.140625" customWidth="1"/>
    <col min="15622" max="15622" width="11.7109375" customWidth="1"/>
    <col min="15623" max="15623" width="12.42578125" customWidth="1"/>
    <col min="15624" max="15625" width="9.140625" customWidth="1"/>
    <col min="15626" max="15628" width="11.28515625" customWidth="1"/>
    <col min="15629" max="15629" width="11.5703125" customWidth="1"/>
    <col min="15630" max="15630" width="12.5703125" customWidth="1"/>
    <col min="15631" max="15631" width="0" hidden="1" customWidth="1"/>
    <col min="15873" max="15873" width="13.85546875" customWidth="1"/>
    <col min="15874" max="15874" width="11.140625" customWidth="1"/>
    <col min="15875" max="15875" width="9.140625" customWidth="1"/>
    <col min="15876" max="15876" width="11.28515625" customWidth="1"/>
    <col min="15877" max="15877" width="11.140625" customWidth="1"/>
    <col min="15878" max="15878" width="11.7109375" customWidth="1"/>
    <col min="15879" max="15879" width="12.42578125" customWidth="1"/>
    <col min="15880" max="15881" width="9.140625" customWidth="1"/>
    <col min="15882" max="15884" width="11.28515625" customWidth="1"/>
    <col min="15885" max="15885" width="11.5703125" customWidth="1"/>
    <col min="15886" max="15886" width="12.5703125" customWidth="1"/>
    <col min="15887" max="15887" width="0" hidden="1" customWidth="1"/>
    <col min="16129" max="16129" width="13.85546875" customWidth="1"/>
    <col min="16130" max="16130" width="11.140625" customWidth="1"/>
    <col min="16131" max="16131" width="9.140625" customWidth="1"/>
    <col min="16132" max="16132" width="11.28515625" customWidth="1"/>
    <col min="16133" max="16133" width="11.140625" customWidth="1"/>
    <col min="16134" max="16134" width="11.7109375" customWidth="1"/>
    <col min="16135" max="16135" width="12.42578125" customWidth="1"/>
    <col min="16136" max="16137" width="9.140625" customWidth="1"/>
    <col min="16138" max="16140" width="11.28515625" customWidth="1"/>
    <col min="16141" max="16141" width="11.5703125" customWidth="1"/>
    <col min="16142" max="16142" width="12.5703125" customWidth="1"/>
    <col min="16143" max="16143" width="0" hidden="1" customWidth="1"/>
  </cols>
  <sheetData>
    <row r="1" spans="1:18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3" spans="1:18">
      <c r="A3" s="104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5" spans="1:18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7" spans="1:18">
      <c r="A7" s="57" t="s">
        <v>59</v>
      </c>
      <c r="B7" s="58">
        <v>126.97161556848417</v>
      </c>
      <c r="C7" s="58">
        <v>120.4493064840843</v>
      </c>
      <c r="D7" s="58">
        <v>140.66741569284915</v>
      </c>
      <c r="E7" s="58">
        <v>123.68114550877515</v>
      </c>
      <c r="F7" s="59">
        <v>136.26427484503017</v>
      </c>
      <c r="G7" s="58">
        <v>129.63201133632839</v>
      </c>
      <c r="H7" s="58">
        <v>101.1</v>
      </c>
      <c r="I7" s="58">
        <v>142.74892720522996</v>
      </c>
      <c r="J7" s="58">
        <v>133.36725858948125</v>
      </c>
      <c r="K7" s="58">
        <v>164.24491665204292</v>
      </c>
      <c r="L7" s="58">
        <v>136.57992671763679</v>
      </c>
      <c r="M7" s="58">
        <v>148.23985392481009</v>
      </c>
      <c r="N7" s="58">
        <v>144.24037374900882</v>
      </c>
    </row>
    <row r="8" spans="1:18">
      <c r="A8" s="57" t="s">
        <v>34</v>
      </c>
      <c r="B8" s="58">
        <v>124.75781615080047</v>
      </c>
      <c r="C8" s="58">
        <v>119.06142722354448</v>
      </c>
      <c r="D8" s="58">
        <v>136.25851623536823</v>
      </c>
      <c r="E8" s="58">
        <v>122.25715717570965</v>
      </c>
      <c r="F8" s="65">
        <v>131.95331577735556</v>
      </c>
      <c r="G8" s="58">
        <v>126.81781600491414</v>
      </c>
      <c r="H8" s="58">
        <v>101.1</v>
      </c>
      <c r="I8" s="58">
        <v>139.18271900184405</v>
      </c>
      <c r="J8" s="58">
        <v>131.05455633597003</v>
      </c>
      <c r="K8" s="58">
        <v>157.20883446404656</v>
      </c>
      <c r="L8" s="58">
        <v>134.32319194651768</v>
      </c>
      <c r="M8" s="58">
        <v>142.46070403277955</v>
      </c>
      <c r="N8" s="58">
        <v>140.07308590976757</v>
      </c>
    </row>
    <row r="9" spans="1:18">
      <c r="A9" s="57" t="s">
        <v>23</v>
      </c>
      <c r="B9" s="58">
        <v>121.85995072764007</v>
      </c>
      <c r="C9" s="58">
        <v>117.0113681813624</v>
      </c>
      <c r="D9" s="58">
        <v>131.44674521996575</v>
      </c>
      <c r="E9" s="58">
        <v>119.89522905319591</v>
      </c>
      <c r="F9" s="58">
        <v>127.44873949998377</v>
      </c>
      <c r="G9" s="58">
        <v>123.45996527189928</v>
      </c>
      <c r="H9" s="58">
        <v>101.1</v>
      </c>
      <c r="I9" s="58">
        <v>134.51865947889371</v>
      </c>
      <c r="J9" s="58">
        <v>127.63592358473052</v>
      </c>
      <c r="K9" s="58">
        <v>149.52981690858365</v>
      </c>
      <c r="L9" s="58">
        <v>130.60904296987579</v>
      </c>
      <c r="M9" s="58">
        <v>136.42203084672758</v>
      </c>
      <c r="N9" s="58">
        <v>135.03565356624165</v>
      </c>
    </row>
    <row r="10" spans="1:18">
      <c r="A10" s="57" t="s">
        <v>24</v>
      </c>
      <c r="B10" s="58">
        <v>119.47233094554207</v>
      </c>
      <c r="C10" s="58">
        <v>115.23832661652</v>
      </c>
      <c r="D10" s="58">
        <v>127.76578597873487</v>
      </c>
      <c r="E10" s="58">
        <v>117.8199474983776</v>
      </c>
      <c r="F10" s="58">
        <v>124.53225747006543</v>
      </c>
      <c r="G10" s="58">
        <v>120.92093749732012</v>
      </c>
      <c r="H10" s="58">
        <v>101.1</v>
      </c>
      <c r="I10" s="58">
        <v>130.67598356532289</v>
      </c>
      <c r="J10" s="58">
        <v>124.67913159809159</v>
      </c>
      <c r="K10" s="58">
        <v>143.65544122778903</v>
      </c>
      <c r="L10" s="58">
        <v>127.35042661208624</v>
      </c>
      <c r="M10" s="58">
        <v>132.51231159576682</v>
      </c>
      <c r="N10" s="58">
        <v>131.17476732881468</v>
      </c>
    </row>
    <row r="11" spans="1:18">
      <c r="A11" s="57" t="s">
        <v>25</v>
      </c>
      <c r="B11" s="58">
        <v>118.25052605504155</v>
      </c>
      <c r="C11" s="58">
        <v>114.01920111911781</v>
      </c>
      <c r="D11" s="58">
        <v>126.85706222851444</v>
      </c>
      <c r="E11" s="58">
        <v>116.34141716688602</v>
      </c>
      <c r="F11" s="58">
        <v>123.12801217151176</v>
      </c>
      <c r="G11" s="58">
        <v>119.64690173565296</v>
      </c>
      <c r="H11" s="58">
        <v>101.1</v>
      </c>
      <c r="I11" s="58">
        <v>128.71049266592902</v>
      </c>
      <c r="J11" s="58">
        <v>122.64586159903131</v>
      </c>
      <c r="K11" s="58">
        <v>142.20522557766199</v>
      </c>
      <c r="L11" s="58">
        <v>125.04815825104026</v>
      </c>
      <c r="M11" s="58">
        <v>130.62987464954907</v>
      </c>
      <c r="N11" s="58">
        <v>129.23183555973483</v>
      </c>
    </row>
    <row r="12" spans="1:18">
      <c r="A12" s="57" t="s">
        <v>26</v>
      </c>
      <c r="B12" s="58">
        <v>116.25505940832163</v>
      </c>
      <c r="C12" s="58">
        <v>112.2805503434089</v>
      </c>
      <c r="D12" s="58">
        <v>124.29886333371897</v>
      </c>
      <c r="E12" s="58">
        <v>114.4945099506229</v>
      </c>
      <c r="F12" s="58">
        <v>120.53459049502585</v>
      </c>
      <c r="G12" s="58">
        <v>117.4802465213541</v>
      </c>
      <c r="H12" s="58">
        <v>101.74</v>
      </c>
      <c r="I12" s="58">
        <v>125.09897088843833</v>
      </c>
      <c r="J12" s="58">
        <v>119.31945869398527</v>
      </c>
      <c r="K12" s="58">
        <v>137.74127832393322</v>
      </c>
      <c r="L12" s="58">
        <v>121.7857700682317</v>
      </c>
      <c r="M12" s="58">
        <v>126.93531812785008</v>
      </c>
      <c r="N12" s="58">
        <v>125.59775986947353</v>
      </c>
    </row>
    <row r="13" spans="1:18">
      <c r="A13" s="57" t="s">
        <v>27</v>
      </c>
      <c r="B13" s="58">
        <v>115.47860398123029</v>
      </c>
      <c r="C13" s="58">
        <v>111.71333213166719</v>
      </c>
      <c r="D13" s="58">
        <v>123.10776363822836</v>
      </c>
      <c r="E13" s="58">
        <v>113.8035960737032</v>
      </c>
      <c r="F13" s="58">
        <v>119.62394795143456</v>
      </c>
      <c r="G13" s="58">
        <v>116.66537465971902</v>
      </c>
      <c r="H13" s="58">
        <v>101.74</v>
      </c>
      <c r="I13" s="58">
        <v>123.84910883019141</v>
      </c>
      <c r="J13" s="58">
        <v>118.37375203601771</v>
      </c>
      <c r="K13" s="58">
        <v>135.84042405577711</v>
      </c>
      <c r="L13" s="58">
        <v>120.6986394173845</v>
      </c>
      <c r="M13" s="58">
        <v>125.71453851680633</v>
      </c>
      <c r="N13" s="58">
        <v>124.35579719098179</v>
      </c>
    </row>
    <row r="14" spans="1:18">
      <c r="A14" s="57" t="s">
        <v>28</v>
      </c>
      <c r="B14" s="58">
        <v>114.83272047161662</v>
      </c>
      <c r="C14" s="58">
        <v>111.13377159345131</v>
      </c>
      <c r="D14" s="58">
        <v>122.3850343045723</v>
      </c>
      <c r="E14" s="58">
        <v>113.14062538578224</v>
      </c>
      <c r="F14" s="58">
        <v>118.90516115851619</v>
      </c>
      <c r="G14" s="58">
        <v>115.99861966643269</v>
      </c>
      <c r="H14" s="58">
        <v>101.74</v>
      </c>
      <c r="I14" s="58">
        <v>122.80763534096816</v>
      </c>
      <c r="J14" s="58">
        <v>117.40718545466602</v>
      </c>
      <c r="K14" s="58">
        <v>134.68703350095751</v>
      </c>
      <c r="L14" s="58">
        <v>119.6579478510739</v>
      </c>
      <c r="M14" s="58">
        <v>124.75098377220274</v>
      </c>
      <c r="N14" s="58">
        <v>123.33548800576285</v>
      </c>
    </row>
    <row r="15" spans="1:18">
      <c r="A15" s="57" t="s">
        <v>29</v>
      </c>
      <c r="B15" s="58">
        <v>114.27158029191288</v>
      </c>
      <c r="C15" s="58">
        <v>110.6965524198236</v>
      </c>
      <c r="D15" s="58">
        <v>121.772390600348</v>
      </c>
      <c r="E15" s="58">
        <v>112.47299672382623</v>
      </c>
      <c r="F15" s="58">
        <v>118.33245520219185</v>
      </c>
      <c r="G15" s="58">
        <v>115.43416832011262</v>
      </c>
      <c r="H15" s="58">
        <v>103.04</v>
      </c>
      <c r="I15" s="58">
        <v>121.10767003580507</v>
      </c>
      <c r="J15" s="58">
        <v>115.80928007600643</v>
      </c>
      <c r="K15" s="58">
        <v>132.93468031631872</v>
      </c>
      <c r="L15" s="58">
        <v>117.87779353552904</v>
      </c>
      <c r="M15" s="58">
        <v>123.54054172599201</v>
      </c>
      <c r="N15" s="58">
        <v>121.76848709986233</v>
      </c>
      <c r="R15" s="60"/>
    </row>
    <row r="16" spans="1:18">
      <c r="A16" s="57" t="s">
        <v>30</v>
      </c>
      <c r="B16" s="58">
        <v>113.61669679167252</v>
      </c>
      <c r="C16" s="58">
        <v>110.24163604019338</v>
      </c>
      <c r="D16" s="58">
        <v>120.72720160379099</v>
      </c>
      <c r="E16" s="58">
        <v>111.89503203831313</v>
      </c>
      <c r="F16" s="58">
        <v>117.49273706337959</v>
      </c>
      <c r="G16" s="58">
        <v>114.72636850436199</v>
      </c>
      <c r="H16" s="58">
        <v>103.04</v>
      </c>
      <c r="I16" s="58">
        <v>120.05479281085186</v>
      </c>
      <c r="J16" s="58">
        <v>115.05075262535296</v>
      </c>
      <c r="K16" s="58">
        <v>131.26668226993169</v>
      </c>
      <c r="L16" s="58">
        <v>116.97031927341725</v>
      </c>
      <c r="M16" s="58">
        <v>122.41484642917462</v>
      </c>
      <c r="N16" s="58">
        <v>120.6958310165938</v>
      </c>
      <c r="R16" s="61"/>
    </row>
    <row r="17" spans="1:18">
      <c r="A17" s="57" t="s">
        <v>31</v>
      </c>
      <c r="B17" s="58">
        <v>112.98838458887185</v>
      </c>
      <c r="C17" s="58">
        <v>109.87986109040199</v>
      </c>
      <c r="D17" s="58">
        <v>119.52175873827325</v>
      </c>
      <c r="E17" s="58">
        <v>111.41531299406616</v>
      </c>
      <c r="F17" s="58">
        <v>116.59194953471801</v>
      </c>
      <c r="G17" s="58">
        <v>114.02004933044681</v>
      </c>
      <c r="H17" s="58">
        <v>103.04</v>
      </c>
      <c r="I17" s="58">
        <v>119.04454566903304</v>
      </c>
      <c r="J17" s="58">
        <v>114.44766416355066</v>
      </c>
      <c r="K17" s="58">
        <v>129.34293799849854</v>
      </c>
      <c r="L17" s="58">
        <v>116.21204235190918</v>
      </c>
      <c r="M17" s="58">
        <v>121.20728438552072</v>
      </c>
      <c r="N17" s="58">
        <v>119.63198916419023</v>
      </c>
      <c r="R17" s="62"/>
    </row>
    <row r="18" spans="1:18">
      <c r="A18" s="57" t="s">
        <v>32</v>
      </c>
      <c r="B18" s="58">
        <v>111.43067918745746</v>
      </c>
      <c r="C18" s="58">
        <v>109.03475405646458</v>
      </c>
      <c r="D18" s="58">
        <v>116.53486371463497</v>
      </c>
      <c r="E18" s="58">
        <v>110.1627322392397</v>
      </c>
      <c r="F18" s="58">
        <v>114.13292445540401</v>
      </c>
      <c r="G18" s="58">
        <v>112.20430508512355</v>
      </c>
      <c r="H18" s="58">
        <v>103.56</v>
      </c>
      <c r="I18" s="58">
        <v>116.22428029578953</v>
      </c>
      <c r="J18" s="58">
        <v>112.6911324199059</v>
      </c>
      <c r="K18" s="58">
        <v>124.26634822615772</v>
      </c>
      <c r="L18" s="58">
        <v>113.9443322906951</v>
      </c>
      <c r="M18" s="58">
        <v>117.73370587144784</v>
      </c>
      <c r="N18" s="58">
        <v>116.63427075329815</v>
      </c>
      <c r="R18" s="60"/>
    </row>
    <row r="19" spans="1:18">
      <c r="A19" s="57" t="s">
        <v>33</v>
      </c>
      <c r="B19" s="58">
        <v>110.23435013115051</v>
      </c>
      <c r="C19" s="58">
        <v>108.42828851924125</v>
      </c>
      <c r="D19" s="58">
        <v>114.1334664509852</v>
      </c>
      <c r="E19" s="58">
        <v>109.23681840112104</v>
      </c>
      <c r="F19" s="58">
        <v>111.94609951020543</v>
      </c>
      <c r="G19" s="58">
        <v>110.7244069241659</v>
      </c>
      <c r="H19" s="58">
        <v>103.56</v>
      </c>
      <c r="I19" s="58">
        <v>114.30606272988065</v>
      </c>
      <c r="J19" s="58">
        <v>111.68058919916412</v>
      </c>
      <c r="K19" s="58">
        <v>120.43400215523459</v>
      </c>
      <c r="L19" s="58">
        <v>112.48853568782884</v>
      </c>
      <c r="M19" s="58">
        <v>114.8021115421964</v>
      </c>
      <c r="N19" s="58">
        <v>114.44079960116966</v>
      </c>
      <c r="R19" s="61"/>
    </row>
    <row r="20" spans="1:18">
      <c r="A20" s="57" t="s">
        <v>34</v>
      </c>
      <c r="B20" s="58">
        <v>109.22167328408992</v>
      </c>
      <c r="C20" s="58">
        <v>107.67792573824063</v>
      </c>
      <c r="D20" s="58">
        <v>112.59099339625011</v>
      </c>
      <c r="E20" s="58">
        <v>108.33945547337223</v>
      </c>
      <c r="F20" s="65">
        <v>110.74665993648652</v>
      </c>
      <c r="G20" s="58">
        <v>109.65826176918542</v>
      </c>
      <c r="H20" s="58">
        <v>103.56</v>
      </c>
      <c r="I20" s="58">
        <v>112.67650684300617</v>
      </c>
      <c r="J20" s="58">
        <v>110.42896447499025</v>
      </c>
      <c r="K20" s="58">
        <v>117.97239755513638</v>
      </c>
      <c r="L20" s="58">
        <v>111.07997699927422</v>
      </c>
      <c r="M20" s="58">
        <v>113.19419348462662</v>
      </c>
      <c r="N20" s="58">
        <v>112.81712098554274</v>
      </c>
      <c r="R20" s="62"/>
    </row>
    <row r="21" spans="1:18">
      <c r="A21" s="57" t="s">
        <v>23</v>
      </c>
      <c r="B21" s="58">
        <v>107.6086179024358</v>
      </c>
      <c r="C21" s="58">
        <v>106.10310463984101</v>
      </c>
      <c r="D21" s="58">
        <v>110.76542905724222</v>
      </c>
      <c r="E21" s="58">
        <v>106.85275833884332</v>
      </c>
      <c r="F21" s="58">
        <v>109.42755052780632</v>
      </c>
      <c r="G21" s="58">
        <v>108.12936019100155</v>
      </c>
      <c r="H21" s="58">
        <v>101</v>
      </c>
      <c r="I21" s="58">
        <v>111.6424064556699</v>
      </c>
      <c r="J21" s="58">
        <v>109.51177613341187</v>
      </c>
      <c r="K21" s="58">
        <v>116.58447002425243</v>
      </c>
      <c r="L21" s="58">
        <v>110.1925224436813</v>
      </c>
      <c r="M21" s="58">
        <v>112.29765191729774</v>
      </c>
      <c r="N21" s="58">
        <v>111.82038435065554</v>
      </c>
      <c r="R21" s="60"/>
    </row>
    <row r="22" spans="1:18">
      <c r="A22" s="57" t="s">
        <v>24</v>
      </c>
      <c r="B22" s="58">
        <v>106.67933029831651</v>
      </c>
      <c r="C22" s="58">
        <v>105.38854007537824</v>
      </c>
      <c r="D22" s="58">
        <v>109.34922009502898</v>
      </c>
      <c r="E22" s="58">
        <v>106.06097916573458</v>
      </c>
      <c r="F22" s="58">
        <v>108.22930560904753</v>
      </c>
      <c r="G22" s="58">
        <v>107.12307278733041</v>
      </c>
      <c r="H22" s="58">
        <v>101</v>
      </c>
      <c r="I22" s="58">
        <v>110.14560137131501</v>
      </c>
      <c r="J22" s="58">
        <v>108.31986378598845</v>
      </c>
      <c r="K22" s="58">
        <v>114.32436798525853</v>
      </c>
      <c r="L22" s="58">
        <v>108.94872536266467</v>
      </c>
      <c r="M22" s="58">
        <v>110.69132577433207</v>
      </c>
      <c r="N22" s="58">
        <v>110.29383113585239</v>
      </c>
      <c r="R22" s="60"/>
    </row>
    <row r="23" spans="1:18">
      <c r="A23" s="57" t="s">
        <v>25</v>
      </c>
      <c r="B23" s="58">
        <v>105.34585511909559</v>
      </c>
      <c r="C23" s="58">
        <v>104.50678206164457</v>
      </c>
      <c r="D23" s="58">
        <v>107.05744436234089</v>
      </c>
      <c r="E23" s="58">
        <v>104.96330195148575</v>
      </c>
      <c r="F23" s="58">
        <v>106.3004519906323</v>
      </c>
      <c r="G23" s="58">
        <v>105.61914669274069</v>
      </c>
      <c r="H23" s="58">
        <v>101</v>
      </c>
      <c r="I23" s="58">
        <v>108.0002740660741</v>
      </c>
      <c r="J23" s="58">
        <v>106.84915059307939</v>
      </c>
      <c r="K23" s="58">
        <v>110.66696491515644</v>
      </c>
      <c r="L23" s="58">
        <v>107.21968036030505</v>
      </c>
      <c r="M23" s="58">
        <v>108.10556728734112</v>
      </c>
      <c r="N23" s="58">
        <v>108.02887383055135</v>
      </c>
      <c r="R23" s="60"/>
    </row>
    <row r="24" spans="1:18">
      <c r="A24" s="57" t="s">
        <v>35</v>
      </c>
      <c r="B24" s="58">
        <v>104.60154802907994</v>
      </c>
      <c r="C24" s="58">
        <v>104.182477076669</v>
      </c>
      <c r="D24" s="58">
        <v>105.40963037563898</v>
      </c>
      <c r="E24" s="58">
        <v>104.44835026367596</v>
      </c>
      <c r="F24" s="58">
        <v>104.78991388647864</v>
      </c>
      <c r="G24" s="58">
        <v>104.65547529735892</v>
      </c>
      <c r="H24" s="58">
        <v>102.04</v>
      </c>
      <c r="I24" s="58">
        <v>106.16732015818647</v>
      </c>
      <c r="J24" s="58">
        <v>105.61393386309496</v>
      </c>
      <c r="K24" s="58">
        <v>107.41753162253757</v>
      </c>
      <c r="L24" s="58">
        <v>105.81784383617338</v>
      </c>
      <c r="M24" s="58">
        <v>105.7264161645877</v>
      </c>
      <c r="N24" s="58">
        <v>106.04756173288344</v>
      </c>
    </row>
    <row r="25" spans="1:18">
      <c r="A25" s="57" t="s">
        <v>27</v>
      </c>
      <c r="B25" s="58">
        <v>104.00470184019868</v>
      </c>
      <c r="C25" s="58">
        <v>103.71695505108468</v>
      </c>
      <c r="D25" s="58">
        <v>104.54718285105645</v>
      </c>
      <c r="E25" s="58">
        <v>103.90953061793766</v>
      </c>
      <c r="F25" s="58">
        <v>104.12068433018507</v>
      </c>
      <c r="G25" s="58">
        <v>104.03790647154506</v>
      </c>
      <c r="H25" s="58">
        <v>102.04</v>
      </c>
      <c r="I25" s="58">
        <v>105.20665183102508</v>
      </c>
      <c r="J25" s="58">
        <v>104.83701614615298</v>
      </c>
      <c r="K25" s="58">
        <v>106.04116735651131</v>
      </c>
      <c r="L25" s="58">
        <v>104.97367789031311</v>
      </c>
      <c r="M25" s="58">
        <v>104.82927141667771</v>
      </c>
      <c r="N25" s="58">
        <v>105.10414769221346</v>
      </c>
    </row>
    <row r="26" spans="1:18">
      <c r="A26" s="57" t="s">
        <v>28</v>
      </c>
      <c r="B26" s="58">
        <v>103.9303296926513</v>
      </c>
      <c r="C26" s="58">
        <v>103.59418589337878</v>
      </c>
      <c r="D26" s="58">
        <v>104.56880817537208</v>
      </c>
      <c r="E26" s="58">
        <v>103.81530015558832</v>
      </c>
      <c r="F26" s="58">
        <v>104.05114456723865</v>
      </c>
      <c r="G26" s="58">
        <v>103.96491778756371</v>
      </c>
      <c r="H26" s="58">
        <v>102.04</v>
      </c>
      <c r="I26" s="58">
        <v>105.08431471499918</v>
      </c>
      <c r="J26" s="58">
        <v>104.63211233362604</v>
      </c>
      <c r="K26" s="58">
        <v>106.07567881694652</v>
      </c>
      <c r="L26" s="58">
        <v>104.82329575944556</v>
      </c>
      <c r="M26" s="58">
        <v>104.73605022607387</v>
      </c>
      <c r="N26" s="58">
        <v>104.98971904930281</v>
      </c>
    </row>
    <row r="27" spans="1:18">
      <c r="A27" s="57" t="s">
        <v>29</v>
      </c>
      <c r="B27" s="58">
        <v>102.83550467827573</v>
      </c>
      <c r="C27" s="58">
        <v>102.53947848965646</v>
      </c>
      <c r="D27" s="58">
        <v>103.26535692190761</v>
      </c>
      <c r="E27" s="58">
        <v>102.84143708562831</v>
      </c>
      <c r="F27" s="58">
        <v>103.15396995458741</v>
      </c>
      <c r="G27" s="58">
        <v>102.9266781140052</v>
      </c>
      <c r="H27" s="58">
        <v>99.86</v>
      </c>
      <c r="I27" s="58">
        <v>104.65411446203468</v>
      </c>
      <c r="J27" s="58">
        <v>104.32885806833845</v>
      </c>
      <c r="K27" s="58">
        <v>105.29454696591098</v>
      </c>
      <c r="L27" s="58">
        <v>104.52532627839706</v>
      </c>
      <c r="M27" s="58">
        <v>104.27572162717701</v>
      </c>
      <c r="N27" s="58">
        <v>104.55133532937441</v>
      </c>
    </row>
    <row r="28" spans="1:18">
      <c r="A28" s="57" t="s">
        <v>30</v>
      </c>
      <c r="B28" s="58">
        <v>102.59997634228624</v>
      </c>
      <c r="C28" s="58">
        <v>102.32671374193808</v>
      </c>
      <c r="D28" s="58">
        <v>102.99104843130999</v>
      </c>
      <c r="E28" s="58">
        <v>102.61008903156809</v>
      </c>
      <c r="F28" s="58">
        <v>102.88667682217167</v>
      </c>
      <c r="G28" s="58">
        <v>102.68205583327244</v>
      </c>
      <c r="H28" s="58">
        <v>99.86</v>
      </c>
      <c r="I28" s="58">
        <v>104.27389233993404</v>
      </c>
      <c r="J28" s="58">
        <v>103.97379942272225</v>
      </c>
      <c r="K28" s="58">
        <v>104.8567830515053</v>
      </c>
      <c r="L28" s="58">
        <v>104.16155754301145</v>
      </c>
      <c r="M28" s="58">
        <v>103.91739902903196</v>
      </c>
      <c r="N28" s="58">
        <v>104.17706156007141</v>
      </c>
    </row>
    <row r="29" spans="1:18">
      <c r="A29" s="57" t="s">
        <v>31</v>
      </c>
      <c r="B29" s="58">
        <v>102.70113656265826</v>
      </c>
      <c r="C29" s="58">
        <v>102.41100077857027</v>
      </c>
      <c r="D29" s="58">
        <v>103.15073050263521</v>
      </c>
      <c r="E29" s="58">
        <v>102.68403870404444</v>
      </c>
      <c r="F29" s="58">
        <v>103.01646917456188</v>
      </c>
      <c r="G29" s="58">
        <v>102.79141314777851</v>
      </c>
      <c r="H29" s="58">
        <v>99.86</v>
      </c>
      <c r="I29" s="58">
        <v>104.43780291083722</v>
      </c>
      <c r="J29" s="58">
        <v>104.11442947501391</v>
      </c>
      <c r="K29" s="58">
        <v>105.11161675515868</v>
      </c>
      <c r="L29" s="58">
        <v>104.27965346007262</v>
      </c>
      <c r="M29" s="58">
        <v>104.09139345725811</v>
      </c>
      <c r="N29" s="58">
        <v>104.34371111018893</v>
      </c>
    </row>
    <row r="30" spans="1:18">
      <c r="A30" s="57" t="s">
        <v>32</v>
      </c>
      <c r="B30" s="58">
        <v>100.96230834041613</v>
      </c>
      <c r="C30" s="58">
        <v>100.42822042696986</v>
      </c>
      <c r="D30" s="58">
        <v>101.79099295022891</v>
      </c>
      <c r="E30" s="58">
        <v>100.92997359706132</v>
      </c>
      <c r="F30" s="58">
        <v>101.89621024982041</v>
      </c>
      <c r="G30" s="58">
        <v>101.22967515258718</v>
      </c>
      <c r="H30" s="58">
        <v>94.89</v>
      </c>
      <c r="I30" s="58">
        <v>104.67556635937146</v>
      </c>
      <c r="J30" s="58">
        <v>104.12613503507862</v>
      </c>
      <c r="K30" s="58">
        <v>105.90316871339974</v>
      </c>
      <c r="L30" s="58">
        <v>104.33968756193759</v>
      </c>
      <c r="M30" s="58">
        <v>104.28214786507662</v>
      </c>
      <c r="N30" s="58">
        <v>104.56870595428124</v>
      </c>
    </row>
    <row r="31" spans="1:18">
      <c r="A31" s="57" t="s">
        <v>33</v>
      </c>
      <c r="B31" s="58">
        <v>100.90594052030339</v>
      </c>
      <c r="C31" s="58">
        <v>100.31383247357439</v>
      </c>
      <c r="D31" s="58">
        <v>101.85225398112374</v>
      </c>
      <c r="E31" s="58">
        <v>100.84773924867125</v>
      </c>
      <c r="F31" s="58">
        <v>101.93415058576758</v>
      </c>
      <c r="G31" s="58">
        <v>101.2003068179595</v>
      </c>
      <c r="H31" s="58">
        <v>94.89</v>
      </c>
      <c r="I31" s="58">
        <v>104.58117743061295</v>
      </c>
      <c r="J31" s="58">
        <v>103.93504981120275</v>
      </c>
      <c r="K31" s="58">
        <v>106.00093407467163</v>
      </c>
      <c r="L31" s="58">
        <v>104.20558341550364</v>
      </c>
      <c r="M31" s="58">
        <v>104.3330080489138</v>
      </c>
      <c r="N31" s="58">
        <v>104.51376961668461</v>
      </c>
    </row>
    <row r="32" spans="1:18">
      <c r="A32" s="57" t="s">
        <v>34</v>
      </c>
      <c r="B32" s="58">
        <v>101.24509850347505</v>
      </c>
      <c r="C32" s="58">
        <v>100.3726679063106</v>
      </c>
      <c r="D32" s="58">
        <v>102.83076226563784</v>
      </c>
      <c r="E32" s="58">
        <v>101.00440647008656</v>
      </c>
      <c r="F32" s="58">
        <v>102.99809305956842</v>
      </c>
      <c r="G32" s="58">
        <v>101.74696337974966</v>
      </c>
      <c r="H32" s="58">
        <v>94.89</v>
      </c>
      <c r="I32" s="58">
        <v>105.1237527121844</v>
      </c>
      <c r="J32" s="58">
        <v>104.03275523164417</v>
      </c>
      <c r="K32" s="58">
        <v>107.56251758950215</v>
      </c>
      <c r="L32" s="58">
        <v>104.45588319980482</v>
      </c>
      <c r="M32" s="58">
        <v>105.75930489421306</v>
      </c>
      <c r="N32" s="58">
        <v>105.29638151487765</v>
      </c>
    </row>
    <row r="33" spans="1:14">
      <c r="A33" s="57" t="s">
        <v>23</v>
      </c>
      <c r="B33" s="58">
        <v>102.96978399874985</v>
      </c>
      <c r="C33" s="58">
        <v>102.18225962167487</v>
      </c>
      <c r="D33" s="58">
        <v>104.5071562496686</v>
      </c>
      <c r="E33" s="58">
        <v>102.66665933898129</v>
      </c>
      <c r="F33" s="58">
        <v>104.35203043499556</v>
      </c>
      <c r="G33" s="58">
        <v>103.36550738208624</v>
      </c>
      <c r="H33" s="58">
        <v>99.45</v>
      </c>
      <c r="I33" s="58">
        <v>105.11106513599691</v>
      </c>
      <c r="J33" s="58">
        <v>104.00562154131512</v>
      </c>
      <c r="K33" s="58">
        <v>107.52062337005587</v>
      </c>
      <c r="L33" s="58">
        <v>104.48427377066515</v>
      </c>
      <c r="M33" s="58">
        <v>106.0214428827462</v>
      </c>
      <c r="N33" s="58">
        <v>105.35834211004217</v>
      </c>
    </row>
    <row r="34" spans="1:14">
      <c r="A34" s="57" t="s">
        <v>24</v>
      </c>
      <c r="B34" s="58">
        <v>103.25988996366624</v>
      </c>
      <c r="C34" s="58">
        <v>102.51105436344149</v>
      </c>
      <c r="D34" s="58">
        <v>104.64511444696197</v>
      </c>
      <c r="E34" s="58">
        <v>103.03370183361589</v>
      </c>
      <c r="F34" s="58">
        <v>104.35492563618553</v>
      </c>
      <c r="G34" s="58">
        <v>103.57338776683673</v>
      </c>
      <c r="H34" s="58">
        <v>99.45</v>
      </c>
      <c r="I34" s="58">
        <v>105.57991540730478</v>
      </c>
      <c r="J34" s="58">
        <v>104.55451619037925</v>
      </c>
      <c r="K34" s="58">
        <v>107.7407883395864</v>
      </c>
      <c r="L34" s="58">
        <v>105.05875012145032</v>
      </c>
      <c r="M34" s="58">
        <v>106.02531165310502</v>
      </c>
      <c r="N34" s="58">
        <v>105.70089401899186</v>
      </c>
    </row>
    <row r="35" spans="1:14">
      <c r="A35" s="57" t="s">
        <v>25</v>
      </c>
      <c r="B35" s="58">
        <v>103.27876272162086</v>
      </c>
      <c r="C35" s="58">
        <v>102.49536199063516</v>
      </c>
      <c r="D35" s="58">
        <v>104.68568051764113</v>
      </c>
      <c r="E35" s="58">
        <v>103.07634375964136</v>
      </c>
      <c r="F35" s="58">
        <v>104.32012168963514</v>
      </c>
      <c r="G35" s="58">
        <v>103.5768934190742</v>
      </c>
      <c r="H35" s="58">
        <v>99.45</v>
      </c>
      <c r="I35" s="58">
        <v>105.60897042944283</v>
      </c>
      <c r="J35" s="58">
        <v>104.52851197924061</v>
      </c>
      <c r="K35" s="58">
        <v>107.80552699150235</v>
      </c>
      <c r="L35" s="58">
        <v>105.12504112350908</v>
      </c>
      <c r="M35" s="58">
        <v>105.97865813074863</v>
      </c>
      <c r="N35" s="58">
        <v>105.70938507209758</v>
      </c>
    </row>
    <row r="36" spans="1:14">
      <c r="A36" s="57" t="s">
        <v>36</v>
      </c>
      <c r="B36" s="58">
        <v>103.27031734452994</v>
      </c>
      <c r="C36" s="58">
        <v>102.71536971203879</v>
      </c>
      <c r="D36" s="58">
        <v>104.2159559200954</v>
      </c>
      <c r="E36" s="58">
        <v>103.16822334464379</v>
      </c>
      <c r="F36" s="58">
        <v>103.51785247121191</v>
      </c>
      <c r="G36" s="58">
        <v>103.34118418509956</v>
      </c>
      <c r="H36" s="58">
        <v>100.77</v>
      </c>
      <c r="I36" s="58">
        <v>104.79043022795476</v>
      </c>
      <c r="J36" s="58">
        <v>104.01412335702797</v>
      </c>
      <c r="K36" s="58">
        <v>106.26933816614266</v>
      </c>
      <c r="L36" s="58">
        <v>104.52334513595905</v>
      </c>
      <c r="M36" s="58">
        <v>104.45364019484622</v>
      </c>
      <c r="N36" s="58">
        <v>104.69895125609594</v>
      </c>
    </row>
    <row r="37" spans="1:14">
      <c r="A37" s="57" t="s">
        <v>27</v>
      </c>
      <c r="B37" s="58">
        <v>103.30948717579317</v>
      </c>
      <c r="C37" s="58">
        <v>102.64638010415059</v>
      </c>
      <c r="D37" s="58">
        <v>104.50038306830879</v>
      </c>
      <c r="E37" s="58">
        <v>103.13813832331032</v>
      </c>
      <c r="F37" s="58">
        <v>103.68416306759175</v>
      </c>
      <c r="G37" s="58">
        <v>103.41675315070857</v>
      </c>
      <c r="H37" s="58">
        <v>100.77</v>
      </c>
      <c r="I37" s="58">
        <v>104.85151276410228</v>
      </c>
      <c r="J37" s="58">
        <v>103.89872152528046</v>
      </c>
      <c r="K37" s="58">
        <v>106.7232502615705</v>
      </c>
      <c r="L37" s="58">
        <v>104.47775024805844</v>
      </c>
      <c r="M37" s="58">
        <v>104.67659451031338</v>
      </c>
      <c r="N37" s="58">
        <v>104.80400143525367</v>
      </c>
    </row>
    <row r="38" spans="1:14">
      <c r="A38" s="57" t="s">
        <v>28</v>
      </c>
      <c r="B38" s="58">
        <v>103.75077271310158</v>
      </c>
      <c r="C38" s="58">
        <v>102.83339967657717</v>
      </c>
      <c r="D38" s="58">
        <v>105.48140945785838</v>
      </c>
      <c r="E38" s="58">
        <v>103.44643261958917</v>
      </c>
      <c r="F38" s="58">
        <v>104.55263343091568</v>
      </c>
      <c r="G38" s="58">
        <v>103.98033744765056</v>
      </c>
      <c r="H38" s="58">
        <v>100.77</v>
      </c>
      <c r="I38" s="58">
        <v>105.55823494534469</v>
      </c>
      <c r="J38" s="58">
        <v>104.21043441555629</v>
      </c>
      <c r="K38" s="58">
        <v>108.28885237428551</v>
      </c>
      <c r="L38" s="58">
        <v>104.96222943471732</v>
      </c>
      <c r="M38" s="58">
        <v>105.84084127188652</v>
      </c>
      <c r="N38" s="58">
        <v>105.63499652867954</v>
      </c>
    </row>
    <row r="39" spans="1:14">
      <c r="A39" s="57" t="s">
        <v>29</v>
      </c>
      <c r="B39" s="58">
        <v>103.73544076833954</v>
      </c>
      <c r="C39" s="58">
        <v>102.688762138171</v>
      </c>
      <c r="D39" s="58">
        <v>105.77170958436733</v>
      </c>
      <c r="E39" s="58">
        <v>103.33824480408748</v>
      </c>
      <c r="F39" s="58">
        <v>104.77809444658992</v>
      </c>
      <c r="G39" s="58">
        <v>104.03394212843423</v>
      </c>
      <c r="H39" s="58">
        <v>100.08</v>
      </c>
      <c r="I39" s="58">
        <v>105.95579778215127</v>
      </c>
      <c r="J39" s="58">
        <v>104.4299711713702</v>
      </c>
      <c r="K39" s="58">
        <v>109.16329545712186</v>
      </c>
      <c r="L39" s="58">
        <v>105.18674059301148</v>
      </c>
      <c r="M39" s="58">
        <v>106.3780696721867</v>
      </c>
      <c r="N39" s="58">
        <v>106.07049535199538</v>
      </c>
    </row>
    <row r="40" spans="1:14">
      <c r="A40" s="57" t="s">
        <v>30</v>
      </c>
      <c r="B40" s="58">
        <v>104.01780510187706</v>
      </c>
      <c r="C40" s="58">
        <v>102.78260374440609</v>
      </c>
      <c r="D40" s="58">
        <v>106.438708713293</v>
      </c>
      <c r="E40" s="58">
        <v>103.53459617294132</v>
      </c>
      <c r="F40" s="58">
        <v>105.57371330625317</v>
      </c>
      <c r="G40" s="58">
        <v>104.463246119232</v>
      </c>
      <c r="H40" s="58">
        <v>100.08</v>
      </c>
      <c r="I40" s="58">
        <v>106.40652969610119</v>
      </c>
      <c r="J40" s="58">
        <v>104.58610879864749</v>
      </c>
      <c r="K40" s="58">
        <v>110.22774719517176</v>
      </c>
      <c r="L40" s="58">
        <v>105.49350079760376</v>
      </c>
      <c r="M40" s="58">
        <v>107.44465302060959</v>
      </c>
      <c r="N40" s="58">
        <v>106.68850494789849</v>
      </c>
    </row>
    <row r="41" spans="1:14">
      <c r="A41" s="57" t="s">
        <v>31</v>
      </c>
      <c r="B41" s="58">
        <v>104.06069078295312</v>
      </c>
      <c r="C41" s="58">
        <v>102.87124055899309</v>
      </c>
      <c r="D41" s="58">
        <v>106.40156489959901</v>
      </c>
      <c r="E41" s="58">
        <v>103.58757404597725</v>
      </c>
      <c r="F41" s="58">
        <v>105.43802081628679</v>
      </c>
      <c r="G41" s="58">
        <v>104.45500664911805</v>
      </c>
      <c r="H41" s="58">
        <v>100.08</v>
      </c>
      <c r="I41" s="58">
        <v>106.47880112091474</v>
      </c>
      <c r="J41" s="58">
        <v>104.73423553760222</v>
      </c>
      <c r="K41" s="58">
        <v>110.16847006071956</v>
      </c>
      <c r="L41" s="58">
        <v>105.58134962720291</v>
      </c>
      <c r="M41" s="58">
        <v>107.26275017770793</v>
      </c>
      <c r="N41" s="58">
        <v>106.69173751051967</v>
      </c>
    </row>
    <row r="42" spans="1:14">
      <c r="A42" s="57" t="s">
        <v>32</v>
      </c>
      <c r="B42" s="58">
        <v>104.44290392619416</v>
      </c>
      <c r="C42" s="58">
        <v>103.17801605916605</v>
      </c>
      <c r="D42" s="58">
        <v>106.95060152120776</v>
      </c>
      <c r="E42" s="58">
        <v>103.92491389071085</v>
      </c>
      <c r="F42" s="58">
        <v>105.80931149691534</v>
      </c>
      <c r="G42" s="58">
        <v>104.83409280013396</v>
      </c>
      <c r="H42" s="58">
        <v>100.7</v>
      </c>
      <c r="I42" s="58">
        <v>106.71272205150561</v>
      </c>
      <c r="J42" s="58">
        <v>104.8318688754804</v>
      </c>
      <c r="K42" s="58">
        <v>110.67522090007814</v>
      </c>
      <c r="L42" s="58">
        <v>105.75767083252779</v>
      </c>
      <c r="M42" s="58">
        <v>107.54934842049008</v>
      </c>
      <c r="N42" s="58">
        <v>106.93996666251203</v>
      </c>
    </row>
    <row r="43" spans="1:14">
      <c r="A43" s="57" t="s">
        <v>33</v>
      </c>
      <c r="B43" s="58">
        <v>104.46469469442313</v>
      </c>
      <c r="C43" s="58">
        <v>103.19439351132274</v>
      </c>
      <c r="D43" s="58">
        <v>106.97996529066893</v>
      </c>
      <c r="E43" s="58">
        <v>103.94704598151448</v>
      </c>
      <c r="F43" s="58">
        <v>105.94094589050663</v>
      </c>
      <c r="G43" s="58">
        <v>104.88733070392891</v>
      </c>
      <c r="H43" s="58">
        <v>100.7</v>
      </c>
      <c r="I43" s="58">
        <v>106.74748617008666</v>
      </c>
      <c r="J43" s="58">
        <v>104.85920571913333</v>
      </c>
      <c r="K43" s="58">
        <v>110.72208200391162</v>
      </c>
      <c r="L43" s="58">
        <v>105.79154565069368</v>
      </c>
      <c r="M43" s="58">
        <v>107.72581397899424</v>
      </c>
      <c r="N43" s="58">
        <v>107.01321975273943</v>
      </c>
    </row>
    <row r="44" spans="1:14">
      <c r="A44" s="57" t="s">
        <v>34</v>
      </c>
      <c r="B44" s="58">
        <v>104.92045024255044</v>
      </c>
      <c r="C44" s="58">
        <v>103.52635266773098</v>
      </c>
      <c r="D44" s="58">
        <v>107.70093400722887</v>
      </c>
      <c r="E44" s="58">
        <v>104.33608703287045</v>
      </c>
      <c r="F44" s="58">
        <v>106.46770260687013</v>
      </c>
      <c r="G44" s="58">
        <v>105.36341317913562</v>
      </c>
      <c r="H44" s="58">
        <v>100.7</v>
      </c>
      <c r="I44" s="58">
        <v>107.48094464520265</v>
      </c>
      <c r="J44" s="58">
        <v>105.41313812518848</v>
      </c>
      <c r="K44" s="58">
        <v>111.87266282200096</v>
      </c>
      <c r="L44" s="58">
        <v>106.40226436191809</v>
      </c>
      <c r="M44" s="58">
        <v>108.43196718740113</v>
      </c>
      <c r="N44" s="58">
        <v>107.73926156619882</v>
      </c>
    </row>
    <row r="45" spans="1:14">
      <c r="A45" s="57" t="s">
        <v>23</v>
      </c>
      <c r="B45" s="58">
        <v>104.03781136865501</v>
      </c>
      <c r="C45" s="58">
        <v>102.66689255185774</v>
      </c>
      <c r="D45" s="58">
        <v>106.6612707914103</v>
      </c>
      <c r="E45" s="58">
        <v>103.55288160315433</v>
      </c>
      <c r="F45" s="58">
        <v>105.68759454935172</v>
      </c>
      <c r="G45" s="58">
        <v>104.51012785645145</v>
      </c>
      <c r="H45" s="58">
        <v>98.64</v>
      </c>
      <c r="I45" s="58">
        <v>107.31992571126116</v>
      </c>
      <c r="J45" s="58">
        <v>105.35559228867254</v>
      </c>
      <c r="K45" s="58">
        <v>111.44099967631143</v>
      </c>
      <c r="L45" s="58">
        <v>106.33652639592485</v>
      </c>
      <c r="M45" s="58">
        <v>108.08771347122034</v>
      </c>
      <c r="N45" s="58">
        <v>107.52847236639376</v>
      </c>
    </row>
    <row r="46" spans="1:14">
      <c r="A46" s="57" t="s">
        <v>24</v>
      </c>
      <c r="B46" s="58">
        <v>104.04475051527598</v>
      </c>
      <c r="C46" s="58">
        <v>102.62090230365057</v>
      </c>
      <c r="D46" s="58">
        <v>106.81551003167388</v>
      </c>
      <c r="E46" s="58">
        <v>103.50383968692771</v>
      </c>
      <c r="F46" s="58">
        <v>105.82472818762946</v>
      </c>
      <c r="G46" s="58">
        <v>104.55434038890226</v>
      </c>
      <c r="H46" s="58">
        <v>98.64</v>
      </c>
      <c r="I46" s="58">
        <v>107.33097008611789</v>
      </c>
      <c r="J46" s="58">
        <v>105.27884202567542</v>
      </c>
      <c r="K46" s="58">
        <v>111.68714726518797</v>
      </c>
      <c r="L46" s="58">
        <v>106.26228867839187</v>
      </c>
      <c r="M46" s="58">
        <v>108.2715575503142</v>
      </c>
      <c r="N46" s="58">
        <v>107.58645262927305</v>
      </c>
    </row>
    <row r="47" spans="1:14">
      <c r="A47" s="57" t="s">
        <v>25</v>
      </c>
      <c r="B47" s="58">
        <v>103.93304581752966</v>
      </c>
      <c r="C47" s="58">
        <v>102.36376484210862</v>
      </c>
      <c r="D47" s="58">
        <v>107.07388024299338</v>
      </c>
      <c r="E47" s="58">
        <v>103.26638184090096</v>
      </c>
      <c r="F47" s="58">
        <v>105.9764346927481</v>
      </c>
      <c r="G47" s="58">
        <v>104.51804769416285</v>
      </c>
      <c r="H47" s="58">
        <v>98.64</v>
      </c>
      <c r="I47" s="58">
        <v>107.14868752444187</v>
      </c>
      <c r="J47" s="58">
        <v>104.84940153997269</v>
      </c>
      <c r="K47" s="58">
        <v>112.09947557051387</v>
      </c>
      <c r="L47" s="58">
        <v>105.89450955337543</v>
      </c>
      <c r="M47" s="58">
        <v>108.47494387522204</v>
      </c>
      <c r="N47" s="58">
        <v>107.50892552278961</v>
      </c>
    </row>
    <row r="48" spans="1:14">
      <c r="A48" s="57" t="s">
        <v>37</v>
      </c>
      <c r="B48" s="58">
        <v>103.73280277435799</v>
      </c>
      <c r="C48" s="58">
        <v>102.20151409982995</v>
      </c>
      <c r="D48" s="58">
        <v>106.75222277596993</v>
      </c>
      <c r="E48" s="58">
        <v>103.11902153095329</v>
      </c>
      <c r="F48" s="58">
        <v>105.74573692692668</v>
      </c>
      <c r="G48" s="58">
        <v>104.30908576731778</v>
      </c>
      <c r="H48" s="58">
        <v>98.46</v>
      </c>
      <c r="I48" s="58">
        <v>106.93606975948245</v>
      </c>
      <c r="J48" s="58">
        <v>104.69909854667638</v>
      </c>
      <c r="K48" s="58">
        <v>111.6934070039499</v>
      </c>
      <c r="L48" s="58">
        <v>105.76399908729884</v>
      </c>
      <c r="M48" s="58">
        <v>108.22697925905595</v>
      </c>
      <c r="N48" s="58">
        <v>107.28670683948657</v>
      </c>
    </row>
    <row r="49" spans="1:14">
      <c r="A49" s="57" t="s">
        <v>27</v>
      </c>
      <c r="B49" s="58">
        <v>103.97713261615114</v>
      </c>
      <c r="C49" s="58">
        <v>102.33199433134757</v>
      </c>
      <c r="D49" s="58">
        <v>107.21718776024042</v>
      </c>
      <c r="E49" s="58">
        <v>103.320839357807</v>
      </c>
      <c r="F49" s="58">
        <v>106.17369032989492</v>
      </c>
      <c r="G49" s="58">
        <v>104.60598520522854</v>
      </c>
      <c r="H49" s="58">
        <v>98.46</v>
      </c>
      <c r="I49" s="58">
        <v>107.32809184395362</v>
      </c>
      <c r="J49" s="58">
        <v>104.91685781639615</v>
      </c>
      <c r="K49" s="58">
        <v>112.4354361373812</v>
      </c>
      <c r="L49" s="58">
        <v>106.08143368574311</v>
      </c>
      <c r="M49" s="58">
        <v>108.8006815327546</v>
      </c>
      <c r="N49" s="58">
        <v>107.72807693097634</v>
      </c>
    </row>
    <row r="50" spans="1:14">
      <c r="A50" s="57" t="s">
        <v>28</v>
      </c>
      <c r="B50" s="58">
        <v>104.03264850928493</v>
      </c>
      <c r="C50" s="58">
        <v>102.33767275159636</v>
      </c>
      <c r="D50" s="58">
        <v>107.40676866784931</v>
      </c>
      <c r="E50" s="58">
        <v>103.32739389935604</v>
      </c>
      <c r="F50" s="58">
        <v>106.17304942116243</v>
      </c>
      <c r="G50" s="58">
        <v>104.64542396547989</v>
      </c>
      <c r="H50" s="58">
        <v>98.46</v>
      </c>
      <c r="I50" s="58">
        <v>107.41772124461886</v>
      </c>
      <c r="J50" s="58">
        <v>104.92606515962801</v>
      </c>
      <c r="K50" s="58">
        <v>112.73798484824756</v>
      </c>
      <c r="L50" s="58">
        <v>106.09492409418456</v>
      </c>
      <c r="M50" s="58">
        <v>108.79982864720125</v>
      </c>
      <c r="N50" s="58">
        <v>107.79312951611554</v>
      </c>
    </row>
    <row r="51" spans="1:14">
      <c r="A51" s="57" t="s">
        <v>29</v>
      </c>
      <c r="B51" s="58">
        <v>103.08031050106882</v>
      </c>
      <c r="C51" s="58">
        <v>101.42392343207955</v>
      </c>
      <c r="D51" s="58">
        <v>106.34363370790714</v>
      </c>
      <c r="E51" s="58">
        <v>102.41862779304307</v>
      </c>
      <c r="F51" s="58">
        <v>105.43870402722008</v>
      </c>
      <c r="G51" s="58">
        <v>103.7554950708637</v>
      </c>
      <c r="H51" s="58">
        <v>96.74</v>
      </c>
      <c r="I51" s="58">
        <v>106.93757065740336</v>
      </c>
      <c r="J51" s="58">
        <v>104.55062064460174</v>
      </c>
      <c r="K51" s="58">
        <v>112.06626377892879</v>
      </c>
      <c r="L51" s="58">
        <v>105.64438402760098</v>
      </c>
      <c r="M51" s="58">
        <v>108.4011327105039</v>
      </c>
      <c r="N51" s="58">
        <v>107.33510365632667</v>
      </c>
    </row>
    <row r="52" spans="1:14">
      <c r="A52" s="57" t="s">
        <v>30</v>
      </c>
      <c r="B52" s="58">
        <v>103.05679596555987</v>
      </c>
      <c r="C52" s="58">
        <v>101.43617101377967</v>
      </c>
      <c r="D52" s="58">
        <v>106.240917983244</v>
      </c>
      <c r="E52" s="58">
        <v>102.41648033777756</v>
      </c>
      <c r="F52" s="58">
        <v>105.40936967132654</v>
      </c>
      <c r="G52" s="58">
        <v>103.73031437876165</v>
      </c>
      <c r="H52" s="58">
        <v>96.74</v>
      </c>
      <c r="I52" s="58">
        <v>106.89994603168027</v>
      </c>
      <c r="J52" s="58">
        <v>104.57106634710287</v>
      </c>
      <c r="K52" s="58">
        <v>111.90234162836128</v>
      </c>
      <c r="L52" s="58">
        <v>105.6394585931277</v>
      </c>
      <c r="M52" s="58">
        <v>108.36180910268183</v>
      </c>
      <c r="N52" s="58">
        <v>107.29701755276766</v>
      </c>
    </row>
    <row r="53" spans="1:14">
      <c r="A53" s="57" t="s">
        <v>31</v>
      </c>
      <c r="B53" s="58">
        <v>103.06755083025979</v>
      </c>
      <c r="C53" s="58">
        <v>101.57255172724018</v>
      </c>
      <c r="D53" s="58">
        <v>105.97528007810723</v>
      </c>
      <c r="E53" s="58">
        <v>102.50081471338152</v>
      </c>
      <c r="F53" s="58">
        <v>105.19297955519748</v>
      </c>
      <c r="G53" s="58">
        <v>103.67603989850221</v>
      </c>
      <c r="H53" s="58">
        <v>96.74</v>
      </c>
      <c r="I53" s="58">
        <v>106.92089867943102</v>
      </c>
      <c r="J53" s="58">
        <v>104.79905560387061</v>
      </c>
      <c r="K53" s="58">
        <v>111.47841494308162</v>
      </c>
      <c r="L53" s="58">
        <v>105.77260457607957</v>
      </c>
      <c r="M53" s="58">
        <v>108.07172469209961</v>
      </c>
      <c r="N53" s="58">
        <v>107.23348625649058</v>
      </c>
    </row>
    <row r="54" spans="1:14">
      <c r="A54" s="57" t="s">
        <v>32</v>
      </c>
      <c r="B54" s="58">
        <v>102.2679846968561</v>
      </c>
      <c r="C54" s="58">
        <v>100.65496204579904</v>
      </c>
      <c r="D54" s="58">
        <v>105.2996908454104</v>
      </c>
      <c r="E54" s="58">
        <v>101.74199824885198</v>
      </c>
      <c r="F54" s="58">
        <v>104.70728129884793</v>
      </c>
      <c r="G54" s="58">
        <v>102.96633101122445</v>
      </c>
      <c r="H54" s="58">
        <v>93.97</v>
      </c>
      <c r="I54" s="58">
        <v>107.32703365272013</v>
      </c>
      <c r="J54" s="58">
        <v>105.11908992110128</v>
      </c>
      <c r="K54" s="58">
        <v>112.05084686675075</v>
      </c>
      <c r="L54" s="58">
        <v>106.1472739963716</v>
      </c>
      <c r="M54" s="58">
        <v>108.36393524168393</v>
      </c>
      <c r="N54" s="58">
        <v>107.60867705648006</v>
      </c>
    </row>
    <row r="55" spans="1:14">
      <c r="A55" s="57" t="s">
        <v>33</v>
      </c>
      <c r="B55" s="58">
        <v>102.19573952792956</v>
      </c>
      <c r="C55" s="58">
        <v>100.55462530167551</v>
      </c>
      <c r="D55" s="58">
        <v>105.35367496023562</v>
      </c>
      <c r="E55" s="58">
        <v>101.60113142179281</v>
      </c>
      <c r="F55" s="58">
        <v>104.68960433700209</v>
      </c>
      <c r="G55" s="58">
        <v>102.90970817632051</v>
      </c>
      <c r="H55" s="58">
        <v>93.97</v>
      </c>
      <c r="I55" s="58">
        <v>107.21123078534721</v>
      </c>
      <c r="J55" s="58">
        <v>104.9513959489521</v>
      </c>
      <c r="K55" s="58">
        <v>112.1369991304617</v>
      </c>
      <c r="L55" s="58">
        <v>105.92992725363018</v>
      </c>
      <c r="M55" s="58">
        <v>108.3402472131136</v>
      </c>
      <c r="N55" s="58">
        <v>107.51789443887171</v>
      </c>
    </row>
    <row r="56" spans="1:14">
      <c r="A56" s="57" t="s">
        <v>34</v>
      </c>
      <c r="B56" s="58">
        <v>102.12883355933451</v>
      </c>
      <c r="C56" s="58">
        <v>100.43149125751563</v>
      </c>
      <c r="D56" s="58">
        <v>105.42743067655809</v>
      </c>
      <c r="E56" s="58">
        <v>101.48756473278979</v>
      </c>
      <c r="F56" s="58">
        <v>104.60752063744081</v>
      </c>
      <c r="G56" s="58">
        <v>102.83845697456594</v>
      </c>
      <c r="H56" s="58">
        <v>93.97</v>
      </c>
      <c r="I56" s="58">
        <v>107.10248538151703</v>
      </c>
      <c r="J56" s="58">
        <v>104.74583978153316</v>
      </c>
      <c r="K56" s="58">
        <v>112.25470453218925</v>
      </c>
      <c r="L56" s="58">
        <v>105.75376413801634</v>
      </c>
      <c r="M56" s="58">
        <v>108.23021451375767</v>
      </c>
      <c r="N56" s="58">
        <v>107.40879937958971</v>
      </c>
    </row>
    <row r="57" spans="1:14">
      <c r="A57" s="57" t="s">
        <v>23</v>
      </c>
      <c r="B57" s="58">
        <v>101.60067731497301</v>
      </c>
      <c r="C57" s="58">
        <v>99.898864060516161</v>
      </c>
      <c r="D57" s="58">
        <v>104.88604486509541</v>
      </c>
      <c r="E57" s="58">
        <v>100.97546799178859</v>
      </c>
      <c r="F57" s="58">
        <v>104.1267574525516</v>
      </c>
      <c r="G57" s="58">
        <v>102.32386889095297</v>
      </c>
      <c r="H57" s="58">
        <v>92.89</v>
      </c>
      <c r="I57" s="58">
        <v>106.91334893333396</v>
      </c>
      <c r="J57" s="58">
        <v>104.57864610536625</v>
      </c>
      <c r="K57" s="58">
        <v>112.03426908679407</v>
      </c>
      <c r="L57" s="58">
        <v>105.56365104870417</v>
      </c>
      <c r="M57" s="58">
        <v>107.95351544914467</v>
      </c>
      <c r="N57" s="58">
        <v>107.19587915713535</v>
      </c>
    </row>
    <row r="58" spans="1:14">
      <c r="A58" s="57" t="s">
        <v>24</v>
      </c>
      <c r="B58" s="58">
        <v>101.54599002738254</v>
      </c>
      <c r="C58" s="58">
        <v>99.850004186189722</v>
      </c>
      <c r="D58" s="58">
        <v>104.84519782559786</v>
      </c>
      <c r="E58" s="58">
        <v>100.9026045366774</v>
      </c>
      <c r="F58" s="58">
        <v>104.19689838019676</v>
      </c>
      <c r="G58" s="58">
        <v>102.30491867771738</v>
      </c>
      <c r="H58" s="58">
        <v>92.89</v>
      </c>
      <c r="I58" s="58">
        <v>106.82502675733703</v>
      </c>
      <c r="J58" s="58">
        <v>104.49733979321219</v>
      </c>
      <c r="K58" s="58">
        <v>111.96908204185397</v>
      </c>
      <c r="L58" s="58">
        <v>105.44811324465005</v>
      </c>
      <c r="M58" s="58">
        <v>108.04754612602272</v>
      </c>
      <c r="N58" s="58">
        <v>107.15708769718293</v>
      </c>
    </row>
    <row r="59" spans="1:14">
      <c r="A59" s="57" t="s">
        <v>25</v>
      </c>
      <c r="B59" s="58">
        <v>101.20758473137906</v>
      </c>
      <c r="C59" s="58">
        <v>99.62449903819531</v>
      </c>
      <c r="D59" s="58">
        <v>104.20115206692299</v>
      </c>
      <c r="E59" s="58">
        <v>100.6766807750801</v>
      </c>
      <c r="F59" s="58">
        <v>103.53685121186962</v>
      </c>
      <c r="G59" s="58">
        <v>101.87443051819484</v>
      </c>
      <c r="H59" s="58">
        <v>92.89</v>
      </c>
      <c r="I59" s="58">
        <v>106.27886939896655</v>
      </c>
      <c r="J59" s="58">
        <v>104.12142391509785</v>
      </c>
      <c r="K59" s="58">
        <v>110.94126116851577</v>
      </c>
      <c r="L59" s="58">
        <v>105.08825041857973</v>
      </c>
      <c r="M59" s="58">
        <v>107.16270642708537</v>
      </c>
      <c r="N59" s="58">
        <v>106.51893737804751</v>
      </c>
    </row>
    <row r="60" spans="1:14">
      <c r="A60" s="57" t="s">
        <v>38</v>
      </c>
      <c r="B60" s="58">
        <v>100.97212551769599</v>
      </c>
      <c r="C60" s="58">
        <v>99.536879737475203</v>
      </c>
      <c r="D60" s="58">
        <v>103.6788659784502</v>
      </c>
      <c r="E60" s="58">
        <v>100.49668496172674</v>
      </c>
      <c r="F60" s="58">
        <v>103.10003273874285</v>
      </c>
      <c r="G60" s="58">
        <v>101.58132415468114</v>
      </c>
      <c r="H60" s="58">
        <v>93.36</v>
      </c>
      <c r="I60" s="58">
        <v>105.61362541240295</v>
      </c>
      <c r="J60" s="58">
        <v>103.66168086850635</v>
      </c>
      <c r="K60" s="58">
        <v>109.82768990770511</v>
      </c>
      <c r="L60" s="58">
        <v>104.53984508372261</v>
      </c>
      <c r="M60" s="58">
        <v>106.41706311897747</v>
      </c>
      <c r="N60" s="58">
        <v>105.83185531271084</v>
      </c>
    </row>
    <row r="61" spans="1:14">
      <c r="A61" s="57" t="s">
        <v>27</v>
      </c>
      <c r="B61" s="58">
        <v>100.63143568242845</v>
      </c>
      <c r="C61" s="58">
        <v>99.185664854035196</v>
      </c>
      <c r="D61" s="58">
        <v>103.36338759718348</v>
      </c>
      <c r="E61" s="58">
        <v>100.14816649424444</v>
      </c>
      <c r="F61" s="58">
        <v>102.78061129660294</v>
      </c>
      <c r="G61" s="58">
        <v>101.24672324846844</v>
      </c>
      <c r="H61" s="58">
        <v>93.36</v>
      </c>
      <c r="I61" s="58">
        <v>105.06280470672229</v>
      </c>
      <c r="J61" s="58">
        <v>103.07558680731388</v>
      </c>
      <c r="K61" s="58">
        <v>109.32422371606506</v>
      </c>
      <c r="L61" s="58">
        <v>103.99299640603753</v>
      </c>
      <c r="M61" s="58">
        <v>105.98886336695736</v>
      </c>
      <c r="N61" s="58">
        <v>105.3143409334249</v>
      </c>
    </row>
    <row r="62" spans="1:14">
      <c r="A62" s="57" t="s">
        <v>28</v>
      </c>
      <c r="B62" s="58">
        <v>100.69432821098835</v>
      </c>
      <c r="C62" s="58">
        <v>99.384453275231493</v>
      </c>
      <c r="D62" s="58">
        <v>103.10018657909046</v>
      </c>
      <c r="E62" s="58">
        <v>100.31260264310984</v>
      </c>
      <c r="F62" s="58">
        <v>102.4337621422696</v>
      </c>
      <c r="G62" s="58">
        <v>101.19231081548418</v>
      </c>
      <c r="H62" s="58">
        <v>93.36</v>
      </c>
      <c r="I62" s="58">
        <v>105.16735156322649</v>
      </c>
      <c r="J62" s="58">
        <v>103.40776102223553</v>
      </c>
      <c r="K62" s="58">
        <v>108.90418601434956</v>
      </c>
      <c r="L62" s="58">
        <v>104.24967926078172</v>
      </c>
      <c r="M62" s="58">
        <v>105.52387823434678</v>
      </c>
      <c r="N62" s="58">
        <v>105.26419140439769</v>
      </c>
    </row>
    <row r="63" spans="1:14">
      <c r="A63" s="57" t="s">
        <v>29</v>
      </c>
      <c r="B63" s="58">
        <v>101.26196838752531</v>
      </c>
      <c r="C63" s="58">
        <v>100.0612213685225</v>
      </c>
      <c r="D63" s="58">
        <v>103.5565126477721</v>
      </c>
      <c r="E63" s="58">
        <v>100.83987736837994</v>
      </c>
      <c r="F63" s="58">
        <v>102.76113941360974</v>
      </c>
      <c r="G63" s="58">
        <v>101.6911661160095</v>
      </c>
      <c r="H63" s="58">
        <v>95.95</v>
      </c>
      <c r="I63" s="58">
        <v>104.49649673107646</v>
      </c>
      <c r="J63" s="58">
        <v>102.80637034629632</v>
      </c>
      <c r="K63" s="58">
        <v>108.08909472372569</v>
      </c>
      <c r="L63" s="58">
        <v>103.61238580806044</v>
      </c>
      <c r="M63" s="58">
        <v>105.08073337680706</v>
      </c>
      <c r="N63" s="58">
        <v>104.65518719819134</v>
      </c>
    </row>
    <row r="64" spans="1:14">
      <c r="A64" s="57" t="s">
        <v>30</v>
      </c>
      <c r="B64" s="58">
        <v>100.7931834245428</v>
      </c>
      <c r="C64" s="58">
        <v>99.826509572151053</v>
      </c>
      <c r="D64" s="58">
        <v>102.53260897832139</v>
      </c>
      <c r="E64" s="58">
        <v>100.54068411935319</v>
      </c>
      <c r="F64" s="58">
        <v>101.83829628457201</v>
      </c>
      <c r="G64" s="58">
        <v>101.09238882387992</v>
      </c>
      <c r="H64" s="58">
        <v>95.95</v>
      </c>
      <c r="I64" s="58">
        <v>103.74355170747494</v>
      </c>
      <c r="J64" s="58">
        <v>102.41517023549741</v>
      </c>
      <c r="K64" s="58">
        <v>106.45506554246137</v>
      </c>
      <c r="L64" s="58">
        <v>103.13970442361357</v>
      </c>
      <c r="M64" s="58">
        <v>103.84359322145517</v>
      </c>
      <c r="N64" s="58">
        <v>103.77072500223554</v>
      </c>
    </row>
    <row r="65" spans="1:14">
      <c r="A65" s="57" t="s">
        <v>31</v>
      </c>
      <c r="B65" s="58">
        <v>100.79515170722289</v>
      </c>
      <c r="C65" s="58">
        <v>99.82285577590568</v>
      </c>
      <c r="D65" s="58">
        <v>102.56136271188437</v>
      </c>
      <c r="E65" s="58">
        <v>100.52768586666988</v>
      </c>
      <c r="F65" s="58">
        <v>101.87056512558738</v>
      </c>
      <c r="G65" s="58">
        <v>101.10303185452605</v>
      </c>
      <c r="H65" s="58">
        <v>95.95</v>
      </c>
      <c r="I65" s="58">
        <v>103.74645541792366</v>
      </c>
      <c r="J65" s="58">
        <v>102.40897142921771</v>
      </c>
      <c r="K65" s="58">
        <v>106.5009531011419</v>
      </c>
      <c r="L65" s="58">
        <v>103.11866076018129</v>
      </c>
      <c r="M65" s="58">
        <v>103.88685411766114</v>
      </c>
      <c r="N65" s="58">
        <v>103.78459053903671</v>
      </c>
    </row>
    <row r="66" spans="1:14">
      <c r="A66" s="57" t="s">
        <v>32</v>
      </c>
      <c r="B66" s="58">
        <v>100.76266525163774</v>
      </c>
      <c r="C66" s="58">
        <v>99.720536820414452</v>
      </c>
      <c r="D66" s="58">
        <v>102.64912790764579</v>
      </c>
      <c r="E66" s="58">
        <v>100.48133515716637</v>
      </c>
      <c r="F66" s="58">
        <v>102.07324376723848</v>
      </c>
      <c r="G66" s="58">
        <v>101.137870823323</v>
      </c>
      <c r="H66" s="58">
        <v>96.07</v>
      </c>
      <c r="I66" s="58">
        <v>103.61790197572071</v>
      </c>
      <c r="J66" s="58">
        <v>102.15797128650972</v>
      </c>
      <c r="K66" s="58">
        <v>106.56951016527722</v>
      </c>
      <c r="L66" s="58">
        <v>102.97733066221356</v>
      </c>
      <c r="M66" s="58">
        <v>104.117695280194</v>
      </c>
      <c r="N66" s="58">
        <v>103.75365592667075</v>
      </c>
    </row>
    <row r="67" spans="1:14">
      <c r="A67" s="57" t="s">
        <v>33</v>
      </c>
      <c r="B67" s="58">
        <v>100.83924511061522</v>
      </c>
      <c r="C67" s="58">
        <v>99.80441972769168</v>
      </c>
      <c r="D67" s="58">
        <v>102.75065037270592</v>
      </c>
      <c r="E67" s="58">
        <v>100.52898390502691</v>
      </c>
      <c r="F67" s="58">
        <v>102.00684097475693</v>
      </c>
      <c r="G67" s="58">
        <v>101.17351617372802</v>
      </c>
      <c r="H67" s="58">
        <v>96.07</v>
      </c>
      <c r="I67" s="58">
        <v>103.74283553181947</v>
      </c>
      <c r="J67" s="58">
        <v>102.29803444875121</v>
      </c>
      <c r="K67" s="58">
        <v>106.7315280146255</v>
      </c>
      <c r="L67" s="58">
        <v>103.0539695876674</v>
      </c>
      <c r="M67" s="58">
        <v>104.02867759142002</v>
      </c>
      <c r="N67" s="58">
        <v>103.82047600557365</v>
      </c>
    </row>
    <row r="68" spans="1:14">
      <c r="A68" s="57" t="s">
        <v>34</v>
      </c>
      <c r="B68" s="58">
        <v>100.81712470912245</v>
      </c>
      <c r="C68" s="58">
        <v>99.757043487635954</v>
      </c>
      <c r="D68" s="58">
        <v>102.80613446461336</v>
      </c>
      <c r="E68" s="58">
        <v>100.47422516685774</v>
      </c>
      <c r="F68" s="58">
        <v>102.07548638836516</v>
      </c>
      <c r="G68" s="58">
        <v>101.17738112079624</v>
      </c>
      <c r="H68" s="58">
        <v>96.07</v>
      </c>
      <c r="I68" s="58">
        <v>103.70829542916331</v>
      </c>
      <c r="J68" s="58">
        <v>102.21890974763333</v>
      </c>
      <c r="K68" s="58">
        <v>106.82007406438404</v>
      </c>
      <c r="L68" s="58">
        <v>102.9731221533731</v>
      </c>
      <c r="M68" s="58">
        <v>104.12070353381729</v>
      </c>
      <c r="N68" s="58">
        <v>103.82031379577508</v>
      </c>
    </row>
    <row r="69" spans="1:14">
      <c r="A69" s="57" t="s">
        <v>23</v>
      </c>
      <c r="B69" s="58">
        <v>99.835396466957164</v>
      </c>
      <c r="C69" s="58">
        <v>98.749471002554515</v>
      </c>
      <c r="D69" s="58">
        <v>101.76146795930902</v>
      </c>
      <c r="E69" s="58">
        <v>99.57436843458683</v>
      </c>
      <c r="F69" s="58">
        <v>101.34075216765289</v>
      </c>
      <c r="G69" s="58">
        <v>100.26636480616443</v>
      </c>
      <c r="H69" s="58">
        <v>93.69</v>
      </c>
      <c r="I69" s="58">
        <v>103.58253459237906</v>
      </c>
      <c r="J69" s="58">
        <v>102.12800591525989</v>
      </c>
      <c r="K69" s="58">
        <v>106.57110842076803</v>
      </c>
      <c r="L69" s="58">
        <v>102.90546122580515</v>
      </c>
      <c r="M69" s="58">
        <v>103.94624643039342</v>
      </c>
      <c r="N69" s="58">
        <v>103.68132606992752</v>
      </c>
    </row>
    <row r="70" spans="1:14">
      <c r="A70" s="57" t="s">
        <v>24</v>
      </c>
      <c r="B70" s="58">
        <v>99.683854802684934</v>
      </c>
      <c r="C70" s="58">
        <v>98.695270660739027</v>
      </c>
      <c r="D70" s="58">
        <v>101.43912443369413</v>
      </c>
      <c r="E70" s="58">
        <v>99.444727541267156</v>
      </c>
      <c r="F70" s="58">
        <v>101.14586774799272</v>
      </c>
      <c r="G70" s="58">
        <v>100.10241454284974</v>
      </c>
      <c r="H70" s="58">
        <v>93.69</v>
      </c>
      <c r="I70" s="58">
        <v>103.34098867806442</v>
      </c>
      <c r="J70" s="58">
        <v>102.03762167852906</v>
      </c>
      <c r="K70" s="58">
        <v>106.05668627056252</v>
      </c>
      <c r="L70" s="58">
        <v>102.7036683473378</v>
      </c>
      <c r="M70" s="58">
        <v>103.68499253071991</v>
      </c>
      <c r="N70" s="58">
        <v>103.43442706893929</v>
      </c>
    </row>
    <row r="71" spans="1:14">
      <c r="A71" s="57" t="s">
        <v>25</v>
      </c>
      <c r="B71" s="58">
        <v>99.374384342015574</v>
      </c>
      <c r="C71" s="58">
        <v>98.431056084099367</v>
      </c>
      <c r="D71" s="58">
        <v>101.02467280195825</v>
      </c>
      <c r="E71" s="58">
        <v>99.166146449348929</v>
      </c>
      <c r="F71" s="58">
        <v>100.78859272764693</v>
      </c>
      <c r="G71" s="58">
        <v>99.779258113023232</v>
      </c>
      <c r="H71" s="58">
        <v>93.69</v>
      </c>
      <c r="I71" s="58">
        <v>102.84282310367465</v>
      </c>
      <c r="J71" s="58">
        <v>101.59699254341972</v>
      </c>
      <c r="K71" s="58">
        <v>105.39527047462217</v>
      </c>
      <c r="L71" s="58">
        <v>102.26884017979879</v>
      </c>
      <c r="M71" s="58">
        <v>103.20604675594799</v>
      </c>
      <c r="N71" s="58">
        <v>102.94148198012076</v>
      </c>
    </row>
    <row r="72" spans="1:14">
      <c r="A72" s="57" t="s">
        <v>39</v>
      </c>
      <c r="B72" s="58">
        <v>99.593170311660145</v>
      </c>
      <c r="C72" s="58">
        <v>99.097689590040346</v>
      </c>
      <c r="D72" s="58">
        <v>100.39343344378194</v>
      </c>
      <c r="E72" s="58">
        <v>99.537680811406119</v>
      </c>
      <c r="F72" s="58">
        <v>99.944547585590485</v>
      </c>
      <c r="G72" s="58">
        <v>99.693766124404647</v>
      </c>
      <c r="H72" s="58">
        <v>96.67</v>
      </c>
      <c r="I72" s="58">
        <v>101.37551462542324</v>
      </c>
      <c r="J72" s="58">
        <v>100.71889587625314</v>
      </c>
      <c r="K72" s="58">
        <v>102.61215948276185</v>
      </c>
      <c r="L72" s="58">
        <v>101.16117556093474</v>
      </c>
      <c r="M72" s="58">
        <v>101.05970017800753</v>
      </c>
      <c r="N72" s="58">
        <v>101.28973304607814</v>
      </c>
    </row>
    <row r="73" spans="1:14">
      <c r="A73" s="57" t="s">
        <v>27</v>
      </c>
      <c r="B73" s="58">
        <v>99.292734731555186</v>
      </c>
      <c r="C73" s="58">
        <v>98.89526145503244</v>
      </c>
      <c r="D73" s="58">
        <v>99.811556732193566</v>
      </c>
      <c r="E73" s="58">
        <v>99.347940882925087</v>
      </c>
      <c r="F73" s="58">
        <v>99.34877477322334</v>
      </c>
      <c r="G73" s="58">
        <v>99.308778437156377</v>
      </c>
      <c r="H73" s="58">
        <v>96.67</v>
      </c>
      <c r="I73" s="58">
        <v>100.89095634507457</v>
      </c>
      <c r="J73" s="58">
        <v>100.38149669534019</v>
      </c>
      <c r="K73" s="58">
        <v>101.6835530571654</v>
      </c>
      <c r="L73" s="58">
        <v>100.86013139343314</v>
      </c>
      <c r="M73" s="58">
        <v>100.2610226453167</v>
      </c>
      <c r="N73" s="58">
        <v>100.7198536355877</v>
      </c>
    </row>
    <row r="74" spans="1:14">
      <c r="A74" s="57" t="s">
        <v>28</v>
      </c>
      <c r="B74" s="58">
        <v>98.759680544749216</v>
      </c>
      <c r="C74" s="58">
        <v>98.429731799726653</v>
      </c>
      <c r="D74" s="58">
        <v>99.214100634981946</v>
      </c>
      <c r="E74" s="58">
        <v>98.786285992851333</v>
      </c>
      <c r="F74" s="58">
        <v>99.020885143235532</v>
      </c>
      <c r="G74" s="58">
        <v>98.834460818907075</v>
      </c>
      <c r="H74" s="58">
        <v>96.67</v>
      </c>
      <c r="I74" s="58">
        <v>100.03168654084806</v>
      </c>
      <c r="J74" s="58">
        <v>99.604178642014446</v>
      </c>
      <c r="K74" s="58">
        <v>100.73008377436445</v>
      </c>
      <c r="L74" s="58">
        <v>99.97879072073134</v>
      </c>
      <c r="M74" s="58">
        <v>99.821468954409724</v>
      </c>
      <c r="N74" s="58">
        <v>99.974587200655236</v>
      </c>
    </row>
    <row r="75" spans="1:14">
      <c r="A75" s="57" t="s">
        <v>29</v>
      </c>
      <c r="B75" s="58">
        <v>99.27426623606641</v>
      </c>
      <c r="C75" s="58">
        <v>98.886834282008522</v>
      </c>
      <c r="D75" s="58">
        <v>99.916917037450787</v>
      </c>
      <c r="E75" s="58">
        <v>99.217192355584956</v>
      </c>
      <c r="F75" s="58">
        <v>99.496341664386847</v>
      </c>
      <c r="G75" s="58">
        <v>99.337844218650858</v>
      </c>
      <c r="H75" s="58">
        <v>97.67</v>
      </c>
      <c r="I75" s="58">
        <v>100.24817130734624</v>
      </c>
      <c r="J75" s="58">
        <v>99.698605107055172</v>
      </c>
      <c r="K75" s="58">
        <v>101.25581389417253</v>
      </c>
      <c r="L75" s="58">
        <v>100.0910065881253</v>
      </c>
      <c r="M75" s="58">
        <v>100.11830650279894</v>
      </c>
      <c r="N75" s="58">
        <v>100.21289740481713</v>
      </c>
    </row>
    <row r="76" spans="1:14">
      <c r="A76" s="57" t="s">
        <v>30</v>
      </c>
      <c r="B76" s="58">
        <v>99.300374036175555</v>
      </c>
      <c r="C76" s="58">
        <v>98.98002038220757</v>
      </c>
      <c r="D76" s="58">
        <v>99.826135509255408</v>
      </c>
      <c r="E76" s="58">
        <v>99.257735407835185</v>
      </c>
      <c r="F76" s="58">
        <v>99.485224281460404</v>
      </c>
      <c r="G76" s="58">
        <v>99.35329481973244</v>
      </c>
      <c r="H76" s="58">
        <v>97.67</v>
      </c>
      <c r="I76" s="58">
        <v>100.29191900379213</v>
      </c>
      <c r="J76" s="58">
        <v>99.854069240636193</v>
      </c>
      <c r="K76" s="58">
        <v>101.11093730997544</v>
      </c>
      <c r="L76" s="58">
        <v>100.15354411258002</v>
      </c>
      <c r="M76" s="58">
        <v>100.10339606560396</v>
      </c>
      <c r="N76" s="58">
        <v>100.24071236801947</v>
      </c>
    </row>
    <row r="77" spans="1:14">
      <c r="A77" s="57" t="s">
        <v>31</v>
      </c>
      <c r="B77" s="58">
        <v>99.65404771706136</v>
      </c>
      <c r="C77" s="58">
        <v>99.238603317037956</v>
      </c>
      <c r="D77" s="58">
        <v>100.41758357462669</v>
      </c>
      <c r="E77" s="58">
        <v>99.532585102339795</v>
      </c>
      <c r="F77" s="58">
        <v>99.954031463132353</v>
      </c>
      <c r="G77" s="58">
        <v>99.739930074814922</v>
      </c>
      <c r="H77" s="58">
        <v>97.67</v>
      </c>
      <c r="I77" s="58">
        <v>100.86267778073069</v>
      </c>
      <c r="J77" s="58">
        <v>100.28537435603297</v>
      </c>
      <c r="K77" s="58">
        <v>102.05481848440202</v>
      </c>
      <c r="L77" s="58">
        <v>100.58909775125889</v>
      </c>
      <c r="M77" s="58">
        <v>100.73186397612227</v>
      </c>
      <c r="N77" s="58">
        <v>100.82714611062727</v>
      </c>
    </row>
    <row r="78" spans="1:14">
      <c r="A78" s="57" t="s">
        <v>32</v>
      </c>
      <c r="B78" s="58">
        <v>99.675603634916342</v>
      </c>
      <c r="C78" s="58">
        <v>99.39581090558994</v>
      </c>
      <c r="D78" s="58">
        <v>100.15678531006684</v>
      </c>
      <c r="E78" s="58">
        <v>99.620558222977053</v>
      </c>
      <c r="F78" s="58">
        <v>99.636118779461668</v>
      </c>
      <c r="G78" s="58">
        <v>99.664299514188542</v>
      </c>
      <c r="H78" s="58">
        <v>98.85</v>
      </c>
      <c r="I78" s="58">
        <v>100.17437988580602</v>
      </c>
      <c r="J78" s="58">
        <v>99.75944570933423</v>
      </c>
      <c r="K78" s="58">
        <v>100.93547482645415</v>
      </c>
      <c r="L78" s="58">
        <v>100.05547093934615</v>
      </c>
      <c r="M78" s="58">
        <v>99.903833228478774</v>
      </c>
      <c r="N78" s="58">
        <v>100.10089395208142</v>
      </c>
    </row>
    <row r="79" spans="1:14">
      <c r="A79" s="57" t="s">
        <v>33</v>
      </c>
      <c r="B79" s="58">
        <v>99.409649025971532</v>
      </c>
      <c r="C79" s="58">
        <v>99.169447224220406</v>
      </c>
      <c r="D79" s="58">
        <v>99.778230118858062</v>
      </c>
      <c r="E79" s="58">
        <v>99.398437474672164</v>
      </c>
      <c r="F79" s="58">
        <v>99.292926122757763</v>
      </c>
      <c r="G79" s="58">
        <v>99.376232421695207</v>
      </c>
      <c r="H79" s="58">
        <v>98.53</v>
      </c>
      <c r="I79" s="58">
        <v>99.941928100987241</v>
      </c>
      <c r="J79" s="58">
        <v>99.595682723336836</v>
      </c>
      <c r="K79" s="58">
        <v>100.52202766537454</v>
      </c>
      <c r="L79" s="58">
        <v>99.88735178664345</v>
      </c>
      <c r="M79" s="58">
        <v>99.552735290132858</v>
      </c>
      <c r="N79" s="58">
        <v>99.836215476824407</v>
      </c>
    </row>
    <row r="80" spans="1:14">
      <c r="A80" s="57" t="s">
        <v>34</v>
      </c>
      <c r="B80" s="58">
        <v>98.459184757376505</v>
      </c>
      <c r="C80" s="58">
        <v>98.667883782167877</v>
      </c>
      <c r="D80" s="58">
        <v>97.885109775967322</v>
      </c>
      <c r="E80" s="58">
        <v>98.67447085621788</v>
      </c>
      <c r="F80" s="58">
        <v>97.77810906953745</v>
      </c>
      <c r="G80" s="58">
        <v>98.264199573524934</v>
      </c>
      <c r="H80" s="58">
        <v>98.3</v>
      </c>
      <c r="I80" s="58">
        <v>98.558435541871432</v>
      </c>
      <c r="J80" s="58">
        <v>98.913141053834622</v>
      </c>
      <c r="K80" s="58">
        <v>97.637884259801609</v>
      </c>
      <c r="L80" s="58">
        <v>98.87920057322097</v>
      </c>
      <c r="M80" s="58">
        <v>97.600337498104608</v>
      </c>
      <c r="N80" s="58">
        <v>98.298196771814261</v>
      </c>
    </row>
    <row r="81" spans="1:17">
      <c r="A81" s="57" t="s">
        <v>23</v>
      </c>
      <c r="B81" s="58">
        <v>97.51324107543158</v>
      </c>
      <c r="C81" s="58">
        <v>98.090367821233073</v>
      </c>
      <c r="D81" s="58">
        <v>96.069385363728287</v>
      </c>
      <c r="E81" s="58">
        <v>97.992248943827391</v>
      </c>
      <c r="F81" s="58">
        <v>96.523485900710455</v>
      </c>
      <c r="G81" s="58">
        <v>97.229884029868231</v>
      </c>
      <c r="H81" s="58">
        <v>97.57</v>
      </c>
      <c r="I81" s="58">
        <v>97.485296324109697</v>
      </c>
      <c r="J81" s="58">
        <v>98.437763812031065</v>
      </c>
      <c r="K81" s="58">
        <v>95.17519648333095</v>
      </c>
      <c r="L81" s="58">
        <v>98.215287877759195</v>
      </c>
      <c r="M81" s="58">
        <v>96.167020973955218</v>
      </c>
      <c r="N81" s="58">
        <v>97.127226126646292</v>
      </c>
    </row>
    <row r="82" spans="1:17">
      <c r="A82" s="57" t="s">
        <v>24</v>
      </c>
      <c r="B82" s="58">
        <v>97.468497333937876</v>
      </c>
      <c r="C82" s="58">
        <v>97.935153095211902</v>
      </c>
      <c r="D82" s="58">
        <v>96.32598448827008</v>
      </c>
      <c r="E82" s="58">
        <v>97.835598721692563</v>
      </c>
      <c r="F82" s="58">
        <v>96.675073544157058</v>
      </c>
      <c r="G82" s="58">
        <v>97.241348007827753</v>
      </c>
      <c r="H82" s="58">
        <v>97.57</v>
      </c>
      <c r="I82" s="58">
        <v>97.411299751874864</v>
      </c>
      <c r="J82" s="58">
        <v>98.178576064325767</v>
      </c>
      <c r="K82" s="58">
        <v>95.58469834359947</v>
      </c>
      <c r="L82" s="58">
        <v>97.971482490267874</v>
      </c>
      <c r="M82" s="58">
        <v>96.370242683244612</v>
      </c>
      <c r="N82" s="58">
        <v>97.128527635949766</v>
      </c>
    </row>
    <row r="83" spans="1:17">
      <c r="A83" s="57" t="s">
        <v>25</v>
      </c>
      <c r="B83" s="58">
        <v>97.576203758107269</v>
      </c>
      <c r="C83" s="58">
        <v>98.043253815625661</v>
      </c>
      <c r="D83" s="58">
        <v>96.42992306381791</v>
      </c>
      <c r="E83" s="58">
        <v>97.945884677445662</v>
      </c>
      <c r="F83" s="58">
        <v>96.73075533835059</v>
      </c>
      <c r="G83" s="58">
        <v>97.334160298757922</v>
      </c>
      <c r="H83" s="58">
        <v>97.57</v>
      </c>
      <c r="I83" s="58">
        <v>97.584575607860074</v>
      </c>
      <c r="J83" s="58">
        <v>98.358818235132929</v>
      </c>
      <c r="K83" s="58">
        <v>95.750572019594173</v>
      </c>
      <c r="L83" s="58">
        <v>98.14239089678982</v>
      </c>
      <c r="M83" s="58">
        <v>96.444881524564721</v>
      </c>
      <c r="N83" s="58">
        <v>97.275011687541266</v>
      </c>
    </row>
    <row r="84" spans="1:17">
      <c r="A84" s="57" t="s">
        <v>40</v>
      </c>
      <c r="B84" s="58">
        <v>97.91257336150494</v>
      </c>
      <c r="C84" s="58">
        <v>98.345122650172897</v>
      </c>
      <c r="D84" s="58">
        <v>96.933107456507756</v>
      </c>
      <c r="E84" s="58">
        <v>98.188432618164455</v>
      </c>
      <c r="F84" s="58">
        <v>97.29096349499261</v>
      </c>
      <c r="G84" s="58">
        <v>97.734612649839534</v>
      </c>
      <c r="H84" s="58">
        <v>98.06</v>
      </c>
      <c r="I84" s="58">
        <v>97.828872014348036</v>
      </c>
      <c r="J84" s="58">
        <v>98.535124485652375</v>
      </c>
      <c r="K84" s="58">
        <v>96.261612751256521</v>
      </c>
      <c r="L84" s="58">
        <v>98.251908097568702</v>
      </c>
      <c r="M84" s="58">
        <v>97.029019138814633</v>
      </c>
      <c r="N84" s="58">
        <v>97.611615826518715</v>
      </c>
    </row>
    <row r="85" spans="1:17">
      <c r="A85" s="57" t="s">
        <v>27</v>
      </c>
      <c r="B85" s="58">
        <v>98.065317726813959</v>
      </c>
      <c r="C85" s="58">
        <v>98.50414232788205</v>
      </c>
      <c r="D85" s="58">
        <v>97.021791829524005</v>
      </c>
      <c r="E85" s="58">
        <v>98.385545841445193</v>
      </c>
      <c r="F85" s="58">
        <v>97.473671379177802</v>
      </c>
      <c r="G85" s="58">
        <v>97.895935272075405</v>
      </c>
      <c r="H85" s="58">
        <v>98.06</v>
      </c>
      <c r="I85" s="58">
        <v>98.074688091148275</v>
      </c>
      <c r="J85" s="58">
        <v>98.800672445429512</v>
      </c>
      <c r="K85" s="58">
        <v>96.403142523790706</v>
      </c>
      <c r="L85" s="58">
        <v>98.558653163171144</v>
      </c>
      <c r="M85" s="58">
        <v>97.273940141333426</v>
      </c>
      <c r="N85" s="58">
        <v>97.857188783075046</v>
      </c>
    </row>
    <row r="86" spans="1:17">
      <c r="A86" s="57" t="s">
        <v>28</v>
      </c>
      <c r="B86" s="58">
        <v>98.721884006402391</v>
      </c>
      <c r="C86" s="58">
        <v>98.862679592710279</v>
      </c>
      <c r="D86" s="58">
        <v>98.340003546596023</v>
      </c>
      <c r="E86" s="58">
        <v>98.862742329371287</v>
      </c>
      <c r="F86" s="58">
        <v>98.504735423673793</v>
      </c>
      <c r="G86" s="58">
        <v>98.659716530624891</v>
      </c>
      <c r="H86" s="58">
        <v>98.06</v>
      </c>
      <c r="I86" s="58">
        <v>99.129445123011905</v>
      </c>
      <c r="J86" s="58">
        <v>99.39855227345862</v>
      </c>
      <c r="K86" s="58">
        <v>98.506852547540291</v>
      </c>
      <c r="L86" s="58">
        <v>99.311264482415694</v>
      </c>
      <c r="M86" s="58">
        <v>98.656162017847706</v>
      </c>
      <c r="N86" s="58">
        <v>99.000891877362193</v>
      </c>
    </row>
    <row r="87" spans="1:17">
      <c r="A87" s="57" t="s">
        <v>29</v>
      </c>
      <c r="B87" s="58">
        <v>100.36696326297374</v>
      </c>
      <c r="C87" s="58">
        <v>100.3813097893924</v>
      </c>
      <c r="D87" s="58">
        <v>100.46905965448954</v>
      </c>
      <c r="E87" s="58">
        <v>100.2671328250965</v>
      </c>
      <c r="F87" s="58">
        <v>100.28817193533177</v>
      </c>
      <c r="G87" s="58">
        <v>100.34440609087025</v>
      </c>
      <c r="H87" s="58">
        <v>101.35</v>
      </c>
      <c r="I87" s="58">
        <v>99.766252191641883</v>
      </c>
      <c r="J87" s="58">
        <v>99.733968969098228</v>
      </c>
      <c r="K87" s="58">
        <v>99.944123375483258</v>
      </c>
      <c r="L87" s="58">
        <v>99.660682296740262</v>
      </c>
      <c r="M87" s="58">
        <v>99.926581806351663</v>
      </c>
      <c r="N87" s="58">
        <v>99.809800951611933</v>
      </c>
    </row>
    <row r="88" spans="1:17">
      <c r="A88" s="57" t="s">
        <v>30</v>
      </c>
      <c r="B88" s="58">
        <v>100.53253694135253</v>
      </c>
      <c r="C88" s="58">
        <v>100.42531298399243</v>
      </c>
      <c r="D88" s="58">
        <v>100.84286713144269</v>
      </c>
      <c r="E88" s="58">
        <v>100.40946982856747</v>
      </c>
      <c r="F88" s="58">
        <v>100.62063966499088</v>
      </c>
      <c r="G88" s="58">
        <v>100.5577598733604</v>
      </c>
      <c r="H88" s="58">
        <v>101.34</v>
      </c>
      <c r="I88" s="58">
        <v>100.03581185409219</v>
      </c>
      <c r="J88" s="58">
        <v>99.813995075988714</v>
      </c>
      <c r="K88" s="58">
        <v>100.54663472399763</v>
      </c>
      <c r="L88" s="58">
        <v>99.887860356640559</v>
      </c>
      <c r="M88" s="58">
        <v>100.37567859742123</v>
      </c>
      <c r="N88" s="58">
        <v>100.12812652255711</v>
      </c>
    </row>
    <row r="89" spans="1:17">
      <c r="A89" s="57" t="s">
        <v>31</v>
      </c>
      <c r="B89" s="58">
        <v>100.87899131873374</v>
      </c>
      <c r="C89" s="58">
        <v>100.75263505857268</v>
      </c>
      <c r="D89" s="58">
        <v>101.2063149736571</v>
      </c>
      <c r="E89" s="58">
        <v>100.76504339331775</v>
      </c>
      <c r="F89" s="58">
        <v>101.01119230280553</v>
      </c>
      <c r="G89" s="58">
        <v>100.91683914335142</v>
      </c>
      <c r="H89" s="58">
        <v>101.32</v>
      </c>
      <c r="I89" s="58">
        <v>100.60706668025767</v>
      </c>
      <c r="J89" s="58">
        <v>100.37352441932642</v>
      </c>
      <c r="K89" s="58">
        <v>101.13857213801516</v>
      </c>
      <c r="L89" s="58">
        <v>100.45642461372343</v>
      </c>
      <c r="M89" s="58">
        <v>100.90604750657279</v>
      </c>
      <c r="N89" s="58">
        <v>100.68827590828715</v>
      </c>
    </row>
    <row r="90" spans="1:17">
      <c r="A90" s="57" t="s">
        <v>32</v>
      </c>
      <c r="B90" s="58">
        <v>100.86111529116371</v>
      </c>
      <c r="C90" s="58">
        <v>100.7532920606517</v>
      </c>
      <c r="D90" s="58">
        <v>101.11680309507261</v>
      </c>
      <c r="E90" s="58">
        <v>100.78301216413578</v>
      </c>
      <c r="F90" s="58">
        <v>101.02918757271192</v>
      </c>
      <c r="G90" s="58">
        <v>100.90923271086216</v>
      </c>
      <c r="H90" s="58">
        <v>100.89</v>
      </c>
      <c r="I90" s="58">
        <v>100.84194811237194</v>
      </c>
      <c r="J90" s="58">
        <v>100.662114981435</v>
      </c>
      <c r="K90" s="58">
        <v>101.25195091759137</v>
      </c>
      <c r="L90" s="58">
        <v>100.72535682450905</v>
      </c>
      <c r="M90" s="58">
        <v>101.07660316993955</v>
      </c>
      <c r="N90" s="58">
        <v>100.90568516304889</v>
      </c>
    </row>
    <row r="91" spans="1:17">
      <c r="A91" s="57" t="s">
        <v>33</v>
      </c>
      <c r="B91" s="58">
        <v>100.96049251500807</v>
      </c>
      <c r="C91" s="58">
        <v>100.86224633969317</v>
      </c>
      <c r="D91" s="58">
        <v>101.1931168783011</v>
      </c>
      <c r="E91" s="58">
        <v>100.88961232197164</v>
      </c>
      <c r="F91" s="58">
        <v>101.17982309371536</v>
      </c>
      <c r="G91" s="58">
        <v>101.0232846744953</v>
      </c>
      <c r="H91" s="58">
        <v>100.9</v>
      </c>
      <c r="I91" s="58">
        <v>100.99704269791806</v>
      </c>
      <c r="J91" s="58">
        <v>100.8374520525103</v>
      </c>
      <c r="K91" s="58">
        <v>101.36777987410821</v>
      </c>
      <c r="L91" s="58">
        <v>100.88798605624278</v>
      </c>
      <c r="M91" s="58">
        <v>101.27513620402192</v>
      </c>
      <c r="N91" s="58">
        <v>101.07257850812051</v>
      </c>
    </row>
    <row r="92" spans="1:17">
      <c r="A92" s="57" t="s">
        <v>34</v>
      </c>
      <c r="B92" s="58">
        <v>100.85451084315061</v>
      </c>
      <c r="C92" s="58">
        <v>100.73627514003918</v>
      </c>
      <c r="D92" s="58">
        <v>101.07519208200951</v>
      </c>
      <c r="E92" s="58">
        <v>100.81720672310433</v>
      </c>
      <c r="F92" s="58">
        <v>100.91067523464204</v>
      </c>
      <c r="G92" s="58">
        <v>100.87059014886731</v>
      </c>
      <c r="H92" s="58">
        <v>100.64</v>
      </c>
      <c r="I92" s="58">
        <v>100.98404473196202</v>
      </c>
      <c r="J92" s="58">
        <v>100.80118934542593</v>
      </c>
      <c r="K92" s="58">
        <v>101.33451509904479</v>
      </c>
      <c r="L92" s="58">
        <v>100.91941268135503</v>
      </c>
      <c r="M92" s="58">
        <v>101.00286640181731</v>
      </c>
      <c r="N92" s="58">
        <v>100.98915707745246</v>
      </c>
    </row>
    <row r="93" spans="1:17">
      <c r="A93" s="57" t="s">
        <v>23</v>
      </c>
      <c r="B93" s="58">
        <v>100.40356123663966</v>
      </c>
      <c r="C93" s="58">
        <v>100.28438536524664</v>
      </c>
      <c r="D93" s="58">
        <v>100.64757131018432</v>
      </c>
      <c r="E93" s="58">
        <v>100.34849063608853</v>
      </c>
      <c r="F93" s="58">
        <v>100.46296821632876</v>
      </c>
      <c r="G93" s="58">
        <v>100.42056886305136</v>
      </c>
      <c r="H93" s="58">
        <v>99.8</v>
      </c>
      <c r="I93" s="58">
        <v>100.77237163850603</v>
      </c>
      <c r="J93" s="58">
        <v>100.60834656203018</v>
      </c>
      <c r="K93" s="58">
        <v>101.15262358399933</v>
      </c>
      <c r="L93" s="58">
        <v>100.66092327088363</v>
      </c>
      <c r="M93" s="58">
        <v>100.68874760864293</v>
      </c>
      <c r="N93" s="58">
        <v>100.7496576638555</v>
      </c>
    </row>
    <row r="94" spans="1:17">
      <c r="A94" s="57" t="s">
        <v>24</v>
      </c>
      <c r="B94" s="58">
        <v>100.24999552297476</v>
      </c>
      <c r="C94" s="58">
        <v>100.07298983754251</v>
      </c>
      <c r="D94" s="58">
        <v>100.59898516236387</v>
      </c>
      <c r="E94" s="58">
        <v>100.17907370691681</v>
      </c>
      <c r="F94" s="58">
        <v>100.5053391866839</v>
      </c>
      <c r="G94" s="58">
        <v>100.32309786989856</v>
      </c>
      <c r="H94" s="58">
        <v>99.8</v>
      </c>
      <c r="I94" s="58">
        <v>100.5219350651214</v>
      </c>
      <c r="J94" s="58">
        <v>100.25544008976618</v>
      </c>
      <c r="K94" s="58">
        <v>101.07508583731466</v>
      </c>
      <c r="L94" s="58">
        <v>100.39334412716566</v>
      </c>
      <c r="M94" s="58">
        <v>100.74555489001672</v>
      </c>
      <c r="N94" s="58">
        <v>100.58267472383346</v>
      </c>
      <c r="Q94" s="60"/>
    </row>
    <row r="95" spans="1:17">
      <c r="A95" s="57" t="s">
        <v>25</v>
      </c>
      <c r="B95" s="58">
        <v>100.1994555158615</v>
      </c>
      <c r="C95" s="58">
        <v>100.02750841587576</v>
      </c>
      <c r="D95" s="58">
        <v>100.56240396525637</v>
      </c>
      <c r="E95" s="58">
        <v>100.11118094760755</v>
      </c>
      <c r="F95" s="58">
        <v>100.72784504394741</v>
      </c>
      <c r="G95" s="58">
        <v>100.35072817339255</v>
      </c>
      <c r="H95" s="58">
        <v>99.8</v>
      </c>
      <c r="I95" s="58">
        <v>100.44020415598406</v>
      </c>
      <c r="J95" s="58">
        <v>100.17943826768966</v>
      </c>
      <c r="K95" s="58">
        <v>101.01670657241219</v>
      </c>
      <c r="L95" s="58">
        <v>100.28576902990187</v>
      </c>
      <c r="M95" s="58">
        <v>101.04383931376022</v>
      </c>
      <c r="N95" s="58">
        <v>100.60416365057318</v>
      </c>
      <c r="Q95" s="60"/>
    </row>
    <row r="96" spans="1:17">
      <c r="A96" s="57" t="s">
        <v>41</v>
      </c>
      <c r="B96" s="58">
        <v>100.36935900448373</v>
      </c>
      <c r="C96" s="58">
        <v>100.14122880349584</v>
      </c>
      <c r="D96" s="58">
        <v>100.86422317532687</v>
      </c>
      <c r="E96" s="58">
        <v>100.24145208100916</v>
      </c>
      <c r="F96" s="58">
        <v>100.95470741552055</v>
      </c>
      <c r="G96" s="58">
        <v>100.53693842272068</v>
      </c>
      <c r="H96" s="58">
        <v>100.12</v>
      </c>
      <c r="I96" s="58">
        <v>100.51805312605816</v>
      </c>
      <c r="J96" s="58">
        <v>100.15550925969302</v>
      </c>
      <c r="K96" s="58">
        <v>101.307692181504</v>
      </c>
      <c r="L96" s="58">
        <v>100.31298051364148</v>
      </c>
      <c r="M96" s="58">
        <v>101.23898772196014</v>
      </c>
      <c r="N96" s="58">
        <v>100.713873515996</v>
      </c>
      <c r="Q96" s="60"/>
    </row>
    <row r="97" spans="1:18">
      <c r="A97" s="57" t="s">
        <v>27</v>
      </c>
      <c r="B97" s="58">
        <v>100.60182258369134</v>
      </c>
      <c r="C97" s="58">
        <v>100.32557094687047</v>
      </c>
      <c r="D97" s="58">
        <v>101.17862914755976</v>
      </c>
      <c r="E97" s="58">
        <v>100.46510906208687</v>
      </c>
      <c r="F97" s="58">
        <v>101.26101107540896</v>
      </c>
      <c r="G97" s="58">
        <v>100.79054168135639</v>
      </c>
      <c r="H97" s="58">
        <v>100.12</v>
      </c>
      <c r="I97" s="58">
        <v>100.89247479680377</v>
      </c>
      <c r="J97" s="58">
        <v>100.46308334112911</v>
      </c>
      <c r="K97" s="58">
        <v>101.80944693512826</v>
      </c>
      <c r="L97" s="58">
        <v>100.66441598015163</v>
      </c>
      <c r="M97" s="58">
        <v>101.64960951910241</v>
      </c>
      <c r="N97" s="58">
        <v>101.09812787185211</v>
      </c>
      <c r="Q97" s="60"/>
    </row>
    <row r="98" spans="1:18">
      <c r="A98" s="57" t="s">
        <v>28</v>
      </c>
      <c r="B98" s="58">
        <v>100.7860727226828</v>
      </c>
      <c r="C98" s="58">
        <v>100.42172784652294</v>
      </c>
      <c r="D98" s="58">
        <v>101.59289665044793</v>
      </c>
      <c r="E98" s="58">
        <v>100.56844840940917</v>
      </c>
      <c r="F98" s="58">
        <v>101.63861933444011</v>
      </c>
      <c r="G98" s="58">
        <v>101.03014832368271</v>
      </c>
      <c r="H98" s="58">
        <v>100.12</v>
      </c>
      <c r="I98" s="58">
        <v>101.18858622123325</v>
      </c>
      <c r="J98" s="58">
        <v>100.62318090825845</v>
      </c>
      <c r="K98" s="58">
        <v>102.47056888318733</v>
      </c>
      <c r="L98" s="58">
        <v>100.82777111362336</v>
      </c>
      <c r="M98" s="58">
        <v>102.15582077808469</v>
      </c>
      <c r="N98" s="58">
        <v>101.45130665268525</v>
      </c>
      <c r="Q98" s="60"/>
    </row>
    <row r="99" spans="1:18">
      <c r="A99" s="57" t="s">
        <v>29</v>
      </c>
      <c r="B99" s="58">
        <v>101.42024176162627</v>
      </c>
      <c r="C99" s="58">
        <v>101.10519602297236</v>
      </c>
      <c r="D99" s="58">
        <v>102.11762725279317</v>
      </c>
      <c r="E99" s="58">
        <v>101.23228091419611</v>
      </c>
      <c r="F99" s="58">
        <v>101.97751122762958</v>
      </c>
      <c r="G99" s="58">
        <v>101.57978245765148</v>
      </c>
      <c r="H99" s="58">
        <v>101.77</v>
      </c>
      <c r="I99" s="58">
        <v>101.19948561306877</v>
      </c>
      <c r="J99" s="58">
        <v>100.66131021350753</v>
      </c>
      <c r="K99" s="58">
        <v>102.32477198594546</v>
      </c>
      <c r="L99" s="58">
        <v>100.93312771736214</v>
      </c>
      <c r="M99" s="58">
        <v>102.04821993591106</v>
      </c>
      <c r="N99" s="58">
        <v>101.43001898876942</v>
      </c>
      <c r="Q99" s="60"/>
    </row>
    <row r="100" spans="1:18">
      <c r="A100" s="57" t="s">
        <v>30</v>
      </c>
      <c r="B100" s="58">
        <v>101.26076870696573</v>
      </c>
      <c r="C100" s="58">
        <v>100.99066286261635</v>
      </c>
      <c r="D100" s="58">
        <v>101.88363870433051</v>
      </c>
      <c r="E100" s="58">
        <v>101.07940516385463</v>
      </c>
      <c r="F100" s="58">
        <v>101.72570505794511</v>
      </c>
      <c r="G100" s="58">
        <v>101.39387535207706</v>
      </c>
      <c r="H100" s="58">
        <v>101.77</v>
      </c>
      <c r="I100" s="58">
        <v>100.94389766665616</v>
      </c>
      <c r="J100" s="58">
        <v>100.47027691394476</v>
      </c>
      <c r="K100" s="58">
        <v>101.95135393141466</v>
      </c>
      <c r="L100" s="58">
        <v>100.69556894133009</v>
      </c>
      <c r="M100" s="58">
        <v>101.71065676281872</v>
      </c>
      <c r="N100" s="58">
        <v>101.15216491593571</v>
      </c>
      <c r="Q100" s="60"/>
    </row>
    <row r="101" spans="1:18">
      <c r="A101" s="57" t="s">
        <v>31</v>
      </c>
      <c r="B101" s="58">
        <v>101.3470719085401</v>
      </c>
      <c r="C101" s="58">
        <v>101.04112098330094</v>
      </c>
      <c r="D101" s="58">
        <v>102.0363898743343</v>
      </c>
      <c r="E101" s="58">
        <v>101.1547675733556</v>
      </c>
      <c r="F101" s="58">
        <v>101.88920001811721</v>
      </c>
      <c r="G101" s="58">
        <v>101.50227778507426</v>
      </c>
      <c r="H101" s="58">
        <v>101.77</v>
      </c>
      <c r="I101" s="58">
        <v>101.08161444199202</v>
      </c>
      <c r="J101" s="58">
        <v>100.55436334646045</v>
      </c>
      <c r="K101" s="58">
        <v>102.19512673613535</v>
      </c>
      <c r="L101" s="58">
        <v>100.81167897170539</v>
      </c>
      <c r="M101" s="58">
        <v>101.92983218156884</v>
      </c>
      <c r="N101" s="58">
        <v>101.31200750324932</v>
      </c>
      <c r="Q101" s="60"/>
    </row>
    <row r="102" spans="1:18">
      <c r="A102" s="57" t="s">
        <v>32</v>
      </c>
      <c r="B102" s="58">
        <v>101.29265503722445</v>
      </c>
      <c r="C102" s="58">
        <v>100.95222191635332</v>
      </c>
      <c r="D102" s="58">
        <v>102.07972855925112</v>
      </c>
      <c r="E102" s="58">
        <v>101.06242837307286</v>
      </c>
      <c r="F102" s="58">
        <v>101.85502194641705</v>
      </c>
      <c r="G102" s="58">
        <v>101.45365508044878</v>
      </c>
      <c r="H102" s="58">
        <v>101.77</v>
      </c>
      <c r="I102" s="58">
        <v>100.99368931919874</v>
      </c>
      <c r="J102" s="58">
        <v>100.40586419189577</v>
      </c>
      <c r="K102" s="58">
        <v>102.26429015251821</v>
      </c>
      <c r="L102" s="58">
        <v>100.66907051461249</v>
      </c>
      <c r="M102" s="58">
        <v>101.88402111684364</v>
      </c>
      <c r="N102" s="58">
        <v>101.23552140879455</v>
      </c>
      <c r="Q102" s="60"/>
      <c r="R102" s="63" t="s">
        <v>42</v>
      </c>
    </row>
    <row r="103" spans="1:18">
      <c r="A103" s="57" t="s">
        <v>33</v>
      </c>
      <c r="B103" s="58">
        <v>101.3730671629493</v>
      </c>
      <c r="C103" s="58">
        <v>100.98073542993887</v>
      </c>
      <c r="D103" s="58">
        <v>102.28882048763779</v>
      </c>
      <c r="E103" s="65">
        <v>101.10070475298357</v>
      </c>
      <c r="F103" s="59">
        <v>102.11352216032546</v>
      </c>
      <c r="G103" s="58">
        <v>101.58505205152386</v>
      </c>
      <c r="H103" s="58">
        <v>101.77</v>
      </c>
      <c r="I103" s="58">
        <v>101.12259549446313</v>
      </c>
      <c r="J103" s="58">
        <v>100.45345282909088</v>
      </c>
      <c r="K103" s="58">
        <v>102.59797614538951</v>
      </c>
      <c r="L103" s="58">
        <v>100.72952162227291</v>
      </c>
      <c r="M103" s="58">
        <v>102.23056045406955</v>
      </c>
      <c r="N103" s="58">
        <v>101.42354114426395</v>
      </c>
      <c r="Q103" s="62"/>
      <c r="R103" s="64">
        <f>+(F7-F103)/F103</f>
        <v>0.33443908272095063</v>
      </c>
    </row>
    <row r="104" spans="1:18">
      <c r="A104" s="57" t="s">
        <v>34</v>
      </c>
      <c r="B104" s="58">
        <v>101.27312379600953</v>
      </c>
      <c r="C104" s="58">
        <v>100.79794213819616</v>
      </c>
      <c r="D104" s="58">
        <v>102.34235261963838</v>
      </c>
      <c r="E104" s="58">
        <v>100.97556093976826</v>
      </c>
      <c r="F104" s="58">
        <v>102.09630303012651</v>
      </c>
      <c r="G104" s="58">
        <v>101.50879180937906</v>
      </c>
      <c r="H104" s="58">
        <v>101.63</v>
      </c>
      <c r="I104" s="58">
        <v>101.04473715379211</v>
      </c>
      <c r="J104" s="58">
        <v>100.2418650763121</v>
      </c>
      <c r="K104" s="58">
        <v>102.76683054315855</v>
      </c>
      <c r="L104" s="58">
        <v>100.61218821366468</v>
      </c>
      <c r="M104" s="58">
        <v>102.25516004200337</v>
      </c>
      <c r="N104" s="58">
        <v>101.37351244534639</v>
      </c>
      <c r="Q104" s="60"/>
    </row>
    <row r="105" spans="1:18">
      <c r="A105" s="57" t="s">
        <v>23</v>
      </c>
      <c r="B105" s="58">
        <v>101.12628526295484</v>
      </c>
      <c r="C105" s="58">
        <v>100.64994666139218</v>
      </c>
      <c r="D105" s="58">
        <v>102.23634567593254</v>
      </c>
      <c r="E105" s="58">
        <v>100.79704209645594</v>
      </c>
      <c r="F105" s="58">
        <v>102.00878051798389</v>
      </c>
      <c r="G105" s="58">
        <v>101.37893486214425</v>
      </c>
      <c r="H105" s="58">
        <v>101.34</v>
      </c>
      <c r="I105" s="58">
        <v>100.98721771891115</v>
      </c>
      <c r="J105" s="58">
        <v>100.188749476642</v>
      </c>
      <c r="K105" s="58">
        <v>102.77046170410028</v>
      </c>
      <c r="L105" s="58">
        <v>100.49973482217571</v>
      </c>
      <c r="M105" s="58">
        <v>102.23659409891557</v>
      </c>
      <c r="N105" s="58">
        <v>101.3265735652006</v>
      </c>
      <c r="Q105" s="60"/>
    </row>
    <row r="106" spans="1:18">
      <c r="A106" s="57" t="s">
        <v>24</v>
      </c>
      <c r="B106" s="58">
        <v>101.23232966061779</v>
      </c>
      <c r="C106" s="58">
        <v>100.81970115663722</v>
      </c>
      <c r="D106" s="58">
        <v>102.20054125170347</v>
      </c>
      <c r="E106" s="58">
        <v>100.94176094701388</v>
      </c>
      <c r="F106" s="58">
        <v>101.90091598263325</v>
      </c>
      <c r="G106" s="58">
        <v>101.42373926346623</v>
      </c>
      <c r="H106" s="58">
        <v>101.34</v>
      </c>
      <c r="I106" s="58">
        <v>101.16116420113845</v>
      </c>
      <c r="J106" s="58">
        <v>100.47223288383671</v>
      </c>
      <c r="K106" s="58">
        <v>102.71332207686014</v>
      </c>
      <c r="L106" s="58">
        <v>100.72956003884586</v>
      </c>
      <c r="M106" s="58">
        <v>102.09198971457973</v>
      </c>
      <c r="N106" s="58">
        <v>101.41399520140153</v>
      </c>
      <c r="Q106" s="60"/>
    </row>
    <row r="107" spans="1:18">
      <c r="A107" s="57" t="s">
        <v>25</v>
      </c>
      <c r="B107" s="58">
        <v>101.26541417988638</v>
      </c>
      <c r="C107" s="58">
        <v>100.82571031504193</v>
      </c>
      <c r="D107" s="58">
        <v>102.24992443434513</v>
      </c>
      <c r="E107" s="58">
        <v>100.99402618511333</v>
      </c>
      <c r="F107" s="58">
        <v>101.98903013606832</v>
      </c>
      <c r="G107" s="58">
        <v>101.47257821873484</v>
      </c>
      <c r="H107" s="58">
        <v>101.34</v>
      </c>
      <c r="I107" s="58">
        <v>101.21155983040028</v>
      </c>
      <c r="J107" s="58">
        <v>100.48230910989972</v>
      </c>
      <c r="K107" s="58">
        <v>102.7921317968659</v>
      </c>
      <c r="L107" s="58">
        <v>100.80536981178275</v>
      </c>
      <c r="M107" s="58">
        <v>102.21010659668556</v>
      </c>
      <c r="N107" s="58">
        <v>101.48278529004206</v>
      </c>
    </row>
    <row r="108" spans="1:18">
      <c r="A108" s="57" t="s">
        <v>43</v>
      </c>
      <c r="B108" s="58">
        <v>101.20305611499369</v>
      </c>
      <c r="C108" s="58">
        <v>100.84408519131745</v>
      </c>
      <c r="D108" s="58">
        <v>102.02446984278581</v>
      </c>
      <c r="E108" s="58">
        <v>100.96719095808746</v>
      </c>
      <c r="F108" s="58">
        <v>101.69601290923848</v>
      </c>
      <c r="G108" s="58">
        <v>101.34418473384342</v>
      </c>
      <c r="H108" s="58">
        <v>101.34</v>
      </c>
      <c r="I108" s="58">
        <v>101.11416885709205</v>
      </c>
      <c r="J108" s="58">
        <v>100.51313613731791</v>
      </c>
      <c r="K108" s="58">
        <v>102.43233292842662</v>
      </c>
      <c r="L108" s="58">
        <v>100.76682122712583</v>
      </c>
      <c r="M108" s="58">
        <v>101.81729068192047</v>
      </c>
      <c r="N108" s="58">
        <v>101.30515093881537</v>
      </c>
    </row>
    <row r="109" spans="1:18">
      <c r="A109" s="57" t="s">
        <v>27</v>
      </c>
      <c r="B109" s="58">
        <v>101.35654746429032</v>
      </c>
      <c r="C109" s="58">
        <v>101.25066707906797</v>
      </c>
      <c r="D109" s="58">
        <v>101.60412108146289</v>
      </c>
      <c r="E109" s="58">
        <v>101.28269149675675</v>
      </c>
      <c r="F109" s="58">
        <v>101.58784007537929</v>
      </c>
      <c r="G109" s="58">
        <v>101.42276423447031</v>
      </c>
      <c r="H109" s="58">
        <v>101.34</v>
      </c>
      <c r="I109" s="58">
        <v>101.35942214918779</v>
      </c>
      <c r="J109" s="58">
        <v>101.19076764005922</v>
      </c>
      <c r="K109" s="58">
        <v>101.76150601106954</v>
      </c>
      <c r="L109" s="58">
        <v>101.23581810176346</v>
      </c>
      <c r="M109" s="58">
        <v>101.67227037944664</v>
      </c>
      <c r="N109" s="58">
        <v>101.44439804407328</v>
      </c>
    </row>
    <row r="110" spans="1:18">
      <c r="A110" s="57" t="s">
        <v>28</v>
      </c>
      <c r="B110" s="58">
        <v>101.34485135242363</v>
      </c>
      <c r="C110" s="58">
        <v>101.23400296115835</v>
      </c>
      <c r="D110" s="58">
        <v>101.65286181909407</v>
      </c>
      <c r="E110" s="58">
        <v>101.22799703490342</v>
      </c>
      <c r="F110" s="58">
        <v>101.63115217649622</v>
      </c>
      <c r="G110" s="58">
        <v>101.42681642593244</v>
      </c>
      <c r="H110" s="58">
        <v>101.34</v>
      </c>
      <c r="I110" s="58">
        <v>101.34342123963449</v>
      </c>
      <c r="J110" s="58">
        <v>101.16304588422301</v>
      </c>
      <c r="K110" s="58">
        <v>101.83929046479523</v>
      </c>
      <c r="L110" s="58">
        <v>101.15778001485288</v>
      </c>
      <c r="M110" s="58">
        <v>101.7303371464327</v>
      </c>
      <c r="N110" s="58">
        <v>101.44851541069117</v>
      </c>
    </row>
    <row r="111" spans="1:18">
      <c r="A111" s="57" t="s">
        <v>29</v>
      </c>
      <c r="B111" s="58">
        <v>101.24426017768586</v>
      </c>
      <c r="C111" s="58">
        <v>101.17819340866588</v>
      </c>
      <c r="D111" s="58">
        <v>101.45442783159075</v>
      </c>
      <c r="E111" s="58">
        <v>101.15308201538001</v>
      </c>
      <c r="F111" s="58">
        <v>101.51851423860455</v>
      </c>
      <c r="G111" s="58">
        <v>101.32277638292592</v>
      </c>
      <c r="H111" s="58">
        <v>101.34</v>
      </c>
      <c r="I111" s="58">
        <v>101.18174276266519</v>
      </c>
      <c r="J111" s="58">
        <v>101.06989312213231</v>
      </c>
      <c r="K111" s="58">
        <v>101.52261328528282</v>
      </c>
      <c r="L111" s="58">
        <v>101.03952751031382</v>
      </c>
      <c r="M111" s="58">
        <v>101.57933879171196</v>
      </c>
      <c r="N111" s="58">
        <v>101.28973787052688</v>
      </c>
    </row>
    <row r="112" spans="1:18">
      <c r="A112" s="57" t="s">
        <v>30</v>
      </c>
      <c r="B112" s="58">
        <v>101.23332179994308</v>
      </c>
      <c r="C112" s="58">
        <v>101.20436151353948</v>
      </c>
      <c r="D112" s="58">
        <v>101.36093614990816</v>
      </c>
      <c r="E112" s="58">
        <v>101.16461743966354</v>
      </c>
      <c r="F112" s="58">
        <v>101.27888123128088</v>
      </c>
      <c r="G112" s="58">
        <v>101.24636501122528</v>
      </c>
      <c r="H112" s="58">
        <v>101.34</v>
      </c>
      <c r="I112" s="58">
        <v>101.1658447647571</v>
      </c>
      <c r="J112" s="58">
        <v>101.11361245875833</v>
      </c>
      <c r="K112" s="58">
        <v>101.37341161657507</v>
      </c>
      <c r="L112" s="58">
        <v>101.06015584004075</v>
      </c>
      <c r="M112" s="58">
        <v>101.25809227712273</v>
      </c>
      <c r="N112" s="58">
        <v>101.19090105133964</v>
      </c>
    </row>
    <row r="113" spans="1:14">
      <c r="A113" s="57" t="s">
        <v>31</v>
      </c>
      <c r="B113" s="58">
        <v>100.65663227428021</v>
      </c>
      <c r="C113" s="58">
        <v>100.78798086566522</v>
      </c>
      <c r="D113" s="58">
        <v>100.51594880099734</v>
      </c>
      <c r="E113" s="58">
        <v>100.61347586376542</v>
      </c>
      <c r="F113" s="58">
        <v>100.68240973015793</v>
      </c>
      <c r="G113" s="58">
        <v>100.66401210307663</v>
      </c>
      <c r="H113" s="58">
        <v>100.56</v>
      </c>
      <c r="I113" s="58">
        <v>100.72097320093638</v>
      </c>
      <c r="J113" s="58">
        <v>100.94013007350902</v>
      </c>
      <c r="K113" s="58">
        <v>100.48969949243872</v>
      </c>
      <c r="L113" s="58">
        <v>100.6451994363326</v>
      </c>
      <c r="M113" s="58">
        <v>100.72411453123523</v>
      </c>
      <c r="N113" s="58">
        <v>100.72182644966036</v>
      </c>
    </row>
    <row r="114" spans="1:14">
      <c r="A114" s="57" t="s">
        <v>32</v>
      </c>
      <c r="B114" s="58">
        <v>100.86181199564966</v>
      </c>
      <c r="C114" s="58">
        <v>100.97801191940268</v>
      </c>
      <c r="D114" s="58">
        <v>100.73104815085375</v>
      </c>
      <c r="E114" s="58">
        <v>100.82873896535359</v>
      </c>
      <c r="F114" s="58">
        <v>100.8311412631478</v>
      </c>
      <c r="G114" s="58">
        <v>100.8530312705079</v>
      </c>
      <c r="H114" s="58">
        <v>100.56</v>
      </c>
      <c r="I114" s="58">
        <v>101.04984479266541</v>
      </c>
      <c r="J114" s="58">
        <v>101.25720199686403</v>
      </c>
      <c r="K114" s="58">
        <v>100.83297261962362</v>
      </c>
      <c r="L114" s="58">
        <v>100.97656829003024</v>
      </c>
      <c r="M114" s="58">
        <v>100.92349192353261</v>
      </c>
      <c r="N114" s="58">
        <v>101.01552480269125</v>
      </c>
    </row>
    <row r="115" spans="1:14">
      <c r="A115" s="57" t="s">
        <v>33</v>
      </c>
      <c r="B115" s="58">
        <v>101.00823411626831</v>
      </c>
      <c r="C115" s="58">
        <v>101.1575244017871</v>
      </c>
      <c r="D115" s="58">
        <v>100.84095253779216</v>
      </c>
      <c r="E115" s="58">
        <v>100.96515981110174</v>
      </c>
      <c r="F115" s="58">
        <v>101.16595176498311</v>
      </c>
      <c r="G115" s="58">
        <v>101.05338710775003</v>
      </c>
      <c r="H115" s="58">
        <v>100.56</v>
      </c>
      <c r="I115" s="58">
        <v>101.2875226789038</v>
      </c>
      <c r="J115" s="58">
        <v>101.55675240623933</v>
      </c>
      <c r="K115" s="58">
        <v>101.0083670251507</v>
      </c>
      <c r="L115" s="58">
        <v>101.19041041240143</v>
      </c>
      <c r="M115" s="58">
        <v>101.37232905612093</v>
      </c>
      <c r="N115" s="58">
        <v>101.310557802964</v>
      </c>
    </row>
    <row r="116" spans="1:14">
      <c r="A116" s="57" t="s">
        <v>34</v>
      </c>
      <c r="B116" s="58">
        <v>101.07407433533044</v>
      </c>
      <c r="C116" s="58">
        <v>101.26085427463184</v>
      </c>
      <c r="D116" s="58">
        <v>100.90764367637922</v>
      </c>
      <c r="E116" s="58">
        <v>100.98547803365484</v>
      </c>
      <c r="F116" s="58">
        <v>101.2820993021505</v>
      </c>
      <c r="G116" s="58">
        <v>101.13362981077243</v>
      </c>
      <c r="H116" s="58">
        <v>100.56</v>
      </c>
      <c r="I116" s="58">
        <v>101.39672853442984</v>
      </c>
      <c r="J116" s="58">
        <v>101.7291161959608</v>
      </c>
      <c r="K116" s="58">
        <v>101.11479819621147</v>
      </c>
      <c r="L116" s="58">
        <v>101.22592880440851</v>
      </c>
      <c r="M116" s="58">
        <v>101.52803109546979</v>
      </c>
      <c r="N116" s="58">
        <v>101.43239296064661</v>
      </c>
    </row>
    <row r="117" spans="1:14">
      <c r="A117" s="57" t="s">
        <v>23</v>
      </c>
      <c r="B117" s="58">
        <v>101.08937799218685</v>
      </c>
      <c r="C117" s="58">
        <v>101.31392737124338</v>
      </c>
      <c r="D117" s="58">
        <v>100.81663180201693</v>
      </c>
      <c r="E117" s="58">
        <v>101.04170442788914</v>
      </c>
      <c r="F117" s="58">
        <v>101.36945505214723</v>
      </c>
      <c r="G117" s="58">
        <v>101.16956126403787</v>
      </c>
      <c r="H117" s="58">
        <v>100.56</v>
      </c>
      <c r="I117" s="58">
        <v>101.42202765087141</v>
      </c>
      <c r="J117" s="58">
        <v>101.81790074925804</v>
      </c>
      <c r="K117" s="58">
        <v>100.96955400676002</v>
      </c>
      <c r="L117" s="58">
        <v>101.31333252152487</v>
      </c>
      <c r="M117" s="58">
        <v>101.64513713538351</v>
      </c>
      <c r="N117" s="58">
        <v>101.48262869083305</v>
      </c>
    </row>
    <row r="118" spans="1:14">
      <c r="A118" s="57" t="s">
        <v>24</v>
      </c>
      <c r="B118" s="58">
        <v>101.24782528360365</v>
      </c>
      <c r="C118" s="58">
        <v>101.43221803866362</v>
      </c>
      <c r="D118" s="58">
        <v>100.97163032131047</v>
      </c>
      <c r="E118" s="58">
        <v>101.25096672224666</v>
      </c>
      <c r="F118" s="58">
        <v>101.40659165076954</v>
      </c>
      <c r="G118" s="58">
        <v>101.29327851272951</v>
      </c>
      <c r="H118" s="58">
        <v>100.56</v>
      </c>
      <c r="I118" s="58">
        <v>101.67480509444069</v>
      </c>
      <c r="J118" s="58">
        <v>102.01514895088947</v>
      </c>
      <c r="K118" s="58">
        <v>101.21691331520333</v>
      </c>
      <c r="L118" s="58">
        <v>101.63727535020894</v>
      </c>
      <c r="M118" s="58">
        <v>101.69492359340016</v>
      </c>
      <c r="N118" s="58">
        <v>101.68026968489535</v>
      </c>
    </row>
    <row r="119" spans="1:14">
      <c r="A119" s="57" t="s">
        <v>25</v>
      </c>
      <c r="B119" s="58">
        <v>101.16489273941157</v>
      </c>
      <c r="C119" s="58">
        <v>101.39641195447402</v>
      </c>
      <c r="D119" s="58">
        <v>100.8672198167844</v>
      </c>
      <c r="E119" s="58">
        <v>101.12906884134209</v>
      </c>
      <c r="F119" s="58">
        <v>101.1513521348152</v>
      </c>
      <c r="G119" s="58">
        <v>101.16101619922118</v>
      </c>
      <c r="H119" s="58">
        <v>100.56</v>
      </c>
      <c r="I119" s="58">
        <v>101.54407950296036</v>
      </c>
      <c r="J119" s="58">
        <v>101.95530858308446</v>
      </c>
      <c r="K119" s="58">
        <v>101.05028649636667</v>
      </c>
      <c r="L119" s="58">
        <v>101.45046156607781</v>
      </c>
      <c r="M119" s="58">
        <v>101.3527597155104</v>
      </c>
      <c r="N119" s="58">
        <v>101.49211318646746</v>
      </c>
    </row>
    <row r="120" spans="1:14">
      <c r="A120" s="57" t="s">
        <v>44</v>
      </c>
      <c r="B120" s="58">
        <v>100.96408342899318</v>
      </c>
      <c r="C120" s="58">
        <v>101.11826147658766</v>
      </c>
      <c r="D120" s="58">
        <v>100.6849342870803</v>
      </c>
      <c r="E120" s="58">
        <v>101.00575007508554</v>
      </c>
      <c r="F120" s="58">
        <v>100.84055882514875</v>
      </c>
      <c r="G120" s="58">
        <v>100.92871956559182</v>
      </c>
      <c r="H120" s="58">
        <v>99.65</v>
      </c>
      <c r="I120" s="58">
        <v>101.7740069490897</v>
      </c>
      <c r="J120" s="58">
        <v>102.09914276484703</v>
      </c>
      <c r="K120" s="58">
        <v>101.3016327398026</v>
      </c>
      <c r="L120" s="58">
        <v>101.76651912585228</v>
      </c>
      <c r="M120" s="58">
        <v>101.24601700738148</v>
      </c>
      <c r="N120" s="58">
        <v>101.63059422225383</v>
      </c>
    </row>
    <row r="121" spans="1:14">
      <c r="A121" s="57" t="s">
        <v>27</v>
      </c>
      <c r="B121" s="58">
        <v>100.89939682903173</v>
      </c>
      <c r="C121" s="58">
        <v>101.06828427062689</v>
      </c>
      <c r="D121" s="58">
        <v>100.62355603686399</v>
      </c>
      <c r="E121" s="58">
        <v>100.92079389687913</v>
      </c>
      <c r="F121" s="58">
        <v>100.7456642779446</v>
      </c>
      <c r="G121" s="58">
        <v>100.85538473129742</v>
      </c>
      <c r="H121" s="58">
        <v>99.65</v>
      </c>
      <c r="I121" s="58">
        <v>101.67057841321201</v>
      </c>
      <c r="J121" s="58">
        <v>102.01580006007607</v>
      </c>
      <c r="K121" s="58">
        <v>101.20368031034994</v>
      </c>
      <c r="L121" s="58">
        <v>101.63449457895157</v>
      </c>
      <c r="M121" s="58">
        <v>101.11880131745309</v>
      </c>
      <c r="N121" s="58">
        <v>101.52070461513857</v>
      </c>
    </row>
    <row r="122" spans="1:14">
      <c r="A122" s="57" t="s">
        <v>28</v>
      </c>
      <c r="B122" s="58">
        <v>100.88434801651793</v>
      </c>
      <c r="C122" s="58">
        <v>101.09677248086609</v>
      </c>
      <c r="D122" s="58">
        <v>100.4973566732199</v>
      </c>
      <c r="E122" s="58">
        <v>100.94368572675432</v>
      </c>
      <c r="F122" s="58">
        <v>100.6370398701259</v>
      </c>
      <c r="G122" s="58">
        <v>100.81354615814421</v>
      </c>
      <c r="H122" s="58">
        <v>99.65</v>
      </c>
      <c r="I122" s="58">
        <v>101.64699729236196</v>
      </c>
      <c r="J122" s="58">
        <v>102.06338822244321</v>
      </c>
      <c r="K122" s="58">
        <v>101.00228104887771</v>
      </c>
      <c r="L122" s="58">
        <v>101.66968449178236</v>
      </c>
      <c r="M122" s="58">
        <v>100.97318131153142</v>
      </c>
      <c r="N122" s="58">
        <v>101.46397526947291</v>
      </c>
    </row>
    <row r="123" spans="1:14">
      <c r="A123" s="57" t="s">
        <v>29</v>
      </c>
      <c r="B123" s="58">
        <v>100.83748874463143</v>
      </c>
      <c r="C123" s="58">
        <v>101.04903246470435</v>
      </c>
      <c r="D123" s="58">
        <v>100.40266869187454</v>
      </c>
      <c r="E123" s="58">
        <v>100.9366095882875</v>
      </c>
      <c r="F123" s="58">
        <v>100.58138209584929</v>
      </c>
      <c r="G123" s="58">
        <v>100.7641679626831</v>
      </c>
      <c r="H123" s="58">
        <v>99.2</v>
      </c>
      <c r="I123" s="58">
        <v>101.84748720593967</v>
      </c>
      <c r="J123" s="58">
        <v>102.28426240146553</v>
      </c>
      <c r="K123" s="58">
        <v>101.11931701554082</v>
      </c>
      <c r="L123" s="58">
        <v>101.91340835795172</v>
      </c>
      <c r="M123" s="58">
        <v>101.05181582191912</v>
      </c>
      <c r="N123" s="58">
        <v>101.63136679561805</v>
      </c>
    </row>
    <row r="124" spans="1:14">
      <c r="A124" s="57" t="s">
        <v>30</v>
      </c>
      <c r="B124" s="58">
        <v>100.75294241971903</v>
      </c>
      <c r="C124" s="58">
        <v>100.90552747926448</v>
      </c>
      <c r="D124" s="58">
        <v>100.40317600939741</v>
      </c>
      <c r="E124" s="58">
        <v>100.8536972638546</v>
      </c>
      <c r="F124" s="58">
        <v>100.58781594216279</v>
      </c>
      <c r="G124" s="58">
        <v>100.70566835435464</v>
      </c>
      <c r="H124" s="58">
        <v>99.2</v>
      </c>
      <c r="I124" s="58">
        <v>101.70776732662139</v>
      </c>
      <c r="J124" s="58">
        <v>102.04511395250557</v>
      </c>
      <c r="K124" s="58">
        <v>101.12012663430002</v>
      </c>
      <c r="L124" s="58">
        <v>101.77916481474782</v>
      </c>
      <c r="M124" s="58">
        <v>101.06044287541569</v>
      </c>
      <c r="N124" s="58">
        <v>101.53194093796975</v>
      </c>
    </row>
    <row r="125" spans="1:14">
      <c r="A125" s="57" t="s">
        <v>31</v>
      </c>
      <c r="B125" s="58">
        <v>100.80417120272378</v>
      </c>
      <c r="C125" s="58">
        <v>101.01956672061539</v>
      </c>
      <c r="D125" s="58">
        <v>100.24639279690628</v>
      </c>
      <c r="E125" s="58">
        <v>100.99825278214757</v>
      </c>
      <c r="F125" s="58">
        <v>100.39934650917182</v>
      </c>
      <c r="G125" s="58">
        <v>100.68827392624002</v>
      </c>
      <c r="H125" s="58">
        <v>99.2</v>
      </c>
      <c r="I125" s="58">
        <v>101.79168182136517</v>
      </c>
      <c r="J125" s="58">
        <v>102.23536028317292</v>
      </c>
      <c r="K125" s="58">
        <v>100.86991916657652</v>
      </c>
      <c r="L125" s="58">
        <v>102.00645092735816</v>
      </c>
      <c r="M125" s="58">
        <v>100.80778280883077</v>
      </c>
      <c r="N125" s="58">
        <v>101.5244349873399</v>
      </c>
    </row>
    <row r="126" spans="1:14">
      <c r="A126" s="57" t="s">
        <v>32</v>
      </c>
      <c r="B126" s="58">
        <v>101.79581916362861</v>
      </c>
      <c r="C126" s="58">
        <v>102.04816208813492</v>
      </c>
      <c r="D126" s="58">
        <v>101.32460910604571</v>
      </c>
      <c r="E126" s="58">
        <v>101.87561648723684</v>
      </c>
      <c r="F126" s="58">
        <v>101.17457882365721</v>
      </c>
      <c r="G126" s="58">
        <v>101.61796424373027</v>
      </c>
      <c r="H126" s="58">
        <v>101.81</v>
      </c>
      <c r="I126" s="58">
        <v>101.79186934732243</v>
      </c>
      <c r="J126" s="58">
        <v>102.20789057516708</v>
      </c>
      <c r="K126" s="58">
        <v>101.03537352704356</v>
      </c>
      <c r="L126" s="58">
        <v>101.90573791959528</v>
      </c>
      <c r="M126" s="58">
        <v>100.9582028203391</v>
      </c>
      <c r="N126" s="58">
        <v>101.56542868915442</v>
      </c>
    </row>
    <row r="127" spans="1:14">
      <c r="A127" s="57" t="s">
        <v>33</v>
      </c>
      <c r="B127" s="58">
        <v>101.92614608366925</v>
      </c>
      <c r="C127" s="58">
        <v>102.18518789857875</v>
      </c>
      <c r="D127" s="58">
        <v>101.4042928422095</v>
      </c>
      <c r="E127" s="58">
        <v>102.03894129667853</v>
      </c>
      <c r="F127" s="58">
        <v>101.30193630224865</v>
      </c>
      <c r="G127" s="58">
        <v>101.74744104226862</v>
      </c>
      <c r="H127" s="58">
        <v>101.81</v>
      </c>
      <c r="I127" s="58">
        <v>102.00085118619428</v>
      </c>
      <c r="J127" s="58">
        <v>102.43659770821263</v>
      </c>
      <c r="K127" s="58">
        <v>101.16253934748197</v>
      </c>
      <c r="L127" s="58">
        <v>102.15741645942983</v>
      </c>
      <c r="M127" s="58">
        <v>101.12892988105979</v>
      </c>
      <c r="N127" s="58">
        <v>101.76401975802149</v>
      </c>
    </row>
    <row r="128" spans="1:14">
      <c r="A128" s="57" t="s">
        <v>34</v>
      </c>
      <c r="B128" s="58">
        <v>102.05717453174339</v>
      </c>
      <c r="C128" s="58">
        <v>102.34060467339889</v>
      </c>
      <c r="D128" s="58">
        <v>101.43181787171933</v>
      </c>
      <c r="E128" s="58">
        <v>102.22461748375082</v>
      </c>
      <c r="F128" s="58">
        <v>101.09950272141242</v>
      </c>
      <c r="G128" s="58">
        <v>101.78300263375748</v>
      </c>
      <c r="H128" s="58">
        <v>101.81</v>
      </c>
      <c r="I128" s="58">
        <v>102.21377595662152</v>
      </c>
      <c r="J128" s="58">
        <v>102.69533557279429</v>
      </c>
      <c r="K128" s="58">
        <v>101.20646603980046</v>
      </c>
      <c r="L128" s="58">
        <v>102.4524403582939</v>
      </c>
      <c r="M128" s="58">
        <v>100.85755679371967</v>
      </c>
      <c r="N128" s="58">
        <v>101.8453994536345</v>
      </c>
    </row>
    <row r="129" spans="1:14">
      <c r="A129" s="57" t="s">
        <v>23</v>
      </c>
      <c r="B129" s="58">
        <v>101.66205709680537</v>
      </c>
      <c r="C129" s="58">
        <v>101.93198759862312</v>
      </c>
      <c r="D129" s="58">
        <v>100.98732573962799</v>
      </c>
      <c r="E129" s="58">
        <v>101.88562569096291</v>
      </c>
      <c r="F129" s="58">
        <v>100.93602583950057</v>
      </c>
      <c r="G129" s="58">
        <v>101.45420158130938</v>
      </c>
      <c r="H129" s="58">
        <v>101.4</v>
      </c>
      <c r="I129" s="58">
        <v>101.8250503014269</v>
      </c>
      <c r="J129" s="58">
        <v>102.28770862456541</v>
      </c>
      <c r="K129" s="58">
        <v>100.74142067564918</v>
      </c>
      <c r="L129" s="58">
        <v>102.14839360403096</v>
      </c>
      <c r="M129" s="58">
        <v>100.77803468714752</v>
      </c>
      <c r="N129" s="58">
        <v>101.54065972421674</v>
      </c>
    </row>
    <row r="130" spans="1:14">
      <c r="A130" s="57" t="s">
        <v>24</v>
      </c>
      <c r="B130" s="58">
        <v>101.58317474036708</v>
      </c>
      <c r="C130" s="58">
        <v>101.76876196786245</v>
      </c>
      <c r="D130" s="58">
        <v>101.00777853673515</v>
      </c>
      <c r="E130" s="58">
        <v>101.82716954435098</v>
      </c>
      <c r="F130" s="58">
        <v>100.91291729404455</v>
      </c>
      <c r="G130" s="58">
        <v>101.39128671127926</v>
      </c>
      <c r="H130" s="58">
        <v>101.4</v>
      </c>
      <c r="I130" s="58">
        <v>101.6930218670723</v>
      </c>
      <c r="J130" s="58">
        <v>102.01536477091921</v>
      </c>
      <c r="K130" s="58">
        <v>100.77406092129615</v>
      </c>
      <c r="L130" s="58">
        <v>102.05140808424144</v>
      </c>
      <c r="M130" s="58">
        <v>100.7470628893351</v>
      </c>
      <c r="N130" s="58">
        <v>101.43608031240321</v>
      </c>
    </row>
    <row r="131" spans="1:14">
      <c r="A131" s="57" t="s">
        <v>25</v>
      </c>
      <c r="B131" s="58">
        <v>101.38126436560542</v>
      </c>
      <c r="C131" s="58">
        <v>101.5637232685863</v>
      </c>
      <c r="D131" s="58">
        <v>100.71994463385153</v>
      </c>
      <c r="E131" s="58">
        <v>101.69857786670157</v>
      </c>
      <c r="F131" s="58">
        <v>100.46107592589837</v>
      </c>
      <c r="G131" s="58">
        <v>101.11782358318123</v>
      </c>
      <c r="H131" s="58">
        <v>101.4</v>
      </c>
      <c r="I131" s="58">
        <v>101.36632886532291</v>
      </c>
      <c r="J131" s="58">
        <v>101.67330904947038</v>
      </c>
      <c r="K131" s="58">
        <v>100.31471204822952</v>
      </c>
      <c r="L131" s="58">
        <v>101.85087004361395</v>
      </c>
      <c r="M131" s="58">
        <v>100.14134208142113</v>
      </c>
      <c r="N131" s="58">
        <v>101.03359772569387</v>
      </c>
    </row>
    <row r="132" spans="1:14">
      <c r="A132" s="57" t="s">
        <v>45</v>
      </c>
      <c r="B132" s="58">
        <v>100.49406186099438</v>
      </c>
      <c r="C132" s="58">
        <v>100.62608276158713</v>
      </c>
      <c r="D132" s="58">
        <v>99.770911394429021</v>
      </c>
      <c r="E132" s="58">
        <v>100.92176110919107</v>
      </c>
      <c r="F132" s="58">
        <v>99.394882580248463</v>
      </c>
      <c r="G132" s="58">
        <v>100.17937778407169</v>
      </c>
      <c r="H132" s="58">
        <v>99.61</v>
      </c>
      <c r="I132" s="58">
        <v>101.02885380033369</v>
      </c>
      <c r="J132" s="58">
        <v>101.30491653430461</v>
      </c>
      <c r="K132" s="58">
        <v>99.866795555086071</v>
      </c>
      <c r="L132" s="58">
        <v>101.64022009918314</v>
      </c>
      <c r="M132" s="58">
        <v>99.321621877933367</v>
      </c>
      <c r="N132" s="58">
        <v>100.56513514588261</v>
      </c>
    </row>
    <row r="133" spans="1:14">
      <c r="A133" s="57" t="s">
        <v>27</v>
      </c>
      <c r="B133" s="58">
        <v>100.56196297716033</v>
      </c>
      <c r="C133" s="58">
        <v>100.67575986215323</v>
      </c>
      <c r="D133" s="58">
        <v>99.834596256782561</v>
      </c>
      <c r="E133" s="58">
        <v>101.01487003930815</v>
      </c>
      <c r="F133" s="58">
        <v>99.478548585942264</v>
      </c>
      <c r="G133" s="58">
        <v>100.25179223104341</v>
      </c>
      <c r="H133" s="58">
        <v>99.61</v>
      </c>
      <c r="I133" s="58">
        <v>101.13678515824661</v>
      </c>
      <c r="J133" s="58">
        <v>101.38796434713127</v>
      </c>
      <c r="K133" s="58">
        <v>99.96842906475797</v>
      </c>
      <c r="L133" s="58">
        <v>101.78318318856564</v>
      </c>
      <c r="M133" s="58">
        <v>99.43378309978192</v>
      </c>
      <c r="N133" s="58">
        <v>100.67421542022976</v>
      </c>
    </row>
    <row r="134" spans="1:14">
      <c r="A134" s="57" t="s">
        <v>28</v>
      </c>
      <c r="B134" s="58">
        <v>100.79358705634101</v>
      </c>
      <c r="C134" s="58">
        <v>100.85996967643655</v>
      </c>
      <c r="D134" s="58">
        <v>100.16334283108154</v>
      </c>
      <c r="E134" s="58">
        <v>101.22454956170699</v>
      </c>
      <c r="F134" s="58">
        <v>99.7101072632978</v>
      </c>
      <c r="G134" s="58">
        <v>100.48339758633314</v>
      </c>
      <c r="H134" s="58">
        <v>99.61</v>
      </c>
      <c r="I134" s="58">
        <v>101.50911058037906</v>
      </c>
      <c r="J134" s="58">
        <v>101.6954433537633</v>
      </c>
      <c r="K134" s="58">
        <v>100.49306972352443</v>
      </c>
      <c r="L134" s="58">
        <v>102.10983702211692</v>
      </c>
      <c r="M134" s="58">
        <v>99.744203606384531</v>
      </c>
      <c r="N134" s="58">
        <v>101.02972621761398</v>
      </c>
    </row>
    <row r="135" spans="1:14">
      <c r="A135" s="57" t="s">
        <v>29</v>
      </c>
      <c r="B135" s="58">
        <v>100.2095107460629</v>
      </c>
      <c r="C135" s="58">
        <v>100.29077689900106</v>
      </c>
      <c r="D135" s="58">
        <v>99.472900778724863</v>
      </c>
      <c r="E135" s="58">
        <v>100.70880534041164</v>
      </c>
      <c r="F135" s="58">
        <v>99.528132162358176</v>
      </c>
      <c r="G135" s="58">
        <v>100.01443884614275</v>
      </c>
      <c r="H135" s="58">
        <v>98.18</v>
      </c>
      <c r="I135" s="58">
        <v>101.44183590360879</v>
      </c>
      <c r="J135" s="58">
        <v>101.70151432121538</v>
      </c>
      <c r="K135" s="58">
        <v>100.24331675638049</v>
      </c>
      <c r="L135" s="58">
        <v>102.10249943441288</v>
      </c>
      <c r="M135" s="58">
        <v>99.987235106695223</v>
      </c>
      <c r="N135" s="58">
        <v>101.04673696276903</v>
      </c>
    </row>
    <row r="136" spans="1:14">
      <c r="A136" s="57" t="s">
        <v>30</v>
      </c>
      <c r="B136" s="58">
        <v>100.39102800277334</v>
      </c>
      <c r="C136" s="58">
        <v>100.42556447859411</v>
      </c>
      <c r="D136" s="58">
        <v>99.755947884702096</v>
      </c>
      <c r="E136" s="58">
        <v>100.86399045061084</v>
      </c>
      <c r="F136" s="58">
        <v>99.755284008789999</v>
      </c>
      <c r="G136" s="58">
        <v>100.20902083123174</v>
      </c>
      <c r="H136" s="58">
        <v>98.18</v>
      </c>
      <c r="I136" s="58">
        <v>101.73210530235724</v>
      </c>
      <c r="J136" s="58">
        <v>101.92645373011305</v>
      </c>
      <c r="K136" s="58">
        <v>100.69502646760481</v>
      </c>
      <c r="L136" s="58">
        <v>102.34027142220145</v>
      </c>
      <c r="M136" s="58">
        <v>100.29174316051336</v>
      </c>
      <c r="N136" s="58">
        <v>101.34087386767371</v>
      </c>
    </row>
    <row r="137" spans="1:14">
      <c r="A137" s="57" t="s">
        <v>31</v>
      </c>
      <c r="B137" s="58">
        <v>100.38040623570154</v>
      </c>
      <c r="C137" s="58">
        <v>100.48880263095744</v>
      </c>
      <c r="D137" s="58">
        <v>99.559289479651</v>
      </c>
      <c r="E137" s="58">
        <v>100.91568683009609</v>
      </c>
      <c r="F137" s="58">
        <v>99.609246080287093</v>
      </c>
      <c r="G137" s="58">
        <v>100.1596307662973</v>
      </c>
      <c r="H137" s="58">
        <v>98.18</v>
      </c>
      <c r="I137" s="58">
        <v>101.71578799417215</v>
      </c>
      <c r="J137" s="58">
        <v>102.03217811291501</v>
      </c>
      <c r="K137" s="58">
        <v>100.38118290773379</v>
      </c>
      <c r="L137" s="58">
        <v>102.41873002766401</v>
      </c>
      <c r="M137" s="58">
        <v>100.09596553100924</v>
      </c>
      <c r="N137" s="58">
        <v>101.27581151340699</v>
      </c>
    </row>
    <row r="138" spans="1:14">
      <c r="A138" s="57" t="s">
        <v>32</v>
      </c>
      <c r="B138" s="58">
        <v>100.55073104234198</v>
      </c>
      <c r="C138" s="58">
        <v>100.62108137343387</v>
      </c>
      <c r="D138" s="58">
        <v>99.839574426837743</v>
      </c>
      <c r="E138" s="58">
        <v>101.04246844141858</v>
      </c>
      <c r="F138" s="58">
        <v>99.582393924611296</v>
      </c>
      <c r="G138" s="58">
        <v>100.27350577310631</v>
      </c>
      <c r="H138" s="58">
        <v>99.27</v>
      </c>
      <c r="I138" s="58">
        <v>101.32019488876273</v>
      </c>
      <c r="J138" s="58">
        <v>101.5245272246442</v>
      </c>
      <c r="K138" s="58">
        <v>100.17897343101251</v>
      </c>
      <c r="L138" s="58">
        <v>102.00089412997629</v>
      </c>
      <c r="M138" s="58">
        <v>99.688776437315198</v>
      </c>
      <c r="N138" s="58">
        <v>100.87706870348833</v>
      </c>
    </row>
    <row r="139" spans="1:14">
      <c r="A139" s="57" t="s">
        <v>33</v>
      </c>
      <c r="B139" s="58">
        <v>100.53107439251757</v>
      </c>
      <c r="C139" s="58">
        <v>100.60727531873667</v>
      </c>
      <c r="D139" s="58">
        <v>99.82370808646732</v>
      </c>
      <c r="E139" s="58">
        <v>101.0127459601984</v>
      </c>
      <c r="F139" s="58">
        <v>99.623737516095815</v>
      </c>
      <c r="G139" s="58">
        <v>100.27131288462149</v>
      </c>
      <c r="H139" s="58">
        <v>99.27</v>
      </c>
      <c r="I139" s="58">
        <v>101.2895470645738</v>
      </c>
      <c r="J139" s="58">
        <v>101.50160715767288</v>
      </c>
      <c r="K139" s="58">
        <v>100.1536526279523</v>
      </c>
      <c r="L139" s="58">
        <v>101.95663040971003</v>
      </c>
      <c r="M139" s="58">
        <v>99.744200756262842</v>
      </c>
      <c r="N139" s="58">
        <v>100.86979981093563</v>
      </c>
    </row>
    <row r="140" spans="1:14">
      <c r="A140" s="57" t="s">
        <v>34</v>
      </c>
      <c r="B140" s="58">
        <v>100.34472304128266</v>
      </c>
      <c r="C140" s="58">
        <v>100.44207735388332</v>
      </c>
      <c r="D140" s="58">
        <v>99.564048003123219</v>
      </c>
      <c r="E140" s="58">
        <v>100.86046042282234</v>
      </c>
      <c r="F140" s="58">
        <v>99.419742077427458</v>
      </c>
      <c r="G140" s="58">
        <v>100.07991020694291</v>
      </c>
      <c r="H140" s="58">
        <v>99.27</v>
      </c>
      <c r="I140" s="58">
        <v>100.98898982001552</v>
      </c>
      <c r="J140" s="58">
        <v>101.22629698876668</v>
      </c>
      <c r="K140" s="58">
        <v>99.739265839358666</v>
      </c>
      <c r="L140" s="58">
        <v>101.7181175051135</v>
      </c>
      <c r="M140" s="58">
        <v>99.470734620311461</v>
      </c>
      <c r="N140" s="58">
        <v>100.57660105837016</v>
      </c>
    </row>
    <row r="141" spans="1:14">
      <c r="A141" s="57" t="s">
        <v>23</v>
      </c>
      <c r="B141" s="58">
        <v>99.986990724860718</v>
      </c>
      <c r="C141" s="58">
        <v>100.1279455508182</v>
      </c>
      <c r="D141" s="58">
        <v>99.123582455022728</v>
      </c>
      <c r="E141" s="58">
        <v>100.5175815555564</v>
      </c>
      <c r="F141" s="58">
        <v>99.10175259604074</v>
      </c>
      <c r="G141" s="58">
        <v>99.733555868232585</v>
      </c>
      <c r="H141" s="58">
        <v>99.1</v>
      </c>
      <c r="I141" s="58">
        <v>100.51776025801955</v>
      </c>
      <c r="J141" s="58">
        <v>100.81578979354424</v>
      </c>
      <c r="K141" s="58">
        <v>99.137634806759806</v>
      </c>
      <c r="L141" s="58">
        <v>101.27972974728857</v>
      </c>
      <c r="M141" s="58">
        <v>99.102345508346588</v>
      </c>
      <c r="N141" s="58">
        <v>100.13330503866911</v>
      </c>
    </row>
    <row r="142" spans="1:14">
      <c r="A142" s="57" t="s">
        <v>24</v>
      </c>
      <c r="B142" s="58">
        <v>99.710955418999433</v>
      </c>
      <c r="C142" s="58">
        <v>99.821755640505302</v>
      </c>
      <c r="D142" s="58">
        <v>98.775835856817707</v>
      </c>
      <c r="E142" s="58">
        <v>100.33567648082087</v>
      </c>
      <c r="F142" s="58">
        <v>98.843521682334</v>
      </c>
      <c r="G142" s="58">
        <v>99.462617782459475</v>
      </c>
      <c r="H142" s="58">
        <v>99.1</v>
      </c>
      <c r="I142" s="58">
        <v>100.06875553777785</v>
      </c>
      <c r="J142" s="58">
        <v>100.30529729331204</v>
      </c>
      <c r="K142" s="58">
        <v>98.582672356543185</v>
      </c>
      <c r="L142" s="58">
        <v>100.99066765371595</v>
      </c>
      <c r="M142" s="58">
        <v>98.756174354664125</v>
      </c>
      <c r="N142" s="58">
        <v>99.712231991032311</v>
      </c>
    </row>
    <row r="143" spans="1:14">
      <c r="A143" s="57" t="s">
        <v>25</v>
      </c>
      <c r="B143" s="58">
        <v>99.312294256781655</v>
      </c>
      <c r="C143" s="58">
        <v>99.30936450931074</v>
      </c>
      <c r="D143" s="58">
        <v>98.645071953016796</v>
      </c>
      <c r="E143" s="58">
        <v>99.856089160471583</v>
      </c>
      <c r="F143" s="58">
        <v>98.561548524081246</v>
      </c>
      <c r="G143" s="58">
        <v>99.097363233210984</v>
      </c>
      <c r="H143" s="58">
        <v>99.1</v>
      </c>
      <c r="I143" s="58">
        <v>99.425422589830504</v>
      </c>
      <c r="J143" s="58">
        <v>99.450381786215203</v>
      </c>
      <c r="K143" s="58">
        <v>98.37398862868028</v>
      </c>
      <c r="L143" s="58">
        <v>100.24891160193788</v>
      </c>
      <c r="M143" s="58">
        <v>98.378183624081643</v>
      </c>
      <c r="N143" s="58">
        <v>99.140971345852449</v>
      </c>
    </row>
    <row r="144" spans="1:14">
      <c r="A144" s="57" t="s">
        <v>46</v>
      </c>
      <c r="B144" s="58">
        <v>97.364083912047064</v>
      </c>
      <c r="C144" s="58">
        <v>97.454332245351083</v>
      </c>
      <c r="D144" s="58">
        <v>96.348697180766209</v>
      </c>
      <c r="E144" s="58">
        <v>98.07837977712893</v>
      </c>
      <c r="F144" s="58">
        <v>96.835292615201837</v>
      </c>
      <c r="G144" s="58">
        <v>97.21269623212325</v>
      </c>
      <c r="H144" s="58">
        <v>96.39</v>
      </c>
      <c r="I144" s="58">
        <v>97.944847726423177</v>
      </c>
      <c r="J144" s="58">
        <v>98.165570765605125</v>
      </c>
      <c r="K144" s="58">
        <v>96.324085581724958</v>
      </c>
      <c r="L144" s="58">
        <v>98.995105325490414</v>
      </c>
      <c r="M144" s="58">
        <v>96.986920784051179</v>
      </c>
      <c r="N144" s="58">
        <v>97.684655430958912</v>
      </c>
    </row>
    <row r="145" spans="1:14">
      <c r="A145" s="57" t="s">
        <v>27</v>
      </c>
      <c r="B145" s="58">
        <v>97.098234800602</v>
      </c>
      <c r="C145" s="58">
        <v>97.135369595152582</v>
      </c>
      <c r="D145" s="58">
        <v>96.143919946420382</v>
      </c>
      <c r="E145" s="58">
        <v>97.826594151955788</v>
      </c>
      <c r="F145" s="58">
        <v>96.078210407765113</v>
      </c>
      <c r="G145" s="58">
        <v>96.806211979465218</v>
      </c>
      <c r="H145" s="58">
        <v>96.39</v>
      </c>
      <c r="I145" s="58">
        <v>97.515228242207868</v>
      </c>
      <c r="J145" s="58">
        <v>97.633185078849579</v>
      </c>
      <c r="K145" s="58">
        <v>95.997285330304408</v>
      </c>
      <c r="L145" s="58">
        <v>98.605586512172437</v>
      </c>
      <c r="M145" s="58">
        <v>95.972005201004919</v>
      </c>
      <c r="N145" s="58">
        <v>97.096057710779178</v>
      </c>
    </row>
    <row r="146" spans="1:14">
      <c r="A146" s="57" t="s">
        <v>28</v>
      </c>
      <c r="B146" s="58">
        <v>97.045834878047287</v>
      </c>
      <c r="C146" s="58">
        <v>97.069304539638864</v>
      </c>
      <c r="D146" s="58">
        <v>96.14346333936129</v>
      </c>
      <c r="E146" s="58">
        <v>97.748474300782917</v>
      </c>
      <c r="F146" s="58">
        <v>95.826898822530183</v>
      </c>
      <c r="G146" s="58">
        <v>96.69686562964776</v>
      </c>
      <c r="H146" s="58">
        <v>96.39</v>
      </c>
      <c r="I146" s="58">
        <v>97.431880639431938</v>
      </c>
      <c r="J146" s="58">
        <v>97.522761535457391</v>
      </c>
      <c r="K146" s="58">
        <v>95.99655663942481</v>
      </c>
      <c r="L146" s="58">
        <v>98.487728728207344</v>
      </c>
      <c r="M146" s="58">
        <v>95.635113793314162</v>
      </c>
      <c r="N146" s="58">
        <v>96.943842492234751</v>
      </c>
    </row>
    <row r="147" spans="1:14">
      <c r="A147" s="57" t="s">
        <v>29</v>
      </c>
      <c r="B147" s="58">
        <v>97.123422555715734</v>
      </c>
      <c r="C147" s="58">
        <v>97.171691191654332</v>
      </c>
      <c r="D147" s="58">
        <v>96.118181150649704</v>
      </c>
      <c r="E147" s="58">
        <v>97.87970560759419</v>
      </c>
      <c r="F147" s="58">
        <v>95.95152534380648</v>
      </c>
      <c r="G147" s="58">
        <v>96.787920059591784</v>
      </c>
      <c r="H147" s="58">
        <v>96.39</v>
      </c>
      <c r="I147" s="58">
        <v>97.556439541463661</v>
      </c>
      <c r="J147" s="58">
        <v>97.693661508807978</v>
      </c>
      <c r="K147" s="58">
        <v>95.956209255832476</v>
      </c>
      <c r="L147" s="58">
        <v>98.690430425275935</v>
      </c>
      <c r="M147" s="58">
        <v>95.802181132433191</v>
      </c>
      <c r="N147" s="58">
        <v>97.079947543908105</v>
      </c>
    </row>
    <row r="148" spans="1:14">
      <c r="A148" s="57" t="s">
        <v>30</v>
      </c>
      <c r="B148" s="58">
        <v>96.996332560813585</v>
      </c>
      <c r="C148" s="58">
        <v>97.028219628405168</v>
      </c>
      <c r="D148" s="58">
        <v>96.003237946323964</v>
      </c>
      <c r="E148" s="58">
        <v>97.762369917220568</v>
      </c>
      <c r="F148" s="58">
        <v>95.734305217277466</v>
      </c>
      <c r="G148" s="58">
        <v>96.635026705973971</v>
      </c>
      <c r="H148" s="58">
        <v>96.39</v>
      </c>
      <c r="I148" s="58">
        <v>97.350001035511937</v>
      </c>
      <c r="J148" s="58">
        <v>97.454317495082421</v>
      </c>
      <c r="K148" s="58">
        <v>95.772773493591416</v>
      </c>
      <c r="L148" s="58">
        <v>98.504884397048514</v>
      </c>
      <c r="M148" s="58">
        <v>95.510981606851914</v>
      </c>
      <c r="N148" s="58">
        <v>96.850486233932614</v>
      </c>
    </row>
    <row r="149" spans="1:14">
      <c r="A149" s="57" t="s">
        <v>31</v>
      </c>
      <c r="B149" s="58">
        <v>96.756727636415263</v>
      </c>
      <c r="C149" s="58">
        <v>96.784415276743459</v>
      </c>
      <c r="D149" s="58">
        <v>95.748780675577081</v>
      </c>
      <c r="E149" s="58">
        <v>97.539813850694259</v>
      </c>
      <c r="F149" s="58">
        <v>95.122811398073765</v>
      </c>
      <c r="G149" s="58">
        <v>96.288953696132609</v>
      </c>
      <c r="H149" s="58">
        <v>96.39</v>
      </c>
      <c r="I149" s="58">
        <v>96.963786303957917</v>
      </c>
      <c r="J149" s="58">
        <v>97.047468521333386</v>
      </c>
      <c r="K149" s="58">
        <v>95.366689778678065</v>
      </c>
      <c r="L149" s="58">
        <v>98.159608464162815</v>
      </c>
      <c r="M149" s="58">
        <v>94.69123615698706</v>
      </c>
      <c r="N149" s="58">
        <v>96.346515807489951</v>
      </c>
    </row>
    <row r="150" spans="1:14">
      <c r="A150" s="57" t="s">
        <v>32</v>
      </c>
      <c r="B150" s="58">
        <v>96.988513521893111</v>
      </c>
      <c r="C150" s="58">
        <v>97.064782443551394</v>
      </c>
      <c r="D150" s="58">
        <v>95.955151198967968</v>
      </c>
      <c r="E150" s="58">
        <v>97.734082972895379</v>
      </c>
      <c r="F150" s="58">
        <v>95.632729792339433</v>
      </c>
      <c r="G150" s="58">
        <v>96.600366147834208</v>
      </c>
      <c r="H150" s="58">
        <v>96.39</v>
      </c>
      <c r="I150" s="58">
        <v>97.340352462413392</v>
      </c>
      <c r="J150" s="58">
        <v>97.515004642361902</v>
      </c>
      <c r="K150" s="58">
        <v>95.696032731009041</v>
      </c>
      <c r="L150" s="58">
        <v>98.465127544668519</v>
      </c>
      <c r="M150" s="58">
        <v>95.374821171735249</v>
      </c>
      <c r="N150" s="58">
        <v>96.806474485182704</v>
      </c>
    </row>
    <row r="151" spans="1:14">
      <c r="A151" s="57" t="s">
        <v>33</v>
      </c>
      <c r="B151" s="58">
        <v>96.905926145220946</v>
      </c>
      <c r="C151" s="58">
        <v>96.942672848880747</v>
      </c>
      <c r="D151" s="58">
        <v>95.939673651309647</v>
      </c>
      <c r="E151" s="58">
        <v>97.644416252334793</v>
      </c>
      <c r="F151" s="58">
        <v>95.733745445110287</v>
      </c>
      <c r="G151" s="58">
        <v>96.570342489249356</v>
      </c>
      <c r="H151" s="58">
        <v>96.39</v>
      </c>
      <c r="I151" s="58">
        <v>97.205618931758892</v>
      </c>
      <c r="J151" s="58">
        <v>97.311443324917249</v>
      </c>
      <c r="K151" s="58">
        <v>95.671332395129951</v>
      </c>
      <c r="L151" s="58">
        <v>98.323831908675615</v>
      </c>
      <c r="M151" s="58">
        <v>95.510243084845015</v>
      </c>
      <c r="N151" s="58">
        <v>96.745120626751515</v>
      </c>
    </row>
    <row r="152" spans="1:14">
      <c r="A152" s="57" t="s">
        <v>34</v>
      </c>
      <c r="B152" s="58">
        <v>96.817283660476789</v>
      </c>
      <c r="C152" s="58">
        <v>96.845069664118711</v>
      </c>
      <c r="D152" s="58">
        <v>95.905997593850799</v>
      </c>
      <c r="E152" s="58">
        <v>97.521979922265899</v>
      </c>
      <c r="F152" s="58">
        <v>95.646443924951996</v>
      </c>
      <c r="G152" s="58">
        <v>96.482083909306056</v>
      </c>
      <c r="H152" s="58">
        <v>96.39</v>
      </c>
      <c r="I152" s="58">
        <v>97.06597224790238</v>
      </c>
      <c r="J152" s="58">
        <v>97.14834214537224</v>
      </c>
      <c r="K152" s="58">
        <v>95.617589389561132</v>
      </c>
      <c r="L152" s="58">
        <v>98.142654289657571</v>
      </c>
      <c r="M152" s="58">
        <v>95.393210877169253</v>
      </c>
      <c r="N152" s="58">
        <v>96.611616491149888</v>
      </c>
    </row>
    <row r="153" spans="1:14">
      <c r="A153" s="57" t="s">
        <v>23</v>
      </c>
      <c r="B153" s="58">
        <v>96.270205368193388</v>
      </c>
      <c r="C153" s="58">
        <v>96.226862582487882</v>
      </c>
      <c r="D153" s="58">
        <v>95.489828279348359</v>
      </c>
      <c r="E153" s="58">
        <v>96.953957678369903</v>
      </c>
      <c r="F153" s="58">
        <v>94.975044411242351</v>
      </c>
      <c r="G153" s="58">
        <v>95.899413689944225</v>
      </c>
      <c r="H153" s="58">
        <v>96.39</v>
      </c>
      <c r="I153" s="58">
        <v>96.181520658246114</v>
      </c>
      <c r="J153" s="58">
        <v>96.116596113344556</v>
      </c>
      <c r="K153" s="58">
        <v>94.953432375008077</v>
      </c>
      <c r="L153" s="58">
        <v>97.256482838763986</v>
      </c>
      <c r="M153" s="58">
        <v>94.493160764288987</v>
      </c>
      <c r="N153" s="58">
        <v>95.722928027694692</v>
      </c>
    </row>
    <row r="154" spans="1:14">
      <c r="A154" s="57" t="s">
        <v>24</v>
      </c>
      <c r="B154" s="58">
        <v>96.158438562579065</v>
      </c>
      <c r="C154" s="58">
        <v>96.06589683157847</v>
      </c>
      <c r="D154" s="58">
        <v>95.454014652756499</v>
      </c>
      <c r="E154" s="58">
        <v>96.839522679770084</v>
      </c>
      <c r="F154" s="58">
        <v>94.79784883979454</v>
      </c>
      <c r="G154" s="58">
        <v>95.768915280540455</v>
      </c>
      <c r="H154" s="58">
        <v>96.39</v>
      </c>
      <c r="I154" s="58">
        <v>95.999448784438428</v>
      </c>
      <c r="J154" s="58">
        <v>95.84796731582648</v>
      </c>
      <c r="K154" s="58">
        <v>94.896278061865175</v>
      </c>
      <c r="L154" s="58">
        <v>97.077083656583753</v>
      </c>
      <c r="M154" s="58">
        <v>94.255611542617999</v>
      </c>
      <c r="N154" s="58">
        <v>95.525787386271872</v>
      </c>
    </row>
    <row r="155" spans="1:14">
      <c r="A155" s="57" t="s">
        <v>25</v>
      </c>
      <c r="B155" s="58">
        <v>96.111945007102378</v>
      </c>
      <c r="C155" s="58">
        <v>96.015238443274114</v>
      </c>
      <c r="D155" s="58">
        <v>95.407658286946628</v>
      </c>
      <c r="E155" s="58">
        <v>96.797898654377036</v>
      </c>
      <c r="F155" s="58">
        <v>94.800256040432686</v>
      </c>
      <c r="G155" s="58">
        <v>95.736421524339846</v>
      </c>
      <c r="H155" s="58">
        <v>96.39</v>
      </c>
      <c r="I155" s="58">
        <v>95.924821831737333</v>
      </c>
      <c r="J155" s="58">
        <v>95.763345067062104</v>
      </c>
      <c r="K155" s="58">
        <v>94.822298783602818</v>
      </c>
      <c r="L155" s="58">
        <v>97.013949094953318</v>
      </c>
      <c r="M155" s="58">
        <v>94.258844511298818</v>
      </c>
      <c r="N155" s="58">
        <v>95.472308759996267</v>
      </c>
    </row>
    <row r="156" spans="1:14">
      <c r="A156" s="57" t="s">
        <v>47</v>
      </c>
      <c r="B156" s="58">
        <v>96.131383328806265</v>
      </c>
      <c r="C156" s="58">
        <v>96.085888780142824</v>
      </c>
      <c r="D156" s="58">
        <v>95.284812910555246</v>
      </c>
      <c r="E156" s="58">
        <v>96.871309724336186</v>
      </c>
      <c r="F156" s="58">
        <v>94.304374960512348</v>
      </c>
      <c r="G156" s="58">
        <v>95.608329035500645</v>
      </c>
      <c r="H156" s="58">
        <v>97.26</v>
      </c>
      <c r="I156" s="58">
        <v>95.422967849378821</v>
      </c>
      <c r="J156" s="58">
        <v>95.29998335575101</v>
      </c>
      <c r="K156" s="58">
        <v>94.107834965376981</v>
      </c>
      <c r="L156" s="58">
        <v>96.638398407083471</v>
      </c>
      <c r="M156" s="58">
        <v>93.297801021599355</v>
      </c>
      <c r="N156" s="58">
        <v>94.845729637668001</v>
      </c>
    </row>
    <row r="157" spans="1:14">
      <c r="A157" s="57" t="s">
        <v>27</v>
      </c>
      <c r="B157" s="58">
        <v>96.568415757816808</v>
      </c>
      <c r="C157" s="58">
        <v>96.622682571865681</v>
      </c>
      <c r="D157" s="58">
        <v>95.866704983371704</v>
      </c>
      <c r="E157" s="58">
        <v>97.071738155520791</v>
      </c>
      <c r="F157" s="58">
        <v>94.7325763756984</v>
      </c>
      <c r="G157" s="58">
        <v>96.042833233236877</v>
      </c>
      <c r="H157" s="58">
        <v>97.26</v>
      </c>
      <c r="I157" s="58">
        <v>96.137457425038306</v>
      </c>
      <c r="J157" s="58">
        <v>96.194968433039477</v>
      </c>
      <c r="K157" s="58">
        <v>95.03646590572842</v>
      </c>
      <c r="L157" s="58">
        <v>96.962035054401781</v>
      </c>
      <c r="M157" s="58">
        <v>93.871835757196067</v>
      </c>
      <c r="N157" s="58">
        <v>95.522068843368743</v>
      </c>
    </row>
    <row r="158" spans="1:14">
      <c r="A158" s="57" t="s">
        <v>28</v>
      </c>
      <c r="B158" s="58">
        <v>96.639606524917156</v>
      </c>
      <c r="C158" s="58">
        <v>96.690981404240262</v>
      </c>
      <c r="D158" s="58">
        <v>95.916718877545151</v>
      </c>
      <c r="E158" s="58">
        <v>97.163535543857336</v>
      </c>
      <c r="F158" s="58">
        <v>94.742335728876625</v>
      </c>
      <c r="G158" s="58">
        <v>96.096436798574231</v>
      </c>
      <c r="H158" s="58">
        <v>97.26</v>
      </c>
      <c r="I158" s="58">
        <v>96.251907552069909</v>
      </c>
      <c r="J158" s="58">
        <v>96.308935351339912</v>
      </c>
      <c r="K158" s="58">
        <v>95.116282166762062</v>
      </c>
      <c r="L158" s="58">
        <v>97.105180153976121</v>
      </c>
      <c r="M158" s="58">
        <v>93.884917636038679</v>
      </c>
      <c r="N158" s="58">
        <v>95.608985307845444</v>
      </c>
    </row>
    <row r="159" spans="1:14">
      <c r="A159" s="57" t="s">
        <v>29</v>
      </c>
      <c r="B159" s="58">
        <v>96.664599787244654</v>
      </c>
      <c r="C159" s="58">
        <v>96.708153149478818</v>
      </c>
      <c r="D159" s="58">
        <v>95.962215790552705</v>
      </c>
      <c r="E159" s="58">
        <v>97.181279288090309</v>
      </c>
      <c r="F159" s="58">
        <v>94.838614761942679</v>
      </c>
      <c r="G159" s="58">
        <v>96.141838466842046</v>
      </c>
      <c r="H159" s="58">
        <v>97.26</v>
      </c>
      <c r="I159" s="58">
        <v>96.291993419660699</v>
      </c>
      <c r="J159" s="58">
        <v>96.337468471003163</v>
      </c>
      <c r="K159" s="58">
        <v>95.188889859976811</v>
      </c>
      <c r="L159" s="58">
        <v>97.132757281710923</v>
      </c>
      <c r="M159" s="58">
        <v>94.013984470606871</v>
      </c>
      <c r="N159" s="58">
        <v>95.67324020234885</v>
      </c>
    </row>
    <row r="160" spans="1:14">
      <c r="A160" s="57" t="s">
        <v>30</v>
      </c>
      <c r="B160" s="58">
        <v>96.704977625999661</v>
      </c>
      <c r="C160" s="58">
        <v>96.707906322067572</v>
      </c>
      <c r="D160" s="58">
        <v>96.035436189012998</v>
      </c>
      <c r="E160" s="58">
        <v>97.24364450724984</v>
      </c>
      <c r="F160" s="58">
        <v>94.849676366165525</v>
      </c>
      <c r="G160" s="58">
        <v>96.173823359728956</v>
      </c>
      <c r="H160" s="58">
        <v>97.26</v>
      </c>
      <c r="I160" s="58">
        <v>96.356088827280715</v>
      </c>
      <c r="J160" s="58">
        <v>96.336776128237645</v>
      </c>
      <c r="K160" s="58">
        <v>95.305740957709588</v>
      </c>
      <c r="L160" s="58">
        <v>97.231927828001517</v>
      </c>
      <c r="M160" s="58">
        <v>94.028814679855088</v>
      </c>
      <c r="N160" s="58">
        <v>95.723954187561858</v>
      </c>
    </row>
    <row r="161" spans="1:14">
      <c r="A161" s="57" t="s">
        <v>31</v>
      </c>
      <c r="B161" s="58">
        <v>96.567294448397064</v>
      </c>
      <c r="C161" s="58">
        <v>96.548003711873875</v>
      </c>
      <c r="D161" s="58">
        <v>96.006789794080746</v>
      </c>
      <c r="E161" s="58">
        <v>97.04423915534224</v>
      </c>
      <c r="F161" s="58">
        <v>94.641598693672677</v>
      </c>
      <c r="G161" s="58">
        <v>96.015986939581666</v>
      </c>
      <c r="H161" s="58">
        <v>97.26</v>
      </c>
      <c r="I161" s="58">
        <v>96.135732825720211</v>
      </c>
      <c r="J161" s="58">
        <v>96.069789073712457</v>
      </c>
      <c r="K161" s="58">
        <v>95.260024698777315</v>
      </c>
      <c r="L161" s="58">
        <v>96.925876584927181</v>
      </c>
      <c r="M161" s="58">
        <v>93.749882523296421</v>
      </c>
      <c r="N161" s="58">
        <v>95.487687719812072</v>
      </c>
    </row>
    <row r="162" spans="1:14">
      <c r="A162" s="57" t="s">
        <v>32</v>
      </c>
      <c r="B162" s="58">
        <v>96.043635412965841</v>
      </c>
      <c r="C162" s="58">
        <v>96.007471293081636</v>
      </c>
      <c r="D162" s="58">
        <v>95.47130174453298</v>
      </c>
      <c r="E162" s="58">
        <v>96.550337270270461</v>
      </c>
      <c r="F162" s="58">
        <v>94.248819650743386</v>
      </c>
      <c r="G162" s="58">
        <v>95.529797542042616</v>
      </c>
      <c r="H162" s="58">
        <v>96.02</v>
      </c>
      <c r="I162" s="58">
        <v>96.052382336136375</v>
      </c>
      <c r="J162" s="58">
        <v>95.996304652947202</v>
      </c>
      <c r="K162" s="58">
        <v>95.144342464233944</v>
      </c>
      <c r="L162" s="58">
        <v>96.856908566051018</v>
      </c>
      <c r="M162" s="58">
        <v>93.645620611838254</v>
      </c>
      <c r="N162" s="58">
        <v>95.398657265902983</v>
      </c>
    </row>
    <row r="163" spans="1:14">
      <c r="A163" s="57" t="s">
        <v>33</v>
      </c>
      <c r="B163" s="58">
        <v>96.169489102148432</v>
      </c>
      <c r="C163" s="58">
        <v>96.154040422913482</v>
      </c>
      <c r="D163" s="58">
        <v>95.521500368643245</v>
      </c>
      <c r="E163" s="58">
        <v>96.712680473189508</v>
      </c>
      <c r="F163" s="58">
        <v>94.298845373730273</v>
      </c>
      <c r="G163" s="58">
        <v>95.633942439979577</v>
      </c>
      <c r="H163" s="58">
        <v>96.02</v>
      </c>
      <c r="I163" s="58">
        <v>96.255854219639858</v>
      </c>
      <c r="J163" s="58">
        <v>96.240939509466969</v>
      </c>
      <c r="K163" s="58">
        <v>95.22445353240937</v>
      </c>
      <c r="L163" s="58">
        <v>97.111024830715564</v>
      </c>
      <c r="M163" s="58">
        <v>93.712680542181957</v>
      </c>
      <c r="N163" s="58">
        <v>95.565076909145247</v>
      </c>
    </row>
    <row r="164" spans="1:14">
      <c r="A164" s="57" t="s">
        <v>34</v>
      </c>
      <c r="B164" s="58">
        <v>96.256369900789267</v>
      </c>
      <c r="C164" s="58">
        <v>96.237517746203991</v>
      </c>
      <c r="D164" s="58">
        <v>95.536211560230555</v>
      </c>
      <c r="E164" s="58">
        <v>96.862071611972709</v>
      </c>
      <c r="F164" s="58">
        <v>94.418271065775656</v>
      </c>
      <c r="G164" s="58">
        <v>95.730140517356418</v>
      </c>
      <c r="H164" s="58">
        <v>96.02</v>
      </c>
      <c r="I164" s="58">
        <v>96.392755147107394</v>
      </c>
      <c r="J164" s="58">
        <v>96.38028863909814</v>
      </c>
      <c r="K164" s="58">
        <v>95.247930854613173</v>
      </c>
      <c r="L164" s="58">
        <v>97.337053477258962</v>
      </c>
      <c r="M164" s="58">
        <v>93.87277217185293</v>
      </c>
      <c r="N164" s="58">
        <v>95.708276899487956</v>
      </c>
    </row>
    <row r="165" spans="1:14">
      <c r="A165" s="57" t="s">
        <v>23</v>
      </c>
      <c r="B165" s="58">
        <v>96.202932792139535</v>
      </c>
      <c r="C165" s="58">
        <v>96.201190425158046</v>
      </c>
      <c r="D165" s="58">
        <v>95.357113413216524</v>
      </c>
      <c r="E165" s="58">
        <v>96.889928867390012</v>
      </c>
      <c r="F165" s="58">
        <v>93.965274147925413</v>
      </c>
      <c r="G165" s="58">
        <v>95.562313416158474</v>
      </c>
      <c r="H165" s="58">
        <v>95.72</v>
      </c>
      <c r="I165" s="58">
        <v>96.489049141860178</v>
      </c>
      <c r="J165" s="58">
        <v>96.520278682376187</v>
      </c>
      <c r="K165" s="58">
        <v>95.140875915533428</v>
      </c>
      <c r="L165" s="58">
        <v>97.54587633202479</v>
      </c>
      <c r="M165" s="58">
        <v>93.367657770896329</v>
      </c>
      <c r="N165" s="58">
        <v>95.641216233181041</v>
      </c>
    </row>
    <row r="166" spans="1:14">
      <c r="A166" s="57" t="s">
        <v>24</v>
      </c>
      <c r="B166" s="58">
        <v>96.377033034986127</v>
      </c>
      <c r="C166" s="58">
        <v>96.381905787661339</v>
      </c>
      <c r="D166" s="58">
        <v>95.430281182151191</v>
      </c>
      <c r="E166" s="58">
        <v>97.137849536759944</v>
      </c>
      <c r="F166" s="58">
        <v>94.068160447457302</v>
      </c>
      <c r="G166" s="58">
        <v>95.716025816540593</v>
      </c>
      <c r="H166" s="58">
        <v>95.72</v>
      </c>
      <c r="I166" s="58">
        <v>96.766087436195008</v>
      </c>
      <c r="J166" s="58">
        <v>96.822075613554901</v>
      </c>
      <c r="K166" s="58">
        <v>95.257643022779874</v>
      </c>
      <c r="L166" s="58">
        <v>97.92324516708203</v>
      </c>
      <c r="M166" s="58">
        <v>93.505578434766662</v>
      </c>
      <c r="N166" s="58">
        <v>95.880467370678559</v>
      </c>
    </row>
    <row r="167" spans="1:14">
      <c r="A167" s="57" t="s">
        <v>25</v>
      </c>
      <c r="B167" s="58">
        <v>96.28234411893925</v>
      </c>
      <c r="C167" s="58">
        <v>96.2797507272671</v>
      </c>
      <c r="D167" s="58">
        <v>95.248807202476712</v>
      </c>
      <c r="E167" s="58">
        <v>97.122364448538093</v>
      </c>
      <c r="F167" s="58">
        <v>93.853115260447112</v>
      </c>
      <c r="G167" s="58">
        <v>95.586880099229901</v>
      </c>
      <c r="H167" s="58">
        <v>95.72</v>
      </c>
      <c r="I167" s="58">
        <v>96.609064738517006</v>
      </c>
      <c r="J167" s="58">
        <v>96.651824644050791</v>
      </c>
      <c r="K167" s="58">
        <v>94.968032010259691</v>
      </c>
      <c r="L167" s="58">
        <v>97.889756175230644</v>
      </c>
      <c r="M167" s="58">
        <v>93.217290957766423</v>
      </c>
      <c r="N167" s="58">
        <v>95.687790509060989</v>
      </c>
    </row>
    <row r="168" spans="1:14">
      <c r="A168" s="57" t="s">
        <v>48</v>
      </c>
      <c r="B168" s="58">
        <v>94.837175734828719</v>
      </c>
      <c r="C168" s="58">
        <v>94.854158436619784</v>
      </c>
      <c r="D168" s="58">
        <v>93.609040057752452</v>
      </c>
      <c r="E168" s="58">
        <v>95.811364184147791</v>
      </c>
      <c r="F168" s="58">
        <v>92.646292556717512</v>
      </c>
      <c r="G168" s="58">
        <v>94.209947708767587</v>
      </c>
      <c r="H168" s="58">
        <v>92.4</v>
      </c>
      <c r="I168" s="58">
        <v>96.310578648352177</v>
      </c>
      <c r="J168" s="58">
        <v>96.491934065907571</v>
      </c>
      <c r="K168" s="58">
        <v>94.329484962341567</v>
      </c>
      <c r="L168" s="58">
        <v>97.700669486465401</v>
      </c>
      <c r="M168" s="58">
        <v>92.730088656307657</v>
      </c>
      <c r="N168" s="58">
        <v>95.338045286246313</v>
      </c>
    </row>
    <row r="169" spans="1:14">
      <c r="A169" s="57" t="s">
        <v>27</v>
      </c>
      <c r="B169" s="58">
        <v>95.299150455483954</v>
      </c>
      <c r="C169" s="58">
        <v>95.343080376042423</v>
      </c>
      <c r="D169" s="58">
        <v>93.937309973856983</v>
      </c>
      <c r="E169" s="58">
        <v>96.349382463551137</v>
      </c>
      <c r="F169" s="58">
        <v>93.521140258162902</v>
      </c>
      <c r="G169" s="58">
        <v>94.790123850357674</v>
      </c>
      <c r="H169" s="58">
        <v>92.4</v>
      </c>
      <c r="I169" s="58">
        <v>97.053734121984832</v>
      </c>
      <c r="J169" s="58">
        <v>97.308158175420047</v>
      </c>
      <c r="K169" s="58">
        <v>94.853364931024728</v>
      </c>
      <c r="L169" s="58">
        <v>98.53396518453529</v>
      </c>
      <c r="M169" s="58">
        <v>93.902867057653822</v>
      </c>
      <c r="N169" s="58">
        <v>96.197895019953876</v>
      </c>
    </row>
    <row r="170" spans="1:14">
      <c r="A170" s="57" t="s">
        <v>28</v>
      </c>
      <c r="B170" s="58">
        <v>95.970454498793373</v>
      </c>
      <c r="C170" s="58">
        <v>96.069474633251787</v>
      </c>
      <c r="D170" s="58">
        <v>94.369462149079197</v>
      </c>
      <c r="E170" s="58">
        <v>97.148461579013087</v>
      </c>
      <c r="F170" s="58">
        <v>94.402066343684481</v>
      </c>
      <c r="G170" s="58">
        <v>95.521440595882041</v>
      </c>
      <c r="H170" s="58">
        <v>92.4</v>
      </c>
      <c r="I170" s="58">
        <v>98.133159350363513</v>
      </c>
      <c r="J170" s="58">
        <v>98.520804093874347</v>
      </c>
      <c r="K170" s="58">
        <v>95.543028701344582</v>
      </c>
      <c r="L170" s="58">
        <v>99.769596673180189</v>
      </c>
      <c r="M170" s="58">
        <v>95.083798560473355</v>
      </c>
      <c r="N170" s="58">
        <v>97.304891401603712</v>
      </c>
    </row>
    <row r="171" spans="1:14">
      <c r="A171" s="57" t="s">
        <v>29</v>
      </c>
      <c r="B171" s="58">
        <v>96.585861261902991</v>
      </c>
      <c r="C171" s="58">
        <v>96.748855463188661</v>
      </c>
      <c r="D171" s="58">
        <v>94.780780162707771</v>
      </c>
      <c r="E171" s="58">
        <v>97.85262665101169</v>
      </c>
      <c r="F171" s="58">
        <v>95.339739642380067</v>
      </c>
      <c r="G171" s="58">
        <v>96.229109057379191</v>
      </c>
      <c r="H171" s="58">
        <v>92.62</v>
      </c>
      <c r="I171" s="58">
        <v>98.989129590437472</v>
      </c>
      <c r="J171" s="58">
        <v>99.508094414425685</v>
      </c>
      <c r="K171" s="58">
        <v>96.068349628035222</v>
      </c>
      <c r="L171" s="58">
        <v>100.736074261054</v>
      </c>
      <c r="M171" s="58">
        <v>96.265883712085994</v>
      </c>
      <c r="N171" s="58">
        <v>98.249441035016645</v>
      </c>
    </row>
    <row r="172" spans="1:14">
      <c r="A172" s="57" t="s">
        <v>30</v>
      </c>
      <c r="B172" s="58">
        <v>96.712488642976538</v>
      </c>
      <c r="C172" s="58">
        <v>96.855817049391533</v>
      </c>
      <c r="D172" s="58">
        <v>94.922364353583831</v>
      </c>
      <c r="E172" s="58">
        <v>97.990660415401834</v>
      </c>
      <c r="F172" s="58">
        <v>95.652372234547585</v>
      </c>
      <c r="G172" s="58">
        <v>96.408987877213661</v>
      </c>
      <c r="H172" s="58">
        <v>92.62</v>
      </c>
      <c r="I172" s="58">
        <v>99.19149295816095</v>
      </c>
      <c r="J172" s="58">
        <v>99.68673146167653</v>
      </c>
      <c r="K172" s="58">
        <v>96.294301254546724</v>
      </c>
      <c r="L172" s="58">
        <v>100.9478179487739</v>
      </c>
      <c r="M172" s="58">
        <v>96.684990269407237</v>
      </c>
      <c r="N172" s="58">
        <v>98.510676228485039</v>
      </c>
    </row>
    <row r="173" spans="1:14">
      <c r="A173" s="57" t="s">
        <v>31</v>
      </c>
      <c r="B173" s="58">
        <v>96.626118098480674</v>
      </c>
      <c r="C173" s="58">
        <v>96.787434493539621</v>
      </c>
      <c r="D173" s="58">
        <v>94.7850539273892</v>
      </c>
      <c r="E173" s="58">
        <v>97.924027660219764</v>
      </c>
      <c r="F173" s="58">
        <v>95.565474300381169</v>
      </c>
      <c r="G173" s="58">
        <v>96.322466346309511</v>
      </c>
      <c r="H173" s="58">
        <v>92.62</v>
      </c>
      <c r="I173" s="58">
        <v>99.053169933295607</v>
      </c>
      <c r="J173" s="58">
        <v>99.572561573304682</v>
      </c>
      <c r="K173" s="58">
        <v>96.075170051102745</v>
      </c>
      <c r="L173" s="58">
        <v>100.84604956580007</v>
      </c>
      <c r="M173" s="58">
        <v>96.56850025525911</v>
      </c>
      <c r="N173" s="58">
        <v>98.378283490079042</v>
      </c>
    </row>
    <row r="174" spans="1:14">
      <c r="A174" s="57" t="s">
        <v>32</v>
      </c>
      <c r="B174" s="58">
        <v>95.420060655112962</v>
      </c>
      <c r="C174" s="58">
        <v>95.506696026146443</v>
      </c>
      <c r="D174" s="58">
        <v>93.677452810579524</v>
      </c>
      <c r="E174" s="58">
        <v>96.727553220092403</v>
      </c>
      <c r="F174" s="58">
        <v>94.569792887467116</v>
      </c>
      <c r="G174" s="58">
        <v>95.176637464478247</v>
      </c>
      <c r="H174" s="58">
        <v>90.36</v>
      </c>
      <c r="I174" s="58">
        <v>98.492578117874331</v>
      </c>
      <c r="J174" s="58">
        <v>98.945377734205067</v>
      </c>
      <c r="K174" s="58">
        <v>95.654262399256837</v>
      </c>
      <c r="L174" s="58">
        <v>100.25213829387613</v>
      </c>
      <c r="M174" s="58">
        <v>96.003367579466527</v>
      </c>
      <c r="N174" s="58">
        <v>97.816458285313402</v>
      </c>
    </row>
    <row r="175" spans="1:14">
      <c r="A175" s="57" t="s">
        <v>33</v>
      </c>
      <c r="B175" s="58">
        <v>95.110569529812253</v>
      </c>
      <c r="C175" s="58">
        <v>95.178954310881721</v>
      </c>
      <c r="D175" s="58">
        <v>93.461426954684867</v>
      </c>
      <c r="E175" s="58">
        <v>96.36420289951414</v>
      </c>
      <c r="F175" s="58">
        <v>94.361584785586331</v>
      </c>
      <c r="G175" s="58">
        <v>94.896142659696977</v>
      </c>
      <c r="H175" s="58">
        <v>90.36</v>
      </c>
      <c r="I175" s="58">
        <v>97.99329045719729</v>
      </c>
      <c r="J175" s="58">
        <v>98.398455154462098</v>
      </c>
      <c r="K175" s="58">
        <v>95.309510677978722</v>
      </c>
      <c r="L175" s="58">
        <v>99.684681642235063</v>
      </c>
      <c r="M175" s="58">
        <v>95.724254995703873</v>
      </c>
      <c r="N175" s="58">
        <v>97.376974620256917</v>
      </c>
    </row>
    <row r="176" spans="1:14">
      <c r="A176" s="57" t="s">
        <v>34</v>
      </c>
      <c r="B176" s="58">
        <v>94.82053512046754</v>
      </c>
      <c r="C176" s="58">
        <v>94.84311040455114</v>
      </c>
      <c r="D176" s="58">
        <v>93.282335869969117</v>
      </c>
      <c r="E176" s="58">
        <v>96.039113247926593</v>
      </c>
      <c r="F176" s="58">
        <v>94.078503323940552</v>
      </c>
      <c r="G176" s="58">
        <v>94.608098810006055</v>
      </c>
      <c r="H176" s="58">
        <v>90.36</v>
      </c>
      <c r="I176" s="58">
        <v>97.525349292953422</v>
      </c>
      <c r="J176" s="58">
        <v>97.83799645785092</v>
      </c>
      <c r="K176" s="58">
        <v>95.023702484017122</v>
      </c>
      <c r="L176" s="58">
        <v>99.180135587920034</v>
      </c>
      <c r="M176" s="58">
        <v>95.344767108059131</v>
      </c>
      <c r="N176" s="58">
        <v>96.933059151566184</v>
      </c>
    </row>
    <row r="177" spans="1:14">
      <c r="A177" s="57" t="s">
        <v>23</v>
      </c>
      <c r="B177" s="58">
        <v>94.297331226502195</v>
      </c>
      <c r="C177" s="58">
        <v>94.275629265999811</v>
      </c>
      <c r="D177" s="58">
        <v>92.871509877982561</v>
      </c>
      <c r="E177" s="58">
        <v>95.477860062514225</v>
      </c>
      <c r="F177" s="58">
        <v>93.561137454141246</v>
      </c>
      <c r="G177" s="58">
        <v>94.086566284195044</v>
      </c>
      <c r="H177" s="58">
        <v>89.86</v>
      </c>
      <c r="I177" s="58">
        <v>96.988213944671529</v>
      </c>
      <c r="J177" s="58">
        <v>97.224915572228824</v>
      </c>
      <c r="K177" s="58">
        <v>94.666013656117528</v>
      </c>
      <c r="L177" s="58">
        <v>98.588650242125865</v>
      </c>
      <c r="M177" s="58">
        <v>94.821481437569602</v>
      </c>
      <c r="N177" s="58">
        <v>96.399685655359704</v>
      </c>
    </row>
    <row r="178" spans="1:14">
      <c r="A178" s="57" t="s">
        <v>24</v>
      </c>
      <c r="B178" s="58">
        <v>94.019720240395088</v>
      </c>
      <c r="C178" s="58">
        <v>93.988347093528134</v>
      </c>
      <c r="D178" s="58">
        <v>92.60807535495033</v>
      </c>
      <c r="E178" s="58">
        <v>95.200335048562749</v>
      </c>
      <c r="F178" s="58">
        <v>93.235911316481037</v>
      </c>
      <c r="G178" s="58">
        <v>93.79532355458943</v>
      </c>
      <c r="H178" s="58">
        <v>89.86</v>
      </c>
      <c r="I178" s="58">
        <v>96.53934932235525</v>
      </c>
      <c r="J178" s="58">
        <v>96.745550983456639</v>
      </c>
      <c r="K178" s="58">
        <v>94.245603308106226</v>
      </c>
      <c r="L178" s="58">
        <v>98.153360454667464</v>
      </c>
      <c r="M178" s="58">
        <v>94.385497371961861</v>
      </c>
      <c r="N178" s="58">
        <v>95.954319652268538</v>
      </c>
    </row>
    <row r="179" spans="1:14">
      <c r="A179" s="57" t="s">
        <v>25</v>
      </c>
      <c r="B179" s="58">
        <v>93.339031745256449</v>
      </c>
      <c r="C179" s="58">
        <v>93.322503540607215</v>
      </c>
      <c r="D179" s="58">
        <v>91.935113614467596</v>
      </c>
      <c r="E179" s="58">
        <v>94.495637019844878</v>
      </c>
      <c r="F179" s="58">
        <v>92.319506960079636</v>
      </c>
      <c r="G179" s="58">
        <v>93.047151956815128</v>
      </c>
      <c r="H179" s="58">
        <v>89.86</v>
      </c>
      <c r="I179" s="58">
        <v>95.441642802620564</v>
      </c>
      <c r="J179" s="58">
        <v>95.634577216159087</v>
      </c>
      <c r="K179" s="58">
        <v>93.171635947035909</v>
      </c>
      <c r="L179" s="58">
        <v>97.052335986863937</v>
      </c>
      <c r="M179" s="58">
        <v>93.157005613201832</v>
      </c>
      <c r="N179" s="58">
        <v>94.821089221419513</v>
      </c>
    </row>
    <row r="180" spans="1:14">
      <c r="A180" s="57" t="s">
        <v>49</v>
      </c>
      <c r="B180" s="58">
        <v>90.775282381017888</v>
      </c>
      <c r="C180" s="58">
        <v>90.829078227010584</v>
      </c>
      <c r="D180" s="58">
        <v>89.142400455030071</v>
      </c>
      <c r="E180" s="58">
        <v>92.033195042704492</v>
      </c>
      <c r="F180" s="58">
        <v>89.748178998838384</v>
      </c>
      <c r="G180" s="58">
        <v>90.481232915760458</v>
      </c>
      <c r="H180" s="58">
        <v>85.68</v>
      </c>
      <c r="I180" s="58">
        <v>93.870168644955911</v>
      </c>
      <c r="J180" s="58">
        <v>94.267610434576767</v>
      </c>
      <c r="K180" s="58">
        <v>91.205581700105498</v>
      </c>
      <c r="L180" s="58">
        <v>95.555265950677651</v>
      </c>
      <c r="M180" s="58">
        <v>91.13347939259306</v>
      </c>
      <c r="N180" s="58">
        <v>93.126828597768792</v>
      </c>
    </row>
    <row r="181" spans="1:14">
      <c r="A181" s="57" t="s">
        <v>27</v>
      </c>
      <c r="B181" s="58">
        <v>90.834393949859844</v>
      </c>
      <c r="C181" s="58">
        <v>90.906821690474743</v>
      </c>
      <c r="D181" s="58">
        <v>89.1409916470881</v>
      </c>
      <c r="E181" s="58">
        <v>92.119032290732108</v>
      </c>
      <c r="F181" s="58">
        <v>89.928331018471255</v>
      </c>
      <c r="G181" s="58">
        <v>90.574997159734394</v>
      </c>
      <c r="H181" s="58">
        <v>85.68</v>
      </c>
      <c r="I181" s="58">
        <v>93.965361981962289</v>
      </c>
      <c r="J181" s="58">
        <v>94.397552545253546</v>
      </c>
      <c r="K181" s="58">
        <v>91.203333409223873</v>
      </c>
      <c r="L181" s="58">
        <v>95.687776121782662</v>
      </c>
      <c r="M181" s="58">
        <v>91.374984502591161</v>
      </c>
      <c r="N181" s="58">
        <v>93.261763165952885</v>
      </c>
    </row>
    <row r="182" spans="1:14">
      <c r="A182" s="57" t="s">
        <v>28</v>
      </c>
      <c r="B182" s="58">
        <v>90.840881917240765</v>
      </c>
      <c r="C182" s="58">
        <v>90.908378953948571</v>
      </c>
      <c r="D182" s="58">
        <v>89.149664457300204</v>
      </c>
      <c r="E182" s="58">
        <v>92.129647562777564</v>
      </c>
      <c r="F182" s="58">
        <v>90.097901791222895</v>
      </c>
      <c r="G182" s="58">
        <v>90.628174109494296</v>
      </c>
      <c r="H182" s="58">
        <v>85.68</v>
      </c>
      <c r="I182" s="58">
        <v>93.975700964175644</v>
      </c>
      <c r="J182" s="58">
        <v>94.400282973534956</v>
      </c>
      <c r="K182" s="58">
        <v>91.217174188773541</v>
      </c>
      <c r="L182" s="58">
        <v>95.704420896539105</v>
      </c>
      <c r="M182" s="58">
        <v>91.602304227972766</v>
      </c>
      <c r="N182" s="58">
        <v>93.33103849825639</v>
      </c>
    </row>
    <row r="183" spans="1:14">
      <c r="A183" s="57" t="s">
        <v>29</v>
      </c>
      <c r="B183" s="58">
        <v>91.573355470301237</v>
      </c>
      <c r="C183" s="58">
        <v>91.685212852656718</v>
      </c>
      <c r="D183" s="58">
        <v>89.836427797499596</v>
      </c>
      <c r="E183" s="58">
        <v>92.846086065273695</v>
      </c>
      <c r="F183" s="58">
        <v>90.532977995835836</v>
      </c>
      <c r="G183" s="58">
        <v>91.275505764672531</v>
      </c>
      <c r="H183" s="58">
        <v>87.58</v>
      </c>
      <c r="I183" s="58">
        <v>93.991937439465488</v>
      </c>
      <c r="J183" s="58">
        <v>94.427163061705244</v>
      </c>
      <c r="K183" s="58">
        <v>91.18099194313308</v>
      </c>
      <c r="L183" s="58">
        <v>95.75041050249547</v>
      </c>
      <c r="M183" s="58">
        <v>91.538510808937517</v>
      </c>
      <c r="N183" s="58">
        <v>93.325537238663642</v>
      </c>
    </row>
    <row r="184" spans="1:14">
      <c r="A184" s="57" t="s">
        <v>30</v>
      </c>
      <c r="B184" s="58">
        <v>91.520062480885997</v>
      </c>
      <c r="C184" s="58">
        <v>91.68406848199686</v>
      </c>
      <c r="D184" s="58">
        <v>89.677702407267958</v>
      </c>
      <c r="E184" s="58">
        <v>92.815804981528984</v>
      </c>
      <c r="F184" s="58">
        <v>90.417986704244186</v>
      </c>
      <c r="G184" s="58">
        <v>91.204549166046149</v>
      </c>
      <c r="H184" s="58">
        <v>87.58</v>
      </c>
      <c r="I184" s="58">
        <v>93.907857023215698</v>
      </c>
      <c r="J184" s="58">
        <v>94.425414117828652</v>
      </c>
      <c r="K184" s="58">
        <v>90.927684989384062</v>
      </c>
      <c r="L184" s="58">
        <v>95.704705715165488</v>
      </c>
      <c r="M184" s="58">
        <v>91.384355665398814</v>
      </c>
      <c r="N184" s="58">
        <v>93.222423111865751</v>
      </c>
    </row>
    <row r="185" spans="1:14">
      <c r="A185" s="57" t="s">
        <v>31</v>
      </c>
      <c r="B185" s="58">
        <v>91.492930942123053</v>
      </c>
      <c r="C185" s="58">
        <v>91.643161839463176</v>
      </c>
      <c r="D185" s="58">
        <v>89.681875193122764</v>
      </c>
      <c r="E185" s="58">
        <v>92.779797696753917</v>
      </c>
      <c r="F185" s="58">
        <v>90.562025243312036</v>
      </c>
      <c r="G185" s="58">
        <v>91.226421915193768</v>
      </c>
      <c r="H185" s="58">
        <v>87.58</v>
      </c>
      <c r="I185" s="58">
        <v>93.862473803435407</v>
      </c>
      <c r="J185" s="58">
        <v>94.357382622126195</v>
      </c>
      <c r="K185" s="58">
        <v>90.934344262176182</v>
      </c>
      <c r="L185" s="58">
        <v>95.644308928652507</v>
      </c>
      <c r="M185" s="58">
        <v>91.577452524645949</v>
      </c>
      <c r="N185" s="58">
        <v>93.241815895807605</v>
      </c>
    </row>
    <row r="186" spans="1:14">
      <c r="A186" s="57" t="s">
        <v>32</v>
      </c>
      <c r="B186" s="58">
        <v>90.699589078870275</v>
      </c>
      <c r="C186" s="58">
        <v>90.769632848382599</v>
      </c>
      <c r="D186" s="58">
        <v>88.919260327114912</v>
      </c>
      <c r="E186" s="58">
        <v>92.05746809017127</v>
      </c>
      <c r="F186" s="58">
        <v>90.050087990043693</v>
      </c>
      <c r="G186" s="58">
        <v>90.513643388137339</v>
      </c>
      <c r="H186" s="58">
        <v>85.21</v>
      </c>
      <c r="I186" s="58">
        <v>94.032229437314228</v>
      </c>
      <c r="J186" s="58">
        <v>94.483424106811938</v>
      </c>
      <c r="K186" s="58">
        <v>91.129540865160621</v>
      </c>
      <c r="L186" s="58">
        <v>95.845973904987275</v>
      </c>
      <c r="M186" s="58">
        <v>91.698267276323207</v>
      </c>
      <c r="N186" s="58">
        <v>93.398278198098424</v>
      </c>
    </row>
    <row r="187" spans="1:14">
      <c r="A187" s="57" t="s">
        <v>33</v>
      </c>
      <c r="B187" s="58">
        <v>90.668276324305708</v>
      </c>
      <c r="C187" s="58">
        <v>90.759525657941907</v>
      </c>
      <c r="D187" s="58">
        <v>88.864014593089166</v>
      </c>
      <c r="E187" s="58">
        <v>92.020176141534165</v>
      </c>
      <c r="F187" s="58">
        <v>89.988012237841701</v>
      </c>
      <c r="G187" s="58">
        <v>90.473523493841782</v>
      </c>
      <c r="H187" s="58">
        <v>85.21</v>
      </c>
      <c r="I187" s="58">
        <v>93.983121009301925</v>
      </c>
      <c r="J187" s="58">
        <v>94.466514135900781</v>
      </c>
      <c r="K187" s="58">
        <v>91.041375206386277</v>
      </c>
      <c r="L187" s="58">
        <v>95.789855340630993</v>
      </c>
      <c r="M187" s="58">
        <v>91.615052221356166</v>
      </c>
      <c r="N187" s="58">
        <v>93.339905721685994</v>
      </c>
    </row>
    <row r="188" spans="1:14">
      <c r="A188" s="57" t="s">
        <v>34</v>
      </c>
      <c r="B188" s="58">
        <v>90.401718410134336</v>
      </c>
      <c r="C188" s="58">
        <v>90.476387589828676</v>
      </c>
      <c r="D188" s="58">
        <v>88.640983147504812</v>
      </c>
      <c r="E188" s="58">
        <v>91.73819994365067</v>
      </c>
      <c r="F188" s="58">
        <v>89.535258595409033</v>
      </c>
      <c r="G188" s="58">
        <v>90.153659597742632</v>
      </c>
      <c r="H188" s="58">
        <v>85.21</v>
      </c>
      <c r="I188" s="58">
        <v>93.553448866756483</v>
      </c>
      <c r="J188" s="58">
        <v>93.993907566928712</v>
      </c>
      <c r="K188" s="58">
        <v>90.685443392370374</v>
      </c>
      <c r="L188" s="58">
        <v>95.35194810830339</v>
      </c>
      <c r="M188" s="58">
        <v>91.008115509860488</v>
      </c>
      <c r="N188" s="58">
        <v>92.862084943728519</v>
      </c>
    </row>
    <row r="189" spans="1:14">
      <c r="A189" s="57" t="s">
        <v>23</v>
      </c>
      <c r="B189" s="58">
        <v>89.970065475915291</v>
      </c>
      <c r="C189" s="58">
        <v>89.997248027100852</v>
      </c>
      <c r="D189" s="58">
        <v>88.356403986682778</v>
      </c>
      <c r="E189" s="58">
        <v>91.244240341836871</v>
      </c>
      <c r="F189" s="58">
        <v>88.937758574904649</v>
      </c>
      <c r="G189" s="58">
        <v>89.674526295059337</v>
      </c>
      <c r="H189" s="58">
        <v>85.24</v>
      </c>
      <c r="I189" s="58">
        <v>92.838035890618144</v>
      </c>
      <c r="J189" s="58">
        <v>93.174356386864787</v>
      </c>
      <c r="K189" s="58">
        <v>90.213412250204854</v>
      </c>
      <c r="L189" s="58">
        <v>94.564184055902757</v>
      </c>
      <c r="M189" s="58">
        <v>90.19691864352761</v>
      </c>
      <c r="N189" s="58">
        <v>92.120655129399466</v>
      </c>
    </row>
    <row r="190" spans="1:14">
      <c r="A190" s="57" t="s">
        <v>24</v>
      </c>
      <c r="B190" s="58">
        <v>89.60127557625097</v>
      </c>
      <c r="C190" s="58">
        <v>89.625236098427777</v>
      </c>
      <c r="D190" s="58">
        <v>88.06520067136745</v>
      </c>
      <c r="E190" s="58">
        <v>90.816476917058566</v>
      </c>
      <c r="F190" s="58">
        <v>88.462479718596015</v>
      </c>
      <c r="G190" s="58">
        <v>89.275249668060297</v>
      </c>
      <c r="H190" s="58">
        <v>85.24</v>
      </c>
      <c r="I190" s="58">
        <v>92.245801514888115</v>
      </c>
      <c r="J190" s="58">
        <v>92.553875818436893</v>
      </c>
      <c r="K190" s="58">
        <v>89.748686193318477</v>
      </c>
      <c r="L190" s="58">
        <v>93.902407698792317</v>
      </c>
      <c r="M190" s="58">
        <v>89.559785994394673</v>
      </c>
      <c r="N190" s="58">
        <v>91.516225476240265</v>
      </c>
    </row>
    <row r="191" spans="1:14">
      <c r="A191" s="57" t="s">
        <v>25</v>
      </c>
      <c r="B191" s="58">
        <v>89.090584455139719</v>
      </c>
      <c r="C191" s="58">
        <v>89.182641302634067</v>
      </c>
      <c r="D191" s="58">
        <v>87.564782966262925</v>
      </c>
      <c r="E191" s="58">
        <v>90.216032054382822</v>
      </c>
      <c r="F191" s="58">
        <v>87.628293329312726</v>
      </c>
      <c r="G191" s="58">
        <v>88.671945074664023</v>
      </c>
      <c r="H191" s="58">
        <v>85.24</v>
      </c>
      <c r="I191" s="58">
        <v>91.427295595620762</v>
      </c>
      <c r="J191" s="58">
        <v>91.815587209753289</v>
      </c>
      <c r="K191" s="58">
        <v>88.950078709634738</v>
      </c>
      <c r="L191" s="58">
        <v>92.971297610420194</v>
      </c>
      <c r="M191" s="58">
        <v>88.441518570336356</v>
      </c>
      <c r="N191" s="58">
        <v>90.616298280909604</v>
      </c>
    </row>
    <row r="192" spans="1:14">
      <c r="A192" s="57" t="s">
        <v>50</v>
      </c>
      <c r="B192" s="58">
        <v>86.302414193800303</v>
      </c>
      <c r="C192" s="58">
        <v>86.633623823460255</v>
      </c>
      <c r="D192" s="58">
        <v>84.210979188806562</v>
      </c>
      <c r="E192" s="58">
        <v>87.599893413399599</v>
      </c>
      <c r="F192" s="58">
        <v>85.021163782363814</v>
      </c>
      <c r="G192" s="58">
        <v>85.935604966140744</v>
      </c>
      <c r="H192" s="58">
        <v>81.33</v>
      </c>
      <c r="I192" s="58">
        <v>89.332180834828961</v>
      </c>
      <c r="J192" s="58">
        <v>90.176099018376192</v>
      </c>
      <c r="K192" s="58">
        <v>85.927702111643242</v>
      </c>
      <c r="L192" s="58">
        <v>91.081049745321792</v>
      </c>
      <c r="M192" s="58">
        <v>86.278049842818504</v>
      </c>
      <c r="N192" s="58">
        <v>88.502617202875996</v>
      </c>
    </row>
    <row r="193" spans="1:14">
      <c r="A193" s="57" t="s">
        <v>27</v>
      </c>
      <c r="B193" s="58">
        <v>86.242414305008154</v>
      </c>
      <c r="C193" s="58">
        <v>86.605208834342093</v>
      </c>
      <c r="D193" s="58">
        <v>84.118455490617933</v>
      </c>
      <c r="E193" s="58">
        <v>87.528458466543526</v>
      </c>
      <c r="F193" s="58">
        <v>84.995854691525267</v>
      </c>
      <c r="G193" s="58">
        <v>85.885536707177309</v>
      </c>
      <c r="H193" s="58">
        <v>81.33</v>
      </c>
      <c r="I193" s="58">
        <v>89.236262037889844</v>
      </c>
      <c r="J193" s="58">
        <v>90.128918733964326</v>
      </c>
      <c r="K193" s="58">
        <v>85.7800452301299</v>
      </c>
      <c r="L193" s="58">
        <v>90.968527045740259</v>
      </c>
      <c r="M193" s="58">
        <v>86.244123873977998</v>
      </c>
      <c r="N193" s="58">
        <v>88.423536909513544</v>
      </c>
    </row>
    <row r="194" spans="1:14">
      <c r="A194" s="57" t="s">
        <v>28</v>
      </c>
      <c r="B194" s="58">
        <v>86.258898831226148</v>
      </c>
      <c r="C194" s="58">
        <v>86.630928445040439</v>
      </c>
      <c r="D194" s="58">
        <v>84.138775386258118</v>
      </c>
      <c r="E194" s="58">
        <v>87.530793246004322</v>
      </c>
      <c r="F194" s="58">
        <v>85.238720529530198</v>
      </c>
      <c r="G194" s="58">
        <v>85.966831947516397</v>
      </c>
      <c r="H194" s="58">
        <v>81.33</v>
      </c>
      <c r="I194" s="58">
        <v>89.263665467451517</v>
      </c>
      <c r="J194" s="58">
        <v>90.171997767331902</v>
      </c>
      <c r="K194" s="58">
        <v>85.812473380772587</v>
      </c>
      <c r="L194" s="58">
        <v>90.973003642549159</v>
      </c>
      <c r="M194" s="58">
        <v>86.56970564982511</v>
      </c>
      <c r="N194" s="58">
        <v>88.53193159732885</v>
      </c>
    </row>
    <row r="195" spans="1:14">
      <c r="A195" s="57" t="s">
        <v>29</v>
      </c>
      <c r="B195" s="58">
        <v>86.884690825856154</v>
      </c>
      <c r="C195" s="58">
        <v>87.294400203562162</v>
      </c>
      <c r="D195" s="58">
        <v>84.751866867166115</v>
      </c>
      <c r="E195" s="58">
        <v>88.121809332260867</v>
      </c>
      <c r="F195" s="58">
        <v>85.411724361531327</v>
      </c>
      <c r="G195" s="58">
        <v>86.462995202327221</v>
      </c>
      <c r="H195" s="58">
        <v>83.38</v>
      </c>
      <c r="I195" s="58">
        <v>89.017507729247455</v>
      </c>
      <c r="J195" s="58">
        <v>89.909122025718332</v>
      </c>
      <c r="K195" s="58">
        <v>85.569337296565493</v>
      </c>
      <c r="L195" s="58">
        <v>90.744494468009208</v>
      </c>
      <c r="M195" s="58">
        <v>86.103507213269566</v>
      </c>
      <c r="N195" s="58">
        <v>88.226006363434678</v>
      </c>
    </row>
    <row r="196" spans="1:14">
      <c r="A196" s="57" t="s">
        <v>30</v>
      </c>
      <c r="B196" s="58">
        <v>86.783114560997902</v>
      </c>
      <c r="C196" s="58">
        <v>87.193524941431519</v>
      </c>
      <c r="D196" s="58">
        <v>84.652058156187067</v>
      </c>
      <c r="E196" s="58">
        <v>88.017963457471566</v>
      </c>
      <c r="F196" s="58">
        <v>85.417899027801411</v>
      </c>
      <c r="G196" s="58">
        <v>86.392266955525372</v>
      </c>
      <c r="H196" s="58">
        <v>83.38</v>
      </c>
      <c r="I196" s="58">
        <v>88.854043406063639</v>
      </c>
      <c r="J196" s="58">
        <v>89.740787055769658</v>
      </c>
      <c r="K196" s="58">
        <v>85.410054396076077</v>
      </c>
      <c r="L196" s="58">
        <v>90.583492249247456</v>
      </c>
      <c r="M196" s="58">
        <v>86.111788850245446</v>
      </c>
      <c r="N196" s="58">
        <v>88.109191710109798</v>
      </c>
    </row>
    <row r="197" spans="1:14">
      <c r="A197" s="57" t="s">
        <v>31</v>
      </c>
      <c r="B197" s="58">
        <v>86.657493124804688</v>
      </c>
      <c r="C197" s="58">
        <v>87.066964020271428</v>
      </c>
      <c r="D197" s="58">
        <v>84.555202409600582</v>
      </c>
      <c r="E197" s="58">
        <v>87.870172164920788</v>
      </c>
      <c r="F197" s="58">
        <v>85.261876389584742</v>
      </c>
      <c r="G197" s="58">
        <v>86.257941958080877</v>
      </c>
      <c r="H197" s="58">
        <v>83.38</v>
      </c>
      <c r="I197" s="58">
        <v>88.651476757639472</v>
      </c>
      <c r="J197" s="58">
        <v>89.529560903744724</v>
      </c>
      <c r="K197" s="58">
        <v>85.255484077569136</v>
      </c>
      <c r="L197" s="58">
        <v>90.352376684920259</v>
      </c>
      <c r="M197" s="58">
        <v>85.902635158610138</v>
      </c>
      <c r="N197" s="58">
        <v>87.904835887775135</v>
      </c>
    </row>
    <row r="198" spans="1:14">
      <c r="A198" s="57" t="s">
        <v>32</v>
      </c>
      <c r="B198" s="58">
        <v>85.875366285610468</v>
      </c>
      <c r="C198" s="58">
        <v>86.205734093035474</v>
      </c>
      <c r="D198" s="58">
        <v>83.90050393446829</v>
      </c>
      <c r="E198" s="58">
        <v>87.079456110489502</v>
      </c>
      <c r="F198" s="58">
        <v>84.619658635718366</v>
      </c>
      <c r="G198" s="58">
        <v>85.515869696097809</v>
      </c>
      <c r="H198" s="58">
        <v>81.7</v>
      </c>
      <c r="I198" s="58">
        <v>88.418981676885281</v>
      </c>
      <c r="J198" s="58">
        <v>89.214817093134926</v>
      </c>
      <c r="K198" s="58">
        <v>85.211744070894738</v>
      </c>
      <c r="L198" s="58">
        <v>90.065554236375917</v>
      </c>
      <c r="M198" s="58">
        <v>85.613829415406457</v>
      </c>
      <c r="N198" s="58">
        <v>87.657045694341988</v>
      </c>
    </row>
    <row r="199" spans="1:14">
      <c r="A199" s="57" t="s">
        <v>33</v>
      </c>
      <c r="B199" s="58">
        <v>85.720921939664109</v>
      </c>
      <c r="C199" s="58">
        <v>85.997280683264407</v>
      </c>
      <c r="D199" s="58">
        <v>83.888569426825683</v>
      </c>
      <c r="E199" s="58">
        <v>86.874200818166244</v>
      </c>
      <c r="F199" s="58">
        <v>84.491165750966644</v>
      </c>
      <c r="G199" s="58">
        <v>85.368854994936314</v>
      </c>
      <c r="H199" s="58">
        <v>81.7</v>
      </c>
      <c r="I199" s="58">
        <v>88.169845286231435</v>
      </c>
      <c r="J199" s="58">
        <v>88.866718384315078</v>
      </c>
      <c r="K199" s="58">
        <v>85.192698007917002</v>
      </c>
      <c r="L199" s="58">
        <v>89.748632744246692</v>
      </c>
      <c r="M199" s="58">
        <v>85.441581108001742</v>
      </c>
      <c r="N199" s="58">
        <v>87.428793659257991</v>
      </c>
    </row>
    <row r="200" spans="1:14">
      <c r="A200" s="57" t="s">
        <v>34</v>
      </c>
      <c r="B200" s="58">
        <v>85.289798689607665</v>
      </c>
      <c r="C200" s="58">
        <v>85.531867106156852</v>
      </c>
      <c r="D200" s="58">
        <v>83.531499467127858</v>
      </c>
      <c r="E200" s="58">
        <v>86.42411898323104</v>
      </c>
      <c r="F200" s="58">
        <v>83.624802938383155</v>
      </c>
      <c r="G200" s="58">
        <v>84.81312699443265</v>
      </c>
      <c r="H200" s="58">
        <v>81.7</v>
      </c>
      <c r="I200" s="58">
        <v>87.474158001251027</v>
      </c>
      <c r="J200" s="58">
        <v>88.089808220799071</v>
      </c>
      <c r="K200" s="58">
        <v>84.622856575226962</v>
      </c>
      <c r="L200" s="58">
        <v>89.048451065210017</v>
      </c>
      <c r="M200" s="58">
        <v>84.280179869635475</v>
      </c>
      <c r="N200" s="58">
        <v>86.606609063051408</v>
      </c>
    </row>
    <row r="201" spans="1:14">
      <c r="A201" s="57" t="s">
        <v>23</v>
      </c>
      <c r="B201" s="58">
        <v>84.881293537623435</v>
      </c>
      <c r="C201" s="58">
        <v>85.075832201607341</v>
      </c>
      <c r="D201" s="58">
        <v>83.218815052615383</v>
      </c>
      <c r="E201" s="58">
        <v>85.994861497233089</v>
      </c>
      <c r="F201" s="58">
        <v>83.002968618964204</v>
      </c>
      <c r="G201" s="58">
        <v>84.343547827216497</v>
      </c>
      <c r="H201" s="58">
        <v>81.349999999999994</v>
      </c>
      <c r="I201" s="58">
        <v>87.029047658391377</v>
      </c>
      <c r="J201" s="58">
        <v>87.562617081607627</v>
      </c>
      <c r="K201" s="58">
        <v>84.33240783715371</v>
      </c>
      <c r="L201" s="58">
        <v>88.576486741000792</v>
      </c>
      <c r="M201" s="58">
        <v>83.565768134291076</v>
      </c>
      <c r="N201" s="58">
        <v>86.088351025536824</v>
      </c>
    </row>
    <row r="202" spans="1:14">
      <c r="A202" s="57" t="s">
        <v>24</v>
      </c>
      <c r="B202" s="58">
        <v>84.646434283561334</v>
      </c>
      <c r="C202" s="58">
        <v>84.793664204278059</v>
      </c>
      <c r="D202" s="58">
        <v>83.099578536045271</v>
      </c>
      <c r="E202" s="58">
        <v>85.722950701781897</v>
      </c>
      <c r="F202" s="58">
        <v>82.664457635720595</v>
      </c>
      <c r="G202" s="58">
        <v>84.079014115774839</v>
      </c>
      <c r="H202" s="58">
        <v>81.349999999999994</v>
      </c>
      <c r="I202" s="58">
        <v>86.649446182436293</v>
      </c>
      <c r="J202" s="58">
        <v>87.091480620841836</v>
      </c>
      <c r="K202" s="58">
        <v>84.142120456238501</v>
      </c>
      <c r="L202" s="58">
        <v>88.153269716091444</v>
      </c>
      <c r="M202" s="58">
        <v>83.111981543373844</v>
      </c>
      <c r="N202" s="58">
        <v>85.688599374764166</v>
      </c>
    </row>
    <row r="203" spans="1:14">
      <c r="A203" s="57" t="s">
        <v>25</v>
      </c>
      <c r="B203" s="58">
        <v>84.164356304166574</v>
      </c>
      <c r="C203" s="58">
        <v>84.388055205488911</v>
      </c>
      <c r="D203" s="58">
        <v>82.501314703583319</v>
      </c>
      <c r="E203" s="58">
        <v>85.243508243291245</v>
      </c>
      <c r="F203" s="58">
        <v>81.999494389326998</v>
      </c>
      <c r="G203" s="58">
        <v>83.544577906529497</v>
      </c>
      <c r="H203" s="58">
        <v>81.349999999999994</v>
      </c>
      <c r="I203" s="58">
        <v>85.873182311139672</v>
      </c>
      <c r="J203" s="58">
        <v>86.414993108212457</v>
      </c>
      <c r="K203" s="58">
        <v>83.187362123465945</v>
      </c>
      <c r="L203" s="58">
        <v>87.401929318240079</v>
      </c>
      <c r="M203" s="58">
        <v>82.220565224019936</v>
      </c>
      <c r="N203" s="58">
        <v>84.881057773963306</v>
      </c>
    </row>
    <row r="204" spans="1:14">
      <c r="A204" s="57" t="s">
        <v>51</v>
      </c>
      <c r="B204" s="58">
        <v>82.72683839144328</v>
      </c>
      <c r="C204" s="58">
        <v>82.955878273172843</v>
      </c>
      <c r="D204" s="58">
        <v>81.074890250591906</v>
      </c>
      <c r="E204" s="58">
        <v>83.790620121031935</v>
      </c>
      <c r="F204" s="58">
        <v>80.487632457833016</v>
      </c>
      <c r="G204" s="58">
        <v>82.085776041923765</v>
      </c>
      <c r="H204" s="58">
        <v>79.400000000000006</v>
      </c>
      <c r="I204" s="58">
        <v>84.750760762653272</v>
      </c>
      <c r="J204" s="58">
        <v>85.328500196868305</v>
      </c>
      <c r="K204" s="58">
        <v>82.072926784516838</v>
      </c>
      <c r="L204" s="58">
        <v>86.229825121600797</v>
      </c>
      <c r="M204" s="58">
        <v>80.857903857487742</v>
      </c>
      <c r="N204" s="58">
        <v>83.693382241113014</v>
      </c>
    </row>
    <row r="205" spans="1:14">
      <c r="A205" s="57" t="s">
        <v>27</v>
      </c>
      <c r="B205" s="58">
        <v>82.663260704159356</v>
      </c>
      <c r="C205" s="58">
        <v>82.885379096260095</v>
      </c>
      <c r="D205" s="58">
        <v>81.025927886420988</v>
      </c>
      <c r="E205" s="58">
        <v>83.723484739068965</v>
      </c>
      <c r="F205" s="58">
        <v>80.398124649836504</v>
      </c>
      <c r="G205" s="58">
        <v>82.014774819422357</v>
      </c>
      <c r="H205" s="58">
        <v>79.400000000000006</v>
      </c>
      <c r="I205" s="58">
        <v>84.647819785238696</v>
      </c>
      <c r="J205" s="58">
        <v>85.210836313281533</v>
      </c>
      <c r="K205" s="58">
        <v>81.99478864102538</v>
      </c>
      <c r="L205" s="58">
        <v>86.124453014014918</v>
      </c>
      <c r="M205" s="58">
        <v>80.737916288495967</v>
      </c>
      <c r="N205" s="58">
        <v>83.585811065302195</v>
      </c>
    </row>
    <row r="206" spans="1:14">
      <c r="A206" s="57" t="s">
        <v>28</v>
      </c>
      <c r="B206" s="58">
        <v>82.521052033797233</v>
      </c>
      <c r="C206" s="58">
        <v>82.74162668059131</v>
      </c>
      <c r="D206" s="58">
        <v>80.896609249181978</v>
      </c>
      <c r="E206" s="58">
        <v>83.5726843362892</v>
      </c>
      <c r="F206" s="58">
        <v>80.116602697142895</v>
      </c>
      <c r="G206" s="58">
        <v>81.832682144310965</v>
      </c>
      <c r="H206" s="58">
        <v>79.400000000000006</v>
      </c>
      <c r="I206" s="58">
        <v>84.418987658636979</v>
      </c>
      <c r="J206" s="58">
        <v>84.971015965575418</v>
      </c>
      <c r="K206" s="58">
        <v>81.788411387726796</v>
      </c>
      <c r="L206" s="58">
        <v>85.8906052006989</v>
      </c>
      <c r="M206" s="58">
        <v>80.360521566880919</v>
      </c>
      <c r="N206" s="58">
        <v>83.316626338823824</v>
      </c>
    </row>
    <row r="207" spans="1:14">
      <c r="A207" s="57" t="s">
        <v>29</v>
      </c>
      <c r="B207" s="58">
        <v>82.993552287589381</v>
      </c>
      <c r="C207" s="58">
        <v>83.222205800169263</v>
      </c>
      <c r="D207" s="58">
        <v>81.398865228317618</v>
      </c>
      <c r="E207" s="58">
        <v>84.011428216690263</v>
      </c>
      <c r="F207" s="58">
        <v>80.513623995619369</v>
      </c>
      <c r="G207" s="58">
        <v>82.283573525195209</v>
      </c>
      <c r="H207" s="58">
        <v>80.739999999999995</v>
      </c>
      <c r="I207" s="58">
        <v>84.359496684950003</v>
      </c>
      <c r="J207" s="58">
        <v>84.877591221322874</v>
      </c>
      <c r="K207" s="58">
        <v>81.791470992382642</v>
      </c>
      <c r="L207" s="58">
        <v>85.82114019033537</v>
      </c>
      <c r="M207" s="58">
        <v>80.436423016796979</v>
      </c>
      <c r="N207" s="58">
        <v>83.293910680588866</v>
      </c>
    </row>
    <row r="208" spans="1:14">
      <c r="A208" s="57" t="s">
        <v>30</v>
      </c>
      <c r="B208" s="58">
        <v>82.841894845519448</v>
      </c>
      <c r="C208" s="58">
        <v>83.053922199084241</v>
      </c>
      <c r="D208" s="58">
        <v>81.302499423746013</v>
      </c>
      <c r="E208" s="58">
        <v>83.834880520145418</v>
      </c>
      <c r="F208" s="58">
        <v>80.305202163299754</v>
      </c>
      <c r="G208" s="58">
        <v>82.115665003742066</v>
      </c>
      <c r="H208" s="58">
        <v>80.739999999999995</v>
      </c>
      <c r="I208" s="58">
        <v>84.11458948786445</v>
      </c>
      <c r="J208" s="58">
        <v>84.596676705521659</v>
      </c>
      <c r="K208" s="58">
        <v>81.637682563394407</v>
      </c>
      <c r="L208" s="58">
        <v>85.545561976890184</v>
      </c>
      <c r="M208" s="58">
        <v>80.15702020780266</v>
      </c>
      <c r="N208" s="58">
        <v>83.039633778937102</v>
      </c>
    </row>
    <row r="209" spans="1:14">
      <c r="A209" s="57" t="s">
        <v>31</v>
      </c>
      <c r="B209" s="58">
        <v>82.852474178429134</v>
      </c>
      <c r="C209" s="58">
        <v>83.071014114583704</v>
      </c>
      <c r="D209" s="58">
        <v>81.300689794502176</v>
      </c>
      <c r="E209" s="58">
        <v>83.84770372701955</v>
      </c>
      <c r="F209" s="58">
        <v>80.274992306930059</v>
      </c>
      <c r="G209" s="58">
        <v>82.114566798144921</v>
      </c>
      <c r="H209" s="58">
        <v>80.739999999999995</v>
      </c>
      <c r="I209" s="58">
        <v>84.131776552817769</v>
      </c>
      <c r="J209" s="58">
        <v>84.625131235719451</v>
      </c>
      <c r="K209" s="58">
        <v>81.634794609109363</v>
      </c>
      <c r="L209" s="58">
        <v>85.565497129286555</v>
      </c>
      <c r="M209" s="58">
        <v>80.116522559411976</v>
      </c>
      <c r="N209" s="58">
        <v>83.041152511250203</v>
      </c>
    </row>
    <row r="210" spans="1:14">
      <c r="A210" s="57" t="s">
        <v>32</v>
      </c>
      <c r="B210" s="58">
        <v>82.255099481067049</v>
      </c>
      <c r="C210" s="58">
        <v>82.448581548735461</v>
      </c>
      <c r="D210" s="58">
        <v>80.66133337338367</v>
      </c>
      <c r="E210" s="58">
        <v>83.314290323788143</v>
      </c>
      <c r="F210" s="58">
        <v>79.739085792252666</v>
      </c>
      <c r="G210" s="58">
        <v>81.534789829076175</v>
      </c>
      <c r="H210" s="58">
        <v>79.33</v>
      </c>
      <c r="I210" s="58">
        <v>84.030967993842552</v>
      </c>
      <c r="J210" s="58">
        <v>84.528770831863582</v>
      </c>
      <c r="K210" s="58">
        <v>81.454650633578694</v>
      </c>
      <c r="L210" s="58">
        <v>85.523740567096141</v>
      </c>
      <c r="M210" s="58">
        <v>79.878279438167056</v>
      </c>
      <c r="N210" s="58">
        <v>82.903013950735897</v>
      </c>
    </row>
    <row r="211" spans="1:14">
      <c r="A211" s="57" t="s">
        <v>33</v>
      </c>
      <c r="B211" s="58">
        <v>82.160998091855149</v>
      </c>
      <c r="C211" s="58">
        <v>82.343902353357038</v>
      </c>
      <c r="D211" s="58">
        <v>80.603351870553411</v>
      </c>
      <c r="E211" s="58">
        <v>83.203590159971967</v>
      </c>
      <c r="F211" s="58">
        <v>79.598073313432963</v>
      </c>
      <c r="G211" s="58">
        <v>81.427258262286102</v>
      </c>
      <c r="H211" s="58">
        <v>79.33</v>
      </c>
      <c r="I211" s="58">
        <v>83.879129920331906</v>
      </c>
      <c r="J211" s="58">
        <v>84.354185878062552</v>
      </c>
      <c r="K211" s="58">
        <v>81.362119011286339</v>
      </c>
      <c r="L211" s="58">
        <v>85.351110982651619</v>
      </c>
      <c r="M211" s="58">
        <v>79.689246248973703</v>
      </c>
      <c r="N211" s="58">
        <v>82.741072932938536</v>
      </c>
    </row>
    <row r="212" spans="1:14">
      <c r="A212" s="57" t="s">
        <v>34</v>
      </c>
      <c r="B212" s="58">
        <v>82.026147079209792</v>
      </c>
      <c r="C212" s="58">
        <v>82.199499574339796</v>
      </c>
      <c r="D212" s="58">
        <v>80.500170054487384</v>
      </c>
      <c r="E212" s="58">
        <v>83.054517356608301</v>
      </c>
      <c r="F212" s="58">
        <v>79.496181331192645</v>
      </c>
      <c r="G212" s="58">
        <v>81.301843091673945</v>
      </c>
      <c r="H212" s="58">
        <v>79.33</v>
      </c>
      <c r="I212" s="58">
        <v>83.661648029761679</v>
      </c>
      <c r="J212" s="58">
        <v>84.113298872729089</v>
      </c>
      <c r="K212" s="58">
        <v>81.197453033938217</v>
      </c>
      <c r="L212" s="58">
        <v>85.118897710187866</v>
      </c>
      <c r="M212" s="58">
        <v>79.552657087060439</v>
      </c>
      <c r="N212" s="58">
        <v>82.545563140473746</v>
      </c>
    </row>
    <row r="213" spans="1:14">
      <c r="A213" s="57" t="s">
        <v>23</v>
      </c>
      <c r="B213" s="58">
        <v>81.737925733102898</v>
      </c>
      <c r="C213" s="58">
        <v>81.881348236697988</v>
      </c>
      <c r="D213" s="58">
        <v>80.224651420609604</v>
      </c>
      <c r="E213" s="58">
        <v>82.791802376593935</v>
      </c>
      <c r="F213" s="58">
        <v>79.27884569156025</v>
      </c>
      <c r="G213" s="58">
        <v>81.033915617094365</v>
      </c>
      <c r="H213" s="58">
        <v>78.650000000000006</v>
      </c>
      <c r="I213" s="58">
        <v>83.611610027284513</v>
      </c>
      <c r="J213" s="58">
        <v>84.036850057982221</v>
      </c>
      <c r="K213" s="58">
        <v>81.162957464961295</v>
      </c>
      <c r="L213" s="58">
        <v>85.08799898848325</v>
      </c>
      <c r="M213" s="58">
        <v>79.492877498192811</v>
      </c>
      <c r="N213" s="58">
        <v>82.492879126477021</v>
      </c>
    </row>
    <row r="214" spans="1:14">
      <c r="A214" s="57" t="s">
        <v>24</v>
      </c>
      <c r="B214" s="58">
        <v>81.65458566427111</v>
      </c>
      <c r="C214" s="58">
        <v>81.820166582617702</v>
      </c>
      <c r="D214" s="58">
        <v>80.117047610778485</v>
      </c>
      <c r="E214" s="58">
        <v>82.701611461211627</v>
      </c>
      <c r="F214" s="58">
        <v>79.169497973700331</v>
      </c>
      <c r="G214" s="58">
        <v>80.943129817460772</v>
      </c>
      <c r="H214" s="58">
        <v>78.650000000000006</v>
      </c>
      <c r="I214" s="58">
        <v>83.477731959751935</v>
      </c>
      <c r="J214" s="58">
        <v>83.934885707231146</v>
      </c>
      <c r="K214" s="58">
        <v>80.991234508466903</v>
      </c>
      <c r="L214" s="58">
        <v>84.946469034489695</v>
      </c>
      <c r="M214" s="58">
        <v>79.346294311015058</v>
      </c>
      <c r="N214" s="58">
        <v>82.35555009196726</v>
      </c>
    </row>
    <row r="215" spans="1:14">
      <c r="A215" s="57" t="s">
        <v>25</v>
      </c>
      <c r="B215" s="58">
        <v>81.4585678850097</v>
      </c>
      <c r="C215" s="58">
        <v>81.619040067992898</v>
      </c>
      <c r="D215" s="58">
        <v>79.922837074216659</v>
      </c>
      <c r="E215" s="58">
        <v>82.510239656291901</v>
      </c>
      <c r="F215" s="58">
        <v>78.767122341261228</v>
      </c>
      <c r="G215" s="58">
        <v>80.688033840783802</v>
      </c>
      <c r="H215" s="58">
        <v>78.650000000000006</v>
      </c>
      <c r="I215" s="58">
        <v>83.160673907108304</v>
      </c>
      <c r="J215" s="58">
        <v>83.599497003327642</v>
      </c>
      <c r="K215" s="58">
        <v>80.681297457222101</v>
      </c>
      <c r="L215" s="58">
        <v>84.645670923164118</v>
      </c>
      <c r="M215" s="58">
        <v>78.806887596720244</v>
      </c>
      <c r="N215" s="58">
        <v>81.978097654209961</v>
      </c>
    </row>
    <row r="218" spans="1:14">
      <c r="A218" s="102" t="s">
        <v>52</v>
      </c>
      <c r="B218" s="103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</row>
    <row r="220" spans="1:14">
      <c r="A220" s="102" t="s">
        <v>53</v>
      </c>
      <c r="B220" s="103"/>
      <c r="C220" s="103"/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</row>
    <row r="221" spans="1:14">
      <c r="A221" s="102" t="s">
        <v>54</v>
      </c>
      <c r="B221" s="103"/>
      <c r="C221" s="103"/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</row>
    <row r="222" spans="1:14">
      <c r="A222" s="102" t="s">
        <v>55</v>
      </c>
      <c r="B222" s="103"/>
      <c r="C222" s="103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</row>
    <row r="224" spans="1:14">
      <c r="A224" s="102" t="s">
        <v>56</v>
      </c>
      <c r="B224" s="103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</row>
    <row r="225" spans="1:14">
      <c r="A225" s="102" t="s">
        <v>57</v>
      </c>
      <c r="B225" s="103"/>
      <c r="C225" s="103"/>
      <c r="D225" s="103"/>
      <c r="E225" s="103"/>
      <c r="F225" s="103"/>
      <c r="G225" s="103"/>
      <c r="H225" s="103"/>
      <c r="I225" s="103"/>
      <c r="J225" s="103"/>
      <c r="K225" s="103"/>
      <c r="L225" s="103"/>
      <c r="M225" s="103"/>
      <c r="N225" s="103"/>
    </row>
    <row r="226" spans="1:14">
      <c r="A226" s="102" t="s">
        <v>58</v>
      </c>
      <c r="B226" s="103"/>
      <c r="C226" s="103"/>
      <c r="D226" s="103"/>
      <c r="E226" s="103"/>
      <c r="F226" s="103"/>
      <c r="G226" s="103"/>
      <c r="H226" s="103"/>
      <c r="I226" s="103"/>
      <c r="J226" s="103"/>
      <c r="K226" s="103"/>
      <c r="L226" s="103"/>
      <c r="M226" s="103"/>
      <c r="N226" s="103"/>
    </row>
  </sheetData>
  <mergeCells count="10">
    <mergeCell ref="A222:N222"/>
    <mergeCell ref="A224:N224"/>
    <mergeCell ref="A225:N225"/>
    <mergeCell ref="A226:N226"/>
    <mergeCell ref="A1:O1"/>
    <mergeCell ref="A3:N3"/>
    <mergeCell ref="A5:N5"/>
    <mergeCell ref="A218:N218"/>
    <mergeCell ref="A220:N220"/>
    <mergeCell ref="A221:N2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Amidaments</vt:lpstr>
      <vt:lpstr>Preus unitaris</vt:lpstr>
      <vt:lpstr>P.Parcial</vt:lpstr>
      <vt:lpstr>P. General</vt:lpstr>
      <vt:lpstr>P. General_No ST</vt:lpstr>
      <vt:lpstr>Actualització preus FOMENTO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2025-04-28T05:47:32Z</dcterms:modified>
</cp:coreProperties>
</file>