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CRETARIA GENERAL\CONTRACTACIO\2025 OBRES GESPA CAMP DE FUTBOL\"/>
    </mc:Choice>
  </mc:AlternateContent>
  <xr:revisionPtr revIDLastSave="0" documentId="13_ncr:1_{212F9B71-53E5-435D-8FEF-C8D0EFF7BB9C}" xr6:coauthVersionLast="47" xr6:coauthVersionMax="47" xr10:uidLastSave="{00000000-0000-0000-0000-000000000000}"/>
  <bookViews>
    <workbookView xWindow="-108" yWindow="-108" windowWidth="23256" windowHeight="12576" tabRatio="543" activeTab="2" xr2:uid="{00000000-000D-0000-FFFF-FFFF00000000}"/>
  </bookViews>
  <sheets>
    <sheet name="QP Nº2" sheetId="15" r:id="rId1"/>
    <sheet name="QP Nº1" sheetId="14" r:id="rId2"/>
    <sheet name=" PPT  " sheetId="8" r:id="rId3"/>
    <sheet name="Descompuestos" sheetId="10" r:id="rId4"/>
    <sheet name="Unitarios" sheetId="11" r:id="rId5"/>
  </sheets>
  <externalReferences>
    <externalReference r:id="rId6"/>
    <externalReference r:id="rId7"/>
  </externalReferences>
  <definedNames>
    <definedName name="_xlnm.Print_Area" localSheetId="2">' PPT  '!$A$1:$F$94</definedName>
    <definedName name="_xlnm.Print_Area" localSheetId="3">Descompuestos!$A$1:$E$143</definedName>
    <definedName name="_xlnm.Print_Area" localSheetId="1">'QP Nº1'!$A$1:$F$102</definedName>
    <definedName name="_xlnm.Print_Area" localSheetId="0">'QP Nº2'!$A$1:$E$149</definedName>
    <definedName name="OLE_LINK1" localSheetId="2">' PPT  '!$C$38</definedName>
    <definedName name="OLE_LINK1" localSheetId="1">'QP Nº1'!$C$44</definedName>
    <definedName name="_xlnm.Print_Titles" localSheetId="2">' PPT  '!$1:$7</definedName>
    <definedName name="_xlnm.Print_Titles" localSheetId="1">'QP Nº1'!$1:$7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E21" i="10"/>
  <c r="E76" i="10"/>
  <c r="E33" i="8"/>
  <c r="E30" i="8"/>
  <c r="F30" i="8" s="1"/>
  <c r="E14" i="8"/>
  <c r="E118" i="15" l="1"/>
  <c r="B54" i="10"/>
  <c r="D54" i="10"/>
  <c r="E54" i="10" s="1"/>
  <c r="E59" i="15" s="1"/>
  <c r="E52" i="10"/>
  <c r="E57" i="15" s="1"/>
  <c r="D53" i="10"/>
  <c r="E53" i="10" s="1"/>
  <c r="D52" i="10"/>
  <c r="B53" i="10"/>
  <c r="B52" i="10"/>
  <c r="E29" i="15"/>
  <c r="B124" i="15"/>
  <c r="B115" i="15"/>
  <c r="B106" i="15"/>
  <c r="B105" i="15"/>
  <c r="D103" i="15"/>
  <c r="B102" i="15"/>
  <c r="B96" i="15"/>
  <c r="B95" i="15"/>
  <c r="B86" i="15"/>
  <c r="A86" i="15"/>
  <c r="B85" i="15"/>
  <c r="A85" i="15"/>
  <c r="D84" i="15"/>
  <c r="D93" i="15" s="1"/>
  <c r="B83" i="15"/>
  <c r="B76" i="15"/>
  <c r="D74" i="15"/>
  <c r="B73" i="15"/>
  <c r="B92" i="15" s="1"/>
  <c r="B72" i="15"/>
  <c r="B65" i="15"/>
  <c r="A56" i="15"/>
  <c r="B55" i="15"/>
  <c r="B54" i="15"/>
  <c r="C51" i="15"/>
  <c r="E51" i="15" s="1"/>
  <c r="B51" i="15"/>
  <c r="B45" i="15"/>
  <c r="B43" i="15"/>
  <c r="B52" i="15" s="1"/>
  <c r="B36" i="15"/>
  <c r="D34" i="15"/>
  <c r="B33" i="15"/>
  <c r="B26" i="15"/>
  <c r="B25" i="15"/>
  <c r="D24" i="15"/>
  <c r="D44" i="15" s="1"/>
  <c r="B23" i="15"/>
  <c r="E19" i="15"/>
  <c r="B17" i="15"/>
  <c r="A17" i="15"/>
  <c r="B16" i="15"/>
  <c r="A16" i="15"/>
  <c r="E9" i="15"/>
  <c r="D13" i="15" s="1"/>
  <c r="E13" i="15" s="1"/>
  <c r="E14" i="15" s="1"/>
  <c r="E15" i="15" s="1"/>
  <c r="B7" i="15"/>
  <c r="B6" i="15"/>
  <c r="B5" i="15"/>
  <c r="A3" i="15"/>
  <c r="A2" i="15"/>
  <c r="A1" i="15"/>
  <c r="D37" i="10"/>
  <c r="F49" i="14"/>
  <c r="F45" i="14"/>
  <c r="F6" i="14"/>
  <c r="D78" i="14"/>
  <c r="D77" i="14"/>
  <c r="D76" i="14"/>
  <c r="D75" i="14"/>
  <c r="D74" i="14"/>
  <c r="C40" i="14"/>
  <c r="D122" i="10"/>
  <c r="E122" i="10" s="1"/>
  <c r="D121" i="10"/>
  <c r="E121" i="10" s="1"/>
  <c r="E126" i="15" s="1"/>
  <c r="B122" i="10"/>
  <c r="B121" i="10"/>
  <c r="B119" i="10"/>
  <c r="D114" i="10"/>
  <c r="E114" i="10" s="1"/>
  <c r="D113" i="10"/>
  <c r="E113" i="10" s="1"/>
  <c r="E117" i="15" s="1"/>
  <c r="D112" i="10"/>
  <c r="E112" i="10" s="1"/>
  <c r="B114" i="10"/>
  <c r="B113" i="10"/>
  <c r="B112" i="10"/>
  <c r="B110" i="10"/>
  <c r="D105" i="10"/>
  <c r="E105" i="10" s="1"/>
  <c r="E109" i="15" s="1"/>
  <c r="B105" i="10"/>
  <c r="E104" i="10"/>
  <c r="D104" i="10"/>
  <c r="D103" i="10"/>
  <c r="B104" i="10"/>
  <c r="B103" i="10"/>
  <c r="B101" i="10"/>
  <c r="B100" i="10"/>
  <c r="E103" i="10"/>
  <c r="E108" i="15" s="1"/>
  <c r="B90" i="10"/>
  <c r="B89" i="10"/>
  <c r="C35" i="8"/>
  <c r="B68" i="10"/>
  <c r="B64" i="10"/>
  <c r="B60" i="10"/>
  <c r="D66" i="10"/>
  <c r="B65" i="10"/>
  <c r="B84" i="10" s="1"/>
  <c r="E62" i="10"/>
  <c r="D64" i="10" s="1"/>
  <c r="E9" i="10"/>
  <c r="D11" i="10" s="1"/>
  <c r="E11" i="10" s="1"/>
  <c r="E12" i="10" s="1"/>
  <c r="E13" i="10" s="1"/>
  <c r="E11" i="8" s="1"/>
  <c r="B7" i="10"/>
  <c r="D124" i="10" l="1"/>
  <c r="B14" i="15"/>
  <c r="E67" i="15"/>
  <c r="D72" i="15" s="1"/>
  <c r="E72" i="15" s="1"/>
  <c r="E73" i="15" s="1"/>
  <c r="E74" i="15" s="1"/>
  <c r="E127" i="15"/>
  <c r="D130" i="15" s="1"/>
  <c r="E130" i="15" s="1"/>
  <c r="E131" i="15" s="1"/>
  <c r="D15" i="15"/>
  <c r="D53" i="15"/>
  <c r="D112" i="15"/>
  <c r="E112" i="15" s="1"/>
  <c r="E113" i="15" s="1"/>
  <c r="E114" i="15" s="1"/>
  <c r="D61" i="15"/>
  <c r="E61" i="15" s="1"/>
  <c r="E62" i="15" s="1"/>
  <c r="E63" i="15" s="1"/>
  <c r="D121" i="15"/>
  <c r="E121" i="15" s="1"/>
  <c r="E122" i="15" s="1"/>
  <c r="E123" i="15" s="1"/>
  <c r="E124" i="10"/>
  <c r="E125" i="10" s="1"/>
  <c r="E126" i="10" s="1"/>
  <c r="D116" i="10"/>
  <c r="E116" i="10" s="1"/>
  <c r="E117" i="10" s="1"/>
  <c r="E50" i="8" s="1"/>
  <c r="D107" i="10"/>
  <c r="E107" i="10" s="1"/>
  <c r="E108" i="10" s="1"/>
  <c r="E47" i="8" s="1"/>
  <c r="E64" i="10"/>
  <c r="E65" i="10"/>
  <c r="B50" i="10"/>
  <c r="B49" i="10"/>
  <c r="E44" i="10"/>
  <c r="E47" i="15" s="1"/>
  <c r="E52" i="15" s="1"/>
  <c r="E53" i="15" s="1"/>
  <c r="B42" i="10"/>
  <c r="D36" i="10"/>
  <c r="E36" i="10" s="1"/>
  <c r="E39" i="15" s="1"/>
  <c r="E37" i="10"/>
  <c r="B37" i="10"/>
  <c r="B36" i="10"/>
  <c r="B26" i="10" l="1"/>
  <c r="B25" i="10"/>
  <c r="B35" i="10"/>
  <c r="B34" i="10"/>
  <c r="C10" i="11"/>
  <c r="D26" i="10" s="1"/>
  <c r="E26" i="10" s="1"/>
  <c r="C9" i="11"/>
  <c r="D25" i="10" s="1"/>
  <c r="B32" i="10"/>
  <c r="E19" i="8"/>
  <c r="F19" i="8" s="1"/>
  <c r="F20" i="14" s="1"/>
  <c r="B23" i="10"/>
  <c r="B22" i="10"/>
  <c r="D67" i="8"/>
  <c r="F58" i="8"/>
  <c r="F66" i="14" s="1"/>
  <c r="F70" i="14" s="1"/>
  <c r="F78" i="14" s="1"/>
  <c r="F61" i="8"/>
  <c r="F69" i="14" s="1"/>
  <c r="F50" i="8"/>
  <c r="F58" i="14" s="1"/>
  <c r="F53" i="8"/>
  <c r="F61" i="14" s="1"/>
  <c r="F47" i="8"/>
  <c r="F54" i="14" s="1"/>
  <c r="F33" i="8"/>
  <c r="F37" i="14" s="1"/>
  <c r="F11" i="8"/>
  <c r="F11" i="14" s="1"/>
  <c r="F62" i="14" l="1"/>
  <c r="F77" i="14" s="1"/>
  <c r="D34" i="10"/>
  <c r="E34" i="10" s="1"/>
  <c r="D35" i="10"/>
  <c r="E35" i="10" s="1"/>
  <c r="F62" i="8"/>
  <c r="F54" i="8"/>
  <c r="D39" i="10" l="1"/>
  <c r="E39" i="10" s="1"/>
  <c r="E40" i="10" s="1"/>
  <c r="E38" i="15"/>
  <c r="D42" i="15" s="1"/>
  <c r="E42" i="15" s="1"/>
  <c r="E43" i="15" s="1"/>
  <c r="E44" i="15" s="1"/>
  <c r="D81" i="10"/>
  <c r="E81" i="10" s="1"/>
  <c r="E88" i="15" s="1"/>
  <c r="B81" i="10"/>
  <c r="D80" i="10"/>
  <c r="E80" i="10" s="1"/>
  <c r="D79" i="10"/>
  <c r="E79" i="10" s="1"/>
  <c r="E87" i="15" s="1"/>
  <c r="B80" i="10"/>
  <c r="B79" i="10"/>
  <c r="A78" i="10"/>
  <c r="B78" i="10"/>
  <c r="B77" i="10"/>
  <c r="A77" i="10"/>
  <c r="D70" i="8"/>
  <c r="D69" i="8"/>
  <c r="F70" i="8"/>
  <c r="D72" i="10"/>
  <c r="E72" i="10" s="1"/>
  <c r="E79" i="15" s="1"/>
  <c r="B72" i="10"/>
  <c r="D91" i="15" l="1"/>
  <c r="E91" i="15" s="1"/>
  <c r="E92" i="15" s="1"/>
  <c r="D83" i="10"/>
  <c r="E83" i="10" s="1"/>
  <c r="E84" i="10" s="1"/>
  <c r="D70" i="10"/>
  <c r="E70" i="10" s="1"/>
  <c r="E78" i="15" s="1"/>
  <c r="D82" i="15" s="1"/>
  <c r="E82" i="15" s="1"/>
  <c r="E83" i="15" s="1"/>
  <c r="E84" i="15" s="1"/>
  <c r="B70" i="10"/>
  <c r="D71" i="10"/>
  <c r="E71" i="10" s="1"/>
  <c r="B71" i="10"/>
  <c r="D76" i="10"/>
  <c r="D85" i="10" s="1"/>
  <c r="B75" i="10"/>
  <c r="C46" i="10"/>
  <c r="D74" i="10" l="1"/>
  <c r="E74" i="10" s="1"/>
  <c r="E75" i="10" s="1"/>
  <c r="F36" i="8" s="1"/>
  <c r="F41" i="14" s="1"/>
  <c r="D93" i="10" l="1"/>
  <c r="E93" i="10" s="1"/>
  <c r="D92" i="10"/>
  <c r="B46" i="10" l="1"/>
  <c r="B40" i="10"/>
  <c r="E25" i="10"/>
  <c r="D30" i="10"/>
  <c r="B29" i="10"/>
  <c r="D28" i="10" l="1"/>
  <c r="E28" i="15"/>
  <c r="D32" i="15" s="1"/>
  <c r="E32" i="15" s="1"/>
  <c r="E33" i="15" s="1"/>
  <c r="B47" i="10"/>
  <c r="B12" i="10"/>
  <c r="E46" i="10"/>
  <c r="E47" i="10" s="1"/>
  <c r="E48" i="10" s="1"/>
  <c r="E25" i="8" s="1"/>
  <c r="F25" i="8" s="1"/>
  <c r="F28" i="14" s="1"/>
  <c r="E41" i="10"/>
  <c r="F22" i="8" s="1"/>
  <c r="F24" i="14" s="1"/>
  <c r="F29" i="14" s="1"/>
  <c r="F75" i="14" s="1"/>
  <c r="E28" i="10"/>
  <c r="E29" i="10" s="1"/>
  <c r="F69" i="8"/>
  <c r="F26" i="8" l="1"/>
  <c r="F67" i="8" s="1"/>
  <c r="D94" i="10"/>
  <c r="B91" i="10"/>
  <c r="D98" i="10"/>
  <c r="B97" i="10"/>
  <c r="B88" i="10" l="1"/>
  <c r="B87" i="10"/>
  <c r="D21" i="10"/>
  <c r="B20" i="10"/>
  <c r="D16" i="10"/>
  <c r="E16" i="10" s="1"/>
  <c r="D17" i="10"/>
  <c r="E17" i="10" s="1"/>
  <c r="B17" i="10"/>
  <c r="B16" i="10"/>
  <c r="A15" i="10"/>
  <c r="B15" i="10"/>
  <c r="A14" i="10"/>
  <c r="B14" i="10"/>
  <c r="B6" i="10"/>
  <c r="F6" i="8"/>
  <c r="E18" i="15" l="1"/>
  <c r="D22" i="15" s="1"/>
  <c r="E22" i="15" s="1"/>
  <c r="E23" i="15" s="1"/>
  <c r="D30" i="8"/>
  <c r="D39" i="8"/>
  <c r="D41" i="10"/>
  <c r="D19" i="10"/>
  <c r="E19" i="10" s="1"/>
  <c r="E20" i="10" s="1"/>
  <c r="D68" i="8"/>
  <c r="D66" i="8"/>
  <c r="D42" i="8"/>
  <c r="D91" i="10"/>
  <c r="E91" i="10" s="1"/>
  <c r="D90" i="10"/>
  <c r="E90" i="10" s="1"/>
  <c r="D89" i="10"/>
  <c r="E89" i="10" s="1"/>
  <c r="E97" i="15" s="1"/>
  <c r="A3" i="11"/>
  <c r="A2" i="11"/>
  <c r="A1" i="11"/>
  <c r="B5" i="10"/>
  <c r="A3" i="10"/>
  <c r="A2" i="10"/>
  <c r="A1" i="10"/>
  <c r="E94" i="10"/>
  <c r="B94" i="10"/>
  <c r="B93" i="10"/>
  <c r="E92" i="10"/>
  <c r="B92" i="10"/>
  <c r="A51" i="10"/>
  <c r="E98" i="15" l="1"/>
  <c r="D101" i="15" s="1"/>
  <c r="E101" i="15" s="1"/>
  <c r="E102" i="15" s="1"/>
  <c r="E103" i="15" s="1"/>
  <c r="D48" i="10"/>
  <c r="D13" i="10"/>
  <c r="D56" i="10"/>
  <c r="E56" i="10" s="1"/>
  <c r="E57" i="10" s="1"/>
  <c r="F33" i="14" s="1"/>
  <c r="F50" i="14" s="1"/>
  <c r="F76" i="14" s="1"/>
  <c r="D96" i="10"/>
  <c r="E96" i="10" s="1"/>
  <c r="E97" i="10" s="1"/>
  <c r="E42" i="8" s="1"/>
  <c r="F15" i="8" l="1"/>
  <c r="F66" i="8" s="1"/>
  <c r="F15" i="14"/>
  <c r="F16" i="14" s="1"/>
  <c r="F74" i="14" s="1"/>
  <c r="F79" i="14" s="1"/>
  <c r="F43" i="8"/>
  <c r="F68" i="8" s="1"/>
  <c r="F80" i="14" l="1"/>
  <c r="F81" i="14"/>
  <c r="F71" i="8"/>
  <c r="F82" i="14" l="1"/>
  <c r="F83" i="14" s="1"/>
  <c r="F84" i="14" s="1"/>
  <c r="F73" i="8"/>
  <c r="F72" i="8"/>
  <c r="F74" i="8" l="1"/>
  <c r="F7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D2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<sst xmlns="http://schemas.openxmlformats.org/spreadsheetml/2006/main" count="567" uniqueCount="191">
  <si>
    <t>Nº</t>
  </si>
  <si>
    <t>Arquitecto</t>
  </si>
  <si>
    <t>Fdo. Jorge Muntañola Sanz</t>
  </si>
  <si>
    <t>1.1</t>
  </si>
  <si>
    <t xml:space="preserve">21% IVA </t>
  </si>
  <si>
    <t>2.1</t>
  </si>
  <si>
    <t>Uts</t>
  </si>
  <si>
    <t>€/ud</t>
  </si>
  <si>
    <t>H</t>
  </si>
  <si>
    <t>Peón ordinario</t>
  </si>
  <si>
    <t>Ut</t>
  </si>
  <si>
    <t>Costos indirectos</t>
  </si>
  <si>
    <t>M2</t>
  </si>
  <si>
    <t>M3</t>
  </si>
  <si>
    <t>m2</t>
  </si>
  <si>
    <t>kg</t>
  </si>
  <si>
    <t>M</t>
  </si>
  <si>
    <t xml:space="preserve">Mano de obra </t>
  </si>
  <si>
    <t>Ut.</t>
  </si>
  <si>
    <t>€/UT</t>
  </si>
  <si>
    <t xml:space="preserve">Oficial 1ª </t>
  </si>
  <si>
    <t>Peón especializado</t>
  </si>
  <si>
    <t>Maquinaria</t>
  </si>
  <si>
    <t>Camión grua de 3T</t>
  </si>
  <si>
    <t>Camión grua de 5T</t>
  </si>
  <si>
    <t>Camión para transporte de 7T</t>
  </si>
  <si>
    <t>Camión para transporte de 20T</t>
  </si>
  <si>
    <t>Dumper de 1,5 T de carga útil con mecanismo hidràulico</t>
  </si>
  <si>
    <t>Máquina autopropulsada para la extracción  del césped separando los rellenos de caucho y arena</t>
  </si>
  <si>
    <t>Materiales simples</t>
  </si>
  <si>
    <t>Agua</t>
  </si>
  <si>
    <t>Cemento Portland con filler calcáreo CEM II/B-L 32,5 R según UNE-EN 197-1 en sacos</t>
  </si>
  <si>
    <t>T</t>
  </si>
  <si>
    <t>Grava de cantera de piedra granítica de 50/70 mm</t>
  </si>
  <si>
    <t>Arena de rio lavada de 01 a 0,5 mm suministrada en sacos de 0,8 m3</t>
  </si>
  <si>
    <t>Arena de rio lavada y seca</t>
  </si>
  <si>
    <t>Arena de cantera de piedra granítica de 0 a 3,5 mm</t>
  </si>
  <si>
    <t>Compost de clase I de origen vegetal según NTJ 05C en sacos de 0,8 m3</t>
  </si>
  <si>
    <t>Tierra seleccionada</t>
  </si>
  <si>
    <t>Todo-Uno artificial</t>
  </si>
  <si>
    <t>Kg</t>
  </si>
  <si>
    <t>Materiales red de drenaje</t>
  </si>
  <si>
    <t>Tubo de PVC-U de paret maciza para saneamiento sin presión de DN315mm i SN4d</t>
  </si>
  <si>
    <t>Tubo de PVC-U de pared maciza para saneamiento sin presión, de DN250mm i SN5</t>
  </si>
  <si>
    <t>Tubo dren de PVC Ø110 corrugado + p.p. de piezas especiales</t>
  </si>
  <si>
    <t>Marco cuadrado y tapa de fundición dúctil para arqueta de 500x500 clase B125 según UNE-EN 124</t>
  </si>
  <si>
    <t>Geotextil formado por fieltro de polièster no tejido, ligado mecanicamente, de 110/130 g/m2</t>
  </si>
  <si>
    <t>Bordillos y canaletas</t>
  </si>
  <si>
    <t>Bordillo recto de hormigón monocapa con sección normalizada para a peatones A-2 de 20x10</t>
  </si>
  <si>
    <t>Geomembrana impermeable de polipropilè de 10mm acabada con geotextil por ambas caras. (geodrén)</t>
  </si>
  <si>
    <t>Siliconas modificadas con catalizadores</t>
  </si>
  <si>
    <t>Geotextil 110/150 gr /m2</t>
  </si>
  <si>
    <t>Cola de poliuretano bicomponente</t>
  </si>
  <si>
    <t>Banda de poliester tipo "lutradur" o similar de 30 cm de ancho</t>
  </si>
  <si>
    <t xml:space="preserve">Arena de sílice lavada y seca, de grano redondeado </t>
  </si>
  <si>
    <t>Ud</t>
  </si>
  <si>
    <t>Equipamiento deportivo</t>
  </si>
  <si>
    <t>Juego de porterías reglamentárias para F-11 homologadas con postes y travesaños de aluminio.</t>
  </si>
  <si>
    <t>Juego de porterías reglamentarias para F-7 homologadas y abatibles, con postes y travesaño de aluminio</t>
  </si>
  <si>
    <t>Ud.</t>
  </si>
  <si>
    <t>3.1</t>
  </si>
  <si>
    <t>SUMA</t>
  </si>
  <si>
    <t xml:space="preserve">Dimensions del camp </t>
  </si>
  <si>
    <t>Definició de la partida</t>
  </si>
  <si>
    <t xml:space="preserve">Amidament  </t>
  </si>
  <si>
    <t>€/unitat</t>
  </si>
  <si>
    <t>Barcelona, març 2024</t>
  </si>
  <si>
    <t>Pressupost d'execució material (PEM)</t>
  </si>
  <si>
    <t>Despesses  Generals: 13%</t>
  </si>
  <si>
    <t>Benefici Industrial:  6%</t>
  </si>
  <si>
    <t>Neteja canaletes.</t>
  </si>
  <si>
    <t>Neteja i sanejament de les canaletes, amb retirada de les reixes i posterior col·locació un cop acaba la instal·lació de la nova gespa. No s'inclou la reposició de les reixes defectuoses ni de les canaletes que puguin estar trencades.</t>
  </si>
  <si>
    <t>Cap. 3: Nova gespa artificial</t>
  </si>
  <si>
    <t>Nova gespa artificial</t>
  </si>
  <si>
    <t>Arrodoniment</t>
  </si>
  <si>
    <t>Amidament</t>
  </si>
  <si>
    <t>Import</t>
  </si>
  <si>
    <t>PR-1: AMIDAMENTS I PRESSUPOST</t>
  </si>
  <si>
    <t>Total execució material</t>
  </si>
  <si>
    <t>Hierba artificial de última generación de 40 mm 100% PE</t>
  </si>
  <si>
    <t>Hierba artificial</t>
  </si>
  <si>
    <t>Total capìtol 3</t>
  </si>
  <si>
    <t>Total capìtol 2</t>
  </si>
  <si>
    <t>Total capìtol 1</t>
  </si>
  <si>
    <t>1.2</t>
  </si>
  <si>
    <t>2.2</t>
  </si>
  <si>
    <t>2.3</t>
  </si>
  <si>
    <t>Seguretat i Salut</t>
  </si>
  <si>
    <t>Total capìtol 5</t>
  </si>
  <si>
    <t>U</t>
  </si>
  <si>
    <t>Cap. 1 Treballs previs</t>
  </si>
  <si>
    <t>Canaleta de hormigón polímero sin pendiente, de 200x250 int. Incluso rejilla de poliester.</t>
  </si>
  <si>
    <t>Rejilla de acero galvanizado oara canaleta de H.P. de 200x250</t>
  </si>
  <si>
    <t>Sense descomposició</t>
  </si>
  <si>
    <t>Gestió de residus</t>
  </si>
  <si>
    <t>Canon de vertido de residuos no inertes (170203)</t>
  </si>
  <si>
    <t>Canon de vertido de residuos de obra en container de 7 m3</t>
  </si>
  <si>
    <t>Trasnporte de residuos plàticos en contenedor de 7 m3, inckuso cambio de contenedor</t>
  </si>
  <si>
    <t>Trasnporte de residuos plàticos en camion de 10 T a distancia &lt; 10 km</t>
  </si>
  <si>
    <t>Juego de banderines reglamentarios para F-11 (4 uds)</t>
  </si>
  <si>
    <t>Banquillo para reservas de 5 m (10 plazas) con cubuerta curva de policarbonato incluso anclado el suelo</t>
  </si>
  <si>
    <t>Base elàstica</t>
  </si>
  <si>
    <r>
      <t xml:space="preserve">Subministrament i col·locació de base elàstica prefabricada tipus multifoam: </t>
    </r>
    <r>
      <rPr>
        <b/>
        <sz val="9"/>
        <color theme="1"/>
        <rFont val="Arial"/>
        <family val="2"/>
      </rPr>
      <t>NEVEON Matchbase.pro 200/10</t>
    </r>
    <r>
      <rPr>
        <sz val="9"/>
        <color theme="1"/>
        <rFont val="Arial"/>
        <family val="2"/>
      </rPr>
      <t>. És un producte reciclat , de color verd, certificat segons la normatuiva UNE-EN 15330-1</t>
    </r>
  </si>
  <si>
    <t>Total  €</t>
  </si>
  <si>
    <t>Llarg</t>
  </si>
  <si>
    <t>Ample</t>
  </si>
  <si>
    <t>Superfície M2</t>
  </si>
  <si>
    <t>Total capìtol 6</t>
  </si>
  <si>
    <t>Total pressupost d'execució per contracte (PEC)</t>
  </si>
  <si>
    <t>3.2</t>
  </si>
  <si>
    <t>Barcelona, octubre 2024</t>
  </si>
  <si>
    <t>RESUM DEL PRESSUPOST</t>
  </si>
  <si>
    <t>Puja el present presupost del camp de futbol a la quantitat de:</t>
  </si>
  <si>
    <t>Mezcla bituminosa en caliente tipo de composiciòn semidensa S-12 con granulado granirico</t>
  </si>
  <si>
    <t>Base elástica prefabricada multifoam de 10 mm de espesor</t>
  </si>
  <si>
    <t>3.3</t>
  </si>
  <si>
    <t>3.4</t>
  </si>
  <si>
    <t>Retirada del material esportiu (porteries F11 i F7)</t>
  </si>
  <si>
    <t>Retirada del material esportiu</t>
  </si>
  <si>
    <t>Cap. 2  Instal·lació de reg</t>
  </si>
  <si>
    <t>Extracció del canons</t>
  </si>
  <si>
    <t>Nous aspersors emergents</t>
  </si>
  <si>
    <t>Subministre i col·locació d'aspersors emergents Hunter ST1600 (o equivalent) inclosa formació d'arquetes, reblert de formigó, connexio a la xarxa de rec existent. Tota la partida acabada i provada.</t>
  </si>
  <si>
    <t>PA</t>
  </si>
  <si>
    <t>Repàs de la instal·lació de reg</t>
  </si>
  <si>
    <t>Repàs de tota la instal·lació (canonades, connexions elèctriques, equips, etc.) per adaparla als nous aspersors</t>
  </si>
  <si>
    <t>Desmuntatge de la gespa actual</t>
  </si>
  <si>
    <t xml:space="preserve">Desmuntatge de gespa artificial existent al camp de futbol, amb maquinària especialitzada, retirant els rotllos amb una amplada de 2mt i separant el material de farciment. La gespa queda en propietat de l'empresa que desmunta el camp i el material de rebliment es porta a abocador autoritzat, inclòs canon d'abocament i transport. </t>
  </si>
  <si>
    <t>SITUACIÓ: carrer de Valentí Vintró nº 10</t>
  </si>
  <si>
    <t>PROJECTE. Renovació de la gespa artificial del camp de futbol municipal</t>
  </si>
  <si>
    <t>PROMOTOR: Ajuntament de Navarcles - Barcelona</t>
  </si>
  <si>
    <t>5.1</t>
  </si>
  <si>
    <t>Cap. 5: Varis</t>
  </si>
  <si>
    <t>Cap .4: Equipament esportiu</t>
  </si>
  <si>
    <t>Subministre i instal·lacio de joc de porteries F11 aprofitant beines existents</t>
  </si>
  <si>
    <t>Subministre i instal·lacio de joc de porteries F7 abatibles col·locades sobre el paviment de formigó existent.</t>
  </si>
  <si>
    <t>Subministre i instal·lació de joc de banderins de còrner flexibles. (4 uts)</t>
  </si>
  <si>
    <t>Porteries F11</t>
  </si>
  <si>
    <t>5.2</t>
  </si>
  <si>
    <t>Porteries F7</t>
  </si>
  <si>
    <t>Banderins de corner</t>
  </si>
  <si>
    <t>Control de qualitat per assolir la norma UNE-EN 15330.1</t>
  </si>
  <si>
    <t xml:space="preserve">Control de qualitat </t>
  </si>
  <si>
    <t>Materials i equips necesaris pel compkiment de la normativa vigent de SS</t>
  </si>
  <si>
    <t>Dos-cents noranta-cinc-mil cent €, amb sixanta-tres cèntims</t>
  </si>
  <si>
    <t>Extracció dels canons de reg existents</t>
  </si>
  <si>
    <t>Red de riego</t>
  </si>
  <si>
    <t>Ayudante instalación riego</t>
  </si>
  <si>
    <t>Accesorios de montaje de cañones de riego</t>
  </si>
  <si>
    <t>Aspersor gran caudal a turbina Playground (o equivalente)</t>
  </si>
  <si>
    <t>Ut¡</t>
  </si>
  <si>
    <t>Oficial 1ª instalación riego</t>
  </si>
  <si>
    <t>Oficial 1ª colocador hierba artificial</t>
  </si>
  <si>
    <t>Ayudante colocador hierba artificial</t>
  </si>
  <si>
    <t>Reparació de la base asfáltica</t>
  </si>
  <si>
    <t>UT</t>
  </si>
  <si>
    <t>Comprovació topogràfica</t>
  </si>
  <si>
    <t>Comprovació topografía de la planimetría de la base asfáltica</t>
  </si>
  <si>
    <t>Partida a justificar de reparació de la base asfàltica un cop retirada la gespa, tant dels possibles abombaments com depresions i inclou repicat, transport de residus a abcador autoritzat i reparació amb asfalt, morter de ciment o material autonivellant.</t>
  </si>
  <si>
    <r>
      <t xml:space="preserve">Subministrament i instal·lació de gespa artificial </t>
    </r>
    <r>
      <rPr>
        <b/>
        <sz val="9"/>
        <color theme="1"/>
        <rFont val="Arial"/>
        <family val="2"/>
      </rPr>
      <t>LIGATURF CROSS R 240 14/8</t>
    </r>
    <r>
      <rPr>
        <sz val="9"/>
        <color theme="1"/>
        <rFont val="Arial"/>
        <family val="2"/>
      </rPr>
      <t xml:space="preserve"> de 40 mm d'altura (o equivalent) inclòs marcatge de línies de joC del mateis matarial de 10 cm de color blanc per F11 i de 8 cm de color groc per F7, inclós reblert de sorra de silici de gra arrodonit, aixuta i neta, de gfanulometrain 0,3/08 mm amb una quantía aproximada de 22kg/m2 </t>
    </r>
  </si>
  <si>
    <t>4.1</t>
  </si>
  <si>
    <t>4.2</t>
  </si>
  <si>
    <t>4.3</t>
  </si>
  <si>
    <t>Subministre i instal·lacio de joc de porteries F11 aprofitant les beines existents</t>
  </si>
  <si>
    <t>º</t>
  </si>
  <si>
    <t>PR-2: Quadre de preus Nº1</t>
  </si>
  <si>
    <t>Set-cents cinquanta €</t>
  </si>
  <si>
    <t>Mil dos-cents sixanta quatre € amb norata dos cèntims</t>
  </si>
  <si>
    <t>Quatre cents vintinou €</t>
  </si>
  <si>
    <t>Mil tres-cents trenta tres €</t>
  </si>
  <si>
    <t>Divuit-mil quatre-cents sixanta € amb cinquanta quatre cèntims</t>
  </si>
  <si>
    <t>Mil dos-cents-ún € amb tretze cèntims</t>
  </si>
  <si>
    <t>Quaranta-mil tres-cents quaranta-cinc € amb trenta-nou cèntims</t>
  </si>
  <si>
    <t>Cent dinou-mil setanta-set € amb vintinou cèntims</t>
  </si>
  <si>
    <t>Mil nou-cent cinquanta céntims</t>
  </si>
  <si>
    <t>Tres-mil nou-cents sixanta € amb onze cèntims</t>
  </si>
  <si>
    <t>Dos-cents €</t>
  </si>
  <si>
    <t>Nou-cents cinquanta  €</t>
  </si>
  <si>
    <t>Dos-mil tres-cents cinquanta</t>
  </si>
  <si>
    <t>Sense decomposició</t>
  </si>
  <si>
    <t>Quadre de preus Nº 2</t>
  </si>
  <si>
    <t>MO</t>
  </si>
  <si>
    <t>MQ</t>
  </si>
  <si>
    <t>MT</t>
  </si>
  <si>
    <t>Mà d'obra</t>
  </si>
  <si>
    <t>Materials</t>
  </si>
  <si>
    <t>Maquinària</t>
  </si>
  <si>
    <t>Repàs de tota la instal·lació (canonades, connexions elèctriques, equips, etc.) per adaptar-la als nous aspersors</t>
  </si>
  <si>
    <t>PR4: Descomposicio de preus</t>
  </si>
  <si>
    <t>Onze-mil nou-cents vintirés € amb noranta-vuit cèntims</t>
  </si>
  <si>
    <t>PR-5: Preus unitaris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</si>
</sst>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0\ &quot;€&quot;"/>
    <numFmt numFmtId="166" formatCode="#,##0.00\ _€"/>
    <numFmt numFmtId="167" formatCode="#,##0.000"/>
    <numFmt numFmtId="168" formatCode="#,##0.000\ &quot;€&quot;"/>
    <numFmt numFmtId="169" formatCode="0.000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6">
    <xf numFmtId="0" fontId="0" fillId="0" borderId="0" xfId="0"/>
    <xf numFmtId="4" fontId="2" fillId="0" borderId="0" xfId="0" applyNumberFormat="1" applyFont="1"/>
    <xf numFmtId="166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justify" vertical="top"/>
    </xf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6" fontId="5" fillId="0" borderId="0" xfId="0" applyNumberFormat="1" applyFont="1"/>
    <xf numFmtId="0" fontId="5" fillId="0" borderId="0" xfId="0" applyFont="1"/>
    <xf numFmtId="0" fontId="6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166" fontId="6" fillId="0" borderId="0" xfId="0" applyNumberFormat="1" applyFont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justify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justify" vertical="top"/>
    </xf>
    <xf numFmtId="0" fontId="6" fillId="0" borderId="11" xfId="0" applyFont="1" applyBorder="1" applyAlignment="1">
      <alignment horizontal="center" vertical="top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top"/>
    </xf>
    <xf numFmtId="0" fontId="6" fillId="2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16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4" fontId="7" fillId="0" borderId="0" xfId="0" applyNumberFormat="1" applyFont="1"/>
    <xf numFmtId="166" fontId="9" fillId="0" borderId="0" xfId="0" applyNumberFormat="1" applyFont="1"/>
    <xf numFmtId="0" fontId="9" fillId="0" borderId="0" xfId="0" applyFont="1"/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justify" vertical="top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top"/>
    </xf>
    <xf numFmtId="166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165" fontId="2" fillId="0" borderId="25" xfId="0" applyNumberFormat="1" applyFont="1" applyBorder="1" applyAlignment="1">
      <alignment horizontal="right"/>
    </xf>
    <xf numFmtId="0" fontId="1" fillId="0" borderId="25" xfId="0" applyFont="1" applyBorder="1"/>
    <xf numFmtId="165" fontId="2" fillId="0" borderId="25" xfId="0" applyNumberFormat="1" applyFont="1" applyBorder="1" applyAlignment="1">
      <alignment horizontal="center"/>
    </xf>
    <xf numFmtId="0" fontId="2" fillId="0" borderId="2" xfId="0" applyFont="1" applyBorder="1" applyAlignment="1">
      <alignment horizontal="justify" vertical="top"/>
    </xf>
    <xf numFmtId="0" fontId="1" fillId="0" borderId="25" xfId="0" applyFont="1" applyBorder="1" applyAlignment="1">
      <alignment horizontal="center"/>
    </xf>
    <xf numFmtId="165" fontId="1" fillId="0" borderId="25" xfId="0" applyNumberFormat="1" applyFont="1" applyBorder="1" applyAlignment="1">
      <alignment horizontal="right"/>
    </xf>
    <xf numFmtId="165" fontId="1" fillId="0" borderId="2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26" xfId="0" applyFont="1" applyBorder="1"/>
    <xf numFmtId="165" fontId="2" fillId="0" borderId="26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8" fillId="0" borderId="0" xfId="0" applyFont="1"/>
    <xf numFmtId="0" fontId="1" fillId="0" borderId="26" xfId="0" applyFont="1" applyBorder="1"/>
    <xf numFmtId="167" fontId="2" fillId="0" borderId="26" xfId="0" applyNumberFormat="1" applyFont="1" applyBorder="1" applyAlignment="1">
      <alignment horizontal="center"/>
    </xf>
    <xf numFmtId="167" fontId="2" fillId="0" borderId="27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right"/>
    </xf>
    <xf numFmtId="0" fontId="7" fillId="0" borderId="11" xfId="0" applyFont="1" applyBorder="1" applyAlignment="1">
      <alignment horizontal="justify" vertical="center"/>
    </xf>
    <xf numFmtId="4" fontId="7" fillId="0" borderId="0" xfId="0" applyNumberFormat="1" applyFont="1" applyAlignment="1">
      <alignment vertical="center"/>
    </xf>
    <xf numFmtId="0" fontId="2" fillId="0" borderId="27" xfId="0" applyFont="1" applyBorder="1"/>
    <xf numFmtId="0" fontId="2" fillId="0" borderId="28" xfId="0" applyFont="1" applyBorder="1"/>
    <xf numFmtId="167" fontId="2" fillId="0" borderId="28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23" xfId="0" applyFont="1" applyBorder="1" applyAlignment="1">
      <alignment horizontal="justify" vertical="top"/>
    </xf>
    <xf numFmtId="0" fontId="10" fillId="0" borderId="29" xfId="0" applyFont="1" applyBorder="1" applyAlignment="1">
      <alignment horizontal="justify" vertical="top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justify" vertical="top"/>
    </xf>
    <xf numFmtId="0" fontId="8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justify" vertical="top"/>
    </xf>
    <xf numFmtId="0" fontId="7" fillId="0" borderId="11" xfId="0" applyFont="1" applyBorder="1" applyAlignment="1">
      <alignment horizontal="justify" vertical="top"/>
    </xf>
    <xf numFmtId="0" fontId="8" fillId="2" borderId="8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166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2" xfId="0" applyFont="1" applyBorder="1" applyAlignment="1">
      <alignment horizontal="justify" vertical="top"/>
    </xf>
    <xf numFmtId="0" fontId="13" fillId="0" borderId="2" xfId="0" applyFont="1" applyBorder="1" applyAlignment="1">
      <alignment horizontal="justify" vertical="top"/>
    </xf>
    <xf numFmtId="0" fontId="7" fillId="0" borderId="2" xfId="0" applyFont="1" applyBorder="1" applyAlignment="1">
      <alignment horizontal="right"/>
    </xf>
    <xf numFmtId="0" fontId="14" fillId="0" borderId="2" xfId="0" applyFont="1" applyBorder="1" applyAlignment="1">
      <alignment horizontal="justify" vertical="top"/>
    </xf>
    <xf numFmtId="4" fontId="8" fillId="0" borderId="17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5" fillId="0" borderId="0" xfId="0" applyNumberFormat="1" applyFont="1"/>
    <xf numFmtId="4" fontId="6" fillId="0" borderId="2" xfId="0" applyNumberFormat="1" applyFont="1" applyBorder="1"/>
    <xf numFmtId="4" fontId="5" fillId="0" borderId="2" xfId="0" applyNumberFormat="1" applyFont="1" applyBorder="1"/>
    <xf numFmtId="4" fontId="8" fillId="0" borderId="17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4" fontId="7" fillId="0" borderId="10" xfId="0" applyNumberFormat="1" applyFont="1" applyBorder="1"/>
    <xf numFmtId="4" fontId="8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justify" vertical="top"/>
    </xf>
    <xf numFmtId="4" fontId="6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8" fillId="2" borderId="1" xfId="0" applyNumberFormat="1" applyFont="1" applyFill="1" applyBorder="1"/>
    <xf numFmtId="4" fontId="5" fillId="0" borderId="30" xfId="0" applyNumberFormat="1" applyFont="1" applyBorder="1"/>
    <xf numFmtId="4" fontId="5" fillId="0" borderId="11" xfId="0" applyNumberFormat="1" applyFont="1" applyBorder="1"/>
    <xf numFmtId="4" fontId="5" fillId="0" borderId="31" xfId="0" applyNumberFormat="1" applyFont="1" applyBorder="1"/>
    <xf numFmtId="4" fontId="8" fillId="0" borderId="11" xfId="0" applyNumberFormat="1" applyFont="1" applyBorder="1"/>
    <xf numFmtId="0" fontId="8" fillId="0" borderId="12" xfId="0" applyFont="1" applyBorder="1" applyAlignment="1">
      <alignment vertical="center"/>
    </xf>
    <xf numFmtId="169" fontId="8" fillId="0" borderId="0" xfId="0" applyNumberFormat="1" applyFont="1" applyAlignment="1">
      <alignment horizontal="right" vertical="center"/>
    </xf>
    <xf numFmtId="169" fontId="8" fillId="0" borderId="5" xfId="0" applyNumberFormat="1" applyFont="1" applyBorder="1" applyAlignment="1">
      <alignment horizontal="right" vertical="center"/>
    </xf>
    <xf numFmtId="169" fontId="8" fillId="0" borderId="1" xfId="0" applyNumberFormat="1" applyFont="1" applyBorder="1" applyAlignment="1">
      <alignment horizontal="right" vertical="center"/>
    </xf>
    <xf numFmtId="169" fontId="7" fillId="0" borderId="17" xfId="0" applyNumberFormat="1" applyFont="1" applyBorder="1" applyAlignment="1">
      <alignment horizontal="right"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7" fillId="0" borderId="14" xfId="0" applyNumberFormat="1" applyFont="1" applyBorder="1" applyAlignment="1">
      <alignment horizontal="right"/>
    </xf>
    <xf numFmtId="169" fontId="7" fillId="0" borderId="15" xfId="0" applyNumberFormat="1" applyFont="1" applyBorder="1" applyAlignment="1">
      <alignment horizontal="right"/>
    </xf>
    <xf numFmtId="169" fontId="7" fillId="0" borderId="16" xfId="0" applyNumberFormat="1" applyFont="1" applyBorder="1" applyAlignment="1">
      <alignment horizontal="right"/>
    </xf>
    <xf numFmtId="169" fontId="10" fillId="0" borderId="26" xfId="0" applyNumberFormat="1" applyFont="1" applyBorder="1" applyAlignment="1">
      <alignment horizontal="right" vertical="top"/>
    </xf>
    <xf numFmtId="169" fontId="7" fillId="0" borderId="23" xfId="0" applyNumberFormat="1" applyFont="1" applyBorder="1" applyAlignment="1">
      <alignment horizontal="right" vertical="center"/>
    </xf>
    <xf numFmtId="169" fontId="7" fillId="0" borderId="17" xfId="0" applyNumberFormat="1" applyFont="1" applyBorder="1" applyAlignment="1">
      <alignment horizontal="right" vertical="top"/>
    </xf>
    <xf numFmtId="169" fontId="7" fillId="0" borderId="18" xfId="0" applyNumberFormat="1" applyFont="1" applyBorder="1" applyAlignment="1">
      <alignment horizontal="right"/>
    </xf>
    <xf numFmtId="169" fontId="0" fillId="0" borderId="0" xfId="0" applyNumberFormat="1" applyAlignment="1">
      <alignment horizontal="right"/>
    </xf>
    <xf numFmtId="169" fontId="8" fillId="0" borderId="12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/>
    </xf>
    <xf numFmtId="169" fontId="7" fillId="0" borderId="26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justify" vertical="top" wrapText="1"/>
    </xf>
    <xf numFmtId="0" fontId="7" fillId="0" borderId="31" xfId="0" applyFont="1" applyBorder="1" applyAlignment="1">
      <alignment vertical="center"/>
    </xf>
    <xf numFmtId="169" fontId="5" fillId="0" borderId="2" xfId="0" applyNumberFormat="1" applyFont="1" applyBorder="1" applyAlignment="1">
      <alignment horizontal="right" vertical="top" wrapText="1"/>
    </xf>
    <xf numFmtId="0" fontId="2" fillId="0" borderId="29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69" fontId="8" fillId="0" borderId="2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right"/>
    </xf>
    <xf numFmtId="0" fontId="7" fillId="0" borderId="23" xfId="0" applyFont="1" applyBorder="1" applyAlignment="1">
      <alignment horizontal="left"/>
    </xf>
    <xf numFmtId="169" fontId="7" fillId="0" borderId="23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9" fontId="7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center"/>
    </xf>
    <xf numFmtId="4" fontId="7" fillId="0" borderId="1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justify" vertical="top"/>
    </xf>
    <xf numFmtId="4" fontId="7" fillId="0" borderId="23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/>
    </xf>
    <xf numFmtId="167" fontId="7" fillId="0" borderId="2" xfId="0" applyNumberFormat="1" applyFont="1" applyBorder="1" applyAlignment="1">
      <alignment horizontal="right" vertical="center"/>
    </xf>
    <xf numFmtId="167" fontId="8" fillId="0" borderId="2" xfId="0" applyNumberFormat="1" applyFont="1" applyBorder="1" applyAlignment="1">
      <alignment horizontal="right" vertical="center"/>
    </xf>
    <xf numFmtId="167" fontId="7" fillId="0" borderId="9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4" fontId="7" fillId="0" borderId="2" xfId="0" applyNumberFormat="1" applyFont="1" applyBorder="1" applyAlignment="1">
      <alignment vertical="center"/>
    </xf>
    <xf numFmtId="4" fontId="7" fillId="0" borderId="11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4" fontId="8" fillId="0" borderId="0" xfId="0" applyNumberFormat="1" applyFont="1" applyAlignment="1">
      <alignment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5" xfId="0" applyNumberFormat="1" applyFont="1" applyBorder="1" applyAlignment="1">
      <alignment horizontal="right" vertical="center"/>
    </xf>
    <xf numFmtId="167" fontId="7" fillId="0" borderId="23" xfId="1" applyNumberFormat="1" applyFont="1" applyFill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7" fillId="0" borderId="2" xfId="1" applyNumberFormat="1" applyFont="1" applyFill="1" applyBorder="1" applyAlignment="1">
      <alignment horizontal="right" vertical="center"/>
    </xf>
    <xf numFmtId="167" fontId="7" fillId="0" borderId="17" xfId="1" applyNumberFormat="1" applyFont="1" applyFill="1" applyBorder="1" applyAlignment="1">
      <alignment horizontal="right" vertical="center"/>
    </xf>
    <xf numFmtId="167" fontId="5" fillId="0" borderId="2" xfId="0" applyNumberFormat="1" applyFont="1" applyBorder="1" applyAlignment="1">
      <alignment horizontal="right" vertical="top" wrapText="1"/>
    </xf>
    <xf numFmtId="167" fontId="7" fillId="0" borderId="17" xfId="0" applyNumberFormat="1" applyFont="1" applyBorder="1" applyAlignment="1">
      <alignment horizontal="right" vertical="center"/>
    </xf>
    <xf numFmtId="167" fontId="7" fillId="0" borderId="2" xfId="0" applyNumberFormat="1" applyFont="1" applyBorder="1" applyAlignment="1">
      <alignment horizontal="right"/>
    </xf>
    <xf numFmtId="167" fontId="7" fillId="0" borderId="23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26" xfId="0" applyNumberFormat="1" applyFont="1" applyBorder="1" applyAlignment="1">
      <alignment horizontal="right" vertical="center"/>
    </xf>
    <xf numFmtId="167" fontId="10" fillId="0" borderId="26" xfId="0" applyNumberFormat="1" applyFont="1" applyBorder="1" applyAlignment="1">
      <alignment horizontal="right" vertical="top"/>
    </xf>
    <xf numFmtId="167" fontId="7" fillId="0" borderId="17" xfId="0" applyNumberFormat="1" applyFont="1" applyBorder="1" applyAlignment="1">
      <alignment horizontal="right" vertical="top"/>
    </xf>
    <xf numFmtId="167" fontId="7" fillId="0" borderId="2" xfId="0" applyNumberFormat="1" applyFont="1" applyBorder="1" applyAlignment="1">
      <alignment horizontal="right" vertical="top"/>
    </xf>
    <xf numFmtId="167" fontId="7" fillId="0" borderId="18" xfId="0" applyNumberFormat="1" applyFont="1" applyBorder="1" applyAlignment="1">
      <alignment horizontal="right"/>
    </xf>
    <xf numFmtId="167" fontId="7" fillId="0" borderId="14" xfId="0" applyNumberFormat="1" applyFont="1" applyBorder="1" applyAlignment="1">
      <alignment horizontal="right"/>
    </xf>
    <xf numFmtId="167" fontId="7" fillId="0" borderId="15" xfId="0" applyNumberFormat="1" applyFont="1" applyBorder="1" applyAlignment="1">
      <alignment horizontal="right"/>
    </xf>
    <xf numFmtId="167" fontId="7" fillId="0" borderId="16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67" fontId="8" fillId="0" borderId="22" xfId="0" applyNumberFormat="1" applyFont="1" applyBorder="1" applyAlignment="1">
      <alignment horizontal="right" vertical="center"/>
    </xf>
    <xf numFmtId="167" fontId="5" fillId="0" borderId="2" xfId="0" applyNumberFormat="1" applyFont="1" applyBorder="1" applyAlignment="1">
      <alignment horizontal="justify" vertical="top" wrapText="1"/>
    </xf>
    <xf numFmtId="167" fontId="8" fillId="0" borderId="0" xfId="0" applyNumberFormat="1" applyFont="1" applyAlignment="1">
      <alignment horizontal="right"/>
    </xf>
    <xf numFmtId="167" fontId="7" fillId="0" borderId="2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justify" vertical="top"/>
    </xf>
    <xf numFmtId="167" fontId="8" fillId="0" borderId="12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10" fillId="0" borderId="2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167" fontId="5" fillId="0" borderId="6" xfId="0" applyNumberFormat="1" applyFont="1" applyBorder="1" applyAlignment="1">
      <alignment horizontal="right"/>
    </xf>
    <xf numFmtId="167" fontId="8" fillId="0" borderId="17" xfId="0" applyNumberFormat="1" applyFont="1" applyBorder="1" applyAlignment="1">
      <alignment horizontal="right"/>
    </xf>
    <xf numFmtId="167" fontId="8" fillId="0" borderId="2" xfId="0" applyNumberFormat="1" applyFont="1" applyBorder="1" applyAlignment="1">
      <alignment horizontal="right"/>
    </xf>
    <xf numFmtId="167" fontId="7" fillId="0" borderId="17" xfId="0" applyNumberFormat="1" applyFont="1" applyBorder="1" applyAlignment="1">
      <alignment horizontal="right"/>
    </xf>
    <xf numFmtId="167" fontId="13" fillId="0" borderId="2" xfId="0" applyNumberFormat="1" applyFont="1" applyBorder="1" applyAlignment="1">
      <alignment horizontal="right"/>
    </xf>
    <xf numFmtId="167" fontId="7" fillId="0" borderId="10" xfId="0" applyNumberFormat="1" applyFont="1" applyBorder="1" applyAlignment="1">
      <alignment horizontal="right"/>
    </xf>
    <xf numFmtId="167" fontId="8" fillId="2" borderId="3" xfId="0" applyNumberFormat="1" applyFont="1" applyFill="1" applyBorder="1" applyAlignment="1">
      <alignment horizontal="right"/>
    </xf>
    <xf numFmtId="167" fontId="8" fillId="2" borderId="4" xfId="0" applyNumberFormat="1" applyFont="1" applyFill="1" applyBorder="1" applyAlignment="1">
      <alignment horizontal="right"/>
    </xf>
    <xf numFmtId="167" fontId="5" fillId="0" borderId="2" xfId="0" applyNumberFormat="1" applyFont="1" applyBorder="1" applyAlignment="1">
      <alignment horizontal="right" vertical="top"/>
    </xf>
    <xf numFmtId="167" fontId="8" fillId="0" borderId="0" xfId="0" applyNumberFormat="1" applyFont="1"/>
    <xf numFmtId="167" fontId="5" fillId="0" borderId="0" xfId="0" applyNumberFormat="1" applyFont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6" fillId="0" borderId="0" xfId="0" applyNumberFormat="1" applyFont="1" applyAlignment="1">
      <alignment horizontal="right"/>
    </xf>
    <xf numFmtId="0" fontId="8" fillId="0" borderId="9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justify" vertical="top"/>
    </xf>
    <xf numFmtId="0" fontId="10" fillId="0" borderId="3" xfId="0" applyFont="1" applyBorder="1" applyAlignment="1">
      <alignment horizontal="justify" vertical="top"/>
    </xf>
    <xf numFmtId="0" fontId="10" fillId="0" borderId="4" xfId="0" applyFont="1" applyBorder="1" applyAlignment="1">
      <alignment horizontal="justify" vertical="top"/>
    </xf>
    <xf numFmtId="0" fontId="10" fillId="0" borderId="12" xfId="0" applyFont="1" applyBorder="1" applyAlignment="1">
      <alignment horizontal="justify" vertical="top"/>
    </xf>
    <xf numFmtId="0" fontId="10" fillId="0" borderId="5" xfId="0" applyFont="1" applyBorder="1" applyAlignment="1">
      <alignment horizontal="justify" vertical="top"/>
    </xf>
    <xf numFmtId="0" fontId="10" fillId="0" borderId="22" xfId="0" applyFont="1" applyBorder="1" applyAlignment="1">
      <alignment horizontal="justify" vertical="top"/>
    </xf>
    <xf numFmtId="0" fontId="5" fillId="0" borderId="8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right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justify" vertical="top"/>
    </xf>
    <xf numFmtId="0" fontId="5" fillId="0" borderId="3" xfId="0" applyFont="1" applyBorder="1" applyAlignment="1">
      <alignment horizontal="justify" vertical="top"/>
    </xf>
    <xf numFmtId="0" fontId="5" fillId="0" borderId="4" xfId="0" applyFont="1" applyBorder="1" applyAlignment="1">
      <alignment horizontal="justify" vertical="top"/>
    </xf>
    <xf numFmtId="0" fontId="5" fillId="0" borderId="8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justify" vertical="top"/>
    </xf>
    <xf numFmtId="0" fontId="7" fillId="0" borderId="3" xfId="0" applyFont="1" applyBorder="1" applyAlignment="1">
      <alignment horizontal="justify" vertical="top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67" fontId="7" fillId="0" borderId="0" xfId="0" applyNumberFormat="1" applyFont="1" applyAlignment="1">
      <alignment horizontal="right"/>
    </xf>
    <xf numFmtId="4" fontId="13" fillId="0" borderId="8" xfId="0" applyNumberFormat="1" applyFont="1" applyBorder="1" applyAlignment="1">
      <alignment horizontal="justify" vertical="top"/>
    </xf>
    <xf numFmtId="4" fontId="13" fillId="0" borderId="3" xfId="0" applyNumberFormat="1" applyFont="1" applyBorder="1" applyAlignment="1">
      <alignment horizontal="justify" vertical="top"/>
    </xf>
    <xf numFmtId="4" fontId="13" fillId="0" borderId="4" xfId="0" applyNumberFormat="1" applyFont="1" applyBorder="1" applyAlignment="1">
      <alignment horizontal="justify" vertical="top"/>
    </xf>
    <xf numFmtId="0" fontId="13" fillId="0" borderId="8" xfId="0" applyFont="1" applyBorder="1" applyAlignment="1">
      <alignment horizontal="justify" vertical="top"/>
    </xf>
    <xf numFmtId="0" fontId="13" fillId="0" borderId="3" xfId="0" applyFont="1" applyBorder="1" applyAlignment="1">
      <alignment horizontal="justify" vertical="top"/>
    </xf>
    <xf numFmtId="0" fontId="13" fillId="0" borderId="4" xfId="0" applyFont="1" applyBorder="1" applyAlignment="1">
      <alignment horizontal="justify" vertical="top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" fontId="6" fillId="0" borderId="8" xfId="0" applyNumberFormat="1" applyFont="1" applyBorder="1"/>
    <xf numFmtId="4" fontId="6" fillId="0" borderId="3" xfId="0" applyNumberFormat="1" applyFont="1" applyBorder="1"/>
    <xf numFmtId="4" fontId="6" fillId="0" borderId="4" xfId="0" applyNumberFormat="1" applyFont="1" applyBorder="1"/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6" xfId="0" applyFont="1" applyBorder="1" applyAlignment="1">
      <alignment horizontal="justify" vertical="top"/>
    </xf>
    <xf numFmtId="0" fontId="8" fillId="2" borderId="8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2" xfId="0" applyFont="1" applyBorder="1" applyAlignment="1">
      <alignment horizontal="right" vertical="top"/>
    </xf>
    <xf numFmtId="0" fontId="13" fillId="0" borderId="11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0" fontId="7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7" fillId="0" borderId="12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7" fillId="0" borderId="22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6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  <xf numFmtId="0" fontId="8" fillId="2" borderId="4" xfId="0" applyFont="1" applyFill="1" applyBorder="1" applyAlignment="1">
      <alignment horizontal="right" vertical="center" inden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4" fontId="5" fillId="0" borderId="12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4" fontId="5" fillId="0" borderId="7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right"/>
    </xf>
    <xf numFmtId="0" fontId="13" fillId="0" borderId="11" xfId="0" applyFont="1" applyBorder="1" applyAlignment="1">
      <alignment horizontal="justify" vertical="top"/>
    </xf>
    <xf numFmtId="0" fontId="13" fillId="0" borderId="0" xfId="0" applyFont="1" applyAlignment="1">
      <alignment horizontal="justify" vertical="top"/>
    </xf>
    <xf numFmtId="0" fontId="13" fillId="0" borderId="6" xfId="0" applyFont="1" applyBorder="1" applyAlignment="1">
      <alignment horizontal="justify" vertical="top"/>
    </xf>
    <xf numFmtId="4" fontId="6" fillId="0" borderId="7" xfId="0" applyNumberFormat="1" applyFont="1" applyBorder="1"/>
    <xf numFmtId="167" fontId="5" fillId="0" borderId="0" xfId="0" applyNumberFormat="1" applyFont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5" fillId="0" borderId="7" xfId="0" applyNumberFormat="1" applyFont="1" applyBorder="1" applyAlignment="1">
      <alignment horizontal="left"/>
    </xf>
    <xf numFmtId="167" fontId="5" fillId="0" borderId="0" xfId="0" applyNumberFormat="1" applyFont="1" applyAlignment="1">
      <alignment horizontal="left"/>
    </xf>
    <xf numFmtId="167" fontId="6" fillId="0" borderId="7" xfId="0" applyNumberFormat="1" applyFont="1" applyBorder="1"/>
    <xf numFmtId="167" fontId="6" fillId="0" borderId="8" xfId="0" applyNumberFormat="1" applyFont="1" applyBorder="1"/>
    <xf numFmtId="167" fontId="6" fillId="0" borderId="3" xfId="0" applyNumberFormat="1" applyFont="1" applyBorder="1"/>
    <xf numFmtId="167" fontId="6" fillId="0" borderId="4" xfId="0" applyNumberFormat="1" applyFont="1" applyBorder="1"/>
    <xf numFmtId="167" fontId="5" fillId="0" borderId="9" xfId="0" applyNumberFormat="1" applyFont="1" applyBorder="1" applyAlignment="1">
      <alignment horizontal="left"/>
    </xf>
    <xf numFmtId="0" fontId="10" fillId="0" borderId="19" xfId="0" applyFont="1" applyBorder="1" applyAlignment="1">
      <alignment horizontal="justify" vertical="top"/>
    </xf>
    <xf numFmtId="0" fontId="10" fillId="0" borderId="20" xfId="0" applyFont="1" applyBorder="1" applyAlignment="1">
      <alignment horizontal="justify" vertical="top"/>
    </xf>
    <xf numFmtId="0" fontId="10" fillId="0" borderId="21" xfId="0" applyFont="1" applyBorder="1" applyAlignment="1">
      <alignment horizontal="justify" vertical="top"/>
    </xf>
    <xf numFmtId="169" fontId="7" fillId="0" borderId="0" xfId="0" applyNumberFormat="1" applyFont="1" applyAlignment="1">
      <alignment horizontal="right"/>
    </xf>
    <xf numFmtId="4" fontId="13" fillId="0" borderId="11" xfId="0" applyNumberFormat="1" applyFont="1" applyBorder="1" applyAlignment="1">
      <alignment horizontal="justify" vertical="top"/>
    </xf>
    <xf numFmtId="4" fontId="13" fillId="0" borderId="0" xfId="0" applyNumberFormat="1" applyFont="1" applyAlignment="1">
      <alignment horizontal="justify" vertical="top"/>
    </xf>
    <xf numFmtId="4" fontId="13" fillId="0" borderId="6" xfId="0" applyNumberFormat="1" applyFont="1" applyBorder="1" applyAlignment="1">
      <alignment horizontal="justify" vertical="top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justify" vertical="center"/>
    </xf>
    <xf numFmtId="167" fontId="5" fillId="0" borderId="2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0" fontId="5" fillId="0" borderId="1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167" fontId="7" fillId="0" borderId="2" xfId="0" applyNumberFormat="1" applyFont="1" applyFill="1" applyBorder="1" applyAlignment="1">
      <alignment horizontal="right"/>
    </xf>
    <xf numFmtId="4" fontId="7" fillId="0" borderId="2" xfId="0" applyNumberFormat="1" applyFont="1" applyFill="1" applyBorder="1"/>
    <xf numFmtId="0" fontId="8" fillId="0" borderId="2" xfId="0" applyFont="1" applyFill="1" applyBorder="1" applyAlignment="1">
      <alignment horizontal="left" vertical="center"/>
    </xf>
    <xf numFmtId="167" fontId="5" fillId="0" borderId="2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167" fontId="5" fillId="0" borderId="2" xfId="0" applyNumberFormat="1" applyFont="1" applyFill="1" applyBorder="1" applyAlignment="1">
      <alignment horizontal="right" vertical="top" wrapText="1"/>
    </xf>
    <xf numFmtId="4" fontId="7" fillId="0" borderId="0" xfId="0" applyNumberFormat="1" applyFont="1" applyFill="1" applyAlignment="1">
      <alignment horizontal="right"/>
    </xf>
    <xf numFmtId="167" fontId="7" fillId="0" borderId="0" xfId="0" applyNumberFormat="1" applyFont="1" applyFill="1" applyAlignment="1">
      <alignment horizontal="right" vertical="center"/>
    </xf>
    <xf numFmtId="167" fontId="7" fillId="0" borderId="0" xfId="0" applyNumberFormat="1" applyFont="1" applyFill="1" applyAlignment="1">
      <alignment horizontal="right"/>
    </xf>
    <xf numFmtId="165" fontId="2" fillId="0" borderId="26" xfId="0" applyNumberFormat="1" applyFont="1" applyFill="1" applyBorder="1" applyAlignment="1">
      <alignment horizontal="right"/>
    </xf>
  </cellXfs>
  <cellStyles count="2">
    <cellStyle name="Co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84</xdr:row>
      <xdr:rowOff>0</xdr:rowOff>
    </xdr:from>
    <xdr:to>
      <xdr:col>0</xdr:col>
      <xdr:colOff>2400300</xdr:colOff>
      <xdr:row>96</xdr:row>
      <xdr:rowOff>66675</xdr:rowOff>
    </xdr:to>
    <xdr:pic>
      <xdr:nvPicPr>
        <xdr:cNvPr id="2" name="2 Imagen" descr="Firma JMS.b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33261300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P_Administrator\Desktop\PROYECTOS%202012\9.-%20Catalana%20d'Occident%20-%202%20padels\PROYECTO\Documentaci&#243;n\MED-PP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\Desktop\PROYECTOS%202018\2018-14%20C.F.%20Puigpunyent\PROYECTO\DOCUMENTACI&#211;N\PPT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ARIOS"/>
      <sheetName val="DESCOMPUESTOS"/>
      <sheetName val="PPTO"/>
    </sheetNames>
    <sheetDataSet>
      <sheetData sheetId="0">
        <row r="33">
          <cell r="C33">
            <v>19.920000000000002</v>
          </cell>
        </row>
      </sheetData>
      <sheetData sheetId="1"/>
      <sheetData sheetId="2">
        <row r="6">
          <cell r="A6" t="str">
            <v>1.1</v>
          </cell>
          <cell r="B6" t="str">
            <v>M2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PT cèsped A  "/>
      <sheetName val="Cuadro precios nº 1"/>
      <sheetName val="Descompuestos"/>
      <sheetName val="Decompuesto"/>
      <sheetName val="Unitarios"/>
      <sheetName val="PPT vallados"/>
      <sheetName val="Hoja1"/>
    </sheetNames>
    <sheetDataSet>
      <sheetData sheetId="0">
        <row r="8">
          <cell r="B8" t="str">
            <v xml:space="preserve">M2: Trabajos consistentes en la extracción de la superficie de cèsped artificial actual mediante la utilizaciòn de maquinaria especializada, autopropulsada y que garantice la conservación de la base del campo. </v>
          </cell>
        </row>
      </sheetData>
      <sheetData sheetId="1"/>
      <sheetData sheetId="2"/>
      <sheetData sheetId="3"/>
      <sheetData sheetId="4">
        <row r="8">
          <cell r="A8" t="str">
            <v>Oficial 1ª colocador</v>
          </cell>
        </row>
        <row r="127">
          <cell r="A127" t="str">
            <v>Cola de poliuretano bicomponente</v>
          </cell>
        </row>
        <row r="128">
          <cell r="A128" t="str">
            <v>Banda de poliester tipo "lutradur" o similar de 30 cm de ancho</v>
          </cell>
        </row>
        <row r="129">
          <cell r="A129" t="str">
            <v xml:space="preserve">Arena de sílice lavada y seca, de grano redondeado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7"/>
  <sheetViews>
    <sheetView view="pageBreakPreview" zoomScale="130" zoomScaleNormal="100" zoomScaleSheetLayoutView="130" workbookViewId="0">
      <selection activeCell="E103" sqref="E103"/>
    </sheetView>
  </sheetViews>
  <sheetFormatPr defaultColWidth="11.5546875" defaultRowHeight="14.4" x14ac:dyDescent="0.3"/>
  <cols>
    <col min="1" max="1" width="4" style="3" customWidth="1"/>
    <col min="2" max="2" width="50.6640625" style="4" customWidth="1"/>
    <col min="3" max="5" width="10.6640625" style="261" customWidth="1"/>
    <col min="6" max="6" width="20.44140625" style="1" customWidth="1"/>
    <col min="7" max="7" width="11.44140625" style="2"/>
    <col min="257" max="257" width="4" customWidth="1"/>
    <col min="258" max="258" width="68" customWidth="1"/>
    <col min="259" max="259" width="9.33203125" customWidth="1"/>
    <col min="260" max="260" width="10.109375" customWidth="1"/>
    <col min="261" max="261" width="11" customWidth="1"/>
    <col min="262" max="262" width="7.33203125" customWidth="1"/>
    <col min="513" max="513" width="4" customWidth="1"/>
    <col min="514" max="514" width="68" customWidth="1"/>
    <col min="515" max="515" width="9.33203125" customWidth="1"/>
    <col min="516" max="516" width="10.109375" customWidth="1"/>
    <col min="517" max="517" width="11" customWidth="1"/>
    <col min="518" max="518" width="7.33203125" customWidth="1"/>
    <col min="769" max="769" width="4" customWidth="1"/>
    <col min="770" max="770" width="68" customWidth="1"/>
    <col min="771" max="771" width="9.33203125" customWidth="1"/>
    <col min="772" max="772" width="10.109375" customWidth="1"/>
    <col min="773" max="773" width="11" customWidth="1"/>
    <col min="774" max="774" width="7.33203125" customWidth="1"/>
    <col min="1025" max="1025" width="4" customWidth="1"/>
    <col min="1026" max="1026" width="68" customWidth="1"/>
    <col min="1027" max="1027" width="9.33203125" customWidth="1"/>
    <col min="1028" max="1028" width="10.109375" customWidth="1"/>
    <col min="1029" max="1029" width="11" customWidth="1"/>
    <col min="1030" max="1030" width="7.33203125" customWidth="1"/>
    <col min="1281" max="1281" width="4" customWidth="1"/>
    <col min="1282" max="1282" width="68" customWidth="1"/>
    <col min="1283" max="1283" width="9.33203125" customWidth="1"/>
    <col min="1284" max="1284" width="10.109375" customWidth="1"/>
    <col min="1285" max="1285" width="11" customWidth="1"/>
    <col min="1286" max="1286" width="7.33203125" customWidth="1"/>
    <col min="1537" max="1537" width="4" customWidth="1"/>
    <col min="1538" max="1538" width="68" customWidth="1"/>
    <col min="1539" max="1539" width="9.33203125" customWidth="1"/>
    <col min="1540" max="1540" width="10.109375" customWidth="1"/>
    <col min="1541" max="1541" width="11" customWidth="1"/>
    <col min="1542" max="1542" width="7.33203125" customWidth="1"/>
    <col min="1793" max="1793" width="4" customWidth="1"/>
    <col min="1794" max="1794" width="68" customWidth="1"/>
    <col min="1795" max="1795" width="9.33203125" customWidth="1"/>
    <col min="1796" max="1796" width="10.109375" customWidth="1"/>
    <col min="1797" max="1797" width="11" customWidth="1"/>
    <col min="1798" max="1798" width="7.33203125" customWidth="1"/>
    <col min="2049" max="2049" width="4" customWidth="1"/>
    <col min="2050" max="2050" width="68" customWidth="1"/>
    <col min="2051" max="2051" width="9.33203125" customWidth="1"/>
    <col min="2052" max="2052" width="10.109375" customWidth="1"/>
    <col min="2053" max="2053" width="11" customWidth="1"/>
    <col min="2054" max="2054" width="7.33203125" customWidth="1"/>
    <col min="2305" max="2305" width="4" customWidth="1"/>
    <col min="2306" max="2306" width="68" customWidth="1"/>
    <col min="2307" max="2307" width="9.33203125" customWidth="1"/>
    <col min="2308" max="2308" width="10.109375" customWidth="1"/>
    <col min="2309" max="2309" width="11" customWidth="1"/>
    <col min="2310" max="2310" width="7.33203125" customWidth="1"/>
    <col min="2561" max="2561" width="4" customWidth="1"/>
    <col min="2562" max="2562" width="68" customWidth="1"/>
    <col min="2563" max="2563" width="9.33203125" customWidth="1"/>
    <col min="2564" max="2564" width="10.109375" customWidth="1"/>
    <col min="2565" max="2565" width="11" customWidth="1"/>
    <col min="2566" max="2566" width="7.33203125" customWidth="1"/>
    <col min="2817" max="2817" width="4" customWidth="1"/>
    <col min="2818" max="2818" width="68" customWidth="1"/>
    <col min="2819" max="2819" width="9.33203125" customWidth="1"/>
    <col min="2820" max="2820" width="10.109375" customWidth="1"/>
    <col min="2821" max="2821" width="11" customWidth="1"/>
    <col min="2822" max="2822" width="7.33203125" customWidth="1"/>
    <col min="3073" max="3073" width="4" customWidth="1"/>
    <col min="3074" max="3074" width="68" customWidth="1"/>
    <col min="3075" max="3075" width="9.33203125" customWidth="1"/>
    <col min="3076" max="3076" width="10.109375" customWidth="1"/>
    <col min="3077" max="3077" width="11" customWidth="1"/>
    <col min="3078" max="3078" width="7.33203125" customWidth="1"/>
    <col min="3329" max="3329" width="4" customWidth="1"/>
    <col min="3330" max="3330" width="68" customWidth="1"/>
    <col min="3331" max="3331" width="9.33203125" customWidth="1"/>
    <col min="3332" max="3332" width="10.109375" customWidth="1"/>
    <col min="3333" max="3333" width="11" customWidth="1"/>
    <col min="3334" max="3334" width="7.33203125" customWidth="1"/>
    <col min="3585" max="3585" width="4" customWidth="1"/>
    <col min="3586" max="3586" width="68" customWidth="1"/>
    <col min="3587" max="3587" width="9.33203125" customWidth="1"/>
    <col min="3588" max="3588" width="10.109375" customWidth="1"/>
    <col min="3589" max="3589" width="11" customWidth="1"/>
    <col min="3590" max="3590" width="7.33203125" customWidth="1"/>
    <col min="3841" max="3841" width="4" customWidth="1"/>
    <col min="3842" max="3842" width="68" customWidth="1"/>
    <col min="3843" max="3843" width="9.33203125" customWidth="1"/>
    <col min="3844" max="3844" width="10.109375" customWidth="1"/>
    <col min="3845" max="3845" width="11" customWidth="1"/>
    <col min="3846" max="3846" width="7.33203125" customWidth="1"/>
    <col min="4097" max="4097" width="4" customWidth="1"/>
    <col min="4098" max="4098" width="68" customWidth="1"/>
    <col min="4099" max="4099" width="9.33203125" customWidth="1"/>
    <col min="4100" max="4100" width="10.109375" customWidth="1"/>
    <col min="4101" max="4101" width="11" customWidth="1"/>
    <col min="4102" max="4102" width="7.33203125" customWidth="1"/>
    <col min="4353" max="4353" width="4" customWidth="1"/>
    <col min="4354" max="4354" width="68" customWidth="1"/>
    <col min="4355" max="4355" width="9.33203125" customWidth="1"/>
    <col min="4356" max="4356" width="10.109375" customWidth="1"/>
    <col min="4357" max="4357" width="11" customWidth="1"/>
    <col min="4358" max="4358" width="7.33203125" customWidth="1"/>
    <col min="4609" max="4609" width="4" customWidth="1"/>
    <col min="4610" max="4610" width="68" customWidth="1"/>
    <col min="4611" max="4611" width="9.33203125" customWidth="1"/>
    <col min="4612" max="4612" width="10.109375" customWidth="1"/>
    <col min="4613" max="4613" width="11" customWidth="1"/>
    <col min="4614" max="4614" width="7.33203125" customWidth="1"/>
    <col min="4865" max="4865" width="4" customWidth="1"/>
    <col min="4866" max="4866" width="68" customWidth="1"/>
    <col min="4867" max="4867" width="9.33203125" customWidth="1"/>
    <col min="4868" max="4868" width="10.109375" customWidth="1"/>
    <col min="4869" max="4869" width="11" customWidth="1"/>
    <col min="4870" max="4870" width="7.33203125" customWidth="1"/>
    <col min="5121" max="5121" width="4" customWidth="1"/>
    <col min="5122" max="5122" width="68" customWidth="1"/>
    <col min="5123" max="5123" width="9.33203125" customWidth="1"/>
    <col min="5124" max="5124" width="10.109375" customWidth="1"/>
    <col min="5125" max="5125" width="11" customWidth="1"/>
    <col min="5126" max="5126" width="7.33203125" customWidth="1"/>
    <col min="5377" max="5377" width="4" customWidth="1"/>
    <col min="5378" max="5378" width="68" customWidth="1"/>
    <col min="5379" max="5379" width="9.33203125" customWidth="1"/>
    <col min="5380" max="5380" width="10.109375" customWidth="1"/>
    <col min="5381" max="5381" width="11" customWidth="1"/>
    <col min="5382" max="5382" width="7.33203125" customWidth="1"/>
    <col min="5633" max="5633" width="4" customWidth="1"/>
    <col min="5634" max="5634" width="68" customWidth="1"/>
    <col min="5635" max="5635" width="9.33203125" customWidth="1"/>
    <col min="5636" max="5636" width="10.109375" customWidth="1"/>
    <col min="5637" max="5637" width="11" customWidth="1"/>
    <col min="5638" max="5638" width="7.33203125" customWidth="1"/>
    <col min="5889" max="5889" width="4" customWidth="1"/>
    <col min="5890" max="5890" width="68" customWidth="1"/>
    <col min="5891" max="5891" width="9.33203125" customWidth="1"/>
    <col min="5892" max="5892" width="10.109375" customWidth="1"/>
    <col min="5893" max="5893" width="11" customWidth="1"/>
    <col min="5894" max="5894" width="7.33203125" customWidth="1"/>
    <col min="6145" max="6145" width="4" customWidth="1"/>
    <col min="6146" max="6146" width="68" customWidth="1"/>
    <col min="6147" max="6147" width="9.33203125" customWidth="1"/>
    <col min="6148" max="6148" width="10.109375" customWidth="1"/>
    <col min="6149" max="6149" width="11" customWidth="1"/>
    <col min="6150" max="6150" width="7.33203125" customWidth="1"/>
    <col min="6401" max="6401" width="4" customWidth="1"/>
    <col min="6402" max="6402" width="68" customWidth="1"/>
    <col min="6403" max="6403" width="9.33203125" customWidth="1"/>
    <col min="6404" max="6404" width="10.109375" customWidth="1"/>
    <col min="6405" max="6405" width="11" customWidth="1"/>
    <col min="6406" max="6406" width="7.33203125" customWidth="1"/>
    <col min="6657" max="6657" width="4" customWidth="1"/>
    <col min="6658" max="6658" width="68" customWidth="1"/>
    <col min="6659" max="6659" width="9.33203125" customWidth="1"/>
    <col min="6660" max="6660" width="10.109375" customWidth="1"/>
    <col min="6661" max="6661" width="11" customWidth="1"/>
    <col min="6662" max="6662" width="7.33203125" customWidth="1"/>
    <col min="6913" max="6913" width="4" customWidth="1"/>
    <col min="6914" max="6914" width="68" customWidth="1"/>
    <col min="6915" max="6915" width="9.33203125" customWidth="1"/>
    <col min="6916" max="6916" width="10.109375" customWidth="1"/>
    <col min="6917" max="6917" width="11" customWidth="1"/>
    <col min="6918" max="6918" width="7.33203125" customWidth="1"/>
    <col min="7169" max="7169" width="4" customWidth="1"/>
    <col min="7170" max="7170" width="68" customWidth="1"/>
    <col min="7171" max="7171" width="9.33203125" customWidth="1"/>
    <col min="7172" max="7172" width="10.109375" customWidth="1"/>
    <col min="7173" max="7173" width="11" customWidth="1"/>
    <col min="7174" max="7174" width="7.33203125" customWidth="1"/>
    <col min="7425" max="7425" width="4" customWidth="1"/>
    <col min="7426" max="7426" width="68" customWidth="1"/>
    <col min="7427" max="7427" width="9.33203125" customWidth="1"/>
    <col min="7428" max="7428" width="10.109375" customWidth="1"/>
    <col min="7429" max="7429" width="11" customWidth="1"/>
    <col min="7430" max="7430" width="7.33203125" customWidth="1"/>
    <col min="7681" max="7681" width="4" customWidth="1"/>
    <col min="7682" max="7682" width="68" customWidth="1"/>
    <col min="7683" max="7683" width="9.33203125" customWidth="1"/>
    <col min="7684" max="7684" width="10.109375" customWidth="1"/>
    <col min="7685" max="7685" width="11" customWidth="1"/>
    <col min="7686" max="7686" width="7.33203125" customWidth="1"/>
    <col min="7937" max="7937" width="4" customWidth="1"/>
    <col min="7938" max="7938" width="68" customWidth="1"/>
    <col min="7939" max="7939" width="9.33203125" customWidth="1"/>
    <col min="7940" max="7940" width="10.109375" customWidth="1"/>
    <col min="7941" max="7941" width="11" customWidth="1"/>
    <col min="7942" max="7942" width="7.33203125" customWidth="1"/>
    <col min="8193" max="8193" width="4" customWidth="1"/>
    <col min="8194" max="8194" width="68" customWidth="1"/>
    <col min="8195" max="8195" width="9.33203125" customWidth="1"/>
    <col min="8196" max="8196" width="10.109375" customWidth="1"/>
    <col min="8197" max="8197" width="11" customWidth="1"/>
    <col min="8198" max="8198" width="7.33203125" customWidth="1"/>
    <col min="8449" max="8449" width="4" customWidth="1"/>
    <col min="8450" max="8450" width="68" customWidth="1"/>
    <col min="8451" max="8451" width="9.33203125" customWidth="1"/>
    <col min="8452" max="8452" width="10.109375" customWidth="1"/>
    <col min="8453" max="8453" width="11" customWidth="1"/>
    <col min="8454" max="8454" width="7.33203125" customWidth="1"/>
    <col min="8705" max="8705" width="4" customWidth="1"/>
    <col min="8706" max="8706" width="68" customWidth="1"/>
    <col min="8707" max="8707" width="9.33203125" customWidth="1"/>
    <col min="8708" max="8708" width="10.109375" customWidth="1"/>
    <col min="8709" max="8709" width="11" customWidth="1"/>
    <col min="8710" max="8710" width="7.33203125" customWidth="1"/>
    <col min="8961" max="8961" width="4" customWidth="1"/>
    <col min="8962" max="8962" width="68" customWidth="1"/>
    <col min="8963" max="8963" width="9.33203125" customWidth="1"/>
    <col min="8964" max="8964" width="10.109375" customWidth="1"/>
    <col min="8965" max="8965" width="11" customWidth="1"/>
    <col min="8966" max="8966" width="7.33203125" customWidth="1"/>
    <col min="9217" max="9217" width="4" customWidth="1"/>
    <col min="9218" max="9218" width="68" customWidth="1"/>
    <col min="9219" max="9219" width="9.33203125" customWidth="1"/>
    <col min="9220" max="9220" width="10.109375" customWidth="1"/>
    <col min="9221" max="9221" width="11" customWidth="1"/>
    <col min="9222" max="9222" width="7.33203125" customWidth="1"/>
    <col min="9473" max="9473" width="4" customWidth="1"/>
    <col min="9474" max="9474" width="68" customWidth="1"/>
    <col min="9475" max="9475" width="9.33203125" customWidth="1"/>
    <col min="9476" max="9476" width="10.109375" customWidth="1"/>
    <col min="9477" max="9477" width="11" customWidth="1"/>
    <col min="9478" max="9478" width="7.33203125" customWidth="1"/>
    <col min="9729" max="9729" width="4" customWidth="1"/>
    <col min="9730" max="9730" width="68" customWidth="1"/>
    <col min="9731" max="9731" width="9.33203125" customWidth="1"/>
    <col min="9732" max="9732" width="10.109375" customWidth="1"/>
    <col min="9733" max="9733" width="11" customWidth="1"/>
    <col min="9734" max="9734" width="7.33203125" customWidth="1"/>
    <col min="9985" max="9985" width="4" customWidth="1"/>
    <col min="9986" max="9986" width="68" customWidth="1"/>
    <col min="9987" max="9987" width="9.33203125" customWidth="1"/>
    <col min="9988" max="9988" width="10.109375" customWidth="1"/>
    <col min="9989" max="9989" width="11" customWidth="1"/>
    <col min="9990" max="9990" width="7.33203125" customWidth="1"/>
    <col min="10241" max="10241" width="4" customWidth="1"/>
    <col min="10242" max="10242" width="68" customWidth="1"/>
    <col min="10243" max="10243" width="9.33203125" customWidth="1"/>
    <col min="10244" max="10244" width="10.109375" customWidth="1"/>
    <col min="10245" max="10245" width="11" customWidth="1"/>
    <col min="10246" max="10246" width="7.33203125" customWidth="1"/>
    <col min="10497" max="10497" width="4" customWidth="1"/>
    <col min="10498" max="10498" width="68" customWidth="1"/>
    <col min="10499" max="10499" width="9.33203125" customWidth="1"/>
    <col min="10500" max="10500" width="10.109375" customWidth="1"/>
    <col min="10501" max="10501" width="11" customWidth="1"/>
    <col min="10502" max="10502" width="7.33203125" customWidth="1"/>
    <col min="10753" max="10753" width="4" customWidth="1"/>
    <col min="10754" max="10754" width="68" customWidth="1"/>
    <col min="10755" max="10755" width="9.33203125" customWidth="1"/>
    <col min="10756" max="10756" width="10.109375" customWidth="1"/>
    <col min="10757" max="10757" width="11" customWidth="1"/>
    <col min="10758" max="10758" width="7.33203125" customWidth="1"/>
    <col min="11009" max="11009" width="4" customWidth="1"/>
    <col min="11010" max="11010" width="68" customWidth="1"/>
    <col min="11011" max="11011" width="9.33203125" customWidth="1"/>
    <col min="11012" max="11012" width="10.109375" customWidth="1"/>
    <col min="11013" max="11013" width="11" customWidth="1"/>
    <col min="11014" max="11014" width="7.33203125" customWidth="1"/>
    <col min="11265" max="11265" width="4" customWidth="1"/>
    <col min="11266" max="11266" width="68" customWidth="1"/>
    <col min="11267" max="11267" width="9.33203125" customWidth="1"/>
    <col min="11268" max="11268" width="10.109375" customWidth="1"/>
    <col min="11269" max="11269" width="11" customWidth="1"/>
    <col min="11270" max="11270" width="7.33203125" customWidth="1"/>
    <col min="11521" max="11521" width="4" customWidth="1"/>
    <col min="11522" max="11522" width="68" customWidth="1"/>
    <col min="11523" max="11523" width="9.33203125" customWidth="1"/>
    <col min="11524" max="11524" width="10.109375" customWidth="1"/>
    <col min="11525" max="11525" width="11" customWidth="1"/>
    <col min="11526" max="11526" width="7.33203125" customWidth="1"/>
    <col min="11777" max="11777" width="4" customWidth="1"/>
    <col min="11778" max="11778" width="68" customWidth="1"/>
    <col min="11779" max="11779" width="9.33203125" customWidth="1"/>
    <col min="11780" max="11780" width="10.109375" customWidth="1"/>
    <col min="11781" max="11781" width="11" customWidth="1"/>
    <col min="11782" max="11782" width="7.33203125" customWidth="1"/>
    <col min="12033" max="12033" width="4" customWidth="1"/>
    <col min="12034" max="12034" width="68" customWidth="1"/>
    <col min="12035" max="12035" width="9.33203125" customWidth="1"/>
    <col min="12036" max="12036" width="10.109375" customWidth="1"/>
    <col min="12037" max="12037" width="11" customWidth="1"/>
    <col min="12038" max="12038" width="7.33203125" customWidth="1"/>
    <col min="12289" max="12289" width="4" customWidth="1"/>
    <col min="12290" max="12290" width="68" customWidth="1"/>
    <col min="12291" max="12291" width="9.33203125" customWidth="1"/>
    <col min="12292" max="12292" width="10.109375" customWidth="1"/>
    <col min="12293" max="12293" width="11" customWidth="1"/>
    <col min="12294" max="12294" width="7.33203125" customWidth="1"/>
    <col min="12545" max="12545" width="4" customWidth="1"/>
    <col min="12546" max="12546" width="68" customWidth="1"/>
    <col min="12547" max="12547" width="9.33203125" customWidth="1"/>
    <col min="12548" max="12548" width="10.109375" customWidth="1"/>
    <col min="12549" max="12549" width="11" customWidth="1"/>
    <col min="12550" max="12550" width="7.33203125" customWidth="1"/>
    <col min="12801" max="12801" width="4" customWidth="1"/>
    <col min="12802" max="12802" width="68" customWidth="1"/>
    <col min="12803" max="12803" width="9.33203125" customWidth="1"/>
    <col min="12804" max="12804" width="10.109375" customWidth="1"/>
    <col min="12805" max="12805" width="11" customWidth="1"/>
    <col min="12806" max="12806" width="7.33203125" customWidth="1"/>
    <col min="13057" max="13057" width="4" customWidth="1"/>
    <col min="13058" max="13058" width="68" customWidth="1"/>
    <col min="13059" max="13059" width="9.33203125" customWidth="1"/>
    <col min="13060" max="13060" width="10.109375" customWidth="1"/>
    <col min="13061" max="13061" width="11" customWidth="1"/>
    <col min="13062" max="13062" width="7.33203125" customWidth="1"/>
    <col min="13313" max="13313" width="4" customWidth="1"/>
    <col min="13314" max="13314" width="68" customWidth="1"/>
    <col min="13315" max="13315" width="9.33203125" customWidth="1"/>
    <col min="13316" max="13316" width="10.109375" customWidth="1"/>
    <col min="13317" max="13317" width="11" customWidth="1"/>
    <col min="13318" max="13318" width="7.33203125" customWidth="1"/>
    <col min="13569" max="13569" width="4" customWidth="1"/>
    <col min="13570" max="13570" width="68" customWidth="1"/>
    <col min="13571" max="13571" width="9.33203125" customWidth="1"/>
    <col min="13572" max="13572" width="10.109375" customWidth="1"/>
    <col min="13573" max="13573" width="11" customWidth="1"/>
    <col min="13574" max="13574" width="7.33203125" customWidth="1"/>
    <col min="13825" max="13825" width="4" customWidth="1"/>
    <col min="13826" max="13826" width="68" customWidth="1"/>
    <col min="13827" max="13827" width="9.33203125" customWidth="1"/>
    <col min="13828" max="13828" width="10.109375" customWidth="1"/>
    <col min="13829" max="13829" width="11" customWidth="1"/>
    <col min="13830" max="13830" width="7.33203125" customWidth="1"/>
    <col min="14081" max="14081" width="4" customWidth="1"/>
    <col min="14082" max="14082" width="68" customWidth="1"/>
    <col min="14083" max="14083" width="9.33203125" customWidth="1"/>
    <col min="14084" max="14084" width="10.109375" customWidth="1"/>
    <col min="14085" max="14085" width="11" customWidth="1"/>
    <col min="14086" max="14086" width="7.33203125" customWidth="1"/>
    <col min="14337" max="14337" width="4" customWidth="1"/>
    <col min="14338" max="14338" width="68" customWidth="1"/>
    <col min="14339" max="14339" width="9.33203125" customWidth="1"/>
    <col min="14340" max="14340" width="10.109375" customWidth="1"/>
    <col min="14341" max="14341" width="11" customWidth="1"/>
    <col min="14342" max="14342" width="7.33203125" customWidth="1"/>
    <col min="14593" max="14593" width="4" customWidth="1"/>
    <col min="14594" max="14594" width="68" customWidth="1"/>
    <col min="14595" max="14595" width="9.33203125" customWidth="1"/>
    <col min="14596" max="14596" width="10.109375" customWidth="1"/>
    <col min="14597" max="14597" width="11" customWidth="1"/>
    <col min="14598" max="14598" width="7.33203125" customWidth="1"/>
    <col min="14849" max="14849" width="4" customWidth="1"/>
    <col min="14850" max="14850" width="68" customWidth="1"/>
    <col min="14851" max="14851" width="9.33203125" customWidth="1"/>
    <col min="14852" max="14852" width="10.109375" customWidth="1"/>
    <col min="14853" max="14853" width="11" customWidth="1"/>
    <col min="14854" max="14854" width="7.33203125" customWidth="1"/>
    <col min="15105" max="15105" width="4" customWidth="1"/>
    <col min="15106" max="15106" width="68" customWidth="1"/>
    <col min="15107" max="15107" width="9.33203125" customWidth="1"/>
    <col min="15108" max="15108" width="10.109375" customWidth="1"/>
    <col min="15109" max="15109" width="11" customWidth="1"/>
    <col min="15110" max="15110" width="7.33203125" customWidth="1"/>
    <col min="15361" max="15361" width="4" customWidth="1"/>
    <col min="15362" max="15362" width="68" customWidth="1"/>
    <col min="15363" max="15363" width="9.33203125" customWidth="1"/>
    <col min="15364" max="15364" width="10.109375" customWidth="1"/>
    <col min="15365" max="15365" width="11" customWidth="1"/>
    <col min="15366" max="15366" width="7.33203125" customWidth="1"/>
    <col min="15617" max="15617" width="4" customWidth="1"/>
    <col min="15618" max="15618" width="68" customWidth="1"/>
    <col min="15619" max="15619" width="9.33203125" customWidth="1"/>
    <col min="15620" max="15620" width="10.109375" customWidth="1"/>
    <col min="15621" max="15621" width="11" customWidth="1"/>
    <col min="15622" max="15622" width="7.33203125" customWidth="1"/>
    <col min="15873" max="15873" width="4" customWidth="1"/>
    <col min="15874" max="15874" width="68" customWidth="1"/>
    <col min="15875" max="15875" width="9.33203125" customWidth="1"/>
    <col min="15876" max="15876" width="10.109375" customWidth="1"/>
    <col min="15877" max="15877" width="11" customWidth="1"/>
    <col min="15878" max="15878" width="7.33203125" customWidth="1"/>
    <col min="16129" max="16129" width="4" customWidth="1"/>
    <col min="16130" max="16130" width="68" customWidth="1"/>
    <col min="16131" max="16131" width="9.33203125" customWidth="1"/>
    <col min="16132" max="16132" width="10.109375" customWidth="1"/>
    <col min="16133" max="16133" width="11" customWidth="1"/>
    <col min="16134" max="16134" width="7.33203125" customWidth="1"/>
  </cols>
  <sheetData>
    <row r="1" spans="1:8" s="16" customFormat="1" ht="15" customHeight="1" x14ac:dyDescent="0.25">
      <c r="A1" s="292" t="str">
        <f>' PPT  '!A1:F1</f>
        <v>PROJECTE. Renovació de la gespa artificial del camp de futbol municipal</v>
      </c>
      <c r="B1" s="292"/>
      <c r="C1" s="292"/>
      <c r="D1" s="292"/>
      <c r="E1" s="292"/>
      <c r="F1" s="15"/>
    </row>
    <row r="2" spans="1:8" s="16" customFormat="1" ht="15" customHeight="1" x14ac:dyDescent="0.25">
      <c r="A2" s="293" t="str">
        <f>' PPT  '!A2:F2</f>
        <v>PROMOTOR: Ajuntament de Navarcles - Barcelona</v>
      </c>
      <c r="B2" s="292"/>
      <c r="C2" s="292"/>
      <c r="D2" s="292"/>
      <c r="E2" s="292"/>
      <c r="F2" s="15"/>
      <c r="G2" s="43"/>
      <c r="H2" s="43"/>
    </row>
    <row r="3" spans="1:8" s="16" customFormat="1" ht="15" customHeight="1" x14ac:dyDescent="0.25">
      <c r="A3" s="293" t="str">
        <f>' PPT  '!A3</f>
        <v>SITUACIÓ: carrer de Valentí Vintró nº 10</v>
      </c>
      <c r="B3" s="292"/>
      <c r="C3" s="292"/>
      <c r="D3" s="292"/>
      <c r="E3" s="292"/>
      <c r="F3" s="15"/>
      <c r="G3" s="43"/>
      <c r="H3" s="43"/>
    </row>
    <row r="4" spans="1:8" s="45" customFormat="1" ht="15" customHeight="1" x14ac:dyDescent="0.3">
      <c r="A4" s="294" t="s">
        <v>180</v>
      </c>
      <c r="B4" s="295"/>
      <c r="C4" s="295"/>
      <c r="D4" s="295"/>
      <c r="E4" s="296"/>
      <c r="F4" s="44"/>
    </row>
    <row r="5" spans="1:8" s="49" customFormat="1" ht="15" customHeight="1" x14ac:dyDescent="0.3">
      <c r="A5" s="55" t="s">
        <v>6</v>
      </c>
      <c r="B5" s="55" t="str">
        <f>' PPT  '!C7</f>
        <v>Definició de la partida</v>
      </c>
      <c r="C5" s="242" t="s">
        <v>75</v>
      </c>
      <c r="D5" s="242" t="s">
        <v>7</v>
      </c>
      <c r="E5" s="242" t="s">
        <v>76</v>
      </c>
      <c r="F5" s="47"/>
      <c r="G5" s="48"/>
    </row>
    <row r="6" spans="1:8" s="53" customFormat="1" ht="15" customHeight="1" x14ac:dyDescent="0.25">
      <c r="A6" s="46"/>
      <c r="B6" s="50" t="str">
        <f>' PPT  '!C8</f>
        <v>Cap. 1 Treballs previs</v>
      </c>
      <c r="C6" s="267"/>
      <c r="D6" s="243"/>
      <c r="E6" s="243"/>
      <c r="F6" s="51"/>
      <c r="G6" s="52"/>
    </row>
    <row r="7" spans="1:8" s="53" customFormat="1" ht="15" customHeight="1" x14ac:dyDescent="0.25">
      <c r="A7" s="46" t="s">
        <v>3</v>
      </c>
      <c r="B7" s="50" t="str">
        <f>' PPT  '!C9</f>
        <v>Retirada del material esportiu</v>
      </c>
      <c r="C7" s="267"/>
      <c r="D7" s="243"/>
      <c r="E7" s="243"/>
      <c r="F7" s="51"/>
      <c r="G7" s="52"/>
    </row>
    <row r="8" spans="1:8" s="53" customFormat="1" ht="15" customHeight="1" x14ac:dyDescent="0.25">
      <c r="A8" s="56"/>
      <c r="B8" s="297" t="s">
        <v>117</v>
      </c>
      <c r="C8" s="298"/>
      <c r="D8" s="298"/>
      <c r="E8" s="299"/>
      <c r="F8" s="51"/>
      <c r="G8" s="52"/>
    </row>
    <row r="9" spans="1:8" s="53" customFormat="1" ht="15" customHeight="1" x14ac:dyDescent="0.25">
      <c r="A9" s="98" t="s">
        <v>181</v>
      </c>
      <c r="B9" s="148" t="s">
        <v>184</v>
      </c>
      <c r="C9" s="223">
        <v>1</v>
      </c>
      <c r="D9" s="223">
        <v>738.92</v>
      </c>
      <c r="E9" s="223">
        <f>C9*D9</f>
        <v>738.92</v>
      </c>
      <c r="F9" s="51"/>
      <c r="G9" s="52"/>
    </row>
    <row r="10" spans="1:8" s="53" customFormat="1" ht="15" customHeight="1" x14ac:dyDescent="0.25">
      <c r="A10" s="98" t="s">
        <v>183</v>
      </c>
      <c r="B10" s="59" t="s">
        <v>185</v>
      </c>
      <c r="C10" s="224"/>
      <c r="D10" s="224"/>
      <c r="E10" s="224">
        <v>0</v>
      </c>
      <c r="F10" s="51"/>
      <c r="G10" s="52"/>
    </row>
    <row r="11" spans="1:8" s="53" customFormat="1" ht="15" customHeight="1" x14ac:dyDescent="0.25">
      <c r="A11" s="98" t="s">
        <v>182</v>
      </c>
      <c r="B11" s="59" t="s">
        <v>186</v>
      </c>
      <c r="C11" s="224"/>
      <c r="D11" s="224"/>
      <c r="E11" s="224">
        <v>0</v>
      </c>
      <c r="F11" s="51"/>
      <c r="G11" s="52"/>
    </row>
    <row r="12" spans="1:8" s="53" customFormat="1" ht="15" customHeight="1" x14ac:dyDescent="0.25">
      <c r="A12" s="98"/>
      <c r="B12" s="59"/>
      <c r="C12" s="224"/>
      <c r="D12" s="224"/>
      <c r="E12" s="224"/>
      <c r="F12" s="51"/>
      <c r="G12" s="52"/>
    </row>
    <row r="13" spans="1:8" s="53" customFormat="1" ht="15" customHeight="1" thickBot="1" x14ac:dyDescent="0.3">
      <c r="A13" s="61" t="s">
        <v>10</v>
      </c>
      <c r="B13" s="62" t="s">
        <v>11</v>
      </c>
      <c r="C13" s="265">
        <v>1.4999999999999999E-2</v>
      </c>
      <c r="D13" s="244">
        <f>E8+E9</f>
        <v>738.92</v>
      </c>
      <c r="E13" s="223">
        <f>D13*C13</f>
        <v>11.083799999999998</v>
      </c>
      <c r="F13" s="51"/>
      <c r="G13" s="52"/>
    </row>
    <row r="14" spans="1:8" s="53" customFormat="1" ht="15" customHeight="1" thickTop="1" x14ac:dyDescent="0.25">
      <c r="A14" s="63"/>
      <c r="B14" s="291" t="str">
        <f>B43</f>
        <v>Total execució material</v>
      </c>
      <c r="C14" s="291"/>
      <c r="D14" s="291"/>
      <c r="E14" s="225">
        <f>SUM(E8:E13)</f>
        <v>750.00379999999996</v>
      </c>
      <c r="F14" s="51"/>
      <c r="G14" s="52"/>
    </row>
    <row r="15" spans="1:8" s="53" customFormat="1" ht="15" customHeight="1" x14ac:dyDescent="0.25">
      <c r="A15" s="64"/>
      <c r="B15" s="32"/>
      <c r="C15" s="226"/>
      <c r="D15" s="226" t="str">
        <f>D44</f>
        <v>Arrodoniment</v>
      </c>
      <c r="E15" s="221">
        <f>E14</f>
        <v>750.00379999999996</v>
      </c>
      <c r="F15" s="51"/>
      <c r="G15" s="52"/>
    </row>
    <row r="16" spans="1:8" s="53" customFormat="1" ht="15" customHeight="1" x14ac:dyDescent="0.25">
      <c r="A16" s="46" t="str">
        <f>' PPT  '!A12</f>
        <v>1.2</v>
      </c>
      <c r="B16" s="54" t="str">
        <f>' PPT  '!C12</f>
        <v>Neteja canaletes.</v>
      </c>
      <c r="C16" s="245"/>
      <c r="D16" s="245"/>
      <c r="E16" s="245"/>
      <c r="F16" s="51"/>
      <c r="G16" s="52"/>
    </row>
    <row r="17" spans="1:7" s="53" customFormat="1" ht="36.75" customHeight="1" x14ac:dyDescent="0.25">
      <c r="A17" s="55" t="str">
        <f>' PPT  '!B12</f>
        <v>M</v>
      </c>
      <c r="B17" s="300" t="str">
        <f>' PPT  '!C13</f>
        <v>Neteja i sanejament de les canaletes, amb retirada de les reixes i posterior col·locació un cop acaba la instal·lació de la nova gespa. No s'inclou la reposició de les reixes defectuoses ni de les canaletes que puguin estar trencades.</v>
      </c>
      <c r="C17" s="301"/>
      <c r="D17" s="301"/>
      <c r="E17" s="302"/>
      <c r="F17" s="51"/>
      <c r="G17" s="52"/>
    </row>
    <row r="18" spans="1:7" s="53" customFormat="1" ht="15" customHeight="1" x14ac:dyDescent="0.25">
      <c r="A18" s="56" t="s">
        <v>181</v>
      </c>
      <c r="B18" s="148" t="s">
        <v>184</v>
      </c>
      <c r="C18" s="223"/>
      <c r="D18" s="246"/>
      <c r="E18" s="223">
        <f>Descompuestos!E16+Descompuestos!E17</f>
        <v>6.5247400000000004</v>
      </c>
      <c r="F18" s="51"/>
      <c r="G18" s="52"/>
    </row>
    <row r="19" spans="1:7" s="53" customFormat="1" ht="15" customHeight="1" x14ac:dyDescent="0.25">
      <c r="A19" s="58" t="s">
        <v>183</v>
      </c>
      <c r="B19" s="59" t="s">
        <v>185</v>
      </c>
      <c r="C19" s="223"/>
      <c r="D19" s="246"/>
      <c r="E19" s="223">
        <f>D19*C19</f>
        <v>0</v>
      </c>
      <c r="F19" s="51"/>
      <c r="G19" s="52"/>
    </row>
    <row r="20" spans="1:7" s="53" customFormat="1" ht="15" customHeight="1" x14ac:dyDescent="0.25">
      <c r="A20" s="58" t="s">
        <v>182</v>
      </c>
      <c r="B20" s="59" t="s">
        <v>186</v>
      </c>
      <c r="C20" s="223"/>
      <c r="D20" s="246"/>
      <c r="E20" s="223">
        <v>0</v>
      </c>
      <c r="F20" s="51"/>
      <c r="G20" s="52"/>
    </row>
    <row r="21" spans="1:7" s="53" customFormat="1" ht="15" customHeight="1" x14ac:dyDescent="0.25">
      <c r="A21" s="58"/>
      <c r="B21" s="60"/>
      <c r="C21" s="223"/>
      <c r="D21" s="246"/>
      <c r="E21" s="223"/>
      <c r="F21" s="51"/>
      <c r="G21" s="52"/>
    </row>
    <row r="22" spans="1:7" s="53" customFormat="1" ht="15" customHeight="1" thickBot="1" x14ac:dyDescent="0.3">
      <c r="A22" s="61" t="s">
        <v>10</v>
      </c>
      <c r="B22" s="62" t="s">
        <v>11</v>
      </c>
      <c r="C22" s="265">
        <v>1.4999999999999999E-2</v>
      </c>
      <c r="D22" s="244">
        <f>E18+E19+E20</f>
        <v>6.5247400000000004</v>
      </c>
      <c r="E22" s="223">
        <f>D22*C22</f>
        <v>9.7871100000000003E-2</v>
      </c>
      <c r="F22" s="51"/>
      <c r="G22" s="52"/>
    </row>
    <row r="23" spans="1:7" s="53" customFormat="1" ht="15" customHeight="1" thickTop="1" x14ac:dyDescent="0.25">
      <c r="A23" s="63"/>
      <c r="B23" s="291" t="str">
        <f>B62</f>
        <v>Total execució material</v>
      </c>
      <c r="C23" s="291"/>
      <c r="D23" s="291"/>
      <c r="E23" s="225">
        <f>SUM(E18:E22)</f>
        <v>6.6226111000000003</v>
      </c>
      <c r="F23" s="51"/>
      <c r="G23" s="52"/>
    </row>
    <row r="24" spans="1:7" s="53" customFormat="1" ht="15" customHeight="1" x14ac:dyDescent="0.25">
      <c r="A24" s="64"/>
      <c r="B24" s="32"/>
      <c r="C24" s="226"/>
      <c r="D24" s="226" t="str">
        <f>D63</f>
        <v>Arrodoniment</v>
      </c>
      <c r="E24" s="221">
        <v>6.6230000000000002</v>
      </c>
      <c r="F24" s="51"/>
      <c r="G24" s="52"/>
    </row>
    <row r="25" spans="1:7" s="53" customFormat="1" ht="15" customHeight="1" x14ac:dyDescent="0.25">
      <c r="A25" s="46"/>
      <c r="B25" s="54" t="str">
        <f>' PPT  '!C16</f>
        <v>Cap. 2  Instal·lació de reg</v>
      </c>
      <c r="C25" s="242" t="s">
        <v>75</v>
      </c>
      <c r="D25" s="242" t="s">
        <v>7</v>
      </c>
      <c r="E25" s="242" t="s">
        <v>76</v>
      </c>
      <c r="F25" s="51"/>
      <c r="G25" s="52"/>
    </row>
    <row r="26" spans="1:7" s="53" customFormat="1" ht="15" customHeight="1" x14ac:dyDescent="0.25">
      <c r="A26" s="55" t="s">
        <v>5</v>
      </c>
      <c r="B26" s="182" t="str">
        <f>' PPT  '!C17</f>
        <v>Extracció del canons</v>
      </c>
      <c r="C26" s="243"/>
      <c r="D26" s="243"/>
      <c r="E26" s="262"/>
      <c r="F26" s="51"/>
      <c r="G26" s="52"/>
    </row>
    <row r="27" spans="1:7" s="53" customFormat="1" ht="15.75" customHeight="1" x14ac:dyDescent="0.25">
      <c r="A27" s="55" t="s">
        <v>10</v>
      </c>
      <c r="B27" s="303" t="s">
        <v>145</v>
      </c>
      <c r="C27" s="304"/>
      <c r="D27" s="304"/>
      <c r="E27" s="305"/>
      <c r="F27" s="51"/>
      <c r="G27" s="52"/>
    </row>
    <row r="28" spans="1:7" s="53" customFormat="1" ht="15" customHeight="1" x14ac:dyDescent="0.25">
      <c r="A28" s="56" t="s">
        <v>181</v>
      </c>
      <c r="B28" s="148" t="s">
        <v>184</v>
      </c>
      <c r="C28" s="223"/>
      <c r="D28" s="246"/>
      <c r="E28" s="223">
        <f>Descompuestos!E25+Descompuestos!E26</f>
        <v>70.442499999999995</v>
      </c>
      <c r="F28" s="51"/>
      <c r="G28" s="52"/>
    </row>
    <row r="29" spans="1:7" s="53" customFormat="1" ht="15" customHeight="1" x14ac:dyDescent="0.25">
      <c r="A29" s="58" t="s">
        <v>183</v>
      </c>
      <c r="B29" s="59" t="s">
        <v>185</v>
      </c>
      <c r="C29" s="223"/>
      <c r="D29" s="246"/>
      <c r="E29" s="223">
        <f>D29*C29</f>
        <v>0</v>
      </c>
      <c r="F29" s="51"/>
      <c r="G29" s="52"/>
    </row>
    <row r="30" spans="1:7" s="53" customFormat="1" ht="15" customHeight="1" x14ac:dyDescent="0.25">
      <c r="A30" s="58" t="s">
        <v>182</v>
      </c>
      <c r="B30" s="59" t="s">
        <v>186</v>
      </c>
      <c r="C30" s="223"/>
      <c r="D30" s="246"/>
      <c r="E30" s="223">
        <v>0</v>
      </c>
      <c r="F30" s="51"/>
      <c r="G30" s="52"/>
    </row>
    <row r="31" spans="1:7" s="53" customFormat="1" ht="15" customHeight="1" x14ac:dyDescent="0.25">
      <c r="A31" s="58"/>
      <c r="B31" s="60"/>
      <c r="C31" s="223"/>
      <c r="D31" s="246"/>
      <c r="E31" s="223"/>
      <c r="F31" s="51"/>
      <c r="G31" s="52"/>
    </row>
    <row r="32" spans="1:7" s="53" customFormat="1" ht="15" customHeight="1" thickBot="1" x14ac:dyDescent="0.3">
      <c r="A32" s="61" t="s">
        <v>10</v>
      </c>
      <c r="B32" s="62" t="s">
        <v>11</v>
      </c>
      <c r="C32" s="265">
        <v>1.4999999999999999E-2</v>
      </c>
      <c r="D32" s="244">
        <f>E28+E29</f>
        <v>70.442499999999995</v>
      </c>
      <c r="E32" s="223">
        <f>D32*C32</f>
        <v>1.0566374999999999</v>
      </c>
      <c r="F32" s="51"/>
      <c r="G32" s="52"/>
    </row>
    <row r="33" spans="1:7" s="53" customFormat="1" ht="15" customHeight="1" thickTop="1" x14ac:dyDescent="0.25">
      <c r="A33" s="63"/>
      <c r="B33" s="291" t="str">
        <f>B62</f>
        <v>Total execució material</v>
      </c>
      <c r="C33" s="291"/>
      <c r="D33" s="291"/>
      <c r="E33" s="225">
        <f>SUM(E28:E32)</f>
        <v>71.499137499999989</v>
      </c>
      <c r="F33" s="51"/>
      <c r="G33" s="52"/>
    </row>
    <row r="34" spans="1:7" s="53" customFormat="1" ht="15" customHeight="1" x14ac:dyDescent="0.25">
      <c r="A34" s="64"/>
      <c r="B34" s="32"/>
      <c r="C34" s="226"/>
      <c r="D34" s="226" t="str">
        <f>D63</f>
        <v>Arrodoniment</v>
      </c>
      <c r="E34" s="221">
        <v>71.5</v>
      </c>
      <c r="F34" s="51"/>
      <c r="G34" s="52"/>
    </row>
    <row r="35" spans="1:7" s="53" customFormat="1" ht="15" customHeight="1" x14ac:dyDescent="0.25">
      <c r="A35" s="64"/>
      <c r="B35" s="32"/>
      <c r="C35" s="226"/>
      <c r="D35" s="226"/>
      <c r="E35" s="226"/>
      <c r="F35" s="51"/>
      <c r="G35" s="52"/>
    </row>
    <row r="36" spans="1:7" s="53" customFormat="1" ht="15" customHeight="1" x14ac:dyDescent="0.25">
      <c r="A36" s="46" t="s">
        <v>85</v>
      </c>
      <c r="B36" s="54" t="str">
        <f>' PPT  '!C20</f>
        <v>Nous aspersors emergents</v>
      </c>
      <c r="C36" s="245"/>
      <c r="D36" s="245"/>
      <c r="E36" s="245"/>
      <c r="F36" s="51"/>
      <c r="G36" s="52"/>
    </row>
    <row r="37" spans="1:7" s="53" customFormat="1" ht="28.5" customHeight="1" x14ac:dyDescent="0.25">
      <c r="A37" s="58" t="s">
        <v>89</v>
      </c>
      <c r="B37" s="306" t="s">
        <v>122</v>
      </c>
      <c r="C37" s="307"/>
      <c r="D37" s="307"/>
      <c r="E37" s="308"/>
      <c r="F37" s="51"/>
      <c r="G37" s="52"/>
    </row>
    <row r="38" spans="1:7" s="53" customFormat="1" ht="15" customHeight="1" x14ac:dyDescent="0.25">
      <c r="A38" s="56" t="s">
        <v>181</v>
      </c>
      <c r="B38" s="148" t="s">
        <v>184</v>
      </c>
      <c r="C38" s="223"/>
      <c r="D38" s="246"/>
      <c r="E38" s="223">
        <f>Descompuestos!E34+Descompuestos!E35</f>
        <v>209.64</v>
      </c>
      <c r="F38" s="51"/>
      <c r="G38" s="52"/>
    </row>
    <row r="39" spans="1:7" s="53" customFormat="1" ht="15" customHeight="1" x14ac:dyDescent="0.25">
      <c r="A39" s="58" t="s">
        <v>183</v>
      </c>
      <c r="B39" s="59" t="s">
        <v>185</v>
      </c>
      <c r="C39" s="223"/>
      <c r="D39" s="246"/>
      <c r="E39" s="223">
        <f>Descompuestos!E36+Descompuestos!E37</f>
        <v>1742.9599999999998</v>
      </c>
      <c r="F39" s="51"/>
      <c r="G39" s="52"/>
    </row>
    <row r="40" spans="1:7" s="53" customFormat="1" ht="15" customHeight="1" x14ac:dyDescent="0.25">
      <c r="A40" s="58" t="s">
        <v>182</v>
      </c>
      <c r="B40" s="59" t="s">
        <v>186</v>
      </c>
      <c r="C40" s="223"/>
      <c r="D40" s="246"/>
      <c r="E40" s="223">
        <v>0</v>
      </c>
      <c r="F40" s="51"/>
      <c r="G40" s="52"/>
    </row>
    <row r="41" spans="1:7" s="53" customFormat="1" ht="15" customHeight="1" x14ac:dyDescent="0.25">
      <c r="A41" s="58"/>
      <c r="B41" s="134"/>
      <c r="C41" s="223"/>
      <c r="D41" s="246"/>
      <c r="E41" s="263"/>
      <c r="F41" s="51"/>
      <c r="G41" s="52"/>
    </row>
    <row r="42" spans="1:7" s="53" customFormat="1" ht="15" customHeight="1" thickBot="1" x14ac:dyDescent="0.3">
      <c r="A42" s="61" t="s">
        <v>150</v>
      </c>
      <c r="B42" s="201" t="s">
        <v>11</v>
      </c>
      <c r="C42" s="265">
        <v>1.4999999999999999E-2</v>
      </c>
      <c r="D42" s="244">
        <f>E38+E39+E40</f>
        <v>1952.6</v>
      </c>
      <c r="E42" s="248">
        <f>D42*C42</f>
        <v>29.288999999999998</v>
      </c>
      <c r="F42" s="51"/>
      <c r="G42" s="52"/>
    </row>
    <row r="43" spans="1:7" s="53" customFormat="1" ht="15" customHeight="1" thickTop="1" x14ac:dyDescent="0.25">
      <c r="A43" s="63"/>
      <c r="B43" s="291" t="str">
        <f>B62</f>
        <v>Total execució material</v>
      </c>
      <c r="C43" s="291"/>
      <c r="D43" s="291"/>
      <c r="E43" s="225">
        <f>SUM(E38:E42)</f>
        <v>1981.8889999999999</v>
      </c>
      <c r="F43" s="51"/>
      <c r="G43" s="52"/>
    </row>
    <row r="44" spans="1:7" s="53" customFormat="1" ht="15" customHeight="1" x14ac:dyDescent="0.25">
      <c r="A44" s="64"/>
      <c r="B44" s="32"/>
      <c r="C44" s="226"/>
      <c r="D44" s="226" t="str">
        <f>D24</f>
        <v>Arrodoniment</v>
      </c>
      <c r="E44" s="221">
        <f>E43</f>
        <v>1981.8889999999999</v>
      </c>
      <c r="F44" s="51"/>
      <c r="G44" s="52"/>
    </row>
    <row r="45" spans="1:7" s="53" customFormat="1" ht="15" customHeight="1" x14ac:dyDescent="0.25">
      <c r="A45" s="46" t="s">
        <v>86</v>
      </c>
      <c r="B45" s="54" t="str">
        <f>' PPT  '!C23</f>
        <v>Repàs de la instal·lació de reg</v>
      </c>
      <c r="C45" s="245"/>
      <c r="D45" s="245"/>
      <c r="E45" s="245"/>
      <c r="F45" s="51"/>
      <c r="G45" s="52"/>
    </row>
    <row r="46" spans="1:7" s="53" customFormat="1" ht="27" customHeight="1" x14ac:dyDescent="0.25">
      <c r="A46" s="46" t="s">
        <v>89</v>
      </c>
      <c r="B46" s="310" t="s">
        <v>125</v>
      </c>
      <c r="C46" s="311"/>
      <c r="D46" s="311"/>
      <c r="E46" s="312"/>
      <c r="F46" s="51"/>
      <c r="G46" s="52"/>
    </row>
    <row r="47" spans="1:7" s="53" customFormat="1" ht="15" customHeight="1" x14ac:dyDescent="0.25">
      <c r="A47" s="56" t="s">
        <v>181</v>
      </c>
      <c r="B47" s="148" t="s">
        <v>184</v>
      </c>
      <c r="C47" s="223"/>
      <c r="D47" s="246"/>
      <c r="E47" s="223">
        <f>Descompuestos!E43+Descompuestos!E44</f>
        <v>1313.3</v>
      </c>
      <c r="F47" s="51"/>
      <c r="G47" s="52"/>
    </row>
    <row r="48" spans="1:7" s="53" customFormat="1" ht="15" customHeight="1" x14ac:dyDescent="0.25">
      <c r="A48" s="58" t="s">
        <v>183</v>
      </c>
      <c r="B48" s="59" t="s">
        <v>185</v>
      </c>
      <c r="C48" s="223"/>
      <c r="D48" s="246"/>
      <c r="E48" s="223">
        <v>0</v>
      </c>
      <c r="F48" s="51"/>
      <c r="G48" s="52"/>
    </row>
    <row r="49" spans="1:7" s="53" customFormat="1" ht="15" customHeight="1" x14ac:dyDescent="0.25">
      <c r="A49" s="58" t="s">
        <v>182</v>
      </c>
      <c r="B49" s="59" t="s">
        <v>186</v>
      </c>
      <c r="C49" s="223"/>
      <c r="D49" s="246"/>
      <c r="E49" s="223">
        <v>0</v>
      </c>
      <c r="F49" s="51"/>
      <c r="G49" s="52"/>
    </row>
    <row r="50" spans="1:7" s="53" customFormat="1" ht="15" customHeight="1" x14ac:dyDescent="0.25">
      <c r="A50" s="98"/>
      <c r="B50" s="59"/>
      <c r="C50" s="223"/>
      <c r="D50" s="223"/>
      <c r="E50" s="223"/>
      <c r="F50" s="51"/>
      <c r="G50" s="52"/>
    </row>
    <row r="51" spans="1:7" s="53" customFormat="1" ht="15" customHeight="1" thickBot="1" x14ac:dyDescent="0.3">
      <c r="A51" s="98" t="s">
        <v>89</v>
      </c>
      <c r="B51" s="59" t="str">
        <f>B22</f>
        <v>Costos indirectos</v>
      </c>
      <c r="C51" s="223">
        <f>C22</f>
        <v>1.4999999999999999E-2</v>
      </c>
      <c r="D51" s="223">
        <v>1313.3</v>
      </c>
      <c r="E51" s="223">
        <f>D51*C51</f>
        <v>19.699499999999997</v>
      </c>
      <c r="F51" s="51"/>
      <c r="G51" s="52"/>
    </row>
    <row r="52" spans="1:7" s="53" customFormat="1" ht="15" customHeight="1" thickTop="1" x14ac:dyDescent="0.25">
      <c r="A52" s="63"/>
      <c r="B52" s="291" t="str">
        <f>B43</f>
        <v>Total execució material</v>
      </c>
      <c r="C52" s="291"/>
      <c r="D52" s="291"/>
      <c r="E52" s="225">
        <f>SUM(E47:E51)</f>
        <v>1332.9994999999999</v>
      </c>
      <c r="F52" s="51"/>
      <c r="G52" s="52"/>
    </row>
    <row r="53" spans="1:7" s="53" customFormat="1" ht="15" customHeight="1" x14ac:dyDescent="0.25">
      <c r="A53" s="64"/>
      <c r="B53" s="32"/>
      <c r="C53" s="268"/>
      <c r="D53" s="226" t="str">
        <f>D44</f>
        <v>Arrodoniment</v>
      </c>
      <c r="E53" s="221">
        <f>E52</f>
        <v>1332.9994999999999</v>
      </c>
      <c r="F53" s="51"/>
      <c r="G53" s="52"/>
    </row>
    <row r="54" spans="1:7" s="53" customFormat="1" ht="15" customHeight="1" x14ac:dyDescent="0.25">
      <c r="A54" s="105"/>
      <c r="B54" s="54" t="str">
        <f>' PPT  '!C27</f>
        <v>Cap. 3: Nova gespa artificial</v>
      </c>
      <c r="C54" s="243"/>
      <c r="D54" s="243"/>
      <c r="E54" s="243"/>
      <c r="F54" s="51"/>
      <c r="G54" s="52"/>
    </row>
    <row r="55" spans="1:7" s="53" customFormat="1" ht="15" customHeight="1" x14ac:dyDescent="0.25">
      <c r="A55" s="46" t="s">
        <v>60</v>
      </c>
      <c r="B55" s="54" t="str">
        <f>' PPT  '!C28</f>
        <v>Desmuntatge de la gespa actual</v>
      </c>
      <c r="C55" s="245"/>
      <c r="D55" s="245"/>
      <c r="E55" s="245"/>
      <c r="F55" s="51"/>
      <c r="G55" s="52"/>
    </row>
    <row r="56" spans="1:7" s="67" customFormat="1" ht="51" customHeight="1" x14ac:dyDescent="0.3">
      <c r="A56" s="56" t="str">
        <f>[1]PPTO!B6</f>
        <v>M2</v>
      </c>
      <c r="B56" s="313" t="s">
        <v>127</v>
      </c>
      <c r="C56" s="314"/>
      <c r="D56" s="314"/>
      <c r="E56" s="315"/>
      <c r="F56" s="65"/>
      <c r="G56" s="66"/>
    </row>
    <row r="57" spans="1:7" s="53" customFormat="1" ht="12" x14ac:dyDescent="0.25">
      <c r="A57" s="56" t="s">
        <v>181</v>
      </c>
      <c r="B57" s="148" t="s">
        <v>184</v>
      </c>
      <c r="C57" s="223"/>
      <c r="D57" s="246"/>
      <c r="E57" s="223">
        <f>Descompuestos!E52+Descompuestos!E53</f>
        <v>2.6204999999999998</v>
      </c>
      <c r="F57" s="51"/>
      <c r="G57" s="52"/>
    </row>
    <row r="58" spans="1:7" s="53" customFormat="1" ht="12" x14ac:dyDescent="0.25">
      <c r="A58" s="58" t="s">
        <v>183</v>
      </c>
      <c r="B58" s="59" t="s">
        <v>185</v>
      </c>
      <c r="C58" s="223"/>
      <c r="D58" s="246"/>
      <c r="E58" s="223">
        <v>0</v>
      </c>
      <c r="F58" s="51"/>
      <c r="G58" s="52"/>
    </row>
    <row r="59" spans="1:7" s="53" customFormat="1" ht="12" x14ac:dyDescent="0.25">
      <c r="A59" s="58" t="s">
        <v>182</v>
      </c>
      <c r="B59" s="59" t="s">
        <v>186</v>
      </c>
      <c r="C59" s="223"/>
      <c r="D59" s="246"/>
      <c r="E59" s="223">
        <f>Descompuestos!E54</f>
        <v>0.70900000000000007</v>
      </c>
      <c r="F59" s="51"/>
      <c r="G59" s="52"/>
    </row>
    <row r="60" spans="1:7" s="53" customFormat="1" ht="12" x14ac:dyDescent="0.25">
      <c r="A60" s="205"/>
      <c r="B60" s="214"/>
      <c r="C60" s="250"/>
      <c r="D60" s="250"/>
      <c r="E60" s="250"/>
      <c r="F60" s="51"/>
      <c r="G60" s="52"/>
    </row>
    <row r="61" spans="1:7" s="53" customFormat="1" ht="12.6" thickBot="1" x14ac:dyDescent="0.3">
      <c r="A61" s="206" t="s">
        <v>10</v>
      </c>
      <c r="B61" s="212" t="s">
        <v>11</v>
      </c>
      <c r="C61" s="251">
        <v>1.4999999999999999E-2</v>
      </c>
      <c r="D61" s="251">
        <f>E57+E58+E59</f>
        <v>3.3294999999999999</v>
      </c>
      <c r="E61" s="251">
        <f>D61*C61</f>
        <v>4.9942499999999994E-2</v>
      </c>
      <c r="F61" s="51"/>
      <c r="G61" s="52"/>
    </row>
    <row r="62" spans="1:7" s="53" customFormat="1" ht="12.6" thickTop="1" x14ac:dyDescent="0.25">
      <c r="A62" s="74"/>
      <c r="B62" s="309" t="s">
        <v>78</v>
      </c>
      <c r="C62" s="309"/>
      <c r="D62" s="309"/>
      <c r="E62" s="264">
        <f>SUM(E57:E61)</f>
        <v>3.3794424999999997</v>
      </c>
      <c r="F62" s="51"/>
      <c r="G62" s="52"/>
    </row>
    <row r="63" spans="1:7" s="53" customFormat="1" ht="12" x14ac:dyDescent="0.25">
      <c r="A63" s="74"/>
      <c r="B63" s="75"/>
      <c r="C63" s="252"/>
      <c r="D63" s="252" t="s">
        <v>74</v>
      </c>
      <c r="E63" s="222">
        <f>E62</f>
        <v>3.3794424999999997</v>
      </c>
      <c r="F63" s="51"/>
      <c r="G63" s="77"/>
    </row>
    <row r="64" spans="1:7" s="53" customFormat="1" ht="12" x14ac:dyDescent="0.25">
      <c r="A64" s="74"/>
      <c r="B64" s="75"/>
      <c r="C64" s="252"/>
      <c r="D64" s="252"/>
      <c r="E64" s="252"/>
      <c r="F64" s="51"/>
      <c r="G64" s="77"/>
    </row>
    <row r="65" spans="1:7" s="53" customFormat="1" ht="15" customHeight="1" x14ac:dyDescent="0.25">
      <c r="A65" s="46" t="s">
        <v>109</v>
      </c>
      <c r="B65" s="54" t="str">
        <f>' PPT  '!C31</f>
        <v>Comprovació topogràfica</v>
      </c>
      <c r="C65" s="245"/>
      <c r="D65" s="245"/>
      <c r="E65" s="245"/>
      <c r="F65" s="51"/>
      <c r="G65" s="52"/>
    </row>
    <row r="66" spans="1:7" s="53" customFormat="1" ht="15" customHeight="1" x14ac:dyDescent="0.25">
      <c r="A66" s="46" t="s">
        <v>89</v>
      </c>
      <c r="B66" s="316" t="s">
        <v>157</v>
      </c>
      <c r="C66" s="317"/>
      <c r="D66" s="317"/>
      <c r="E66" s="318"/>
      <c r="F66" s="51"/>
      <c r="G66" s="52"/>
    </row>
    <row r="67" spans="1:7" s="53" customFormat="1" ht="15" customHeight="1" x14ac:dyDescent="0.25">
      <c r="A67" s="56" t="s">
        <v>181</v>
      </c>
      <c r="B67" s="148" t="s">
        <v>184</v>
      </c>
      <c r="C67" s="223"/>
      <c r="D67" s="246"/>
      <c r="E67" s="223">
        <f>Descompuestos!E62</f>
        <v>738.92</v>
      </c>
      <c r="F67" s="51"/>
      <c r="G67" s="52"/>
    </row>
    <row r="68" spans="1:7" s="53" customFormat="1" ht="15" customHeight="1" x14ac:dyDescent="0.25">
      <c r="A68" s="58" t="s">
        <v>183</v>
      </c>
      <c r="B68" s="59" t="s">
        <v>185</v>
      </c>
      <c r="C68" s="223"/>
      <c r="D68" s="246"/>
      <c r="E68" s="223">
        <v>0</v>
      </c>
      <c r="F68" s="51"/>
      <c r="G68" s="52"/>
    </row>
    <row r="69" spans="1:7" s="53" customFormat="1" ht="15" customHeight="1" x14ac:dyDescent="0.25">
      <c r="A69" s="58" t="s">
        <v>182</v>
      </c>
      <c r="B69" s="59" t="s">
        <v>186</v>
      </c>
      <c r="C69" s="223"/>
      <c r="D69" s="246"/>
      <c r="E69" s="223">
        <v>0</v>
      </c>
      <c r="F69" s="51"/>
      <c r="G69" s="52"/>
    </row>
    <row r="70" spans="1:7" s="53" customFormat="1" ht="15" customHeight="1" x14ac:dyDescent="0.25">
      <c r="A70" s="98"/>
      <c r="B70" s="59"/>
      <c r="C70" s="223"/>
      <c r="D70" s="223"/>
      <c r="E70" s="223"/>
      <c r="F70" s="51"/>
      <c r="G70" s="52"/>
    </row>
    <row r="71" spans="1:7" s="53" customFormat="1" ht="15" customHeight="1" x14ac:dyDescent="0.25">
      <c r="A71" s="98"/>
      <c r="B71" s="59"/>
      <c r="C71" s="223"/>
      <c r="D71" s="223"/>
      <c r="E71" s="223"/>
      <c r="F71" s="51"/>
      <c r="G71" s="52"/>
    </row>
    <row r="72" spans="1:7" s="53" customFormat="1" ht="15" customHeight="1" thickBot="1" x14ac:dyDescent="0.3">
      <c r="A72" s="98" t="s">
        <v>10</v>
      </c>
      <c r="B72" s="59" t="str">
        <f>B82</f>
        <v>Costos indirectos</v>
      </c>
      <c r="C72" s="223">
        <v>1.4999999999999999E-2</v>
      </c>
      <c r="D72" s="223">
        <f>E67</f>
        <v>738.92</v>
      </c>
      <c r="E72" s="223">
        <f>D72*C72</f>
        <v>11.083799999999998</v>
      </c>
      <c r="F72" s="51"/>
      <c r="G72" s="52"/>
    </row>
    <row r="73" spans="1:7" s="53" customFormat="1" ht="15" customHeight="1" thickTop="1" x14ac:dyDescent="0.25">
      <c r="A73" s="63"/>
      <c r="B73" s="291" t="str">
        <f>B62</f>
        <v>Total execució material</v>
      </c>
      <c r="C73" s="291"/>
      <c r="D73" s="291"/>
      <c r="E73" s="225">
        <f>SUM(E67:E72)</f>
        <v>750.00379999999996</v>
      </c>
      <c r="F73" s="51"/>
      <c r="G73" s="52"/>
    </row>
    <row r="74" spans="1:7" s="53" customFormat="1" ht="15" customHeight="1" x14ac:dyDescent="0.25">
      <c r="A74" s="64"/>
      <c r="B74" s="32"/>
      <c r="C74" s="268"/>
      <c r="D74" s="226" t="str">
        <f>D63</f>
        <v>Arrodoniment</v>
      </c>
      <c r="E74" s="221">
        <f>E73</f>
        <v>750.00379999999996</v>
      </c>
      <c r="F74" s="51"/>
      <c r="G74" s="52"/>
    </row>
    <row r="75" spans="1:7" s="53" customFormat="1" ht="12" x14ac:dyDescent="0.25">
      <c r="A75" s="74"/>
      <c r="B75" s="75"/>
      <c r="C75" s="252"/>
      <c r="D75" s="252"/>
      <c r="E75" s="252"/>
      <c r="F75" s="51"/>
      <c r="G75" s="77"/>
    </row>
    <row r="76" spans="1:7" s="53" customFormat="1" ht="15" customHeight="1" x14ac:dyDescent="0.25">
      <c r="A76" s="46" t="s">
        <v>115</v>
      </c>
      <c r="B76" s="54" t="str">
        <f>' PPT  '!C34</f>
        <v>Reparació de la base asfáltica</v>
      </c>
      <c r="C76" s="245"/>
      <c r="D76" s="245"/>
      <c r="E76" s="245"/>
      <c r="F76" s="51"/>
      <c r="G76" s="52"/>
    </row>
    <row r="77" spans="1:7" s="53" customFormat="1" ht="38.25" customHeight="1" x14ac:dyDescent="0.25">
      <c r="A77" s="55" t="s">
        <v>12</v>
      </c>
      <c r="B77" s="313" t="s">
        <v>158</v>
      </c>
      <c r="C77" s="314"/>
      <c r="D77" s="314"/>
      <c r="E77" s="315"/>
      <c r="F77" s="51"/>
      <c r="G77" s="52"/>
    </row>
    <row r="78" spans="1:7" s="49" customFormat="1" ht="15" customHeight="1" x14ac:dyDescent="0.3">
      <c r="A78" s="56" t="s">
        <v>181</v>
      </c>
      <c r="B78" s="148" t="s">
        <v>184</v>
      </c>
      <c r="C78" s="223"/>
      <c r="D78" s="246"/>
      <c r="E78" s="223">
        <f>Descompuestos!E70+Descompuestos!E71</f>
        <v>2.5465</v>
      </c>
      <c r="F78" s="113"/>
      <c r="G78" s="48"/>
    </row>
    <row r="79" spans="1:7" s="53" customFormat="1" ht="15" customHeight="1" x14ac:dyDescent="0.25">
      <c r="A79" s="58" t="s">
        <v>183</v>
      </c>
      <c r="B79" s="59" t="s">
        <v>185</v>
      </c>
      <c r="C79" s="223"/>
      <c r="D79" s="246"/>
      <c r="E79" s="223">
        <f>Descompuestos!E72</f>
        <v>2.2836000000000003</v>
      </c>
      <c r="F79" s="51"/>
      <c r="G79" s="52"/>
    </row>
    <row r="80" spans="1:7" s="53" customFormat="1" ht="15" customHeight="1" x14ac:dyDescent="0.25">
      <c r="A80" s="58" t="s">
        <v>182</v>
      </c>
      <c r="B80" s="59" t="s">
        <v>186</v>
      </c>
      <c r="C80" s="223"/>
      <c r="D80" s="246"/>
      <c r="E80" s="223">
        <v>0</v>
      </c>
      <c r="F80" s="51"/>
      <c r="G80" s="52"/>
    </row>
    <row r="81" spans="1:7" s="53" customFormat="1" ht="15" customHeight="1" x14ac:dyDescent="0.25">
      <c r="A81" s="98"/>
      <c r="B81" s="266"/>
      <c r="C81" s="269"/>
      <c r="D81" s="269"/>
      <c r="E81" s="269"/>
      <c r="F81" s="51"/>
      <c r="G81" s="52"/>
    </row>
    <row r="82" spans="1:7" s="53" customFormat="1" ht="15" customHeight="1" thickBot="1" x14ac:dyDescent="0.3">
      <c r="A82" s="130" t="s">
        <v>6</v>
      </c>
      <c r="B82" s="127" t="s">
        <v>11</v>
      </c>
      <c r="C82" s="265">
        <v>1.4999999999999999E-2</v>
      </c>
      <c r="D82" s="244">
        <f>SUM(E78:E80)</f>
        <v>4.8300999999999998</v>
      </c>
      <c r="E82" s="265">
        <f>C82*D82</f>
        <v>7.2451499999999988E-2</v>
      </c>
      <c r="F82" s="51"/>
      <c r="G82" s="52"/>
    </row>
    <row r="83" spans="1:7" s="53" customFormat="1" ht="15" customHeight="1" thickTop="1" x14ac:dyDescent="0.25">
      <c r="A83" s="63"/>
      <c r="B83" s="291" t="str">
        <f>B62</f>
        <v>Total execució material</v>
      </c>
      <c r="C83" s="291"/>
      <c r="D83" s="291"/>
      <c r="E83" s="225">
        <f>SUM(E78:E82)</f>
        <v>4.9025514999999995</v>
      </c>
      <c r="F83" s="51"/>
      <c r="G83" s="52"/>
    </row>
    <row r="84" spans="1:7" s="53" customFormat="1" ht="15" customHeight="1" x14ac:dyDescent="0.25">
      <c r="A84" s="64"/>
      <c r="B84" s="32"/>
      <c r="C84" s="226"/>
      <c r="D84" s="226" t="str">
        <f>D63</f>
        <v>Arrodoniment</v>
      </c>
      <c r="E84" s="221">
        <f>E83</f>
        <v>4.9025514999999995</v>
      </c>
      <c r="F84" s="51"/>
      <c r="G84" s="52"/>
    </row>
    <row r="85" spans="1:7" s="49" customFormat="1" ht="12" x14ac:dyDescent="0.3">
      <c r="A85" s="46" t="str">
        <f>' PPT  '!A37</f>
        <v>3.4</v>
      </c>
      <c r="B85" s="132" t="str">
        <f>' PPT  '!C37</f>
        <v>Base elàstica</v>
      </c>
      <c r="C85" s="267"/>
      <c r="D85" s="243"/>
      <c r="E85" s="243"/>
      <c r="F85" s="47"/>
      <c r="G85" s="48"/>
    </row>
    <row r="86" spans="1:7" s="49" customFormat="1" ht="30" customHeight="1" x14ac:dyDescent="0.3">
      <c r="A86" s="46" t="str">
        <f>' PPT  '!B37</f>
        <v>m2</v>
      </c>
      <c r="B86" s="319" t="str">
        <f>' PPT  '!OLE_LINK1</f>
        <v>Subministrament i col·locació de base elàstica prefabricada tipus multifoam: NEVEON Matchbase.pro 200/10. És un producte reciclat , de color verd, certificat segons la normatuiva UNE-EN 15330-1</v>
      </c>
      <c r="C86" s="320"/>
      <c r="D86" s="320"/>
      <c r="E86" s="320"/>
      <c r="F86" s="47"/>
      <c r="G86" s="48"/>
    </row>
    <row r="87" spans="1:7" s="49" customFormat="1" ht="15" customHeight="1" x14ac:dyDescent="0.3">
      <c r="A87" s="56" t="s">
        <v>181</v>
      </c>
      <c r="B87" s="148" t="s">
        <v>184</v>
      </c>
      <c r="C87" s="223"/>
      <c r="D87" s="246"/>
      <c r="E87" s="223">
        <f>Descompuestos!E79+Descompuestos!E80</f>
        <v>2.6204999999999998</v>
      </c>
      <c r="F87" s="47"/>
      <c r="G87" s="48"/>
    </row>
    <row r="88" spans="1:7" s="49" customFormat="1" ht="15" customHeight="1" x14ac:dyDescent="0.3">
      <c r="A88" s="58" t="s">
        <v>183</v>
      </c>
      <c r="B88" s="59" t="s">
        <v>185</v>
      </c>
      <c r="C88" s="223"/>
      <c r="D88" s="246"/>
      <c r="E88" s="223">
        <f>Descompuestos!E81</f>
        <v>4.6561000000000003</v>
      </c>
      <c r="F88" s="47"/>
      <c r="G88" s="48"/>
    </row>
    <row r="89" spans="1:7" s="49" customFormat="1" ht="15" customHeight="1" x14ac:dyDescent="0.3">
      <c r="A89" s="58" t="s">
        <v>182</v>
      </c>
      <c r="B89" s="59" t="s">
        <v>186</v>
      </c>
      <c r="C89" s="223"/>
      <c r="D89" s="246"/>
      <c r="E89" s="223">
        <v>0</v>
      </c>
      <c r="F89" s="47"/>
      <c r="G89" s="48"/>
    </row>
    <row r="90" spans="1:7" s="49" customFormat="1" ht="15" customHeight="1" x14ac:dyDescent="0.3">
      <c r="A90" s="98"/>
      <c r="B90" s="99"/>
      <c r="C90" s="224"/>
      <c r="D90" s="224"/>
      <c r="E90" s="224"/>
      <c r="F90" s="47"/>
      <c r="G90" s="48"/>
    </row>
    <row r="91" spans="1:7" s="53" customFormat="1" ht="15" customHeight="1" thickBot="1" x14ac:dyDescent="0.3">
      <c r="A91" s="130" t="s">
        <v>6</v>
      </c>
      <c r="B91" s="127" t="s">
        <v>11</v>
      </c>
      <c r="C91" s="265">
        <v>1.4999999999999999E-2</v>
      </c>
      <c r="D91" s="244">
        <f>SUM(E87:E89)</f>
        <v>7.2766000000000002</v>
      </c>
      <c r="E91" s="265">
        <f>C91*D91</f>
        <v>0.109149</v>
      </c>
      <c r="F91" s="51"/>
      <c r="G91" s="52"/>
    </row>
    <row r="92" spans="1:7" s="53" customFormat="1" ht="15" customHeight="1" thickTop="1" x14ac:dyDescent="0.25">
      <c r="A92" s="63"/>
      <c r="B92" s="291" t="str">
        <f>B73</f>
        <v>Total execució material</v>
      </c>
      <c r="C92" s="291"/>
      <c r="D92" s="291"/>
      <c r="E92" s="225">
        <f>SUM(E87:E91)</f>
        <v>7.3857490000000006</v>
      </c>
      <c r="F92" s="51"/>
      <c r="G92" s="52"/>
    </row>
    <row r="93" spans="1:7" s="53" customFormat="1" ht="15" customHeight="1" x14ac:dyDescent="0.25">
      <c r="A93" s="64"/>
      <c r="B93" s="32"/>
      <c r="C93" s="226"/>
      <c r="D93" s="226" t="str">
        <f>D84</f>
        <v>Arrodoniment</v>
      </c>
      <c r="E93" s="221">
        <v>7.3860000000000001</v>
      </c>
      <c r="F93" s="51"/>
      <c r="G93" s="52"/>
    </row>
    <row r="94" spans="1:7" s="53" customFormat="1" ht="15" customHeight="1" x14ac:dyDescent="0.25">
      <c r="A94" s="64"/>
      <c r="B94" s="32"/>
      <c r="C94" s="226"/>
      <c r="D94" s="226"/>
      <c r="E94" s="226"/>
      <c r="F94" s="51"/>
      <c r="G94" s="52"/>
    </row>
    <row r="95" spans="1:7" s="53" customFormat="1" ht="12" x14ac:dyDescent="0.25">
      <c r="A95" s="46" t="s">
        <v>109</v>
      </c>
      <c r="B95" s="50" t="str">
        <f>' PPT  '!C40</f>
        <v>Nova gespa artificial</v>
      </c>
      <c r="C95" s="245"/>
      <c r="D95" s="245"/>
      <c r="E95" s="245"/>
      <c r="F95" s="51"/>
      <c r="G95" s="52"/>
    </row>
    <row r="96" spans="1:7" s="67" customFormat="1" ht="48.75" customHeight="1" x14ac:dyDescent="0.3">
      <c r="A96" s="137" t="s">
        <v>12</v>
      </c>
      <c r="B96" s="300" t="str">
        <f>' PPT  '!C41</f>
        <v xml:space="preserve">Subministrament i instal·lació de gespa artificial LIGATURF CROSS R 240 14/8 de 40 mm d'altura (o equivalent) inclòs marcatge de línies de joC del mateis matarial de 10 cm de color blanc per F11 i de 8 cm de color groc per F7, inclós reblert de sorra de silici de gra arrodonit, aixuta i neta, de gfanulometrain 0,3/08 mm amb una quantía aproximada de 22kg/m2 </v>
      </c>
      <c r="C96" s="301"/>
      <c r="D96" s="301"/>
      <c r="E96" s="302"/>
      <c r="F96" s="65"/>
      <c r="G96" s="66"/>
    </row>
    <row r="97" spans="1:7" s="53" customFormat="1" ht="12" x14ac:dyDescent="0.25">
      <c r="A97" s="56" t="s">
        <v>181</v>
      </c>
      <c r="B97" s="148" t="s">
        <v>184</v>
      </c>
      <c r="C97" s="223"/>
      <c r="D97" s="246"/>
      <c r="E97" s="223">
        <f>Descompuestos!E89+Descompuestos!E90</f>
        <v>7.8614999999999995</v>
      </c>
      <c r="F97" s="51"/>
      <c r="G97" s="52"/>
    </row>
    <row r="98" spans="1:7" s="53" customFormat="1" ht="12" x14ac:dyDescent="0.25">
      <c r="A98" s="58" t="s">
        <v>183</v>
      </c>
      <c r="B98" s="59" t="s">
        <v>185</v>
      </c>
      <c r="C98" s="223"/>
      <c r="D98" s="246"/>
      <c r="E98" s="223">
        <f>Descompuestos!E91+Descompuestos!E92+Descompuestos!E93+Descompuestos!E94</f>
        <v>13.615</v>
      </c>
      <c r="F98" s="51"/>
      <c r="G98" s="52"/>
    </row>
    <row r="99" spans="1:7" s="53" customFormat="1" ht="12" x14ac:dyDescent="0.25">
      <c r="A99" s="58" t="s">
        <v>182</v>
      </c>
      <c r="B99" s="59" t="s">
        <v>186</v>
      </c>
      <c r="C99" s="223"/>
      <c r="D99" s="246"/>
      <c r="E99" s="223">
        <v>0</v>
      </c>
      <c r="F99" s="51"/>
      <c r="G99" s="52"/>
    </row>
    <row r="100" spans="1:7" s="53" customFormat="1" ht="12" x14ac:dyDescent="0.25">
      <c r="A100" s="80"/>
      <c r="B100" s="69"/>
      <c r="C100" s="258"/>
      <c r="D100" s="258"/>
      <c r="E100" s="258"/>
      <c r="F100" s="51"/>
      <c r="G100" s="52"/>
    </row>
    <row r="101" spans="1:7" s="53" customFormat="1" ht="12.6" thickBot="1" x14ac:dyDescent="0.3">
      <c r="A101" s="72" t="s">
        <v>10</v>
      </c>
      <c r="B101" s="73" t="s">
        <v>11</v>
      </c>
      <c r="C101" s="260">
        <v>1.4999999999999999E-2</v>
      </c>
      <c r="D101" s="260">
        <f>SUM(E97:E100)</f>
        <v>21.476500000000001</v>
      </c>
      <c r="E101" s="260">
        <f>D101*C101</f>
        <v>0.32214750000000003</v>
      </c>
      <c r="F101" s="51"/>
      <c r="G101" s="52"/>
    </row>
    <row r="102" spans="1:7" s="53" customFormat="1" ht="12.6" thickTop="1" x14ac:dyDescent="0.25">
      <c r="A102" s="74"/>
      <c r="B102" s="309" t="str">
        <f>B62</f>
        <v>Total execució material</v>
      </c>
      <c r="C102" s="309"/>
      <c r="D102" s="309"/>
      <c r="E102" s="264">
        <f>SUM(E97:E101)</f>
        <v>21.798647500000001</v>
      </c>
      <c r="F102" s="51"/>
      <c r="G102" s="52"/>
    </row>
    <row r="103" spans="1:7" s="53" customFormat="1" ht="12" x14ac:dyDescent="0.25">
      <c r="A103" s="74"/>
      <c r="B103" s="75"/>
      <c r="C103" s="252"/>
      <c r="D103" s="252" t="str">
        <f>D63</f>
        <v>Arrodoniment</v>
      </c>
      <c r="E103" s="222">
        <f>E102</f>
        <v>21.798647500000001</v>
      </c>
      <c r="F103" s="51"/>
      <c r="G103" s="77"/>
    </row>
    <row r="105" spans="1:7" s="53" customFormat="1" ht="15" customHeight="1" x14ac:dyDescent="0.25">
      <c r="A105" s="46"/>
      <c r="B105" s="50" t="str">
        <f>' PPT  '!C44</f>
        <v>Cap .4: Equipament esportiu</v>
      </c>
      <c r="C105" s="267"/>
      <c r="D105" s="243"/>
      <c r="E105" s="243"/>
      <c r="F105" s="51"/>
      <c r="G105" s="52"/>
    </row>
    <row r="106" spans="1:7" s="53" customFormat="1" ht="15" customHeight="1" x14ac:dyDescent="0.25">
      <c r="A106" s="46">
        <v>4.0999999999999996</v>
      </c>
      <c r="B106" s="50" t="str">
        <f>' PPT  '!C45</f>
        <v>Porteries F11</v>
      </c>
      <c r="C106" s="267"/>
      <c r="D106" s="243"/>
      <c r="E106" s="243"/>
      <c r="F106" s="51"/>
      <c r="G106" s="52"/>
    </row>
    <row r="107" spans="1:7" s="53" customFormat="1" ht="15" customHeight="1" x14ac:dyDescent="0.25">
      <c r="A107" s="56" t="s">
        <v>155</v>
      </c>
      <c r="B107" s="325" t="s">
        <v>134</v>
      </c>
      <c r="C107" s="326"/>
      <c r="D107" s="326"/>
      <c r="E107" s="327"/>
      <c r="F107" s="51"/>
      <c r="G107" s="52"/>
    </row>
    <row r="108" spans="1:7" s="53" customFormat="1" ht="15" customHeight="1" x14ac:dyDescent="0.25">
      <c r="A108" s="56" t="s">
        <v>181</v>
      </c>
      <c r="B108" s="148" t="s">
        <v>184</v>
      </c>
      <c r="C108" s="223"/>
      <c r="D108" s="246"/>
      <c r="E108" s="223">
        <f>Descompuestos!E103+Descompuestos!E104</f>
        <v>50.930000000000007</v>
      </c>
      <c r="F108" s="51"/>
      <c r="G108" s="52"/>
    </row>
    <row r="109" spans="1:7" s="53" customFormat="1" ht="15" customHeight="1" x14ac:dyDescent="0.25">
      <c r="A109" s="58" t="s">
        <v>183</v>
      </c>
      <c r="B109" s="59" t="s">
        <v>185</v>
      </c>
      <c r="C109" s="223"/>
      <c r="D109" s="246"/>
      <c r="E109" s="223">
        <f>Descompuestos!E105</f>
        <v>1870.25</v>
      </c>
      <c r="F109" s="51"/>
      <c r="G109" s="52"/>
    </row>
    <row r="110" spans="1:7" s="53" customFormat="1" ht="15" customHeight="1" x14ac:dyDescent="0.25">
      <c r="A110" s="58" t="s">
        <v>182</v>
      </c>
      <c r="B110" s="59" t="s">
        <v>186</v>
      </c>
      <c r="C110" s="223"/>
      <c r="D110" s="246"/>
      <c r="E110" s="223">
        <v>0</v>
      </c>
      <c r="F110" s="51" t="s">
        <v>164</v>
      </c>
      <c r="G110" s="52"/>
    </row>
    <row r="111" spans="1:7" s="53" customFormat="1" ht="15" customHeight="1" x14ac:dyDescent="0.25">
      <c r="A111" s="58"/>
      <c r="B111" s="217"/>
      <c r="C111" s="224"/>
      <c r="D111" s="224"/>
      <c r="E111" s="224"/>
      <c r="F111" s="51"/>
      <c r="G111" s="52"/>
    </row>
    <row r="112" spans="1:7" s="53" customFormat="1" ht="15" customHeight="1" thickBot="1" x14ac:dyDescent="0.3">
      <c r="A112" s="61" t="s">
        <v>10</v>
      </c>
      <c r="B112" s="220" t="s">
        <v>11</v>
      </c>
      <c r="C112" s="265">
        <v>1.4999999999999999E-2</v>
      </c>
      <c r="D112" s="244">
        <f>E108+E109+E110</f>
        <v>1921.18</v>
      </c>
      <c r="E112" s="223">
        <f>D112*C112</f>
        <v>28.817699999999999</v>
      </c>
      <c r="F112" s="51"/>
      <c r="G112" s="52"/>
    </row>
    <row r="113" spans="1:7" s="53" customFormat="1" ht="15" customHeight="1" thickTop="1" x14ac:dyDescent="0.25">
      <c r="A113" s="63"/>
      <c r="B113" s="309" t="s">
        <v>78</v>
      </c>
      <c r="C113" s="309"/>
      <c r="D113" s="309"/>
      <c r="E113" s="225">
        <f>SUM(E107:E112)</f>
        <v>1949.9977000000001</v>
      </c>
      <c r="F113" s="51"/>
      <c r="G113" s="52"/>
    </row>
    <row r="114" spans="1:7" s="53" customFormat="1" ht="15" customHeight="1" x14ac:dyDescent="0.25">
      <c r="A114" s="64"/>
      <c r="B114" s="75"/>
      <c r="C114" s="324" t="s">
        <v>74</v>
      </c>
      <c r="D114" s="324"/>
      <c r="E114" s="221">
        <f>E113</f>
        <v>1949.9977000000001</v>
      </c>
      <c r="F114" s="51"/>
      <c r="G114" s="52"/>
    </row>
    <row r="115" spans="1:7" s="53" customFormat="1" ht="15" customHeight="1" x14ac:dyDescent="0.25">
      <c r="A115" s="46" t="s">
        <v>161</v>
      </c>
      <c r="B115" s="50" t="str">
        <f>' PPT  '!C48</f>
        <v>Porteries F7</v>
      </c>
      <c r="C115" s="267"/>
      <c r="D115" s="243"/>
      <c r="E115" s="243"/>
      <c r="F115" s="51"/>
      <c r="G115" s="52"/>
    </row>
    <row r="116" spans="1:7" s="53" customFormat="1" ht="15" customHeight="1" x14ac:dyDescent="0.25">
      <c r="A116" s="56" t="s">
        <v>155</v>
      </c>
      <c r="B116" s="328" t="s">
        <v>135</v>
      </c>
      <c r="C116" s="329"/>
      <c r="D116" s="329"/>
      <c r="E116" s="330"/>
      <c r="F116" s="51"/>
      <c r="G116" s="52"/>
    </row>
    <row r="117" spans="1:7" s="53" customFormat="1" ht="15" customHeight="1" x14ac:dyDescent="0.25">
      <c r="A117" s="56" t="s">
        <v>181</v>
      </c>
      <c r="B117" s="148" t="s">
        <v>184</v>
      </c>
      <c r="C117" s="223"/>
      <c r="D117" s="246"/>
      <c r="E117" s="223">
        <f>Descompuestos!E112+Descompuestos!E113</f>
        <v>63.662500000000009</v>
      </c>
      <c r="F117" s="51"/>
      <c r="G117" s="52"/>
    </row>
    <row r="118" spans="1:7" s="53" customFormat="1" ht="15" customHeight="1" x14ac:dyDescent="0.25">
      <c r="A118" s="58" t="s">
        <v>183</v>
      </c>
      <c r="B118" s="59" t="s">
        <v>185</v>
      </c>
      <c r="C118" s="223"/>
      <c r="D118" s="246"/>
      <c r="E118" s="223">
        <f>Descompuestos!E114</f>
        <v>1887.08</v>
      </c>
      <c r="F118" s="51"/>
      <c r="G118" s="52"/>
    </row>
    <row r="119" spans="1:7" s="53" customFormat="1" ht="15" customHeight="1" x14ac:dyDescent="0.25">
      <c r="A119" s="58" t="s">
        <v>182</v>
      </c>
      <c r="B119" s="59" t="s">
        <v>186</v>
      </c>
      <c r="C119" s="223"/>
      <c r="D119" s="246"/>
      <c r="E119" s="223">
        <v>0</v>
      </c>
      <c r="F119" s="51"/>
      <c r="G119" s="52"/>
    </row>
    <row r="120" spans="1:7" s="53" customFormat="1" ht="15" customHeight="1" x14ac:dyDescent="0.25">
      <c r="A120" s="58"/>
      <c r="B120" s="217"/>
      <c r="C120" s="224"/>
      <c r="D120" s="224"/>
      <c r="E120" s="224"/>
      <c r="F120" s="51"/>
      <c r="G120" s="52"/>
    </row>
    <row r="121" spans="1:7" s="53" customFormat="1" ht="15" customHeight="1" thickBot="1" x14ac:dyDescent="0.3">
      <c r="A121" s="61" t="s">
        <v>10</v>
      </c>
      <c r="B121" s="220" t="s">
        <v>11</v>
      </c>
      <c r="C121" s="265">
        <v>1.4999999999999999E-2</v>
      </c>
      <c r="D121" s="244">
        <f>E117+E118+E119</f>
        <v>1950.7424999999998</v>
      </c>
      <c r="E121" s="223">
        <f>D121*C121</f>
        <v>29.261137499999997</v>
      </c>
      <c r="F121" s="51"/>
      <c r="G121" s="52"/>
    </row>
    <row r="122" spans="1:7" s="53" customFormat="1" ht="15" customHeight="1" thickTop="1" x14ac:dyDescent="0.25">
      <c r="A122" s="63"/>
      <c r="B122" s="309" t="s">
        <v>78</v>
      </c>
      <c r="C122" s="309"/>
      <c r="D122" s="309"/>
      <c r="E122" s="225">
        <f>SUM(E116:E121)</f>
        <v>1980.0036374999997</v>
      </c>
      <c r="F122" s="51"/>
      <c r="G122" s="52"/>
    </row>
    <row r="123" spans="1:7" s="53" customFormat="1" ht="15" customHeight="1" x14ac:dyDescent="0.25">
      <c r="A123" s="64"/>
      <c r="B123" s="75"/>
      <c r="C123" s="324" t="s">
        <v>74</v>
      </c>
      <c r="D123" s="324"/>
      <c r="E123" s="221">
        <f>E122</f>
        <v>1980.0036374999997</v>
      </c>
      <c r="F123" s="51"/>
      <c r="G123" s="52"/>
    </row>
    <row r="124" spans="1:7" s="53" customFormat="1" ht="15" customHeight="1" x14ac:dyDescent="0.25">
      <c r="A124" s="46" t="s">
        <v>162</v>
      </c>
      <c r="B124" s="50" t="str">
        <f>' PPT  '!C51</f>
        <v>Banderins de corner</v>
      </c>
      <c r="C124" s="267"/>
      <c r="D124" s="243"/>
      <c r="E124" s="243"/>
      <c r="F124" s="51"/>
      <c r="G124" s="52"/>
    </row>
    <row r="125" spans="1:7" s="53" customFormat="1" ht="15" customHeight="1" x14ac:dyDescent="0.25">
      <c r="A125" s="56" t="s">
        <v>155</v>
      </c>
      <c r="B125" s="321" t="s">
        <v>136</v>
      </c>
      <c r="C125" s="322"/>
      <c r="D125" s="322"/>
      <c r="E125" s="323"/>
      <c r="F125" s="51"/>
      <c r="G125" s="52"/>
    </row>
    <row r="126" spans="1:7" s="53" customFormat="1" ht="15" customHeight="1" x14ac:dyDescent="0.25">
      <c r="A126" s="56" t="s">
        <v>181</v>
      </c>
      <c r="B126" s="148" t="s">
        <v>184</v>
      </c>
      <c r="C126" s="223"/>
      <c r="D126" s="246"/>
      <c r="E126" s="223">
        <f>Descompuestos!E121</f>
        <v>5.7925000000000004</v>
      </c>
      <c r="F126" s="51"/>
      <c r="G126" s="52"/>
    </row>
    <row r="127" spans="1:7" s="53" customFormat="1" ht="15" customHeight="1" x14ac:dyDescent="0.25">
      <c r="A127" s="58" t="s">
        <v>183</v>
      </c>
      <c r="B127" s="59" t="s">
        <v>185</v>
      </c>
      <c r="C127" s="223"/>
      <c r="D127" s="246"/>
      <c r="E127" s="223">
        <f>Descompuestos!E122</f>
        <v>191.22</v>
      </c>
      <c r="F127" s="51"/>
      <c r="G127" s="52"/>
    </row>
    <row r="128" spans="1:7" s="53" customFormat="1" ht="15" customHeight="1" x14ac:dyDescent="0.25">
      <c r="A128" s="58" t="s">
        <v>182</v>
      </c>
      <c r="B128" s="59" t="s">
        <v>186</v>
      </c>
      <c r="C128" s="223"/>
      <c r="D128" s="246"/>
      <c r="E128" s="223">
        <v>0</v>
      </c>
      <c r="F128" s="51"/>
      <c r="G128" s="52"/>
    </row>
    <row r="129" spans="1:8" s="53" customFormat="1" ht="15" customHeight="1" x14ac:dyDescent="0.25">
      <c r="A129" s="58"/>
      <c r="B129" s="217"/>
      <c r="C129" s="224"/>
      <c r="D129" s="224"/>
      <c r="E129" s="224"/>
      <c r="F129" s="51"/>
      <c r="G129" s="52"/>
    </row>
    <row r="130" spans="1:8" s="53" customFormat="1" ht="15" customHeight="1" thickBot="1" x14ac:dyDescent="0.3">
      <c r="A130" s="61" t="s">
        <v>10</v>
      </c>
      <c r="B130" s="220" t="s">
        <v>11</v>
      </c>
      <c r="C130" s="265">
        <v>1.4999999999999999E-2</v>
      </c>
      <c r="D130" s="244">
        <f>E126+E127</f>
        <v>197.01249999999999</v>
      </c>
      <c r="E130" s="223">
        <f>D130*C130</f>
        <v>2.9551874999999996</v>
      </c>
      <c r="F130" s="51"/>
      <c r="G130" s="52"/>
    </row>
    <row r="131" spans="1:8" s="53" customFormat="1" ht="15" customHeight="1" thickTop="1" x14ac:dyDescent="0.25">
      <c r="A131" s="63"/>
      <c r="B131" s="309" t="s">
        <v>78</v>
      </c>
      <c r="C131" s="309"/>
      <c r="D131" s="309"/>
      <c r="E131" s="225">
        <f>SUM(E125:E130)</f>
        <v>199.96768749999998</v>
      </c>
      <c r="F131" s="51"/>
      <c r="G131" s="52"/>
    </row>
    <row r="132" spans="1:8" s="53" customFormat="1" ht="15" customHeight="1" x14ac:dyDescent="0.25">
      <c r="A132" s="64"/>
      <c r="B132" s="75"/>
      <c r="C132" s="324" t="s">
        <v>74</v>
      </c>
      <c r="D132" s="324"/>
      <c r="E132" s="221">
        <v>200</v>
      </c>
      <c r="F132" s="51"/>
      <c r="G132" s="52"/>
    </row>
    <row r="137" spans="1:8" s="196" customFormat="1" x14ac:dyDescent="0.3">
      <c r="A137" s="3"/>
      <c r="B137" s="124" t="s">
        <v>110</v>
      </c>
      <c r="C137" s="261"/>
      <c r="D137" s="261"/>
      <c r="E137" s="261"/>
      <c r="F137" s="1"/>
      <c r="G137" s="2"/>
      <c r="H137"/>
    </row>
  </sheetData>
  <mergeCells count="33">
    <mergeCell ref="B125:E125"/>
    <mergeCell ref="B131:D131"/>
    <mergeCell ref="C132:D132"/>
    <mergeCell ref="B107:E107"/>
    <mergeCell ref="B113:D113"/>
    <mergeCell ref="C114:D114"/>
    <mergeCell ref="B116:E116"/>
    <mergeCell ref="B122:D122"/>
    <mergeCell ref="C123:D123"/>
    <mergeCell ref="B102:D102"/>
    <mergeCell ref="B46:E46"/>
    <mergeCell ref="B52:D52"/>
    <mergeCell ref="B56:E56"/>
    <mergeCell ref="B62:D62"/>
    <mergeCell ref="B66:E66"/>
    <mergeCell ref="B73:D73"/>
    <mergeCell ref="B77:E77"/>
    <mergeCell ref="B83:D83"/>
    <mergeCell ref="B86:E86"/>
    <mergeCell ref="B92:D92"/>
    <mergeCell ref="B96:E96"/>
    <mergeCell ref="B43:D43"/>
    <mergeCell ref="A1:E1"/>
    <mergeCell ref="A2:E2"/>
    <mergeCell ref="A3:E3"/>
    <mergeCell ref="A4:E4"/>
    <mergeCell ref="B8:E8"/>
    <mergeCell ref="B14:D14"/>
    <mergeCell ref="B17:E17"/>
    <mergeCell ref="B23:D23"/>
    <mergeCell ref="B27:E27"/>
    <mergeCell ref="B33:D33"/>
    <mergeCell ref="B37:E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3" orientation="portrait" r:id="rId1"/>
  <rowBreaks count="1" manualBreakCount="1">
    <brk id="4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view="pageBreakPreview" zoomScale="130" zoomScaleNormal="100" zoomScaleSheetLayoutView="130" workbookViewId="0">
      <selection activeCell="F45" sqref="F45"/>
    </sheetView>
  </sheetViews>
  <sheetFormatPr defaultColWidth="11.44140625" defaultRowHeight="12" x14ac:dyDescent="0.25"/>
  <cols>
    <col min="1" max="2" width="4.6640625" style="142" customWidth="1"/>
    <col min="3" max="3" width="55.6640625" style="40" customWidth="1"/>
    <col min="4" max="5" width="15.6640625" style="175" customWidth="1"/>
    <col min="6" max="6" width="15.6640625" style="158" customWidth="1"/>
    <col min="7" max="7" width="11.44140625" style="15"/>
    <col min="8" max="16384" width="11.44140625" style="16"/>
  </cols>
  <sheetData>
    <row r="1" spans="1:7" s="22" customFormat="1" ht="15" customHeight="1" x14ac:dyDescent="0.25">
      <c r="A1" s="292" t="s">
        <v>129</v>
      </c>
      <c r="B1" s="292"/>
      <c r="C1" s="292"/>
      <c r="D1" s="292"/>
      <c r="E1" s="292"/>
      <c r="F1" s="292"/>
      <c r="G1" s="21"/>
    </row>
    <row r="2" spans="1:7" s="22" customFormat="1" ht="15" customHeight="1" x14ac:dyDescent="0.25">
      <c r="A2" s="293" t="s">
        <v>130</v>
      </c>
      <c r="B2" s="292"/>
      <c r="C2" s="292"/>
      <c r="D2" s="292"/>
      <c r="E2" s="292"/>
      <c r="F2" s="292"/>
      <c r="G2" s="21"/>
    </row>
    <row r="3" spans="1:7" s="22" customFormat="1" ht="15" customHeight="1" x14ac:dyDescent="0.25">
      <c r="A3" s="331" t="s">
        <v>128</v>
      </c>
      <c r="B3" s="331"/>
      <c r="C3" s="331"/>
      <c r="D3" s="331"/>
      <c r="E3" s="331"/>
      <c r="F3" s="331"/>
      <c r="G3" s="21"/>
    </row>
    <row r="4" spans="1:7" ht="15" customHeight="1" x14ac:dyDescent="0.25">
      <c r="A4" s="332" t="s">
        <v>165</v>
      </c>
      <c r="B4" s="333"/>
      <c r="C4" s="334"/>
      <c r="D4" s="338"/>
      <c r="E4" s="339"/>
      <c r="F4" s="340"/>
    </row>
    <row r="5" spans="1:7" ht="15" customHeight="1" x14ac:dyDescent="0.25">
      <c r="A5" s="335"/>
      <c r="B5" s="336"/>
      <c r="C5" s="337"/>
      <c r="D5" s="233" t="s">
        <v>104</v>
      </c>
      <c r="E5" s="233" t="s">
        <v>105</v>
      </c>
      <c r="F5" s="233" t="s">
        <v>106</v>
      </c>
    </row>
    <row r="6" spans="1:7" ht="15" customHeight="1" x14ac:dyDescent="0.25">
      <c r="A6" s="136"/>
      <c r="B6" s="139"/>
      <c r="C6" s="17"/>
      <c r="D6" s="233">
        <v>95.5</v>
      </c>
      <c r="E6" s="233">
        <v>57.2</v>
      </c>
      <c r="F6" s="233">
        <f>D6*E6</f>
        <v>5462.6</v>
      </c>
    </row>
    <row r="7" spans="1:7" s="22" customFormat="1" ht="15" customHeight="1" x14ac:dyDescent="0.25">
      <c r="A7" s="18" t="s">
        <v>0</v>
      </c>
      <c r="B7" s="19" t="s">
        <v>59</v>
      </c>
      <c r="C7" s="41" t="s">
        <v>63</v>
      </c>
      <c r="D7" s="20" t="s">
        <v>64</v>
      </c>
      <c r="E7" s="20" t="s">
        <v>65</v>
      </c>
      <c r="F7" s="20" t="s">
        <v>103</v>
      </c>
      <c r="G7" s="21"/>
    </row>
    <row r="8" spans="1:7" s="22" customFormat="1" ht="15" customHeight="1" x14ac:dyDescent="0.25">
      <c r="A8" s="23"/>
      <c r="B8" s="24"/>
      <c r="C8" s="25" t="s">
        <v>90</v>
      </c>
      <c r="D8" s="168"/>
      <c r="E8" s="168"/>
      <c r="F8" s="159"/>
      <c r="G8" s="21"/>
    </row>
    <row r="9" spans="1:7" s="45" customFormat="1" ht="15" customHeight="1" x14ac:dyDescent="0.25">
      <c r="A9" s="34" t="s">
        <v>3</v>
      </c>
      <c r="B9" s="36" t="s">
        <v>10</v>
      </c>
      <c r="C9" s="37" t="s">
        <v>118</v>
      </c>
      <c r="D9" s="168"/>
      <c r="E9" s="168"/>
      <c r="F9" s="159"/>
      <c r="G9" s="44"/>
    </row>
    <row r="10" spans="1:7" ht="15" customHeight="1" x14ac:dyDescent="0.25">
      <c r="A10" s="23"/>
      <c r="B10" s="24"/>
      <c r="C10" s="297" t="s">
        <v>117</v>
      </c>
      <c r="D10" s="298"/>
      <c r="E10" s="298"/>
      <c r="F10" s="299"/>
    </row>
    <row r="11" spans="1:7" s="45" customFormat="1" ht="15" customHeight="1" x14ac:dyDescent="0.3">
      <c r="A11" s="34"/>
      <c r="B11" s="36"/>
      <c r="C11" s="371" t="s">
        <v>166</v>
      </c>
      <c r="D11" s="372"/>
      <c r="E11" s="373"/>
      <c r="F11" s="210">
        <f>' PPT  '!F11</f>
        <v>750.00379999999996</v>
      </c>
      <c r="G11" s="44"/>
    </row>
    <row r="12" spans="1:7" s="22" customFormat="1" ht="15" customHeight="1" x14ac:dyDescent="0.25">
      <c r="A12" s="23"/>
      <c r="B12" s="24"/>
      <c r="C12" s="25"/>
      <c r="D12" s="169"/>
      <c r="E12" s="169"/>
      <c r="F12" s="160"/>
      <c r="G12" s="21"/>
    </row>
    <row r="13" spans="1:7" s="22" customFormat="1" ht="15" customHeight="1" x14ac:dyDescent="0.25">
      <c r="A13" s="26" t="s">
        <v>84</v>
      </c>
      <c r="B13" s="26" t="s">
        <v>16</v>
      </c>
      <c r="C13" s="27" t="s">
        <v>70</v>
      </c>
      <c r="D13" s="168"/>
      <c r="E13" s="168"/>
      <c r="F13" s="159"/>
      <c r="G13" s="21"/>
    </row>
    <row r="14" spans="1:7" ht="27.75" customHeight="1" x14ac:dyDescent="0.2">
      <c r="A14" s="28"/>
      <c r="B14" s="28"/>
      <c r="C14" s="344" t="s">
        <v>71</v>
      </c>
      <c r="D14" s="345"/>
      <c r="E14" s="345"/>
      <c r="F14" s="346"/>
    </row>
    <row r="15" spans="1:7" s="30" customFormat="1" ht="15" customHeight="1" x14ac:dyDescent="0.2">
      <c r="A15" s="34"/>
      <c r="B15" s="34"/>
      <c r="C15" s="394" t="s">
        <v>167</v>
      </c>
      <c r="D15" s="395"/>
      <c r="E15" s="396"/>
      <c r="F15" s="160">
        <f>' PPT  '!F14</f>
        <v>1265</v>
      </c>
      <c r="G15" s="29"/>
    </row>
    <row r="16" spans="1:7" s="30" customFormat="1" ht="15" customHeight="1" x14ac:dyDescent="0.25">
      <c r="A16" s="380" t="s">
        <v>83</v>
      </c>
      <c r="B16" s="381"/>
      <c r="C16" s="381"/>
      <c r="D16" s="381"/>
      <c r="E16" s="382"/>
      <c r="F16" s="177">
        <f>SUM(F11:F15)</f>
        <v>2015.0038</v>
      </c>
      <c r="G16" s="29"/>
    </row>
    <row r="17" spans="1:7" s="30" customFormat="1" ht="15" customHeight="1" x14ac:dyDescent="0.25">
      <c r="A17" s="123"/>
      <c r="B17" s="56"/>
      <c r="C17" s="100" t="s">
        <v>119</v>
      </c>
      <c r="D17" s="152"/>
      <c r="E17" s="152"/>
      <c r="F17" s="161"/>
      <c r="G17" s="29"/>
    </row>
    <row r="18" spans="1:7" s="45" customFormat="1" ht="15" customHeight="1" x14ac:dyDescent="0.25">
      <c r="A18" s="123" t="s">
        <v>5</v>
      </c>
      <c r="B18" s="58" t="s">
        <v>10</v>
      </c>
      <c r="C18" s="99" t="s">
        <v>120</v>
      </c>
      <c r="D18" s="153"/>
      <c r="E18" s="153"/>
      <c r="F18" s="162"/>
      <c r="G18" s="44"/>
    </row>
    <row r="19" spans="1:7" s="30" customFormat="1" ht="15" customHeight="1" x14ac:dyDescent="0.3">
      <c r="A19" s="123"/>
      <c r="B19" s="58"/>
      <c r="C19" s="383" t="s">
        <v>145</v>
      </c>
      <c r="D19" s="384"/>
      <c r="E19" s="384"/>
      <c r="F19" s="385"/>
      <c r="G19" s="29"/>
    </row>
    <row r="20" spans="1:7" s="30" customFormat="1" ht="15" customHeight="1" x14ac:dyDescent="0.2">
      <c r="A20" s="123"/>
      <c r="B20" s="58"/>
      <c r="C20" s="374" t="s">
        <v>168</v>
      </c>
      <c r="D20" s="375"/>
      <c r="E20" s="376"/>
      <c r="F20" s="163">
        <f>' PPT  '!F19</f>
        <v>429</v>
      </c>
      <c r="G20" s="29"/>
    </row>
    <row r="21" spans="1:7" s="30" customFormat="1" ht="15" customHeight="1" x14ac:dyDescent="0.2">
      <c r="A21" s="123"/>
      <c r="B21" s="58"/>
      <c r="C21" s="228"/>
      <c r="D21" s="222"/>
      <c r="E21" s="229"/>
      <c r="F21" s="163"/>
      <c r="G21" s="29"/>
    </row>
    <row r="22" spans="1:7" s="30" customFormat="1" ht="15" customHeight="1" x14ac:dyDescent="0.3">
      <c r="A22" s="123" t="s">
        <v>85</v>
      </c>
      <c r="B22" s="58" t="s">
        <v>10</v>
      </c>
      <c r="C22" s="99" t="s">
        <v>121</v>
      </c>
      <c r="D22" s="210"/>
      <c r="E22" s="210"/>
      <c r="F22" s="210"/>
      <c r="G22" s="29"/>
    </row>
    <row r="23" spans="1:7" s="30" customFormat="1" ht="26.25" customHeight="1" x14ac:dyDescent="0.3">
      <c r="A23" s="123"/>
      <c r="B23" s="58"/>
      <c r="C23" s="386" t="s">
        <v>122</v>
      </c>
      <c r="D23" s="387"/>
      <c r="E23" s="387"/>
      <c r="F23" s="388"/>
      <c r="G23" s="29"/>
    </row>
    <row r="24" spans="1:7" s="30" customFormat="1" ht="15" customHeight="1" x14ac:dyDescent="0.2">
      <c r="A24" s="123"/>
      <c r="B24" s="58"/>
      <c r="C24" s="377" t="s">
        <v>189</v>
      </c>
      <c r="D24" s="378"/>
      <c r="E24" s="379"/>
      <c r="F24" s="163">
        <f>' PPT  '!F22</f>
        <v>11891.34</v>
      </c>
      <c r="G24" s="29"/>
    </row>
    <row r="25" spans="1:7" s="30" customFormat="1" ht="15" customHeight="1" x14ac:dyDescent="0.2">
      <c r="A25" s="123"/>
      <c r="B25" s="58"/>
      <c r="C25" s="230"/>
      <c r="D25" s="231"/>
      <c r="E25" s="232"/>
      <c r="F25" s="163"/>
      <c r="G25" s="29"/>
    </row>
    <row r="26" spans="1:7" s="30" customFormat="1" ht="15" customHeight="1" x14ac:dyDescent="0.2">
      <c r="A26" s="123" t="s">
        <v>86</v>
      </c>
      <c r="B26" s="58" t="s">
        <v>123</v>
      </c>
      <c r="C26" s="99" t="s">
        <v>124</v>
      </c>
      <c r="D26" s="154"/>
      <c r="E26" s="154"/>
      <c r="F26" s="163"/>
      <c r="G26" s="29"/>
    </row>
    <row r="27" spans="1:7" s="30" customFormat="1" ht="15" customHeight="1" x14ac:dyDescent="0.3">
      <c r="A27" s="123"/>
      <c r="B27" s="58"/>
      <c r="C27" s="389" t="s">
        <v>125</v>
      </c>
      <c r="D27" s="390"/>
      <c r="E27" s="390"/>
      <c r="F27" s="391"/>
      <c r="G27" s="29"/>
    </row>
    <row r="28" spans="1:7" s="30" customFormat="1" ht="15" customHeight="1" x14ac:dyDescent="0.2">
      <c r="A28" s="55"/>
      <c r="B28" s="55"/>
      <c r="C28" s="362" t="s">
        <v>169</v>
      </c>
      <c r="D28" s="363"/>
      <c r="E28" s="364"/>
      <c r="F28" s="163">
        <f>' PPT  '!F25</f>
        <v>1332.9994999999999</v>
      </c>
      <c r="G28" s="29"/>
    </row>
    <row r="29" spans="1:7" s="30" customFormat="1" ht="15" customHeight="1" x14ac:dyDescent="0.25">
      <c r="A29" s="140"/>
      <c r="B29" s="138"/>
      <c r="C29" s="348" t="s">
        <v>82</v>
      </c>
      <c r="D29" s="348"/>
      <c r="E29" s="349"/>
      <c r="F29" s="177">
        <f>SUM(F17:F28)</f>
        <v>13653.3395</v>
      </c>
      <c r="G29" s="29"/>
    </row>
    <row r="30" spans="1:7" s="30" customFormat="1" ht="15" customHeight="1" x14ac:dyDescent="0.25">
      <c r="A30" s="34"/>
      <c r="B30" s="36"/>
      <c r="C30" s="37" t="s">
        <v>72</v>
      </c>
      <c r="D30" s="168"/>
      <c r="E30" s="168"/>
      <c r="F30" s="159"/>
      <c r="G30" s="29"/>
    </row>
    <row r="31" spans="1:7" s="30" customFormat="1" ht="15" customHeight="1" x14ac:dyDescent="0.25">
      <c r="A31" s="34" t="s">
        <v>60</v>
      </c>
      <c r="B31" s="36" t="s">
        <v>12</v>
      </c>
      <c r="C31" s="145" t="s">
        <v>126</v>
      </c>
      <c r="D31" s="168"/>
      <c r="E31" s="168"/>
      <c r="F31" s="159"/>
      <c r="G31" s="29"/>
    </row>
    <row r="32" spans="1:7" s="30" customFormat="1" ht="39.75" customHeight="1" x14ac:dyDescent="0.3">
      <c r="A32" s="34"/>
      <c r="B32" s="36"/>
      <c r="C32" s="344" t="s">
        <v>127</v>
      </c>
      <c r="D32" s="345"/>
      <c r="E32" s="345"/>
      <c r="F32" s="346"/>
      <c r="G32" s="29"/>
    </row>
    <row r="33" spans="1:9" s="30" customFormat="1" ht="15" customHeight="1" x14ac:dyDescent="0.2">
      <c r="A33" s="34"/>
      <c r="B33" s="36"/>
      <c r="C33" s="350" t="s">
        <v>170</v>
      </c>
      <c r="D33" s="351"/>
      <c r="E33" s="352"/>
      <c r="F33" s="160">
        <f>' PPT  '!F30</f>
        <v>18463.588</v>
      </c>
      <c r="G33" s="29"/>
    </row>
    <row r="34" spans="1:9" s="30" customFormat="1" ht="15" customHeight="1" x14ac:dyDescent="0.2">
      <c r="A34" s="34"/>
      <c r="B34" s="36"/>
      <c r="C34" s="42"/>
      <c r="D34" s="42"/>
      <c r="E34" s="234"/>
      <c r="F34" s="160"/>
      <c r="G34" s="29"/>
    </row>
    <row r="35" spans="1:9" s="30" customFormat="1" ht="15" customHeight="1" x14ac:dyDescent="0.2">
      <c r="A35" s="34" t="s">
        <v>109</v>
      </c>
      <c r="B35" s="36" t="s">
        <v>10</v>
      </c>
      <c r="C35" s="145" t="s">
        <v>156</v>
      </c>
      <c r="D35" s="169"/>
      <c r="E35" s="169"/>
      <c r="F35" s="160"/>
      <c r="G35" s="29"/>
    </row>
    <row r="36" spans="1:9" s="147" customFormat="1" ht="15" customHeight="1" x14ac:dyDescent="0.3">
      <c r="A36" s="34"/>
      <c r="B36" s="36"/>
      <c r="C36" s="341" t="s">
        <v>157</v>
      </c>
      <c r="D36" s="342"/>
      <c r="E36" s="342"/>
      <c r="F36" s="343"/>
      <c r="G36" s="146"/>
    </row>
    <row r="37" spans="1:9" s="30" customFormat="1" ht="15" customHeight="1" x14ac:dyDescent="0.2">
      <c r="A37" s="34"/>
      <c r="B37" s="36"/>
      <c r="C37" s="350" t="s">
        <v>166</v>
      </c>
      <c r="D37" s="351"/>
      <c r="E37" s="352"/>
      <c r="F37" s="160">
        <f>' PPT  '!F33</f>
        <v>750</v>
      </c>
      <c r="G37" s="29"/>
    </row>
    <row r="38" spans="1:9" s="30" customFormat="1" ht="15" customHeight="1" x14ac:dyDescent="0.2">
      <c r="A38" s="34"/>
      <c r="B38" s="36"/>
      <c r="C38" s="42"/>
      <c r="D38" s="42"/>
      <c r="E38" s="234"/>
      <c r="F38" s="160"/>
      <c r="G38" s="29"/>
    </row>
    <row r="39" spans="1:9" s="30" customFormat="1" ht="15" customHeight="1" x14ac:dyDescent="0.2">
      <c r="A39" s="34" t="s">
        <v>115</v>
      </c>
      <c r="B39" s="36" t="s">
        <v>123</v>
      </c>
      <c r="C39" s="145" t="s">
        <v>154</v>
      </c>
      <c r="D39" s="169"/>
      <c r="E39" s="169"/>
      <c r="F39" s="160"/>
      <c r="G39" s="29"/>
    </row>
    <row r="40" spans="1:9" s="30" customFormat="1" ht="27.75" customHeight="1" x14ac:dyDescent="0.3">
      <c r="A40" s="34"/>
      <c r="B40" s="36"/>
      <c r="C40" s="344" t="str">
        <f>Descompuestos!B69</f>
        <v>Partida a justificar de reparació de la base asfàltica un cop retirada la gespa, tant dels possibles abombaments com depresions i inclou repicat, transport de residus a abcador autoritzat i reparació amb asfalt, morter de ciment o material autonivellant.</v>
      </c>
      <c r="D40" s="345"/>
      <c r="E40" s="345"/>
      <c r="F40" s="346"/>
      <c r="G40" s="29"/>
    </row>
    <row r="41" spans="1:9" s="30" customFormat="1" ht="15" customHeight="1" x14ac:dyDescent="0.2">
      <c r="A41" s="34"/>
      <c r="B41" s="36"/>
      <c r="C41" s="350" t="s">
        <v>171</v>
      </c>
      <c r="D41" s="351"/>
      <c r="E41" s="352"/>
      <c r="F41" s="160">
        <f>' PPT  '!F36</f>
        <v>1200</v>
      </c>
      <c r="G41" s="29"/>
    </row>
    <row r="42" spans="1:9" s="30" customFormat="1" ht="15" customHeight="1" x14ac:dyDescent="0.2">
      <c r="A42" s="34"/>
      <c r="B42" s="36"/>
      <c r="C42" s="235"/>
      <c r="D42" s="42"/>
      <c r="E42" s="234"/>
      <c r="F42" s="160"/>
      <c r="G42" s="29"/>
    </row>
    <row r="43" spans="1:9" s="30" customFormat="1" ht="15" customHeight="1" x14ac:dyDescent="0.25">
      <c r="A43" s="34" t="s">
        <v>116</v>
      </c>
      <c r="B43" s="36" t="s">
        <v>14</v>
      </c>
      <c r="C43" s="119" t="s">
        <v>101</v>
      </c>
      <c r="D43" s="168"/>
      <c r="E43" s="168"/>
      <c r="F43" s="159"/>
      <c r="G43" s="29"/>
    </row>
    <row r="44" spans="1:9" s="30" customFormat="1" ht="27.75" customHeight="1" x14ac:dyDescent="0.25">
      <c r="A44" s="23"/>
      <c r="B44" s="24"/>
      <c r="C44" s="344" t="s">
        <v>102</v>
      </c>
      <c r="D44" s="345"/>
      <c r="E44" s="345"/>
      <c r="F44" s="346"/>
      <c r="G44" s="29"/>
    </row>
    <row r="45" spans="1:9" s="30" customFormat="1" ht="15" customHeight="1" x14ac:dyDescent="0.3">
      <c r="A45" s="34"/>
      <c r="B45" s="36"/>
      <c r="C45" s="350" t="s">
        <v>172</v>
      </c>
      <c r="D45" s="351"/>
      <c r="E45" s="352"/>
      <c r="F45" s="210">
        <f>' PPT  '!F39</f>
        <v>40368.61</v>
      </c>
      <c r="G45" s="29"/>
    </row>
    <row r="46" spans="1:9" s="30" customFormat="1" ht="15" customHeight="1" x14ac:dyDescent="0.25">
      <c r="A46" s="23"/>
      <c r="B46" s="24"/>
      <c r="C46" s="236"/>
      <c r="D46" s="236"/>
      <c r="E46" s="237"/>
      <c r="F46" s="160"/>
      <c r="G46" s="29"/>
    </row>
    <row r="47" spans="1:9" s="30" customFormat="1" ht="15" customHeight="1" x14ac:dyDescent="0.2">
      <c r="A47" s="34">
        <v>3.2</v>
      </c>
      <c r="B47" s="36" t="s">
        <v>14</v>
      </c>
      <c r="C47" s="37" t="s">
        <v>73</v>
      </c>
      <c r="D47" s="169"/>
      <c r="E47" s="170"/>
      <c r="F47" s="160"/>
      <c r="G47" s="29"/>
    </row>
    <row r="48" spans="1:9" s="32" customFormat="1" ht="42.75" customHeight="1" x14ac:dyDescent="0.3">
      <c r="A48" s="26"/>
      <c r="B48" s="35"/>
      <c r="C48" s="344" t="s">
        <v>159</v>
      </c>
      <c r="D48" s="345"/>
      <c r="E48" s="345"/>
      <c r="F48" s="346"/>
      <c r="G48" s="31"/>
      <c r="I48" s="33"/>
    </row>
    <row r="49" spans="1:9" ht="15" customHeight="1" x14ac:dyDescent="0.2">
      <c r="A49" s="26"/>
      <c r="B49" s="28"/>
      <c r="C49" s="353" t="s">
        <v>173</v>
      </c>
      <c r="D49" s="354"/>
      <c r="E49" s="355"/>
      <c r="F49" s="160">
        <f>' PPT  '!F42</f>
        <v>119084.68</v>
      </c>
    </row>
    <row r="50" spans="1:9" ht="15" customHeight="1" x14ac:dyDescent="0.25">
      <c r="A50" s="141"/>
      <c r="B50" s="140"/>
      <c r="C50" s="347" t="s">
        <v>81</v>
      </c>
      <c r="D50" s="348"/>
      <c r="E50" s="349"/>
      <c r="F50" s="177">
        <f>SUM(F30:F49)</f>
        <v>179866.878</v>
      </c>
    </row>
    <row r="51" spans="1:9" ht="15" customHeight="1" x14ac:dyDescent="0.25">
      <c r="A51" s="56"/>
      <c r="B51" s="56"/>
      <c r="C51" s="100" t="s">
        <v>133</v>
      </c>
      <c r="D51" s="172"/>
      <c r="E51" s="152"/>
      <c r="F51" s="161"/>
    </row>
    <row r="52" spans="1:9" ht="15" customHeight="1" x14ac:dyDescent="0.25">
      <c r="A52" s="122" t="s">
        <v>160</v>
      </c>
      <c r="B52" s="122" t="s">
        <v>59</v>
      </c>
      <c r="C52" s="99" t="s">
        <v>137</v>
      </c>
      <c r="D52" s="154"/>
      <c r="E52" s="153"/>
      <c r="F52" s="162"/>
    </row>
    <row r="53" spans="1:9" ht="15" customHeight="1" x14ac:dyDescent="0.2">
      <c r="A53" s="122"/>
      <c r="B53" s="122"/>
      <c r="C53" s="401" t="s">
        <v>163</v>
      </c>
      <c r="D53" s="402"/>
      <c r="E53" s="402"/>
      <c r="F53" s="403"/>
    </row>
    <row r="54" spans="1:9" ht="15" customHeight="1" x14ac:dyDescent="0.2">
      <c r="A54" s="122"/>
      <c r="B54" s="122"/>
      <c r="C54" s="356" t="s">
        <v>174</v>
      </c>
      <c r="D54" s="357"/>
      <c r="E54" s="358"/>
      <c r="F54" s="163">
        <f>' PPT  '!F47</f>
        <v>1950</v>
      </c>
    </row>
    <row r="55" spans="1:9" ht="15" customHeight="1" x14ac:dyDescent="0.2">
      <c r="A55" s="122"/>
      <c r="B55" s="122"/>
      <c r="C55" s="238"/>
      <c r="D55" s="239"/>
      <c r="E55" s="240"/>
      <c r="F55" s="163"/>
    </row>
    <row r="56" spans="1:9" s="22" customFormat="1" ht="15" customHeight="1" x14ac:dyDescent="0.25">
      <c r="A56" s="122" t="s">
        <v>161</v>
      </c>
      <c r="B56" s="122" t="s">
        <v>59</v>
      </c>
      <c r="C56" s="151" t="s">
        <v>139</v>
      </c>
      <c r="D56" s="154"/>
      <c r="E56" s="173"/>
      <c r="F56" s="163"/>
      <c r="G56" s="21"/>
    </row>
    <row r="57" spans="1:9" ht="15" customHeight="1" x14ac:dyDescent="0.2">
      <c r="A57" s="122"/>
      <c r="B57" s="122"/>
      <c r="C57" s="401" t="s">
        <v>135</v>
      </c>
      <c r="D57" s="402"/>
      <c r="E57" s="402"/>
      <c r="F57" s="403"/>
    </row>
    <row r="58" spans="1:9" ht="15" customHeight="1" x14ac:dyDescent="0.2">
      <c r="A58" s="122"/>
      <c r="B58" s="122"/>
      <c r="C58" s="359" t="s">
        <v>175</v>
      </c>
      <c r="D58" s="360"/>
      <c r="E58" s="361"/>
      <c r="F58" s="163">
        <f>' PPT  '!F50</f>
        <v>3960</v>
      </c>
    </row>
    <row r="59" spans="1:9" s="30" customFormat="1" ht="15" customHeight="1" x14ac:dyDescent="0.3">
      <c r="A59" s="58" t="s">
        <v>162</v>
      </c>
      <c r="B59" s="58" t="s">
        <v>59</v>
      </c>
      <c r="C59" s="99" t="s">
        <v>140</v>
      </c>
      <c r="D59" s="218"/>
      <c r="E59" s="218"/>
      <c r="F59" s="227"/>
      <c r="G59" s="29"/>
    </row>
    <row r="60" spans="1:9" ht="15" customHeight="1" x14ac:dyDescent="0.2">
      <c r="A60" s="122"/>
      <c r="B60" s="122"/>
      <c r="C60" s="383" t="s">
        <v>136</v>
      </c>
      <c r="D60" s="384"/>
      <c r="E60" s="384"/>
      <c r="F60" s="385"/>
    </row>
    <row r="61" spans="1:9" ht="15" customHeight="1" x14ac:dyDescent="0.2">
      <c r="A61" s="55"/>
      <c r="B61" s="55"/>
      <c r="C61" s="362" t="s">
        <v>176</v>
      </c>
      <c r="D61" s="363"/>
      <c r="E61" s="364"/>
      <c r="F61" s="163">
        <f>' PPT  '!F53</f>
        <v>200</v>
      </c>
    </row>
    <row r="62" spans="1:9" ht="15" customHeight="1" x14ac:dyDescent="0.25">
      <c r="A62" s="141"/>
      <c r="B62" s="140"/>
      <c r="C62" s="135" t="s">
        <v>107</v>
      </c>
      <c r="D62" s="155"/>
      <c r="E62" s="171"/>
      <c r="F62" s="177">
        <f>SUM(F51:F61)</f>
        <v>6110</v>
      </c>
    </row>
    <row r="63" spans="1:9" ht="15" customHeight="1" x14ac:dyDescent="0.25">
      <c r="A63" s="56"/>
      <c r="B63" s="56"/>
      <c r="C63" s="100" t="s">
        <v>132</v>
      </c>
      <c r="D63" s="152"/>
      <c r="E63" s="152"/>
      <c r="F63" s="161"/>
    </row>
    <row r="64" spans="1:9" s="32" customFormat="1" ht="15" customHeight="1" x14ac:dyDescent="0.25">
      <c r="A64" s="58" t="s">
        <v>131</v>
      </c>
      <c r="B64" s="58" t="s">
        <v>59</v>
      </c>
      <c r="C64" s="99" t="s">
        <v>87</v>
      </c>
      <c r="D64" s="153"/>
      <c r="E64" s="153"/>
      <c r="F64" s="162"/>
      <c r="G64" s="31"/>
      <c r="I64" s="33"/>
    </row>
    <row r="65" spans="1:9" s="32" customFormat="1" ht="15" customHeight="1" x14ac:dyDescent="0.3">
      <c r="A65" s="58"/>
      <c r="B65" s="58"/>
      <c r="C65" s="341" t="s">
        <v>143</v>
      </c>
      <c r="D65" s="342"/>
      <c r="E65" s="342"/>
      <c r="F65" s="343"/>
      <c r="G65" s="31"/>
      <c r="I65" s="33"/>
    </row>
    <row r="66" spans="1:9" s="32" customFormat="1" ht="15" customHeight="1" x14ac:dyDescent="0.3">
      <c r="A66" s="58"/>
      <c r="B66" s="58"/>
      <c r="C66" s="365" t="s">
        <v>177</v>
      </c>
      <c r="D66" s="366"/>
      <c r="E66" s="367"/>
      <c r="F66" s="174">
        <f>' PPT  '!F58</f>
        <v>950</v>
      </c>
      <c r="G66" s="31"/>
      <c r="I66" s="33"/>
    </row>
    <row r="67" spans="1:9" s="32" customFormat="1" ht="15" customHeight="1" x14ac:dyDescent="0.2">
      <c r="A67" s="58" t="s">
        <v>138</v>
      </c>
      <c r="B67" s="58" t="s">
        <v>59</v>
      </c>
      <c r="C67" s="167" t="s">
        <v>142</v>
      </c>
      <c r="D67" s="154"/>
      <c r="E67" s="154"/>
      <c r="F67" s="163"/>
      <c r="G67" s="31"/>
      <c r="I67" s="33"/>
    </row>
    <row r="68" spans="1:9" s="32" customFormat="1" ht="15" customHeight="1" x14ac:dyDescent="0.3">
      <c r="A68" s="58"/>
      <c r="B68" s="58"/>
      <c r="C68" s="341" t="s">
        <v>141</v>
      </c>
      <c r="D68" s="342"/>
      <c r="E68" s="342"/>
      <c r="F68" s="343"/>
      <c r="G68" s="31"/>
      <c r="I68" s="33"/>
    </row>
    <row r="69" spans="1:9" s="32" customFormat="1" ht="15" customHeight="1" x14ac:dyDescent="0.2">
      <c r="A69" s="55"/>
      <c r="B69" s="55"/>
      <c r="C69" s="368" t="s">
        <v>178</v>
      </c>
      <c r="D69" s="369"/>
      <c r="E69" s="370"/>
      <c r="F69" s="164">
        <f>' PPT  '!F61</f>
        <v>2350</v>
      </c>
      <c r="G69" s="31"/>
      <c r="I69" s="33"/>
    </row>
    <row r="70" spans="1:9" s="32" customFormat="1" ht="15" customHeight="1" x14ac:dyDescent="0.25">
      <c r="A70" s="141"/>
      <c r="B70" s="140"/>
      <c r="C70" s="135" t="s">
        <v>88</v>
      </c>
      <c r="D70" s="155"/>
      <c r="E70" s="171"/>
      <c r="F70" s="177">
        <f>SUM(F63:F69)</f>
        <v>3300</v>
      </c>
      <c r="G70" s="31"/>
      <c r="I70" s="33"/>
    </row>
    <row r="71" spans="1:9" s="32" customFormat="1" ht="15" customHeight="1" x14ac:dyDescent="0.25">
      <c r="A71" s="64"/>
      <c r="B71" s="64"/>
      <c r="C71" s="38"/>
      <c r="D71" s="156"/>
      <c r="E71" s="156"/>
      <c r="F71" s="165"/>
      <c r="G71" s="31"/>
      <c r="I71" s="33"/>
    </row>
    <row r="72" spans="1:9" s="32" customFormat="1" ht="15" customHeight="1" x14ac:dyDescent="0.25">
      <c r="A72" s="64"/>
      <c r="B72" s="64"/>
      <c r="C72" s="38"/>
      <c r="D72" s="156"/>
      <c r="E72" s="156"/>
      <c r="F72" s="165"/>
      <c r="G72" s="31"/>
      <c r="I72" s="33"/>
    </row>
    <row r="73" spans="1:9" s="32" customFormat="1" ht="15" customHeight="1" thickBot="1" x14ac:dyDescent="0.3">
      <c r="A73" s="142"/>
      <c r="B73" s="142"/>
      <c r="C73" s="16"/>
      <c r="D73" s="404" t="s">
        <v>111</v>
      </c>
      <c r="E73" s="404"/>
      <c r="F73" s="404"/>
      <c r="G73" s="31"/>
      <c r="I73" s="33"/>
    </row>
    <row r="74" spans="1:9" s="32" customFormat="1" ht="15" customHeight="1" thickTop="1" x14ac:dyDescent="0.25">
      <c r="A74" s="142"/>
      <c r="B74" s="142"/>
      <c r="C74" s="16"/>
      <c r="D74" s="397" t="str">
        <f>C8</f>
        <v>Cap. 1 Treballs previs</v>
      </c>
      <c r="E74" s="397"/>
      <c r="F74" s="178">
        <f>F16</f>
        <v>2015.0038</v>
      </c>
      <c r="G74" s="31"/>
      <c r="I74" s="33"/>
    </row>
    <row r="75" spans="1:9" s="32" customFormat="1" ht="15" customHeight="1" x14ac:dyDescent="0.25">
      <c r="A75" s="142"/>
      <c r="B75" s="142"/>
      <c r="C75" s="16"/>
      <c r="D75" s="398" t="str">
        <f>C17</f>
        <v>Cap. 2  Instal·lació de reg</v>
      </c>
      <c r="E75" s="398"/>
      <c r="F75" s="179">
        <f>F29</f>
        <v>13653.3395</v>
      </c>
      <c r="G75" s="31"/>
      <c r="I75" s="33"/>
    </row>
    <row r="76" spans="1:9" s="32" customFormat="1" ht="15" customHeight="1" x14ac:dyDescent="0.25">
      <c r="A76" s="142"/>
      <c r="B76" s="142"/>
      <c r="C76" s="16"/>
      <c r="D76" s="398" t="str">
        <f>C30</f>
        <v>Cap. 3: Nova gespa artificial</v>
      </c>
      <c r="E76" s="398"/>
      <c r="F76" s="179">
        <f>F50</f>
        <v>179866.878</v>
      </c>
      <c r="G76" s="31"/>
      <c r="I76" s="33"/>
    </row>
    <row r="77" spans="1:9" s="32" customFormat="1" ht="15" customHeight="1" x14ac:dyDescent="0.25">
      <c r="A77" s="142"/>
      <c r="B77" s="142"/>
      <c r="C77" s="16"/>
      <c r="D77" s="398" t="str">
        <f>C51</f>
        <v>Cap .4: Equipament esportiu</v>
      </c>
      <c r="E77" s="398"/>
      <c r="F77" s="179">
        <f>F62</f>
        <v>6110</v>
      </c>
      <c r="G77" s="31"/>
      <c r="I77" s="33"/>
    </row>
    <row r="78" spans="1:9" s="32" customFormat="1" ht="15" customHeight="1" thickBot="1" x14ac:dyDescent="0.3">
      <c r="A78" s="142"/>
      <c r="B78" s="142"/>
      <c r="C78" s="16"/>
      <c r="D78" s="399" t="str">
        <f>C63</f>
        <v>Cap. 5: Varis</v>
      </c>
      <c r="E78" s="399"/>
      <c r="F78" s="180">
        <f>F70</f>
        <v>3300</v>
      </c>
      <c r="G78" s="31"/>
      <c r="I78" s="33"/>
    </row>
    <row r="79" spans="1:9" s="32" customFormat="1" ht="15" customHeight="1" thickTop="1" x14ac:dyDescent="0.25">
      <c r="A79" s="142"/>
      <c r="B79" s="142"/>
      <c r="C79" s="16"/>
      <c r="D79" s="165" t="s">
        <v>67</v>
      </c>
      <c r="E79" s="165"/>
      <c r="F79" s="181">
        <f>SUM(F74:F78)</f>
        <v>204945.2213</v>
      </c>
      <c r="G79" s="31"/>
      <c r="I79" s="33"/>
    </row>
    <row r="80" spans="1:9" ht="15" customHeight="1" x14ac:dyDescent="0.25">
      <c r="C80" s="16"/>
      <c r="D80" s="400" t="s">
        <v>68</v>
      </c>
      <c r="E80" s="400"/>
      <c r="F80" s="179">
        <f>F79*13%</f>
        <v>26642.878769000003</v>
      </c>
    </row>
    <row r="81" spans="1:7" ht="15" customHeight="1" thickBot="1" x14ac:dyDescent="0.3">
      <c r="C81" s="16"/>
      <c r="D81" s="392" t="s">
        <v>69</v>
      </c>
      <c r="E81" s="392"/>
      <c r="F81" s="180">
        <f>F79*6%</f>
        <v>12296.713277999999</v>
      </c>
    </row>
    <row r="82" spans="1:7" ht="15" customHeight="1" thickTop="1" x14ac:dyDescent="0.25">
      <c r="C82" s="16"/>
      <c r="E82" s="175" t="s">
        <v>61</v>
      </c>
      <c r="F82" s="179">
        <f>SUM(F79:F81)</f>
        <v>243884.81334700002</v>
      </c>
    </row>
    <row r="83" spans="1:7" ht="15" customHeight="1" thickBot="1" x14ac:dyDescent="0.3">
      <c r="C83" s="16"/>
      <c r="D83" s="176"/>
      <c r="E83" s="176" t="s">
        <v>4</v>
      </c>
      <c r="F83" s="180">
        <f>F82*21%</f>
        <v>51215.810802870001</v>
      </c>
    </row>
    <row r="84" spans="1:7" ht="15" customHeight="1" thickTop="1" x14ac:dyDescent="0.25">
      <c r="C84" s="393" t="s">
        <v>108</v>
      </c>
      <c r="D84" s="393"/>
      <c r="E84" s="393"/>
      <c r="F84" s="166">
        <f>SUM(F82:F83)</f>
        <v>295100.62414987001</v>
      </c>
    </row>
    <row r="85" spans="1:7" ht="15" customHeight="1" x14ac:dyDescent="0.25">
      <c r="C85" s="125"/>
      <c r="D85" s="157"/>
      <c r="E85" s="157"/>
      <c r="F85" s="166"/>
    </row>
    <row r="86" spans="1:7" ht="15" customHeight="1" x14ac:dyDescent="0.25">
      <c r="C86" s="125"/>
      <c r="D86" s="157"/>
      <c r="E86" s="157"/>
      <c r="F86" s="166"/>
      <c r="G86" s="16"/>
    </row>
    <row r="87" spans="1:7" ht="15" customHeight="1" x14ac:dyDescent="0.2">
      <c r="A87" s="143"/>
      <c r="B87" s="45"/>
      <c r="C87" s="30" t="s">
        <v>112</v>
      </c>
      <c r="G87" s="16"/>
    </row>
    <row r="88" spans="1:7" ht="15" customHeight="1" x14ac:dyDescent="0.25">
      <c r="A88" s="143"/>
      <c r="B88" s="143"/>
      <c r="C88" s="126" t="s">
        <v>144</v>
      </c>
      <c r="D88" s="157"/>
      <c r="E88" s="157"/>
      <c r="F88" s="166"/>
      <c r="G88" s="16"/>
    </row>
    <row r="89" spans="1:7" ht="15" customHeight="1" x14ac:dyDescent="0.25">
      <c r="A89" s="143"/>
      <c r="B89" s="143"/>
      <c r="C89" s="126"/>
      <c r="D89" s="157"/>
      <c r="E89" s="157"/>
      <c r="F89" s="166"/>
      <c r="G89" s="16"/>
    </row>
    <row r="90" spans="1:7" ht="15" customHeight="1" x14ac:dyDescent="0.25">
      <c r="A90" s="143"/>
      <c r="B90" s="143"/>
      <c r="C90" s="124" t="s">
        <v>110</v>
      </c>
      <c r="D90" s="157"/>
      <c r="E90" s="157"/>
      <c r="F90" s="166"/>
      <c r="G90" s="16"/>
    </row>
    <row r="91" spans="1:7" ht="15" customHeight="1" x14ac:dyDescent="0.25">
      <c r="C91" s="16"/>
      <c r="D91" s="157"/>
      <c r="E91" s="157"/>
      <c r="F91" s="166"/>
      <c r="G91" s="16"/>
    </row>
    <row r="92" spans="1:7" ht="15" customHeight="1" x14ac:dyDescent="0.25">
      <c r="C92" s="16"/>
      <c r="D92" s="157"/>
      <c r="E92" s="157"/>
      <c r="F92" s="166"/>
      <c r="G92" s="16"/>
    </row>
    <row r="93" spans="1:7" ht="15" customHeight="1" x14ac:dyDescent="0.25">
      <c r="C93" s="16"/>
      <c r="G93" s="16"/>
    </row>
    <row r="94" spans="1:7" s="30" customFormat="1" ht="15" customHeight="1" x14ac:dyDescent="0.25">
      <c r="A94" s="142"/>
      <c r="B94" s="142"/>
      <c r="C94" s="16"/>
      <c r="D94" s="175"/>
      <c r="E94" s="175"/>
      <c r="F94" s="158"/>
    </row>
    <row r="95" spans="1:7" s="30" customFormat="1" ht="15" customHeight="1" x14ac:dyDescent="0.25">
      <c r="A95" s="142"/>
      <c r="B95" s="142"/>
      <c r="C95" s="39"/>
      <c r="D95" s="175"/>
      <c r="E95" s="175"/>
      <c r="F95" s="158"/>
      <c r="G95" s="29"/>
    </row>
    <row r="96" spans="1:7" s="30" customFormat="1" ht="15" customHeight="1" x14ac:dyDescent="0.25">
      <c r="A96" s="142"/>
      <c r="B96" s="142"/>
      <c r="C96" s="39"/>
      <c r="D96" s="175"/>
      <c r="E96" s="175"/>
      <c r="F96" s="158"/>
      <c r="G96" s="29"/>
    </row>
    <row r="97" spans="1:7" ht="15" customHeight="1" x14ac:dyDescent="0.25">
      <c r="C97" s="39"/>
    </row>
    <row r="98" spans="1:7" ht="15" customHeight="1" x14ac:dyDescent="0.25">
      <c r="C98" s="39"/>
    </row>
    <row r="99" spans="1:7" ht="15" customHeight="1" x14ac:dyDescent="0.25">
      <c r="C99" s="39"/>
    </row>
    <row r="100" spans="1:7" ht="15" customHeight="1" x14ac:dyDescent="0.25"/>
    <row r="101" spans="1:7" s="30" customFormat="1" ht="15" customHeight="1" x14ac:dyDescent="0.25">
      <c r="A101" s="142"/>
      <c r="B101" s="142"/>
      <c r="C101" s="40"/>
      <c r="D101" s="175"/>
      <c r="E101" s="175"/>
      <c r="F101" s="158"/>
      <c r="G101" s="29"/>
    </row>
    <row r="102" spans="1:7" s="30" customFormat="1" ht="15" customHeight="1" x14ac:dyDescent="0.25">
      <c r="A102" s="142"/>
      <c r="B102" s="142"/>
      <c r="C102" s="40"/>
      <c r="D102" s="175"/>
      <c r="E102" s="175"/>
      <c r="F102" s="158"/>
      <c r="G102" s="29"/>
    </row>
    <row r="103" spans="1:7" s="30" customFormat="1" ht="15" customHeight="1" x14ac:dyDescent="0.25">
      <c r="A103" s="142"/>
      <c r="B103" s="142"/>
      <c r="C103" s="40"/>
      <c r="D103" s="175"/>
      <c r="E103" s="175"/>
      <c r="F103" s="158"/>
      <c r="G103" s="29"/>
    </row>
    <row r="104" spans="1:7" ht="15" customHeight="1" x14ac:dyDescent="0.25"/>
    <row r="105" spans="1:7" ht="15" customHeight="1" x14ac:dyDescent="0.25"/>
    <row r="106" spans="1:7" s="30" customFormat="1" ht="15" customHeight="1" x14ac:dyDescent="0.25">
      <c r="A106" s="142"/>
      <c r="B106" s="142"/>
      <c r="C106" s="40"/>
      <c r="D106" s="175"/>
      <c r="E106" s="175"/>
      <c r="F106" s="158"/>
      <c r="G106" s="29"/>
    </row>
    <row r="107" spans="1:7" ht="15" customHeight="1" x14ac:dyDescent="0.25"/>
    <row r="108" spans="1:7" ht="15" customHeight="1" x14ac:dyDescent="0.25"/>
    <row r="109" spans="1:7" s="30" customFormat="1" ht="15" customHeight="1" x14ac:dyDescent="0.25">
      <c r="A109" s="142"/>
      <c r="B109" s="142"/>
      <c r="C109" s="40"/>
      <c r="D109" s="175"/>
      <c r="E109" s="175"/>
      <c r="F109" s="158"/>
    </row>
    <row r="110" spans="1:7" s="30" customFormat="1" ht="15" customHeight="1" x14ac:dyDescent="0.25">
      <c r="A110" s="142"/>
      <c r="B110" s="142"/>
      <c r="C110" s="40"/>
      <c r="D110" s="175"/>
      <c r="E110" s="175"/>
      <c r="F110" s="158"/>
      <c r="G110" s="29"/>
    </row>
    <row r="111" spans="1:7" ht="15" customHeight="1" x14ac:dyDescent="0.25"/>
    <row r="112" spans="1:7" s="30" customFormat="1" ht="15" customHeight="1" x14ac:dyDescent="0.25">
      <c r="A112" s="142"/>
      <c r="B112" s="142"/>
      <c r="C112" s="40"/>
      <c r="D112" s="175"/>
      <c r="E112" s="175"/>
      <c r="F112" s="158"/>
      <c r="G112" s="29"/>
    </row>
    <row r="113" spans="3:9" ht="15" customHeight="1" x14ac:dyDescent="0.25"/>
    <row r="114" spans="3:9" ht="15" customHeight="1" x14ac:dyDescent="0.25"/>
    <row r="115" spans="3:9" ht="15" customHeight="1" x14ac:dyDescent="0.25"/>
    <row r="116" spans="3:9" ht="15" customHeight="1" x14ac:dyDescent="0.25"/>
    <row r="117" spans="3:9" ht="15" customHeight="1" x14ac:dyDescent="0.25"/>
    <row r="118" spans="3:9" ht="15" customHeight="1" x14ac:dyDescent="0.25"/>
    <row r="119" spans="3:9" ht="15" customHeight="1" x14ac:dyDescent="0.25"/>
    <row r="120" spans="3:9" ht="15" customHeight="1" x14ac:dyDescent="0.25"/>
    <row r="121" spans="3:9" s="142" customFormat="1" ht="15" customHeight="1" x14ac:dyDescent="0.25">
      <c r="C121" s="40"/>
      <c r="D121" s="175"/>
      <c r="E121" s="175"/>
      <c r="F121" s="158"/>
      <c r="G121" s="15"/>
      <c r="H121" s="16"/>
      <c r="I121" s="16"/>
    </row>
    <row r="122" spans="3:9" s="142" customFormat="1" ht="15" customHeight="1" x14ac:dyDescent="0.25">
      <c r="C122" s="40"/>
      <c r="D122" s="175"/>
      <c r="E122" s="175"/>
      <c r="F122" s="158"/>
      <c r="G122" s="15"/>
      <c r="H122" s="16"/>
      <c r="I122" s="16"/>
    </row>
    <row r="123" spans="3:9" s="142" customFormat="1" ht="15" customHeight="1" x14ac:dyDescent="0.25">
      <c r="C123" s="40"/>
      <c r="D123" s="175"/>
      <c r="E123" s="175"/>
      <c r="F123" s="158"/>
      <c r="G123" s="15"/>
      <c r="H123" s="16"/>
      <c r="I123" s="16"/>
    </row>
    <row r="124" spans="3:9" s="142" customFormat="1" ht="15" customHeight="1" x14ac:dyDescent="0.25">
      <c r="C124" s="40"/>
      <c r="D124" s="175"/>
      <c r="E124" s="175"/>
      <c r="F124" s="158"/>
      <c r="G124" s="15"/>
      <c r="H124" s="16"/>
      <c r="I124" s="16"/>
    </row>
    <row r="125" spans="3:9" s="142" customFormat="1" ht="15" customHeight="1" x14ac:dyDescent="0.25">
      <c r="C125" s="40"/>
      <c r="D125" s="175"/>
      <c r="E125" s="175"/>
      <c r="F125" s="158"/>
      <c r="G125" s="15"/>
      <c r="H125" s="16"/>
      <c r="I125" s="16"/>
    </row>
    <row r="126" spans="3:9" s="142" customFormat="1" ht="15" customHeight="1" x14ac:dyDescent="0.25">
      <c r="C126" s="40"/>
      <c r="D126" s="175"/>
      <c r="E126" s="175"/>
      <c r="F126" s="158"/>
      <c r="G126" s="15"/>
      <c r="H126" s="16"/>
      <c r="I126" s="16"/>
    </row>
    <row r="127" spans="3:9" s="142" customFormat="1" ht="15" customHeight="1" x14ac:dyDescent="0.25">
      <c r="C127" s="40"/>
      <c r="D127" s="175"/>
      <c r="E127" s="175"/>
      <c r="F127" s="158"/>
      <c r="G127" s="15"/>
      <c r="H127" s="16"/>
      <c r="I127" s="16"/>
    </row>
  </sheetData>
  <mergeCells count="47">
    <mergeCell ref="D81:E81"/>
    <mergeCell ref="C84:E84"/>
    <mergeCell ref="C15:E15"/>
    <mergeCell ref="C37:E37"/>
    <mergeCell ref="D74:E74"/>
    <mergeCell ref="D75:E75"/>
    <mergeCell ref="D76:E76"/>
    <mergeCell ref="D77:E77"/>
    <mergeCell ref="D78:E78"/>
    <mergeCell ref="D80:E80"/>
    <mergeCell ref="C53:F53"/>
    <mergeCell ref="C57:F57"/>
    <mergeCell ref="C60:F60"/>
    <mergeCell ref="C65:F65"/>
    <mergeCell ref="C68:F68"/>
    <mergeCell ref="D73:F73"/>
    <mergeCell ref="C11:E11"/>
    <mergeCell ref="C20:E20"/>
    <mergeCell ref="C24:E24"/>
    <mergeCell ref="C28:E28"/>
    <mergeCell ref="C33:E33"/>
    <mergeCell ref="C32:F32"/>
    <mergeCell ref="C14:F14"/>
    <mergeCell ref="A16:E16"/>
    <mergeCell ref="C19:F19"/>
    <mergeCell ref="C23:F23"/>
    <mergeCell ref="C27:F27"/>
    <mergeCell ref="C29:E29"/>
    <mergeCell ref="C54:E54"/>
    <mergeCell ref="C58:E58"/>
    <mergeCell ref="C61:E61"/>
    <mergeCell ref="C66:E66"/>
    <mergeCell ref="C69:E69"/>
    <mergeCell ref="C36:F36"/>
    <mergeCell ref="C40:F40"/>
    <mergeCell ref="C44:F44"/>
    <mergeCell ref="C48:F48"/>
    <mergeCell ref="C50:E50"/>
    <mergeCell ref="C41:E41"/>
    <mergeCell ref="C45:E45"/>
    <mergeCell ref="C49:E49"/>
    <mergeCell ref="C10:F10"/>
    <mergeCell ref="A1:F1"/>
    <mergeCell ref="A2:F2"/>
    <mergeCell ref="A3:F3"/>
    <mergeCell ref="A4:C5"/>
    <mergeCell ref="D4:F4"/>
  </mergeCells>
  <printOptions horizontalCentered="1" verticalCentered="1"/>
  <pageMargins left="0.98425196850393704" right="0.23622047244094491" top="0.70866141732283472" bottom="0.59055118110236227" header="0.31496062992125984" footer="0.31496062992125984"/>
  <pageSetup paperSize="9" scale="79" fitToHeight="2" orientation="portrait" horizontalDpi="1200" verticalDpi="1200" r:id="rId1"/>
  <headerFooter>
    <oddHeader>&amp;L&amp;"Times New Roman,Negrita"Jorge Muntañola Sanz&amp;"-,Normal"
                &amp;"Times New Roman,Normal"Arquitecto</oddHeader>
  </headerFooter>
  <rowBreaks count="1" manualBreakCount="1">
    <brk id="5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9"/>
  <sheetViews>
    <sheetView tabSelected="1" view="pageBreakPreview" topLeftCell="A75" zoomScaleNormal="100" zoomScaleSheetLayoutView="100" workbookViewId="0">
      <selection activeCell="C24" sqref="C24:F24"/>
    </sheetView>
  </sheetViews>
  <sheetFormatPr defaultColWidth="11.44140625" defaultRowHeight="12" x14ac:dyDescent="0.25"/>
  <cols>
    <col min="1" max="2" width="4.6640625" style="142" customWidth="1"/>
    <col min="3" max="3" width="55.6640625" style="40" customWidth="1"/>
    <col min="4" max="5" width="15.6640625" style="288" customWidth="1"/>
    <col min="6" max="6" width="15.6640625" style="158" customWidth="1"/>
    <col min="7" max="7" width="11.44140625" style="15"/>
    <col min="8" max="16384" width="11.44140625" style="16"/>
  </cols>
  <sheetData>
    <row r="1" spans="1:7" s="22" customFormat="1" ht="15" customHeight="1" x14ac:dyDescent="0.25">
      <c r="A1" s="292" t="s">
        <v>129</v>
      </c>
      <c r="B1" s="292"/>
      <c r="C1" s="292"/>
      <c r="D1" s="292"/>
      <c r="E1" s="292"/>
      <c r="F1" s="292"/>
      <c r="G1" s="21"/>
    </row>
    <row r="2" spans="1:7" s="22" customFormat="1" ht="15" customHeight="1" x14ac:dyDescent="0.25">
      <c r="A2" s="293" t="s">
        <v>130</v>
      </c>
      <c r="B2" s="292"/>
      <c r="C2" s="292"/>
      <c r="D2" s="292"/>
      <c r="E2" s="292"/>
      <c r="F2" s="292"/>
      <c r="G2" s="21"/>
    </row>
    <row r="3" spans="1:7" s="22" customFormat="1" ht="15" customHeight="1" x14ac:dyDescent="0.25">
      <c r="A3" s="331" t="s">
        <v>128</v>
      </c>
      <c r="B3" s="331"/>
      <c r="C3" s="331"/>
      <c r="D3" s="331"/>
      <c r="E3" s="331"/>
      <c r="F3" s="331"/>
      <c r="G3" s="21"/>
    </row>
    <row r="4" spans="1:7" ht="15" customHeight="1" x14ac:dyDescent="0.25">
      <c r="A4" s="332" t="s">
        <v>77</v>
      </c>
      <c r="B4" s="333"/>
      <c r="C4" s="334"/>
      <c r="D4" s="410" t="s">
        <v>62</v>
      </c>
      <c r="E4" s="411"/>
      <c r="F4" s="412"/>
    </row>
    <row r="5" spans="1:7" ht="15" customHeight="1" x14ac:dyDescent="0.2">
      <c r="A5" s="335"/>
      <c r="B5" s="336"/>
      <c r="C5" s="337"/>
      <c r="D5" s="274" t="s">
        <v>104</v>
      </c>
      <c r="E5" s="274" t="s">
        <v>105</v>
      </c>
      <c r="F5" s="270" t="s">
        <v>106</v>
      </c>
    </row>
    <row r="6" spans="1:7" ht="15" customHeight="1" x14ac:dyDescent="0.25">
      <c r="A6" s="136"/>
      <c r="B6" s="139"/>
      <c r="C6" s="17"/>
      <c r="D6" s="270">
        <v>95.5</v>
      </c>
      <c r="E6" s="270">
        <v>57.2</v>
      </c>
      <c r="F6" s="270">
        <f>D6*E6</f>
        <v>5462.6</v>
      </c>
    </row>
    <row r="7" spans="1:7" s="45" customFormat="1" ht="15" customHeight="1" x14ac:dyDescent="0.3">
      <c r="A7" s="272" t="s">
        <v>0</v>
      </c>
      <c r="B7" s="273" t="s">
        <v>59</v>
      </c>
      <c r="C7" s="273" t="s">
        <v>63</v>
      </c>
      <c r="D7" s="275" t="s">
        <v>64</v>
      </c>
      <c r="E7" s="275" t="s">
        <v>65</v>
      </c>
      <c r="F7" s="271" t="s">
        <v>103</v>
      </c>
      <c r="G7" s="44"/>
    </row>
    <row r="8" spans="1:7" s="22" customFormat="1" ht="15" customHeight="1" x14ac:dyDescent="0.25">
      <c r="A8" s="23"/>
      <c r="B8" s="24"/>
      <c r="C8" s="25" t="s">
        <v>90</v>
      </c>
      <c r="D8" s="276"/>
      <c r="E8" s="276"/>
      <c r="F8" s="159"/>
      <c r="G8" s="21"/>
    </row>
    <row r="9" spans="1:7" s="45" customFormat="1" ht="15" customHeight="1" x14ac:dyDescent="0.25">
      <c r="A9" s="34" t="s">
        <v>3</v>
      </c>
      <c r="B9" s="36" t="s">
        <v>10</v>
      </c>
      <c r="C9" s="37" t="s">
        <v>118</v>
      </c>
      <c r="D9" s="276"/>
      <c r="E9" s="276"/>
      <c r="F9" s="159"/>
      <c r="G9" s="44"/>
    </row>
    <row r="10" spans="1:7" ht="15" customHeight="1" x14ac:dyDescent="0.25">
      <c r="A10" s="23"/>
      <c r="B10" s="24"/>
      <c r="C10" s="297" t="s">
        <v>117</v>
      </c>
      <c r="D10" s="298"/>
      <c r="E10" s="298"/>
      <c r="F10" s="299"/>
    </row>
    <row r="11" spans="1:7" s="22" customFormat="1" ht="15" customHeight="1" x14ac:dyDescent="0.25">
      <c r="A11" s="23"/>
      <c r="B11" s="24"/>
      <c r="C11" s="25"/>
      <c r="D11" s="277">
        <v>1</v>
      </c>
      <c r="E11" s="277">
        <f>Descompuestos!E13</f>
        <v>750.00379999999996</v>
      </c>
      <c r="F11" s="160">
        <f>D11*E11</f>
        <v>750.00379999999996</v>
      </c>
      <c r="G11" s="21"/>
    </row>
    <row r="12" spans="1:7" s="22" customFormat="1" ht="15" customHeight="1" x14ac:dyDescent="0.25">
      <c r="A12" s="26" t="s">
        <v>84</v>
      </c>
      <c r="B12" s="26" t="s">
        <v>16</v>
      </c>
      <c r="C12" s="27" t="s">
        <v>70</v>
      </c>
      <c r="D12" s="276"/>
      <c r="E12" s="276"/>
      <c r="F12" s="159"/>
      <c r="G12" s="21"/>
    </row>
    <row r="13" spans="1:7" ht="27.75" customHeight="1" x14ac:dyDescent="0.2">
      <c r="A13" s="28"/>
      <c r="B13" s="28"/>
      <c r="C13" s="344" t="s">
        <v>71</v>
      </c>
      <c r="D13" s="345"/>
      <c r="E13" s="345"/>
      <c r="F13" s="346"/>
    </row>
    <row r="14" spans="1:7" s="30" customFormat="1" ht="15" customHeight="1" x14ac:dyDescent="0.2">
      <c r="A14" s="34"/>
      <c r="B14" s="34"/>
      <c r="C14" s="42"/>
      <c r="D14" s="277">
        <v>191</v>
      </c>
      <c r="E14" s="278">
        <f>Descompuestos!E21</f>
        <v>6.6226111000000003</v>
      </c>
      <c r="F14" s="160">
        <v>1265</v>
      </c>
      <c r="G14" s="29"/>
    </row>
    <row r="15" spans="1:7" s="30" customFormat="1" ht="15" customHeight="1" x14ac:dyDescent="0.25">
      <c r="A15" s="380" t="s">
        <v>83</v>
      </c>
      <c r="B15" s="381"/>
      <c r="C15" s="381"/>
      <c r="D15" s="381"/>
      <c r="E15" s="382"/>
      <c r="F15" s="177">
        <f>SUM(F11:F14)</f>
        <v>2015.0038</v>
      </c>
      <c r="G15" s="29"/>
    </row>
    <row r="16" spans="1:7" s="30" customFormat="1" ht="15" customHeight="1" x14ac:dyDescent="0.25">
      <c r="A16" s="123"/>
      <c r="B16" s="56"/>
      <c r="C16" s="100" t="s">
        <v>119</v>
      </c>
      <c r="D16" s="279"/>
      <c r="E16" s="279"/>
      <c r="F16" s="161"/>
      <c r="G16" s="29"/>
    </row>
    <row r="17" spans="1:7" s="45" customFormat="1" ht="15" customHeight="1" x14ac:dyDescent="0.25">
      <c r="A17" s="123" t="s">
        <v>5</v>
      </c>
      <c r="B17" s="58" t="s">
        <v>10</v>
      </c>
      <c r="C17" s="99" t="s">
        <v>120</v>
      </c>
      <c r="D17" s="280"/>
      <c r="E17" s="280"/>
      <c r="F17" s="162"/>
      <c r="G17" s="44"/>
    </row>
    <row r="18" spans="1:7" s="30" customFormat="1" ht="15" customHeight="1" x14ac:dyDescent="0.3">
      <c r="A18" s="123"/>
      <c r="B18" s="58"/>
      <c r="C18" s="383" t="s">
        <v>145</v>
      </c>
      <c r="D18" s="384"/>
      <c r="E18" s="384"/>
      <c r="F18" s="385"/>
      <c r="G18" s="29"/>
    </row>
    <row r="19" spans="1:7" s="30" customFormat="1" ht="15" customHeight="1" x14ac:dyDescent="0.2">
      <c r="A19" s="123"/>
      <c r="B19" s="58"/>
      <c r="C19" s="431"/>
      <c r="D19" s="432">
        <v>6</v>
      </c>
      <c r="E19" s="432">
        <f>Descompuestos!E30</f>
        <v>71.5</v>
      </c>
      <c r="F19" s="433">
        <f>E19*D19</f>
        <v>429</v>
      </c>
      <c r="G19" s="29"/>
    </row>
    <row r="20" spans="1:7" s="30" customFormat="1" ht="15" customHeight="1" x14ac:dyDescent="0.3">
      <c r="A20" s="123" t="s">
        <v>85</v>
      </c>
      <c r="B20" s="58" t="s">
        <v>10</v>
      </c>
      <c r="C20" s="434" t="s">
        <v>121</v>
      </c>
      <c r="D20" s="435"/>
      <c r="E20" s="435"/>
      <c r="F20" s="436"/>
      <c r="G20" s="29"/>
    </row>
    <row r="21" spans="1:7" s="30" customFormat="1" ht="26.25" customHeight="1" x14ac:dyDescent="0.3">
      <c r="A21" s="123"/>
      <c r="B21" s="58"/>
      <c r="C21" s="437" t="s">
        <v>122</v>
      </c>
      <c r="D21" s="438"/>
      <c r="E21" s="438"/>
      <c r="F21" s="439"/>
      <c r="G21" s="29"/>
    </row>
    <row r="22" spans="1:7" s="30" customFormat="1" ht="15" customHeight="1" x14ac:dyDescent="0.2">
      <c r="A22" s="123"/>
      <c r="B22" s="58"/>
      <c r="C22" s="440"/>
      <c r="D22" s="432">
        <v>6</v>
      </c>
      <c r="E22" s="432">
        <v>1981.89</v>
      </c>
      <c r="F22" s="433">
        <f>E22*D22</f>
        <v>11891.34</v>
      </c>
      <c r="G22" s="29"/>
    </row>
    <row r="23" spans="1:7" s="30" customFormat="1" ht="15" customHeight="1" x14ac:dyDescent="0.2">
      <c r="A23" s="123" t="s">
        <v>86</v>
      </c>
      <c r="B23" s="58" t="s">
        <v>123</v>
      </c>
      <c r="C23" s="434" t="s">
        <v>124</v>
      </c>
      <c r="D23" s="432"/>
      <c r="E23" s="432"/>
      <c r="F23" s="433"/>
      <c r="G23" s="29"/>
    </row>
    <row r="24" spans="1:7" s="30" customFormat="1" ht="15" customHeight="1" x14ac:dyDescent="0.3">
      <c r="A24" s="123"/>
      <c r="B24" s="58"/>
      <c r="C24" s="389" t="s">
        <v>187</v>
      </c>
      <c r="D24" s="390"/>
      <c r="E24" s="390"/>
      <c r="F24" s="391"/>
      <c r="G24" s="29"/>
    </row>
    <row r="25" spans="1:7" s="30" customFormat="1" ht="15" customHeight="1" x14ac:dyDescent="0.2">
      <c r="A25" s="55"/>
      <c r="B25" s="55"/>
      <c r="C25" s="144"/>
      <c r="D25" s="250">
        <v>1</v>
      </c>
      <c r="E25" s="250">
        <f>Descompuestos!E48</f>
        <v>1332.9994999999999</v>
      </c>
      <c r="F25" s="163">
        <f>E25*D25</f>
        <v>1332.9994999999999</v>
      </c>
      <c r="G25" s="29"/>
    </row>
    <row r="26" spans="1:7" s="30" customFormat="1" ht="15" customHeight="1" x14ac:dyDescent="0.25">
      <c r="A26" s="140"/>
      <c r="B26" s="138"/>
      <c r="C26" s="348" t="s">
        <v>82</v>
      </c>
      <c r="D26" s="348"/>
      <c r="E26" s="349"/>
      <c r="F26" s="177">
        <f>SUM(F16:F25)</f>
        <v>13653.3395</v>
      </c>
      <c r="G26" s="29"/>
    </row>
    <row r="27" spans="1:7" s="30" customFormat="1" ht="15" customHeight="1" x14ac:dyDescent="0.25">
      <c r="A27" s="34"/>
      <c r="B27" s="36"/>
      <c r="C27" s="37" t="s">
        <v>72</v>
      </c>
      <c r="D27" s="276"/>
      <c r="E27" s="276"/>
      <c r="F27" s="159"/>
      <c r="G27" s="29"/>
    </row>
    <row r="28" spans="1:7" s="30" customFormat="1" ht="15" customHeight="1" x14ac:dyDescent="0.25">
      <c r="A28" s="34" t="s">
        <v>60</v>
      </c>
      <c r="B28" s="36" t="s">
        <v>12</v>
      </c>
      <c r="C28" s="145" t="s">
        <v>126</v>
      </c>
      <c r="D28" s="276"/>
      <c r="E28" s="276"/>
      <c r="F28" s="159"/>
      <c r="G28" s="29"/>
    </row>
    <row r="29" spans="1:7" s="30" customFormat="1" ht="39.75" customHeight="1" x14ac:dyDescent="0.3">
      <c r="A29" s="34"/>
      <c r="B29" s="36"/>
      <c r="C29" s="344" t="s">
        <v>127</v>
      </c>
      <c r="D29" s="345"/>
      <c r="E29" s="345"/>
      <c r="F29" s="346"/>
      <c r="G29" s="29"/>
    </row>
    <row r="30" spans="1:7" s="30" customFormat="1" ht="15" customHeight="1" x14ac:dyDescent="0.2">
      <c r="A30" s="34"/>
      <c r="B30" s="36"/>
      <c r="C30" s="425"/>
      <c r="D30" s="426">
        <f>F6</f>
        <v>5462.6</v>
      </c>
      <c r="E30" s="426">
        <f>Descompuestos!E58</f>
        <v>3.38</v>
      </c>
      <c r="F30" s="427">
        <f>D30*E30</f>
        <v>18463.588</v>
      </c>
      <c r="G30" s="29"/>
    </row>
    <row r="31" spans="1:7" s="30" customFormat="1" ht="15" customHeight="1" x14ac:dyDescent="0.2">
      <c r="A31" s="34" t="s">
        <v>109</v>
      </c>
      <c r="B31" s="36" t="s">
        <v>10</v>
      </c>
      <c r="C31" s="425" t="s">
        <v>156</v>
      </c>
      <c r="D31" s="426"/>
      <c r="E31" s="426"/>
      <c r="F31" s="427"/>
      <c r="G31" s="29"/>
    </row>
    <row r="32" spans="1:7" s="147" customFormat="1" ht="15" customHeight="1" x14ac:dyDescent="0.3">
      <c r="A32" s="34"/>
      <c r="B32" s="36"/>
      <c r="C32" s="428" t="s">
        <v>157</v>
      </c>
      <c r="D32" s="429"/>
      <c r="E32" s="429"/>
      <c r="F32" s="430"/>
      <c r="G32" s="146"/>
    </row>
    <row r="33" spans="1:9" s="30" customFormat="1" ht="15" customHeight="1" x14ac:dyDescent="0.2">
      <c r="A33" s="34"/>
      <c r="B33" s="36"/>
      <c r="C33" s="425"/>
      <c r="D33" s="426">
        <v>1</v>
      </c>
      <c r="E33" s="426">
        <f>Descompuestos!E66</f>
        <v>750</v>
      </c>
      <c r="F33" s="427">
        <f>D33*E33</f>
        <v>750</v>
      </c>
      <c r="G33" s="29"/>
    </row>
    <row r="34" spans="1:9" s="30" customFormat="1" ht="15" customHeight="1" x14ac:dyDescent="0.2">
      <c r="A34" s="34" t="s">
        <v>115</v>
      </c>
      <c r="B34" s="36" t="s">
        <v>123</v>
      </c>
      <c r="C34" s="145" t="s">
        <v>154</v>
      </c>
      <c r="D34" s="277"/>
      <c r="E34" s="277"/>
      <c r="F34" s="160"/>
      <c r="G34" s="29"/>
    </row>
    <row r="35" spans="1:9" s="30" customFormat="1" ht="27.75" customHeight="1" x14ac:dyDescent="0.3">
      <c r="A35" s="34"/>
      <c r="B35" s="36"/>
      <c r="C35" s="344" t="str">
        <f>Descompuestos!B69</f>
        <v>Partida a justificar de reparació de la base asfàltica un cop retirada la gespa, tant dels possibles abombaments com depresions i inclou repicat, transport de residus a abcador autoritzat i reparació amb asfalt, morter de ciment o material autonivellant.</v>
      </c>
      <c r="D35" s="345"/>
      <c r="E35" s="345"/>
      <c r="F35" s="346"/>
      <c r="G35" s="29"/>
    </row>
    <row r="36" spans="1:9" s="30" customFormat="1" ht="15" customHeight="1" x14ac:dyDescent="0.2">
      <c r="A36" s="34"/>
      <c r="B36" s="36"/>
      <c r="C36" s="145"/>
      <c r="D36" s="277">
        <v>1</v>
      </c>
      <c r="E36" s="277">
        <v>1200</v>
      </c>
      <c r="F36" s="160">
        <f>D36*E36</f>
        <v>1200</v>
      </c>
      <c r="G36" s="29"/>
    </row>
    <row r="37" spans="1:9" s="30" customFormat="1" ht="15" customHeight="1" x14ac:dyDescent="0.25">
      <c r="A37" s="34" t="s">
        <v>116</v>
      </c>
      <c r="B37" s="36" t="s">
        <v>14</v>
      </c>
      <c r="C37" s="119" t="s">
        <v>101</v>
      </c>
      <c r="D37" s="276"/>
      <c r="E37" s="276"/>
      <c r="F37" s="159"/>
      <c r="G37" s="29"/>
    </row>
    <row r="38" spans="1:9" s="30" customFormat="1" ht="27.75" customHeight="1" x14ac:dyDescent="0.25">
      <c r="A38" s="23"/>
      <c r="B38" s="24"/>
      <c r="C38" s="344" t="s">
        <v>102</v>
      </c>
      <c r="D38" s="345"/>
      <c r="E38" s="345"/>
      <c r="F38" s="346"/>
      <c r="G38" s="29"/>
    </row>
    <row r="39" spans="1:9" s="30" customFormat="1" ht="15" customHeight="1" x14ac:dyDescent="0.25">
      <c r="A39" s="23"/>
      <c r="B39" s="24"/>
      <c r="C39" s="120"/>
      <c r="D39" s="277">
        <f>F6</f>
        <v>5462.6</v>
      </c>
      <c r="E39" s="278">
        <f>Descompuestos!E85</f>
        <v>7.39</v>
      </c>
      <c r="F39" s="160">
        <v>40368.61</v>
      </c>
      <c r="G39" s="29"/>
    </row>
    <row r="40" spans="1:9" s="30" customFormat="1" ht="15" customHeight="1" x14ac:dyDescent="0.2">
      <c r="A40" s="34">
        <v>3.2</v>
      </c>
      <c r="B40" s="36" t="s">
        <v>14</v>
      </c>
      <c r="C40" s="37" t="s">
        <v>73</v>
      </c>
      <c r="D40" s="277"/>
      <c r="E40" s="278"/>
      <c r="F40" s="160"/>
      <c r="G40" s="29"/>
    </row>
    <row r="41" spans="1:9" s="32" customFormat="1" ht="42.75" customHeight="1" x14ac:dyDescent="0.3">
      <c r="A41" s="26"/>
      <c r="B41" s="35"/>
      <c r="C41" s="344" t="s">
        <v>159</v>
      </c>
      <c r="D41" s="345"/>
      <c r="E41" s="345"/>
      <c r="F41" s="346"/>
      <c r="G41" s="31"/>
      <c r="I41" s="33"/>
    </row>
    <row r="42" spans="1:9" ht="15" customHeight="1" x14ac:dyDescent="0.2">
      <c r="A42" s="26"/>
      <c r="B42" s="28"/>
      <c r="C42" s="121"/>
      <c r="D42" s="277">
        <f>F6</f>
        <v>5462.6</v>
      </c>
      <c r="E42" s="277">
        <f>Descompuestos!E98</f>
        <v>21.8</v>
      </c>
      <c r="F42" s="160">
        <v>119084.68</v>
      </c>
    </row>
    <row r="43" spans="1:9" ht="15" customHeight="1" x14ac:dyDescent="0.25">
      <c r="A43" s="141"/>
      <c r="B43" s="140"/>
      <c r="C43" s="347" t="s">
        <v>81</v>
      </c>
      <c r="D43" s="348"/>
      <c r="E43" s="349"/>
      <c r="F43" s="177">
        <f>SUM(F27:F42)</f>
        <v>179866.878</v>
      </c>
    </row>
    <row r="44" spans="1:9" ht="15" customHeight="1" x14ac:dyDescent="0.25">
      <c r="A44" s="56"/>
      <c r="B44" s="56"/>
      <c r="C44" s="100" t="s">
        <v>133</v>
      </c>
      <c r="D44" s="281"/>
      <c r="E44" s="279"/>
      <c r="F44" s="161"/>
    </row>
    <row r="45" spans="1:9" ht="15" customHeight="1" x14ac:dyDescent="0.25">
      <c r="A45" s="122" t="s">
        <v>160</v>
      </c>
      <c r="B45" s="122" t="s">
        <v>59</v>
      </c>
      <c r="C45" s="99" t="s">
        <v>137</v>
      </c>
      <c r="D45" s="250"/>
      <c r="E45" s="280"/>
      <c r="F45" s="162"/>
    </row>
    <row r="46" spans="1:9" ht="15" customHeight="1" x14ac:dyDescent="0.2">
      <c r="A46" s="122"/>
      <c r="B46" s="122"/>
      <c r="C46" s="401" t="s">
        <v>163</v>
      </c>
      <c r="D46" s="402"/>
      <c r="E46" s="402"/>
      <c r="F46" s="403"/>
    </row>
    <row r="47" spans="1:9" ht="15" customHeight="1" x14ac:dyDescent="0.2">
      <c r="A47" s="122"/>
      <c r="B47" s="122"/>
      <c r="C47" s="149"/>
      <c r="D47" s="250">
        <v>1</v>
      </c>
      <c r="E47" s="282">
        <f>Descompuestos!E109</f>
        <v>1950</v>
      </c>
      <c r="F47" s="163">
        <f>E47*D47</f>
        <v>1950</v>
      </c>
    </row>
    <row r="48" spans="1:9" s="22" customFormat="1" ht="15" customHeight="1" x14ac:dyDescent="0.25">
      <c r="A48" s="122" t="s">
        <v>161</v>
      </c>
      <c r="B48" s="122" t="s">
        <v>59</v>
      </c>
      <c r="C48" s="151" t="s">
        <v>139</v>
      </c>
      <c r="D48" s="250"/>
      <c r="E48" s="282"/>
      <c r="F48" s="163"/>
      <c r="G48" s="21"/>
    </row>
    <row r="49" spans="1:9" ht="15" customHeight="1" x14ac:dyDescent="0.2">
      <c r="A49" s="122"/>
      <c r="B49" s="122"/>
      <c r="C49" s="401" t="s">
        <v>135</v>
      </c>
      <c r="D49" s="402"/>
      <c r="E49" s="402"/>
      <c r="F49" s="403"/>
    </row>
    <row r="50" spans="1:9" ht="15" customHeight="1" x14ac:dyDescent="0.2">
      <c r="A50" s="122"/>
      <c r="B50" s="122"/>
      <c r="C50" s="150"/>
      <c r="D50" s="250">
        <v>2</v>
      </c>
      <c r="E50" s="282">
        <f>Descompuestos!E118</f>
        <v>1980</v>
      </c>
      <c r="F50" s="163">
        <f>E50*D50</f>
        <v>3960</v>
      </c>
    </row>
    <row r="51" spans="1:9" s="30" customFormat="1" ht="15" customHeight="1" x14ac:dyDescent="0.3">
      <c r="A51" s="58" t="s">
        <v>162</v>
      </c>
      <c r="B51" s="58" t="s">
        <v>59</v>
      </c>
      <c r="C51" s="99" t="s">
        <v>140</v>
      </c>
      <c r="D51" s="223"/>
      <c r="E51" s="223"/>
      <c r="F51" s="227"/>
      <c r="G51" s="29"/>
    </row>
    <row r="52" spans="1:9" ht="15" customHeight="1" x14ac:dyDescent="0.2">
      <c r="A52" s="122"/>
      <c r="B52" s="122"/>
      <c r="C52" s="383" t="s">
        <v>136</v>
      </c>
      <c r="D52" s="384"/>
      <c r="E52" s="384"/>
      <c r="F52" s="385"/>
    </row>
    <row r="53" spans="1:9" ht="15" customHeight="1" x14ac:dyDescent="0.2">
      <c r="A53" s="55"/>
      <c r="B53" s="55"/>
      <c r="C53" s="101"/>
      <c r="D53" s="283">
        <v>1</v>
      </c>
      <c r="E53" s="283">
        <v>200</v>
      </c>
      <c r="F53" s="163">
        <f>E53*D53</f>
        <v>200</v>
      </c>
    </row>
    <row r="54" spans="1:9" ht="15" customHeight="1" x14ac:dyDescent="0.25">
      <c r="A54" s="141"/>
      <c r="B54" s="140"/>
      <c r="C54" s="135" t="s">
        <v>107</v>
      </c>
      <c r="D54" s="284"/>
      <c r="E54" s="285"/>
      <c r="F54" s="177">
        <f>SUM(F44:F53)</f>
        <v>6110</v>
      </c>
    </row>
    <row r="55" spans="1:9" ht="15" customHeight="1" x14ac:dyDescent="0.25">
      <c r="A55" s="56"/>
      <c r="B55" s="56"/>
      <c r="C55" s="100" t="s">
        <v>132</v>
      </c>
      <c r="D55" s="279"/>
      <c r="E55" s="279"/>
      <c r="F55" s="161"/>
    </row>
    <row r="56" spans="1:9" s="32" customFormat="1" ht="15" customHeight="1" x14ac:dyDescent="0.25">
      <c r="A56" s="58" t="s">
        <v>131</v>
      </c>
      <c r="B56" s="58" t="s">
        <v>59</v>
      </c>
      <c r="C56" s="99" t="s">
        <v>87</v>
      </c>
      <c r="D56" s="280"/>
      <c r="E56" s="280"/>
      <c r="F56" s="162"/>
      <c r="G56" s="31"/>
      <c r="I56" s="33"/>
    </row>
    <row r="57" spans="1:9" s="32" customFormat="1" ht="15" customHeight="1" x14ac:dyDescent="0.3">
      <c r="A57" s="58"/>
      <c r="B57" s="58"/>
      <c r="C57" s="341" t="s">
        <v>143</v>
      </c>
      <c r="D57" s="342"/>
      <c r="E57" s="342"/>
      <c r="F57" s="343"/>
      <c r="G57" s="31"/>
      <c r="I57" s="33"/>
    </row>
    <row r="58" spans="1:9" s="32" customFormat="1" ht="15" customHeight="1" x14ac:dyDescent="0.3">
      <c r="A58" s="58"/>
      <c r="B58" s="58"/>
      <c r="C58" s="118"/>
      <c r="D58" s="286">
        <v>1</v>
      </c>
      <c r="E58" s="286">
        <v>950</v>
      </c>
      <c r="F58" s="174">
        <f>D58*E58</f>
        <v>950</v>
      </c>
      <c r="G58" s="31"/>
      <c r="I58" s="33"/>
    </row>
    <row r="59" spans="1:9" s="32" customFormat="1" ht="15" customHeight="1" x14ac:dyDescent="0.2">
      <c r="A59" s="58" t="s">
        <v>138</v>
      </c>
      <c r="B59" s="58" t="s">
        <v>59</v>
      </c>
      <c r="C59" s="167" t="s">
        <v>142</v>
      </c>
      <c r="D59" s="250"/>
      <c r="E59" s="250"/>
      <c r="F59" s="163"/>
      <c r="G59" s="31"/>
      <c r="I59" s="33"/>
    </row>
    <row r="60" spans="1:9" s="32" customFormat="1" ht="15" customHeight="1" x14ac:dyDescent="0.3">
      <c r="A60" s="58"/>
      <c r="B60" s="58"/>
      <c r="C60" s="341" t="s">
        <v>141</v>
      </c>
      <c r="D60" s="342"/>
      <c r="E60" s="342"/>
      <c r="F60" s="343"/>
      <c r="G60" s="31"/>
      <c r="I60" s="33"/>
    </row>
    <row r="61" spans="1:9" s="32" customFormat="1" ht="15" customHeight="1" x14ac:dyDescent="0.2">
      <c r="A61" s="55"/>
      <c r="B61" s="55"/>
      <c r="C61" s="40"/>
      <c r="D61" s="283">
        <v>1</v>
      </c>
      <c r="E61" s="283">
        <v>2350</v>
      </c>
      <c r="F61" s="164">
        <f>E61*D61</f>
        <v>2350</v>
      </c>
      <c r="G61" s="31"/>
      <c r="I61" s="33"/>
    </row>
    <row r="62" spans="1:9" s="32" customFormat="1" ht="15" customHeight="1" x14ac:dyDescent="0.25">
      <c r="A62" s="141"/>
      <c r="B62" s="140"/>
      <c r="C62" s="135" t="s">
        <v>88</v>
      </c>
      <c r="D62" s="284"/>
      <c r="E62" s="285"/>
      <c r="F62" s="177">
        <f>SUM(F55:F61)</f>
        <v>3300</v>
      </c>
      <c r="G62" s="31"/>
      <c r="I62" s="33"/>
    </row>
    <row r="63" spans="1:9" s="32" customFormat="1" ht="15" customHeight="1" x14ac:dyDescent="0.25">
      <c r="A63" s="64"/>
      <c r="B63" s="64"/>
      <c r="C63" s="38"/>
      <c r="D63" s="264"/>
      <c r="E63" s="264"/>
      <c r="F63" s="165"/>
      <c r="G63" s="31"/>
      <c r="I63" s="33"/>
    </row>
    <row r="64" spans="1:9" s="32" customFormat="1" ht="15" customHeight="1" x14ac:dyDescent="0.25">
      <c r="A64" s="64"/>
      <c r="B64" s="64"/>
      <c r="C64" s="38"/>
      <c r="D64" s="264"/>
      <c r="E64" s="264"/>
      <c r="F64" s="165"/>
      <c r="G64" s="31"/>
      <c r="I64" s="33"/>
    </row>
    <row r="65" spans="1:9" s="32" customFormat="1" ht="15" customHeight="1" thickBot="1" x14ac:dyDescent="0.3">
      <c r="A65" s="142"/>
      <c r="B65" s="142"/>
      <c r="C65" s="16"/>
      <c r="D65" s="409" t="s">
        <v>111</v>
      </c>
      <c r="E65" s="409"/>
      <c r="F65" s="409"/>
      <c r="G65" s="31"/>
      <c r="I65" s="33"/>
    </row>
    <row r="66" spans="1:9" s="32" customFormat="1" ht="15" customHeight="1" thickTop="1" x14ac:dyDescent="0.25">
      <c r="A66" s="142"/>
      <c r="B66" s="142"/>
      <c r="C66" s="16"/>
      <c r="D66" s="413" t="str">
        <f>C8</f>
        <v>Cap. 1 Treballs previs</v>
      </c>
      <c r="E66" s="413"/>
      <c r="F66" s="178">
        <f>F15</f>
        <v>2015.0038</v>
      </c>
      <c r="G66" s="31"/>
      <c r="I66" s="33"/>
    </row>
    <row r="67" spans="1:9" s="32" customFormat="1" ht="15" customHeight="1" x14ac:dyDescent="0.25">
      <c r="A67" s="142"/>
      <c r="B67" s="142"/>
      <c r="C67" s="16"/>
      <c r="D67" s="408" t="str">
        <f>C16</f>
        <v>Cap. 2  Instal·lació de reg</v>
      </c>
      <c r="E67" s="408"/>
      <c r="F67" s="179">
        <f>F26</f>
        <v>13653.3395</v>
      </c>
      <c r="G67" s="31"/>
      <c r="I67" s="33"/>
    </row>
    <row r="68" spans="1:9" s="32" customFormat="1" ht="15" customHeight="1" x14ac:dyDescent="0.25">
      <c r="A68" s="142"/>
      <c r="B68" s="142"/>
      <c r="C68" s="16"/>
      <c r="D68" s="408" t="str">
        <f>C27</f>
        <v>Cap. 3: Nova gespa artificial</v>
      </c>
      <c r="E68" s="408"/>
      <c r="F68" s="179">
        <f>F43</f>
        <v>179866.878</v>
      </c>
      <c r="G68" s="31"/>
      <c r="I68" s="33"/>
    </row>
    <row r="69" spans="1:9" s="32" customFormat="1" ht="15" customHeight="1" x14ac:dyDescent="0.25">
      <c r="A69" s="142"/>
      <c r="B69" s="142"/>
      <c r="C69" s="16"/>
      <c r="D69" s="408" t="str">
        <f>C44</f>
        <v>Cap .4: Equipament esportiu</v>
      </c>
      <c r="E69" s="408"/>
      <c r="F69" s="179">
        <f>F54</f>
        <v>6110</v>
      </c>
      <c r="G69" s="31"/>
      <c r="I69" s="33"/>
    </row>
    <row r="70" spans="1:9" s="32" customFormat="1" ht="15" customHeight="1" thickBot="1" x14ac:dyDescent="0.3">
      <c r="A70" s="142"/>
      <c r="B70" s="142"/>
      <c r="C70" s="16"/>
      <c r="D70" s="407" t="str">
        <f>C55</f>
        <v>Cap. 5: Varis</v>
      </c>
      <c r="E70" s="407"/>
      <c r="F70" s="180">
        <f>F62</f>
        <v>3300</v>
      </c>
      <c r="G70" s="31"/>
      <c r="I70" s="33"/>
    </row>
    <row r="71" spans="1:9" s="32" customFormat="1" ht="15" customHeight="1" thickTop="1" x14ac:dyDescent="0.25">
      <c r="A71" s="142"/>
      <c r="B71" s="142"/>
      <c r="C71" s="16"/>
      <c r="D71" s="287" t="s">
        <v>67</v>
      </c>
      <c r="E71" s="287"/>
      <c r="F71" s="181">
        <f>SUM(F66:F70)</f>
        <v>204945.2213</v>
      </c>
      <c r="G71" s="31"/>
      <c r="H71" s="241"/>
      <c r="I71" s="33"/>
    </row>
    <row r="72" spans="1:9" ht="15" customHeight="1" x14ac:dyDescent="0.25">
      <c r="C72" s="16"/>
      <c r="D72" s="405" t="s">
        <v>68</v>
      </c>
      <c r="E72" s="405"/>
      <c r="F72" s="179">
        <f>F71*13%</f>
        <v>26642.878769000003</v>
      </c>
    </row>
    <row r="73" spans="1:9" ht="15" customHeight="1" thickBot="1" x14ac:dyDescent="0.3">
      <c r="C73" s="16"/>
      <c r="D73" s="406" t="s">
        <v>69</v>
      </c>
      <c r="E73" s="406"/>
      <c r="F73" s="180">
        <f>F71*6%</f>
        <v>12296.713277999999</v>
      </c>
    </row>
    <row r="74" spans="1:9" ht="15" customHeight="1" thickTop="1" x14ac:dyDescent="0.25">
      <c r="C74" s="16"/>
      <c r="E74" s="288" t="s">
        <v>61</v>
      </c>
      <c r="F74" s="179">
        <f>SUM(F71:F73)</f>
        <v>243884.81334700002</v>
      </c>
    </row>
    <row r="75" spans="1:9" ht="15" customHeight="1" thickBot="1" x14ac:dyDescent="0.3">
      <c r="C75" s="16"/>
      <c r="D75" s="289"/>
      <c r="E75" s="289" t="s">
        <v>4</v>
      </c>
      <c r="F75" s="180">
        <f>F74*21%</f>
        <v>51215.810802870001</v>
      </c>
    </row>
    <row r="76" spans="1:9" ht="15" customHeight="1" thickTop="1" x14ac:dyDescent="0.25">
      <c r="C76" s="393" t="s">
        <v>108</v>
      </c>
      <c r="D76" s="393"/>
      <c r="E76" s="393"/>
      <c r="F76" s="166">
        <v>295100.63</v>
      </c>
    </row>
    <row r="77" spans="1:9" ht="15" customHeight="1" x14ac:dyDescent="0.25">
      <c r="C77" s="125"/>
      <c r="D77" s="290"/>
      <c r="E77" s="290"/>
      <c r="F77" s="166"/>
    </row>
    <row r="78" spans="1:9" ht="15" customHeight="1" x14ac:dyDescent="0.25">
      <c r="C78" s="125"/>
      <c r="D78" s="290"/>
      <c r="E78" s="290"/>
      <c r="F78" s="166"/>
      <c r="G78" s="16"/>
    </row>
    <row r="79" spans="1:9" ht="15" customHeight="1" x14ac:dyDescent="0.2">
      <c r="A79" s="143"/>
      <c r="B79" s="45"/>
      <c r="C79" s="30" t="s">
        <v>112</v>
      </c>
      <c r="G79" s="16"/>
    </row>
    <row r="80" spans="1:9" ht="15" customHeight="1" x14ac:dyDescent="0.25">
      <c r="A80" s="143"/>
      <c r="B80" s="143"/>
      <c r="C80" s="424" t="s">
        <v>144</v>
      </c>
      <c r="D80" s="290"/>
      <c r="E80" s="290"/>
      <c r="F80" s="166"/>
      <c r="G80" s="16"/>
    </row>
    <row r="81" spans="1:7" ht="15" customHeight="1" x14ac:dyDescent="0.25">
      <c r="A81" s="143"/>
      <c r="B81" s="143"/>
      <c r="C81" s="126"/>
      <c r="D81" s="290"/>
      <c r="E81" s="290"/>
      <c r="F81" s="166"/>
      <c r="G81" s="16"/>
    </row>
    <row r="82" spans="1:7" ht="15" customHeight="1" x14ac:dyDescent="0.25">
      <c r="A82" s="143"/>
      <c r="B82" s="143"/>
      <c r="C82" s="124" t="s">
        <v>110</v>
      </c>
      <c r="D82" s="290"/>
      <c r="E82" s="290"/>
      <c r="F82" s="166"/>
      <c r="G82" s="16"/>
    </row>
    <row r="83" spans="1:7" ht="15" customHeight="1" x14ac:dyDescent="0.25">
      <c r="C83" s="16"/>
      <c r="D83" s="290"/>
      <c r="E83" s="290"/>
      <c r="F83" s="166"/>
      <c r="G83" s="16"/>
    </row>
    <row r="84" spans="1:7" ht="15" customHeight="1" x14ac:dyDescent="0.25">
      <c r="C84" s="16"/>
      <c r="D84" s="290"/>
      <c r="E84" s="290"/>
      <c r="F84" s="166"/>
      <c r="G84" s="16"/>
    </row>
    <row r="85" spans="1:7" ht="15" customHeight="1" x14ac:dyDescent="0.25">
      <c r="C85" s="16"/>
      <c r="G85" s="16"/>
    </row>
    <row r="86" spans="1:7" s="30" customFormat="1" ht="15" customHeight="1" x14ac:dyDescent="0.25">
      <c r="A86" s="142"/>
      <c r="B86" s="142"/>
      <c r="C86" s="16"/>
      <c r="D86" s="288"/>
      <c r="E86" s="288"/>
      <c r="F86" s="158"/>
    </row>
    <row r="87" spans="1:7" s="30" customFormat="1" ht="15" customHeight="1" x14ac:dyDescent="0.25">
      <c r="A87" s="142"/>
      <c r="B87" s="142"/>
      <c r="C87" s="39"/>
      <c r="D87" s="288"/>
      <c r="E87" s="288"/>
      <c r="F87" s="158"/>
      <c r="G87" s="29"/>
    </row>
    <row r="88" spans="1:7" s="30" customFormat="1" ht="15" customHeight="1" x14ac:dyDescent="0.25">
      <c r="A88" s="142"/>
      <c r="B88" s="142"/>
      <c r="C88" s="39"/>
      <c r="D88" s="288"/>
      <c r="E88" s="288"/>
      <c r="F88" s="158"/>
      <c r="G88" s="29"/>
    </row>
    <row r="89" spans="1:7" ht="15" customHeight="1" x14ac:dyDescent="0.25">
      <c r="C89" s="39"/>
    </row>
    <row r="90" spans="1:7" ht="15" customHeight="1" x14ac:dyDescent="0.25">
      <c r="C90" s="39"/>
    </row>
    <row r="91" spans="1:7" ht="15" customHeight="1" x14ac:dyDescent="0.25">
      <c r="C91" s="39"/>
    </row>
    <row r="92" spans="1:7" ht="15" customHeight="1" x14ac:dyDescent="0.25"/>
    <row r="93" spans="1:7" s="30" customFormat="1" ht="15" customHeight="1" x14ac:dyDescent="0.25">
      <c r="A93" s="142"/>
      <c r="B93" s="142"/>
      <c r="C93" s="40"/>
      <c r="D93" s="288"/>
      <c r="E93" s="288"/>
      <c r="F93" s="158"/>
      <c r="G93" s="29"/>
    </row>
    <row r="94" spans="1:7" s="30" customFormat="1" ht="15" customHeight="1" x14ac:dyDescent="0.25">
      <c r="A94" s="142"/>
      <c r="B94" s="142"/>
      <c r="C94" s="40"/>
      <c r="D94" s="288"/>
      <c r="E94" s="288"/>
      <c r="F94" s="158"/>
      <c r="G94" s="29"/>
    </row>
    <row r="95" spans="1:7" s="30" customFormat="1" ht="15" customHeight="1" x14ac:dyDescent="0.25">
      <c r="A95" s="142"/>
      <c r="B95" s="142"/>
      <c r="C95" s="40"/>
      <c r="D95" s="288"/>
      <c r="E95" s="288"/>
      <c r="F95" s="158"/>
      <c r="G95" s="29"/>
    </row>
    <row r="96" spans="1:7" ht="15" customHeight="1" x14ac:dyDescent="0.25"/>
    <row r="97" spans="1:7" ht="15" customHeight="1" x14ac:dyDescent="0.25"/>
    <row r="98" spans="1:7" s="30" customFormat="1" ht="15" customHeight="1" x14ac:dyDescent="0.25">
      <c r="A98" s="142"/>
      <c r="B98" s="142"/>
      <c r="C98" s="40"/>
      <c r="D98" s="288"/>
      <c r="E98" s="288"/>
      <c r="F98" s="158"/>
      <c r="G98" s="29"/>
    </row>
    <row r="99" spans="1:7" ht="15" customHeight="1" x14ac:dyDescent="0.25"/>
    <row r="100" spans="1:7" ht="15" customHeight="1" x14ac:dyDescent="0.25"/>
    <row r="101" spans="1:7" s="30" customFormat="1" ht="15" customHeight="1" x14ac:dyDescent="0.25">
      <c r="A101" s="142"/>
      <c r="B101" s="142"/>
      <c r="C101" s="40"/>
      <c r="D101" s="288"/>
      <c r="E101" s="288"/>
      <c r="F101" s="158"/>
    </row>
    <row r="102" spans="1:7" s="30" customFormat="1" ht="15" customHeight="1" x14ac:dyDescent="0.25">
      <c r="A102" s="142"/>
      <c r="B102" s="142"/>
      <c r="C102" s="40"/>
      <c r="D102" s="288"/>
      <c r="E102" s="288"/>
      <c r="F102" s="158"/>
      <c r="G102" s="29"/>
    </row>
    <row r="103" spans="1:7" ht="15" customHeight="1" x14ac:dyDescent="0.25"/>
    <row r="104" spans="1:7" s="30" customFormat="1" ht="15" customHeight="1" x14ac:dyDescent="0.25">
      <c r="A104" s="142"/>
      <c r="B104" s="142"/>
      <c r="C104" s="40"/>
      <c r="D104" s="288"/>
      <c r="E104" s="288"/>
      <c r="F104" s="158"/>
      <c r="G104" s="29"/>
    </row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</sheetData>
  <mergeCells count="32">
    <mergeCell ref="A3:F3"/>
    <mergeCell ref="D65:F65"/>
    <mergeCell ref="D68:E68"/>
    <mergeCell ref="A1:F1"/>
    <mergeCell ref="A2:F2"/>
    <mergeCell ref="D4:F4"/>
    <mergeCell ref="A4:C5"/>
    <mergeCell ref="C18:F18"/>
    <mergeCell ref="D66:E66"/>
    <mergeCell ref="D67:E67"/>
    <mergeCell ref="C49:F49"/>
    <mergeCell ref="C43:E43"/>
    <mergeCell ref="A15:E15"/>
    <mergeCell ref="C26:E26"/>
    <mergeCell ref="C10:F10"/>
    <mergeCell ref="C13:F13"/>
    <mergeCell ref="C21:F21"/>
    <mergeCell ref="C24:F24"/>
    <mergeCell ref="C57:F57"/>
    <mergeCell ref="C60:F60"/>
    <mergeCell ref="C76:E76"/>
    <mergeCell ref="C29:F29"/>
    <mergeCell ref="C32:F32"/>
    <mergeCell ref="C35:F35"/>
    <mergeCell ref="C38:F38"/>
    <mergeCell ref="C41:F41"/>
    <mergeCell ref="C46:F46"/>
    <mergeCell ref="C52:F52"/>
    <mergeCell ref="D72:E72"/>
    <mergeCell ref="D73:E73"/>
    <mergeCell ref="D70:E70"/>
    <mergeCell ref="D69:E69"/>
  </mergeCells>
  <printOptions horizontalCentered="1"/>
  <pageMargins left="0.98425196850393704" right="0.23622047244094491" top="0.70866141732283472" bottom="0.59055118110236227" header="0.31496062992125984" footer="0.31496062992125984"/>
  <pageSetup paperSize="9" scale="79" fitToHeight="2" orientation="portrait" horizontalDpi="1200" verticalDpi="1200" r:id="rId1"/>
  <headerFooter>
    <oddHeader>&amp;L&amp;"Times New Roman,Negrita"Jorge Muntañola Sanz&amp;"-,Normal"
                &amp;"Times New Roman,Normal"Arquitecto</oddHeader>
  </headerFooter>
  <rowBreaks count="1" manualBreakCount="1">
    <brk id="50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1"/>
  <sheetViews>
    <sheetView view="pageBreakPreview" zoomScale="130" zoomScaleNormal="100" zoomScaleSheetLayoutView="130" workbookViewId="0">
      <selection activeCell="E118" sqref="E118"/>
    </sheetView>
  </sheetViews>
  <sheetFormatPr defaultColWidth="11.5546875" defaultRowHeight="14.4" x14ac:dyDescent="0.3"/>
  <cols>
    <col min="1" max="1" width="4" style="3" customWidth="1"/>
    <col min="2" max="2" width="50.6640625" style="4" customWidth="1"/>
    <col min="3" max="3" width="10.6640625" style="196" customWidth="1"/>
    <col min="4" max="5" width="10.6640625" style="261" customWidth="1"/>
    <col min="6" max="6" width="20.44140625" style="1" customWidth="1"/>
    <col min="7" max="7" width="11.44140625" style="2"/>
    <col min="257" max="257" width="4" customWidth="1"/>
    <col min="258" max="258" width="68" customWidth="1"/>
    <col min="259" max="259" width="9.33203125" customWidth="1"/>
    <col min="260" max="260" width="10.109375" customWidth="1"/>
    <col min="261" max="261" width="11" customWidth="1"/>
    <col min="262" max="262" width="7.33203125" customWidth="1"/>
    <col min="513" max="513" width="4" customWidth="1"/>
    <col min="514" max="514" width="68" customWidth="1"/>
    <col min="515" max="515" width="9.33203125" customWidth="1"/>
    <col min="516" max="516" width="10.109375" customWidth="1"/>
    <col min="517" max="517" width="11" customWidth="1"/>
    <col min="518" max="518" width="7.33203125" customWidth="1"/>
    <col min="769" max="769" width="4" customWidth="1"/>
    <col min="770" max="770" width="68" customWidth="1"/>
    <col min="771" max="771" width="9.33203125" customWidth="1"/>
    <col min="772" max="772" width="10.109375" customWidth="1"/>
    <col min="773" max="773" width="11" customWidth="1"/>
    <col min="774" max="774" width="7.33203125" customWidth="1"/>
    <col min="1025" max="1025" width="4" customWidth="1"/>
    <col min="1026" max="1026" width="68" customWidth="1"/>
    <col min="1027" max="1027" width="9.33203125" customWidth="1"/>
    <col min="1028" max="1028" width="10.109375" customWidth="1"/>
    <col min="1029" max="1029" width="11" customWidth="1"/>
    <col min="1030" max="1030" width="7.33203125" customWidth="1"/>
    <col min="1281" max="1281" width="4" customWidth="1"/>
    <col min="1282" max="1282" width="68" customWidth="1"/>
    <col min="1283" max="1283" width="9.33203125" customWidth="1"/>
    <col min="1284" max="1284" width="10.109375" customWidth="1"/>
    <col min="1285" max="1285" width="11" customWidth="1"/>
    <col min="1286" max="1286" width="7.33203125" customWidth="1"/>
    <col min="1537" max="1537" width="4" customWidth="1"/>
    <col min="1538" max="1538" width="68" customWidth="1"/>
    <col min="1539" max="1539" width="9.33203125" customWidth="1"/>
    <col min="1540" max="1540" width="10.109375" customWidth="1"/>
    <col min="1541" max="1541" width="11" customWidth="1"/>
    <col min="1542" max="1542" width="7.33203125" customWidth="1"/>
    <col min="1793" max="1793" width="4" customWidth="1"/>
    <col min="1794" max="1794" width="68" customWidth="1"/>
    <col min="1795" max="1795" width="9.33203125" customWidth="1"/>
    <col min="1796" max="1796" width="10.109375" customWidth="1"/>
    <col min="1797" max="1797" width="11" customWidth="1"/>
    <col min="1798" max="1798" width="7.33203125" customWidth="1"/>
    <col min="2049" max="2049" width="4" customWidth="1"/>
    <col min="2050" max="2050" width="68" customWidth="1"/>
    <col min="2051" max="2051" width="9.33203125" customWidth="1"/>
    <col min="2052" max="2052" width="10.109375" customWidth="1"/>
    <col min="2053" max="2053" width="11" customWidth="1"/>
    <col min="2054" max="2054" width="7.33203125" customWidth="1"/>
    <col min="2305" max="2305" width="4" customWidth="1"/>
    <col min="2306" max="2306" width="68" customWidth="1"/>
    <col min="2307" max="2307" width="9.33203125" customWidth="1"/>
    <col min="2308" max="2308" width="10.109375" customWidth="1"/>
    <col min="2309" max="2309" width="11" customWidth="1"/>
    <col min="2310" max="2310" width="7.33203125" customWidth="1"/>
    <col min="2561" max="2561" width="4" customWidth="1"/>
    <col min="2562" max="2562" width="68" customWidth="1"/>
    <col min="2563" max="2563" width="9.33203125" customWidth="1"/>
    <col min="2564" max="2564" width="10.109375" customWidth="1"/>
    <col min="2565" max="2565" width="11" customWidth="1"/>
    <col min="2566" max="2566" width="7.33203125" customWidth="1"/>
    <col min="2817" max="2817" width="4" customWidth="1"/>
    <col min="2818" max="2818" width="68" customWidth="1"/>
    <col min="2819" max="2819" width="9.33203125" customWidth="1"/>
    <col min="2820" max="2820" width="10.109375" customWidth="1"/>
    <col min="2821" max="2821" width="11" customWidth="1"/>
    <col min="2822" max="2822" width="7.33203125" customWidth="1"/>
    <col min="3073" max="3073" width="4" customWidth="1"/>
    <col min="3074" max="3074" width="68" customWidth="1"/>
    <col min="3075" max="3075" width="9.33203125" customWidth="1"/>
    <col min="3076" max="3076" width="10.109375" customWidth="1"/>
    <col min="3077" max="3077" width="11" customWidth="1"/>
    <col min="3078" max="3078" width="7.33203125" customWidth="1"/>
    <col min="3329" max="3329" width="4" customWidth="1"/>
    <col min="3330" max="3330" width="68" customWidth="1"/>
    <col min="3331" max="3331" width="9.33203125" customWidth="1"/>
    <col min="3332" max="3332" width="10.109375" customWidth="1"/>
    <col min="3333" max="3333" width="11" customWidth="1"/>
    <col min="3334" max="3334" width="7.33203125" customWidth="1"/>
    <col min="3585" max="3585" width="4" customWidth="1"/>
    <col min="3586" max="3586" width="68" customWidth="1"/>
    <col min="3587" max="3587" width="9.33203125" customWidth="1"/>
    <col min="3588" max="3588" width="10.109375" customWidth="1"/>
    <col min="3589" max="3589" width="11" customWidth="1"/>
    <col min="3590" max="3590" width="7.33203125" customWidth="1"/>
    <col min="3841" max="3841" width="4" customWidth="1"/>
    <col min="3842" max="3842" width="68" customWidth="1"/>
    <col min="3843" max="3843" width="9.33203125" customWidth="1"/>
    <col min="3844" max="3844" width="10.109375" customWidth="1"/>
    <col min="3845" max="3845" width="11" customWidth="1"/>
    <col min="3846" max="3846" width="7.33203125" customWidth="1"/>
    <col min="4097" max="4097" width="4" customWidth="1"/>
    <col min="4098" max="4098" width="68" customWidth="1"/>
    <col min="4099" max="4099" width="9.33203125" customWidth="1"/>
    <col min="4100" max="4100" width="10.109375" customWidth="1"/>
    <col min="4101" max="4101" width="11" customWidth="1"/>
    <col min="4102" max="4102" width="7.33203125" customWidth="1"/>
    <col min="4353" max="4353" width="4" customWidth="1"/>
    <col min="4354" max="4354" width="68" customWidth="1"/>
    <col min="4355" max="4355" width="9.33203125" customWidth="1"/>
    <col min="4356" max="4356" width="10.109375" customWidth="1"/>
    <col min="4357" max="4357" width="11" customWidth="1"/>
    <col min="4358" max="4358" width="7.33203125" customWidth="1"/>
    <col min="4609" max="4609" width="4" customWidth="1"/>
    <col min="4610" max="4610" width="68" customWidth="1"/>
    <col min="4611" max="4611" width="9.33203125" customWidth="1"/>
    <col min="4612" max="4612" width="10.109375" customWidth="1"/>
    <col min="4613" max="4613" width="11" customWidth="1"/>
    <col min="4614" max="4614" width="7.33203125" customWidth="1"/>
    <col min="4865" max="4865" width="4" customWidth="1"/>
    <col min="4866" max="4866" width="68" customWidth="1"/>
    <col min="4867" max="4867" width="9.33203125" customWidth="1"/>
    <col min="4868" max="4868" width="10.109375" customWidth="1"/>
    <col min="4869" max="4869" width="11" customWidth="1"/>
    <col min="4870" max="4870" width="7.33203125" customWidth="1"/>
    <col min="5121" max="5121" width="4" customWidth="1"/>
    <col min="5122" max="5122" width="68" customWidth="1"/>
    <col min="5123" max="5123" width="9.33203125" customWidth="1"/>
    <col min="5124" max="5124" width="10.109375" customWidth="1"/>
    <col min="5125" max="5125" width="11" customWidth="1"/>
    <col min="5126" max="5126" width="7.33203125" customWidth="1"/>
    <col min="5377" max="5377" width="4" customWidth="1"/>
    <col min="5378" max="5378" width="68" customWidth="1"/>
    <col min="5379" max="5379" width="9.33203125" customWidth="1"/>
    <col min="5380" max="5380" width="10.109375" customWidth="1"/>
    <col min="5381" max="5381" width="11" customWidth="1"/>
    <col min="5382" max="5382" width="7.33203125" customWidth="1"/>
    <col min="5633" max="5633" width="4" customWidth="1"/>
    <col min="5634" max="5634" width="68" customWidth="1"/>
    <col min="5635" max="5635" width="9.33203125" customWidth="1"/>
    <col min="5636" max="5636" width="10.109375" customWidth="1"/>
    <col min="5637" max="5637" width="11" customWidth="1"/>
    <col min="5638" max="5638" width="7.33203125" customWidth="1"/>
    <col min="5889" max="5889" width="4" customWidth="1"/>
    <col min="5890" max="5890" width="68" customWidth="1"/>
    <col min="5891" max="5891" width="9.33203125" customWidth="1"/>
    <col min="5892" max="5892" width="10.109375" customWidth="1"/>
    <col min="5893" max="5893" width="11" customWidth="1"/>
    <col min="5894" max="5894" width="7.33203125" customWidth="1"/>
    <col min="6145" max="6145" width="4" customWidth="1"/>
    <col min="6146" max="6146" width="68" customWidth="1"/>
    <col min="6147" max="6147" width="9.33203125" customWidth="1"/>
    <col min="6148" max="6148" width="10.109375" customWidth="1"/>
    <col min="6149" max="6149" width="11" customWidth="1"/>
    <col min="6150" max="6150" width="7.33203125" customWidth="1"/>
    <col min="6401" max="6401" width="4" customWidth="1"/>
    <col min="6402" max="6402" width="68" customWidth="1"/>
    <col min="6403" max="6403" width="9.33203125" customWidth="1"/>
    <col min="6404" max="6404" width="10.109375" customWidth="1"/>
    <col min="6405" max="6405" width="11" customWidth="1"/>
    <col min="6406" max="6406" width="7.33203125" customWidth="1"/>
    <col min="6657" max="6657" width="4" customWidth="1"/>
    <col min="6658" max="6658" width="68" customWidth="1"/>
    <col min="6659" max="6659" width="9.33203125" customWidth="1"/>
    <col min="6660" max="6660" width="10.109375" customWidth="1"/>
    <col min="6661" max="6661" width="11" customWidth="1"/>
    <col min="6662" max="6662" width="7.33203125" customWidth="1"/>
    <col min="6913" max="6913" width="4" customWidth="1"/>
    <col min="6914" max="6914" width="68" customWidth="1"/>
    <col min="6915" max="6915" width="9.33203125" customWidth="1"/>
    <col min="6916" max="6916" width="10.109375" customWidth="1"/>
    <col min="6917" max="6917" width="11" customWidth="1"/>
    <col min="6918" max="6918" width="7.33203125" customWidth="1"/>
    <col min="7169" max="7169" width="4" customWidth="1"/>
    <col min="7170" max="7170" width="68" customWidth="1"/>
    <col min="7171" max="7171" width="9.33203125" customWidth="1"/>
    <col min="7172" max="7172" width="10.109375" customWidth="1"/>
    <col min="7173" max="7173" width="11" customWidth="1"/>
    <col min="7174" max="7174" width="7.33203125" customWidth="1"/>
    <col min="7425" max="7425" width="4" customWidth="1"/>
    <col min="7426" max="7426" width="68" customWidth="1"/>
    <col min="7427" max="7427" width="9.33203125" customWidth="1"/>
    <col min="7428" max="7428" width="10.109375" customWidth="1"/>
    <col min="7429" max="7429" width="11" customWidth="1"/>
    <col min="7430" max="7430" width="7.33203125" customWidth="1"/>
    <col min="7681" max="7681" width="4" customWidth="1"/>
    <col min="7682" max="7682" width="68" customWidth="1"/>
    <col min="7683" max="7683" width="9.33203125" customWidth="1"/>
    <col min="7684" max="7684" width="10.109375" customWidth="1"/>
    <col min="7685" max="7685" width="11" customWidth="1"/>
    <col min="7686" max="7686" width="7.33203125" customWidth="1"/>
    <col min="7937" max="7937" width="4" customWidth="1"/>
    <col min="7938" max="7938" width="68" customWidth="1"/>
    <col min="7939" max="7939" width="9.33203125" customWidth="1"/>
    <col min="7940" max="7940" width="10.109375" customWidth="1"/>
    <col min="7941" max="7941" width="11" customWidth="1"/>
    <col min="7942" max="7942" width="7.33203125" customWidth="1"/>
    <col min="8193" max="8193" width="4" customWidth="1"/>
    <col min="8194" max="8194" width="68" customWidth="1"/>
    <col min="8195" max="8195" width="9.33203125" customWidth="1"/>
    <col min="8196" max="8196" width="10.109375" customWidth="1"/>
    <col min="8197" max="8197" width="11" customWidth="1"/>
    <col min="8198" max="8198" width="7.33203125" customWidth="1"/>
    <col min="8449" max="8449" width="4" customWidth="1"/>
    <col min="8450" max="8450" width="68" customWidth="1"/>
    <col min="8451" max="8451" width="9.33203125" customWidth="1"/>
    <col min="8452" max="8452" width="10.109375" customWidth="1"/>
    <col min="8453" max="8453" width="11" customWidth="1"/>
    <col min="8454" max="8454" width="7.33203125" customWidth="1"/>
    <col min="8705" max="8705" width="4" customWidth="1"/>
    <col min="8706" max="8706" width="68" customWidth="1"/>
    <col min="8707" max="8707" width="9.33203125" customWidth="1"/>
    <col min="8708" max="8708" width="10.109375" customWidth="1"/>
    <col min="8709" max="8709" width="11" customWidth="1"/>
    <col min="8710" max="8710" width="7.33203125" customWidth="1"/>
    <col min="8961" max="8961" width="4" customWidth="1"/>
    <col min="8962" max="8962" width="68" customWidth="1"/>
    <col min="8963" max="8963" width="9.33203125" customWidth="1"/>
    <col min="8964" max="8964" width="10.109375" customWidth="1"/>
    <col min="8965" max="8965" width="11" customWidth="1"/>
    <col min="8966" max="8966" width="7.33203125" customWidth="1"/>
    <col min="9217" max="9217" width="4" customWidth="1"/>
    <col min="9218" max="9218" width="68" customWidth="1"/>
    <col min="9219" max="9219" width="9.33203125" customWidth="1"/>
    <col min="9220" max="9220" width="10.109375" customWidth="1"/>
    <col min="9221" max="9221" width="11" customWidth="1"/>
    <col min="9222" max="9222" width="7.33203125" customWidth="1"/>
    <col min="9473" max="9473" width="4" customWidth="1"/>
    <col min="9474" max="9474" width="68" customWidth="1"/>
    <col min="9475" max="9475" width="9.33203125" customWidth="1"/>
    <col min="9476" max="9476" width="10.109375" customWidth="1"/>
    <col min="9477" max="9477" width="11" customWidth="1"/>
    <col min="9478" max="9478" width="7.33203125" customWidth="1"/>
    <col min="9729" max="9729" width="4" customWidth="1"/>
    <col min="9730" max="9730" width="68" customWidth="1"/>
    <col min="9731" max="9731" width="9.33203125" customWidth="1"/>
    <col min="9732" max="9732" width="10.109375" customWidth="1"/>
    <col min="9733" max="9733" width="11" customWidth="1"/>
    <col min="9734" max="9734" width="7.33203125" customWidth="1"/>
    <col min="9985" max="9985" width="4" customWidth="1"/>
    <col min="9986" max="9986" width="68" customWidth="1"/>
    <col min="9987" max="9987" width="9.33203125" customWidth="1"/>
    <col min="9988" max="9988" width="10.109375" customWidth="1"/>
    <col min="9989" max="9989" width="11" customWidth="1"/>
    <col min="9990" max="9990" width="7.33203125" customWidth="1"/>
    <col min="10241" max="10241" width="4" customWidth="1"/>
    <col min="10242" max="10242" width="68" customWidth="1"/>
    <col min="10243" max="10243" width="9.33203125" customWidth="1"/>
    <col min="10244" max="10244" width="10.109375" customWidth="1"/>
    <col min="10245" max="10245" width="11" customWidth="1"/>
    <col min="10246" max="10246" width="7.33203125" customWidth="1"/>
    <col min="10497" max="10497" width="4" customWidth="1"/>
    <col min="10498" max="10498" width="68" customWidth="1"/>
    <col min="10499" max="10499" width="9.33203125" customWidth="1"/>
    <col min="10500" max="10500" width="10.109375" customWidth="1"/>
    <col min="10501" max="10501" width="11" customWidth="1"/>
    <col min="10502" max="10502" width="7.33203125" customWidth="1"/>
    <col min="10753" max="10753" width="4" customWidth="1"/>
    <col min="10754" max="10754" width="68" customWidth="1"/>
    <col min="10755" max="10755" width="9.33203125" customWidth="1"/>
    <col min="10756" max="10756" width="10.109375" customWidth="1"/>
    <col min="10757" max="10757" width="11" customWidth="1"/>
    <col min="10758" max="10758" width="7.33203125" customWidth="1"/>
    <col min="11009" max="11009" width="4" customWidth="1"/>
    <col min="11010" max="11010" width="68" customWidth="1"/>
    <col min="11011" max="11011" width="9.33203125" customWidth="1"/>
    <col min="11012" max="11012" width="10.109375" customWidth="1"/>
    <col min="11013" max="11013" width="11" customWidth="1"/>
    <col min="11014" max="11014" width="7.33203125" customWidth="1"/>
    <col min="11265" max="11265" width="4" customWidth="1"/>
    <col min="11266" max="11266" width="68" customWidth="1"/>
    <col min="11267" max="11267" width="9.33203125" customWidth="1"/>
    <col min="11268" max="11268" width="10.109375" customWidth="1"/>
    <col min="11269" max="11269" width="11" customWidth="1"/>
    <col min="11270" max="11270" width="7.33203125" customWidth="1"/>
    <col min="11521" max="11521" width="4" customWidth="1"/>
    <col min="11522" max="11522" width="68" customWidth="1"/>
    <col min="11523" max="11523" width="9.33203125" customWidth="1"/>
    <col min="11524" max="11524" width="10.109375" customWidth="1"/>
    <col min="11525" max="11525" width="11" customWidth="1"/>
    <col min="11526" max="11526" width="7.33203125" customWidth="1"/>
    <col min="11777" max="11777" width="4" customWidth="1"/>
    <col min="11778" max="11778" width="68" customWidth="1"/>
    <col min="11779" max="11779" width="9.33203125" customWidth="1"/>
    <col min="11780" max="11780" width="10.109375" customWidth="1"/>
    <col min="11781" max="11781" width="11" customWidth="1"/>
    <col min="11782" max="11782" width="7.33203125" customWidth="1"/>
    <col min="12033" max="12033" width="4" customWidth="1"/>
    <col min="12034" max="12034" width="68" customWidth="1"/>
    <col min="12035" max="12035" width="9.33203125" customWidth="1"/>
    <col min="12036" max="12036" width="10.109375" customWidth="1"/>
    <col min="12037" max="12037" width="11" customWidth="1"/>
    <col min="12038" max="12038" width="7.33203125" customWidth="1"/>
    <col min="12289" max="12289" width="4" customWidth="1"/>
    <col min="12290" max="12290" width="68" customWidth="1"/>
    <col min="12291" max="12291" width="9.33203125" customWidth="1"/>
    <col min="12292" max="12292" width="10.109375" customWidth="1"/>
    <col min="12293" max="12293" width="11" customWidth="1"/>
    <col min="12294" max="12294" width="7.33203125" customWidth="1"/>
    <col min="12545" max="12545" width="4" customWidth="1"/>
    <col min="12546" max="12546" width="68" customWidth="1"/>
    <col min="12547" max="12547" width="9.33203125" customWidth="1"/>
    <col min="12548" max="12548" width="10.109375" customWidth="1"/>
    <col min="12549" max="12549" width="11" customWidth="1"/>
    <col min="12550" max="12550" width="7.33203125" customWidth="1"/>
    <col min="12801" max="12801" width="4" customWidth="1"/>
    <col min="12802" max="12802" width="68" customWidth="1"/>
    <col min="12803" max="12803" width="9.33203125" customWidth="1"/>
    <col min="12804" max="12804" width="10.109375" customWidth="1"/>
    <col min="12805" max="12805" width="11" customWidth="1"/>
    <col min="12806" max="12806" width="7.33203125" customWidth="1"/>
    <col min="13057" max="13057" width="4" customWidth="1"/>
    <col min="13058" max="13058" width="68" customWidth="1"/>
    <col min="13059" max="13059" width="9.33203125" customWidth="1"/>
    <col min="13060" max="13060" width="10.109375" customWidth="1"/>
    <col min="13061" max="13061" width="11" customWidth="1"/>
    <col min="13062" max="13062" width="7.33203125" customWidth="1"/>
    <col min="13313" max="13313" width="4" customWidth="1"/>
    <col min="13314" max="13314" width="68" customWidth="1"/>
    <col min="13315" max="13315" width="9.33203125" customWidth="1"/>
    <col min="13316" max="13316" width="10.109375" customWidth="1"/>
    <col min="13317" max="13317" width="11" customWidth="1"/>
    <col min="13318" max="13318" width="7.33203125" customWidth="1"/>
    <col min="13569" max="13569" width="4" customWidth="1"/>
    <col min="13570" max="13570" width="68" customWidth="1"/>
    <col min="13571" max="13571" width="9.33203125" customWidth="1"/>
    <col min="13572" max="13572" width="10.109375" customWidth="1"/>
    <col min="13573" max="13573" width="11" customWidth="1"/>
    <col min="13574" max="13574" width="7.33203125" customWidth="1"/>
    <col min="13825" max="13825" width="4" customWidth="1"/>
    <col min="13826" max="13826" width="68" customWidth="1"/>
    <col min="13827" max="13827" width="9.33203125" customWidth="1"/>
    <col min="13828" max="13828" width="10.109375" customWidth="1"/>
    <col min="13829" max="13829" width="11" customWidth="1"/>
    <col min="13830" max="13830" width="7.33203125" customWidth="1"/>
    <col min="14081" max="14081" width="4" customWidth="1"/>
    <col min="14082" max="14082" width="68" customWidth="1"/>
    <col min="14083" max="14083" width="9.33203125" customWidth="1"/>
    <col min="14084" max="14084" width="10.109375" customWidth="1"/>
    <col min="14085" max="14085" width="11" customWidth="1"/>
    <col min="14086" max="14086" width="7.33203125" customWidth="1"/>
    <col min="14337" max="14337" width="4" customWidth="1"/>
    <col min="14338" max="14338" width="68" customWidth="1"/>
    <col min="14339" max="14339" width="9.33203125" customWidth="1"/>
    <col min="14340" max="14340" width="10.109375" customWidth="1"/>
    <col min="14341" max="14341" width="11" customWidth="1"/>
    <col min="14342" max="14342" width="7.33203125" customWidth="1"/>
    <col min="14593" max="14593" width="4" customWidth="1"/>
    <col min="14594" max="14594" width="68" customWidth="1"/>
    <col min="14595" max="14595" width="9.33203125" customWidth="1"/>
    <col min="14596" max="14596" width="10.109375" customWidth="1"/>
    <col min="14597" max="14597" width="11" customWidth="1"/>
    <col min="14598" max="14598" width="7.33203125" customWidth="1"/>
    <col min="14849" max="14849" width="4" customWidth="1"/>
    <col min="14850" max="14850" width="68" customWidth="1"/>
    <col min="14851" max="14851" width="9.33203125" customWidth="1"/>
    <col min="14852" max="14852" width="10.109375" customWidth="1"/>
    <col min="14853" max="14853" width="11" customWidth="1"/>
    <col min="14854" max="14854" width="7.33203125" customWidth="1"/>
    <col min="15105" max="15105" width="4" customWidth="1"/>
    <col min="15106" max="15106" width="68" customWidth="1"/>
    <col min="15107" max="15107" width="9.33203125" customWidth="1"/>
    <col min="15108" max="15108" width="10.109375" customWidth="1"/>
    <col min="15109" max="15109" width="11" customWidth="1"/>
    <col min="15110" max="15110" width="7.33203125" customWidth="1"/>
    <col min="15361" max="15361" width="4" customWidth="1"/>
    <col min="15362" max="15362" width="68" customWidth="1"/>
    <col min="15363" max="15363" width="9.33203125" customWidth="1"/>
    <col min="15364" max="15364" width="10.109375" customWidth="1"/>
    <col min="15365" max="15365" width="11" customWidth="1"/>
    <col min="15366" max="15366" width="7.33203125" customWidth="1"/>
    <col min="15617" max="15617" width="4" customWidth="1"/>
    <col min="15618" max="15618" width="68" customWidth="1"/>
    <col min="15619" max="15619" width="9.33203125" customWidth="1"/>
    <col min="15620" max="15620" width="10.109375" customWidth="1"/>
    <col min="15621" max="15621" width="11" customWidth="1"/>
    <col min="15622" max="15622" width="7.33203125" customWidth="1"/>
    <col min="15873" max="15873" width="4" customWidth="1"/>
    <col min="15874" max="15874" width="68" customWidth="1"/>
    <col min="15875" max="15875" width="9.33203125" customWidth="1"/>
    <col min="15876" max="15876" width="10.109375" customWidth="1"/>
    <col min="15877" max="15877" width="11" customWidth="1"/>
    <col min="15878" max="15878" width="7.33203125" customWidth="1"/>
    <col min="16129" max="16129" width="4" customWidth="1"/>
    <col min="16130" max="16130" width="68" customWidth="1"/>
    <col min="16131" max="16131" width="9.33203125" customWidth="1"/>
    <col min="16132" max="16132" width="10.109375" customWidth="1"/>
    <col min="16133" max="16133" width="11" customWidth="1"/>
    <col min="16134" max="16134" width="7.33203125" customWidth="1"/>
  </cols>
  <sheetData>
    <row r="1" spans="1:8" s="16" customFormat="1" ht="15" customHeight="1" x14ac:dyDescent="0.25">
      <c r="A1" s="292" t="str">
        <f>' PPT  '!A1:F1</f>
        <v>PROJECTE. Renovació de la gespa artificial del camp de futbol municipal</v>
      </c>
      <c r="B1" s="292"/>
      <c r="C1" s="292"/>
      <c r="D1" s="292"/>
      <c r="E1" s="292"/>
      <c r="F1" s="15"/>
    </row>
    <row r="2" spans="1:8" s="16" customFormat="1" ht="15" customHeight="1" x14ac:dyDescent="0.25">
      <c r="A2" s="293" t="str">
        <f>' PPT  '!A2:F2</f>
        <v>PROMOTOR: Ajuntament de Navarcles - Barcelona</v>
      </c>
      <c r="B2" s="292"/>
      <c r="C2" s="292"/>
      <c r="D2" s="292"/>
      <c r="E2" s="292"/>
      <c r="F2" s="15"/>
      <c r="G2" s="43"/>
      <c r="H2" s="43"/>
    </row>
    <row r="3" spans="1:8" s="16" customFormat="1" ht="15" customHeight="1" x14ac:dyDescent="0.25">
      <c r="A3" s="293" t="str">
        <f>' PPT  '!A3</f>
        <v>SITUACIÓ: carrer de Valentí Vintró nº 10</v>
      </c>
      <c r="B3" s="292"/>
      <c r="C3" s="292"/>
      <c r="D3" s="292"/>
      <c r="E3" s="292"/>
      <c r="F3" s="15"/>
      <c r="G3" s="43"/>
      <c r="H3" s="43"/>
    </row>
    <row r="4" spans="1:8" s="45" customFormat="1" ht="15" customHeight="1" x14ac:dyDescent="0.3">
      <c r="A4" s="294" t="s">
        <v>188</v>
      </c>
      <c r="B4" s="295"/>
      <c r="C4" s="295"/>
      <c r="D4" s="295"/>
      <c r="E4" s="296"/>
      <c r="F4" s="44"/>
    </row>
    <row r="5" spans="1:8" s="49" customFormat="1" ht="15" customHeight="1" x14ac:dyDescent="0.3">
      <c r="A5" s="55" t="s">
        <v>6</v>
      </c>
      <c r="B5" s="55" t="str">
        <f>' PPT  '!C7</f>
        <v>Definició de la partida</v>
      </c>
      <c r="C5" s="207" t="s">
        <v>75</v>
      </c>
      <c r="D5" s="242" t="s">
        <v>7</v>
      </c>
      <c r="E5" s="242" t="s">
        <v>76</v>
      </c>
      <c r="F5" s="47"/>
      <c r="G5" s="48"/>
    </row>
    <row r="6" spans="1:8" s="53" customFormat="1" ht="15" customHeight="1" x14ac:dyDescent="0.25">
      <c r="A6" s="46"/>
      <c r="B6" s="50" t="str">
        <f>' PPT  '!C8</f>
        <v>Cap. 1 Treballs previs</v>
      </c>
      <c r="C6" s="197"/>
      <c r="D6" s="243"/>
      <c r="E6" s="243"/>
      <c r="F6" s="51"/>
      <c r="G6" s="52"/>
    </row>
    <row r="7" spans="1:8" s="53" customFormat="1" ht="15" customHeight="1" x14ac:dyDescent="0.25">
      <c r="A7" s="46" t="s">
        <v>3</v>
      </c>
      <c r="B7" s="50" t="str">
        <f>' PPT  '!C9</f>
        <v>Retirada del material esportiu</v>
      </c>
      <c r="C7" s="197"/>
      <c r="D7" s="243"/>
      <c r="E7" s="243"/>
      <c r="F7" s="51"/>
      <c r="G7" s="52"/>
    </row>
    <row r="8" spans="1:8" s="53" customFormat="1" ht="15" customHeight="1" x14ac:dyDescent="0.25">
      <c r="A8" s="56" t="s">
        <v>155</v>
      </c>
      <c r="B8" s="297" t="s">
        <v>117</v>
      </c>
      <c r="C8" s="298"/>
      <c r="D8" s="298"/>
      <c r="E8" s="299"/>
      <c r="F8" s="51"/>
      <c r="G8" s="52"/>
    </row>
    <row r="9" spans="1:8" s="53" customFormat="1" ht="15" customHeight="1" x14ac:dyDescent="0.25">
      <c r="A9" s="58"/>
      <c r="B9" s="209" t="s">
        <v>179</v>
      </c>
      <c r="C9" s="187">
        <v>1</v>
      </c>
      <c r="D9" s="223">
        <v>738.92</v>
      </c>
      <c r="E9" s="223">
        <f>C9*D9</f>
        <v>738.92</v>
      </c>
      <c r="F9" s="51"/>
      <c r="G9" s="52"/>
    </row>
    <row r="10" spans="1:8" s="53" customFormat="1" ht="15" customHeight="1" x14ac:dyDescent="0.25">
      <c r="A10" s="58"/>
      <c r="B10" s="209"/>
      <c r="C10" s="208"/>
      <c r="D10" s="224"/>
      <c r="E10" s="224"/>
      <c r="F10" s="51"/>
      <c r="G10" s="52"/>
    </row>
    <row r="11" spans="1:8" s="53" customFormat="1" ht="15" customHeight="1" thickBot="1" x14ac:dyDescent="0.3">
      <c r="A11" s="61" t="s">
        <v>10</v>
      </c>
      <c r="B11" s="62" t="s">
        <v>11</v>
      </c>
      <c r="C11" s="193">
        <v>1.4999999999999999E-2</v>
      </c>
      <c r="D11" s="244">
        <f>E8+E9</f>
        <v>738.92</v>
      </c>
      <c r="E11" s="223">
        <f>D11*C11</f>
        <v>11.083799999999998</v>
      </c>
      <c r="F11" s="51"/>
      <c r="G11" s="52"/>
    </row>
    <row r="12" spans="1:8" s="53" customFormat="1" ht="15" customHeight="1" thickTop="1" x14ac:dyDescent="0.25">
      <c r="A12" s="63"/>
      <c r="B12" s="291" t="str">
        <f>B40</f>
        <v>Total execució material</v>
      </c>
      <c r="C12" s="291"/>
      <c r="D12" s="291"/>
      <c r="E12" s="225">
        <f>SUM(E8:E11)</f>
        <v>750.00379999999996</v>
      </c>
      <c r="F12" s="51"/>
      <c r="G12" s="52"/>
    </row>
    <row r="13" spans="1:8" s="53" customFormat="1" ht="15" customHeight="1" x14ac:dyDescent="0.25">
      <c r="A13" s="64"/>
      <c r="B13" s="32"/>
      <c r="C13" s="188"/>
      <c r="D13" s="226" t="str">
        <f>D41</f>
        <v>Arrodoniment</v>
      </c>
      <c r="E13" s="226">
        <f>E12</f>
        <v>750.00379999999996</v>
      </c>
      <c r="F13" s="51"/>
      <c r="G13" s="52"/>
    </row>
    <row r="14" spans="1:8" s="53" customFormat="1" ht="15" customHeight="1" x14ac:dyDescent="0.25">
      <c r="A14" s="46" t="str">
        <f>' PPT  '!A12</f>
        <v>1.2</v>
      </c>
      <c r="B14" s="54" t="str">
        <f>' PPT  '!C12</f>
        <v>Neteja canaletes.</v>
      </c>
      <c r="C14" s="185"/>
      <c r="D14" s="245"/>
      <c r="E14" s="245"/>
      <c r="F14" s="51"/>
      <c r="G14" s="52"/>
    </row>
    <row r="15" spans="1:8" s="53" customFormat="1" ht="36.75" customHeight="1" x14ac:dyDescent="0.25">
      <c r="A15" s="55" t="str">
        <f>' PPT  '!B12</f>
        <v>M</v>
      </c>
      <c r="B15" s="414" t="str">
        <f>' PPT  '!C13</f>
        <v>Neteja i sanejament de les canaletes, amb retirada de les reixes i posterior col·locació un cop acaba la instal·lació de la nova gespa. No s'inclou la reposició de les reixes defectuoses ni de les canaletes que puguin estar trencades.</v>
      </c>
      <c r="C15" s="415"/>
      <c r="D15" s="415"/>
      <c r="E15" s="416"/>
      <c r="F15" s="51"/>
      <c r="G15" s="52"/>
    </row>
    <row r="16" spans="1:8" s="53" customFormat="1" ht="15" customHeight="1" x14ac:dyDescent="0.25">
      <c r="A16" s="56" t="s">
        <v>8</v>
      </c>
      <c r="B16" s="148" t="str">
        <f>Unitarios!A11</f>
        <v>Peón especializado</v>
      </c>
      <c r="C16" s="187">
        <v>0.13500000000000001</v>
      </c>
      <c r="D16" s="246">
        <f>Unitarios!C11</f>
        <v>23.96</v>
      </c>
      <c r="E16" s="223">
        <f>D16*C16</f>
        <v>3.2346000000000004</v>
      </c>
      <c r="F16" s="51"/>
      <c r="G16" s="52"/>
    </row>
    <row r="17" spans="1:7" s="53" customFormat="1" ht="15" customHeight="1" x14ac:dyDescent="0.25">
      <c r="A17" s="58" t="s">
        <v>8</v>
      </c>
      <c r="B17" s="59" t="str">
        <f>Unitarios!A12</f>
        <v>Peón ordinario</v>
      </c>
      <c r="C17" s="187">
        <v>0.14199999999999999</v>
      </c>
      <c r="D17" s="246">
        <f>Unitarios!C12</f>
        <v>23.17</v>
      </c>
      <c r="E17" s="223">
        <f>D17*C17</f>
        <v>3.2901400000000001</v>
      </c>
      <c r="F17" s="51"/>
      <c r="G17" s="52"/>
    </row>
    <row r="18" spans="1:7" s="53" customFormat="1" ht="15" customHeight="1" x14ac:dyDescent="0.25">
      <c r="A18" s="58"/>
      <c r="B18" s="60"/>
      <c r="C18" s="187"/>
      <c r="D18" s="246"/>
      <c r="E18" s="223"/>
      <c r="F18" s="51"/>
      <c r="G18" s="52"/>
    </row>
    <row r="19" spans="1:7" s="53" customFormat="1" ht="15" customHeight="1" thickBot="1" x14ac:dyDescent="0.3">
      <c r="A19" s="61" t="s">
        <v>10</v>
      </c>
      <c r="B19" s="62" t="s">
        <v>11</v>
      </c>
      <c r="C19" s="193">
        <v>1.4999999999999999E-2</v>
      </c>
      <c r="D19" s="244">
        <f>E16+E17</f>
        <v>6.5247400000000004</v>
      </c>
      <c r="E19" s="223">
        <f>D19*C19</f>
        <v>9.7871100000000003E-2</v>
      </c>
      <c r="F19" s="51"/>
      <c r="G19" s="52"/>
    </row>
    <row r="20" spans="1:7" s="53" customFormat="1" ht="15" customHeight="1" thickTop="1" x14ac:dyDescent="0.25">
      <c r="A20" s="63"/>
      <c r="B20" s="291" t="str">
        <f>B57</f>
        <v>Total execució material</v>
      </c>
      <c r="C20" s="291"/>
      <c r="D20" s="291"/>
      <c r="E20" s="225">
        <f>SUM(E16:E19)</f>
        <v>6.6226111000000003</v>
      </c>
      <c r="F20" s="51"/>
      <c r="G20" s="52"/>
    </row>
    <row r="21" spans="1:7" s="53" customFormat="1" ht="15" customHeight="1" x14ac:dyDescent="0.25">
      <c r="A21" s="64"/>
      <c r="B21" s="32"/>
      <c r="C21" s="188"/>
      <c r="D21" s="226" t="str">
        <f>D58</f>
        <v>Arrodoniment</v>
      </c>
      <c r="E21" s="226">
        <f>E20</f>
        <v>6.6226111000000003</v>
      </c>
      <c r="F21" s="51"/>
      <c r="G21" s="52"/>
    </row>
    <row r="22" spans="1:7" s="53" customFormat="1" ht="15" customHeight="1" x14ac:dyDescent="0.25">
      <c r="A22" s="46"/>
      <c r="B22" s="54" t="str">
        <f>' PPT  '!C16</f>
        <v>Cap. 2  Instal·lació de reg</v>
      </c>
      <c r="C22" s="207" t="s">
        <v>75</v>
      </c>
      <c r="D22" s="242" t="s">
        <v>7</v>
      </c>
      <c r="E22" s="242" t="s">
        <v>76</v>
      </c>
      <c r="F22" s="51"/>
      <c r="G22" s="52"/>
    </row>
    <row r="23" spans="1:7" s="53" customFormat="1" ht="15" customHeight="1" x14ac:dyDescent="0.25">
      <c r="A23" s="55" t="s">
        <v>5</v>
      </c>
      <c r="B23" s="182" t="str">
        <f>' PPT  '!C17</f>
        <v>Extracció del canons</v>
      </c>
      <c r="C23" s="184"/>
      <c r="D23" s="243"/>
      <c r="E23" s="262"/>
      <c r="F23" s="51"/>
      <c r="G23" s="52"/>
    </row>
    <row r="24" spans="1:7" s="53" customFormat="1" ht="15.75" customHeight="1" x14ac:dyDescent="0.25">
      <c r="A24" s="55" t="s">
        <v>10</v>
      </c>
      <c r="B24" s="303" t="s">
        <v>145</v>
      </c>
      <c r="C24" s="304"/>
      <c r="D24" s="304"/>
      <c r="E24" s="305"/>
      <c r="F24" s="51"/>
      <c r="G24" s="52"/>
    </row>
    <row r="25" spans="1:7" s="53" customFormat="1" ht="15" customHeight="1" x14ac:dyDescent="0.25">
      <c r="A25" s="56" t="s">
        <v>8</v>
      </c>
      <c r="B25" s="57" t="str">
        <f>Unitarios!A9</f>
        <v>Oficial 1ª instalación riego</v>
      </c>
      <c r="C25" s="186">
        <v>1.25</v>
      </c>
      <c r="D25" s="247">
        <f>Unitarios!C9</f>
        <v>27.76</v>
      </c>
      <c r="E25" s="249">
        <f>D25*C25</f>
        <v>34.700000000000003</v>
      </c>
      <c r="F25" s="51"/>
      <c r="G25" s="52"/>
    </row>
    <row r="26" spans="1:7" s="53" customFormat="1" ht="15" customHeight="1" x14ac:dyDescent="0.25">
      <c r="A26" s="58" t="s">
        <v>8</v>
      </c>
      <c r="B26" s="148" t="str">
        <f>Unitarios!A10</f>
        <v>Ayudante instalación riego</v>
      </c>
      <c r="C26" s="187">
        <v>1.45</v>
      </c>
      <c r="D26" s="246">
        <f>Unitarios!C10</f>
        <v>24.65</v>
      </c>
      <c r="E26" s="223">
        <f>D26*C26</f>
        <v>35.7425</v>
      </c>
      <c r="F26" s="51"/>
      <c r="G26" s="52"/>
    </row>
    <row r="27" spans="1:7" s="53" customFormat="1" ht="15" customHeight="1" x14ac:dyDescent="0.25">
      <c r="A27" s="58"/>
      <c r="B27" s="60"/>
      <c r="C27" s="187"/>
      <c r="D27" s="246"/>
      <c r="E27" s="223"/>
      <c r="F27" s="51"/>
      <c r="G27" s="52"/>
    </row>
    <row r="28" spans="1:7" s="53" customFormat="1" ht="15" customHeight="1" thickBot="1" x14ac:dyDescent="0.3">
      <c r="A28" s="61" t="s">
        <v>10</v>
      </c>
      <c r="B28" s="62" t="s">
        <v>11</v>
      </c>
      <c r="C28" s="193">
        <v>1.4999999999999999E-2</v>
      </c>
      <c r="D28" s="244">
        <f>E25+E26</f>
        <v>70.442499999999995</v>
      </c>
      <c r="E28" s="223">
        <f>D28*C28</f>
        <v>1.0566374999999999</v>
      </c>
      <c r="F28" s="51"/>
      <c r="G28" s="52"/>
    </row>
    <row r="29" spans="1:7" s="53" customFormat="1" ht="15" customHeight="1" thickTop="1" x14ac:dyDescent="0.25">
      <c r="A29" s="63"/>
      <c r="B29" s="291" t="str">
        <f>B57</f>
        <v>Total execució material</v>
      </c>
      <c r="C29" s="291"/>
      <c r="D29" s="291"/>
      <c r="E29" s="225">
        <f>SUM(E25:E28)</f>
        <v>71.499137499999989</v>
      </c>
      <c r="F29" s="51"/>
      <c r="G29" s="52"/>
    </row>
    <row r="30" spans="1:7" s="53" customFormat="1" ht="15" customHeight="1" x14ac:dyDescent="0.25">
      <c r="A30" s="64"/>
      <c r="B30" s="32"/>
      <c r="C30" s="188"/>
      <c r="D30" s="226" t="str">
        <f>D58</f>
        <v>Arrodoniment</v>
      </c>
      <c r="E30" s="226">
        <v>71.5</v>
      </c>
      <c r="F30" s="51"/>
      <c r="G30" s="52"/>
    </row>
    <row r="31" spans="1:7" s="53" customFormat="1" ht="15" customHeight="1" x14ac:dyDescent="0.25">
      <c r="A31" s="64"/>
      <c r="B31" s="32"/>
      <c r="C31" s="188"/>
      <c r="D31" s="226"/>
      <c r="E31" s="226"/>
      <c r="F31" s="51"/>
      <c r="G31" s="52"/>
    </row>
    <row r="32" spans="1:7" s="53" customFormat="1" ht="15" customHeight="1" x14ac:dyDescent="0.25">
      <c r="A32" s="46" t="s">
        <v>85</v>
      </c>
      <c r="B32" s="54" t="str">
        <f>' PPT  '!C20</f>
        <v>Nous aspersors emergents</v>
      </c>
      <c r="C32" s="185"/>
      <c r="D32" s="245"/>
      <c r="E32" s="245"/>
      <c r="F32" s="51"/>
      <c r="G32" s="52"/>
    </row>
    <row r="33" spans="1:7" s="53" customFormat="1" ht="28.5" customHeight="1" x14ac:dyDescent="0.25">
      <c r="A33" s="58" t="s">
        <v>89</v>
      </c>
      <c r="B33" s="306" t="s">
        <v>122</v>
      </c>
      <c r="C33" s="307"/>
      <c r="D33" s="307"/>
      <c r="E33" s="308"/>
      <c r="F33" s="51"/>
      <c r="G33" s="52"/>
    </row>
    <row r="34" spans="1:7" s="53" customFormat="1" ht="15" customHeight="1" x14ac:dyDescent="0.25">
      <c r="A34" s="58" t="s">
        <v>8</v>
      </c>
      <c r="B34" s="200" t="str">
        <f>Unitarios!A9</f>
        <v>Oficial 1ª instalación riego</v>
      </c>
      <c r="C34" s="202">
        <v>4</v>
      </c>
      <c r="D34" s="248">
        <f>Unitarios!C9</f>
        <v>27.76</v>
      </c>
      <c r="E34" s="248">
        <f>D34*C34</f>
        <v>111.04</v>
      </c>
      <c r="F34" s="51"/>
      <c r="G34" s="52"/>
    </row>
    <row r="35" spans="1:7" s="53" customFormat="1" ht="15" customHeight="1" x14ac:dyDescent="0.25">
      <c r="A35" s="58" t="s">
        <v>8</v>
      </c>
      <c r="B35" s="200" t="str">
        <f>Unitarios!A10</f>
        <v>Ayudante instalación riego</v>
      </c>
      <c r="C35" s="202">
        <v>4</v>
      </c>
      <c r="D35" s="248">
        <f>Unitarios!C10</f>
        <v>24.65</v>
      </c>
      <c r="E35" s="248">
        <f>D35*C35</f>
        <v>98.6</v>
      </c>
      <c r="F35" s="51"/>
      <c r="G35" s="52"/>
    </row>
    <row r="36" spans="1:7" s="53" customFormat="1" ht="15" customHeight="1" x14ac:dyDescent="0.25">
      <c r="A36" s="58" t="s">
        <v>10</v>
      </c>
      <c r="B36" s="200" t="str">
        <f>Unitarios!A57</f>
        <v>Aspersor gran caudal a turbina Playground (o equivalente)</v>
      </c>
      <c r="C36" s="202">
        <v>1</v>
      </c>
      <c r="D36" s="248">
        <f>Unitarios!C57</f>
        <v>1587.11</v>
      </c>
      <c r="E36" s="441">
        <f>D36*C36</f>
        <v>1587.11</v>
      </c>
      <c r="F36" s="51"/>
      <c r="G36" s="52"/>
    </row>
    <row r="37" spans="1:7" s="53" customFormat="1" ht="15" customHeight="1" x14ac:dyDescent="0.25">
      <c r="A37" s="58" t="s">
        <v>10</v>
      </c>
      <c r="B37" s="134" t="str">
        <f>Unitarios!A58</f>
        <v>Accesorios de montaje de cañones de riego</v>
      </c>
      <c r="C37" s="187">
        <v>1</v>
      </c>
      <c r="D37" s="246">
        <f>Unitarios!C58</f>
        <v>155.85</v>
      </c>
      <c r="E37" s="248">
        <f>D37*C37</f>
        <v>155.85</v>
      </c>
      <c r="F37" s="51"/>
      <c r="G37" s="52"/>
    </row>
    <row r="38" spans="1:7" s="53" customFormat="1" ht="15" customHeight="1" x14ac:dyDescent="0.25">
      <c r="A38" s="58"/>
      <c r="B38" s="134"/>
      <c r="C38" s="187"/>
      <c r="D38" s="246"/>
      <c r="E38" s="263"/>
      <c r="F38" s="51"/>
      <c r="G38" s="52"/>
    </row>
    <row r="39" spans="1:7" s="53" customFormat="1" ht="15" customHeight="1" thickBot="1" x14ac:dyDescent="0.3">
      <c r="A39" s="61" t="s">
        <v>150</v>
      </c>
      <c r="B39" s="201" t="s">
        <v>11</v>
      </c>
      <c r="C39" s="193">
        <v>1.4999999999999999E-2</v>
      </c>
      <c r="D39" s="244">
        <f>E34+E35+E36+E37</f>
        <v>1952.6</v>
      </c>
      <c r="E39" s="248">
        <f>D39*C39</f>
        <v>29.288999999999998</v>
      </c>
      <c r="F39" s="51"/>
      <c r="G39" s="52"/>
    </row>
    <row r="40" spans="1:7" s="53" customFormat="1" ht="15" customHeight="1" thickTop="1" x14ac:dyDescent="0.25">
      <c r="A40" s="63"/>
      <c r="B40" s="291" t="str">
        <f>B57</f>
        <v>Total execució material</v>
      </c>
      <c r="C40" s="291"/>
      <c r="D40" s="291"/>
      <c r="E40" s="225">
        <f>SUM(E34:E39)</f>
        <v>1981.8889999999999</v>
      </c>
      <c r="F40" s="51"/>
      <c r="G40" s="52"/>
    </row>
    <row r="41" spans="1:7" s="53" customFormat="1" ht="15" customHeight="1" x14ac:dyDescent="0.25">
      <c r="A41" s="64"/>
      <c r="B41" s="32"/>
      <c r="C41" s="188"/>
      <c r="D41" s="226" t="str">
        <f>D21</f>
        <v>Arrodoniment</v>
      </c>
      <c r="E41" s="221">
        <f>E40</f>
        <v>1981.8889999999999</v>
      </c>
      <c r="F41" s="51"/>
      <c r="G41" s="52"/>
    </row>
    <row r="42" spans="1:7" s="53" customFormat="1" ht="15" customHeight="1" x14ac:dyDescent="0.25">
      <c r="A42" s="46" t="s">
        <v>86</v>
      </c>
      <c r="B42" s="54" t="str">
        <f>' PPT  '!C23</f>
        <v>Repàs de la instal·lació de reg</v>
      </c>
      <c r="C42" s="185"/>
      <c r="D42" s="245"/>
      <c r="E42" s="245"/>
      <c r="F42" s="51"/>
      <c r="G42" s="52"/>
    </row>
    <row r="43" spans="1:7" s="53" customFormat="1" ht="27" customHeight="1" x14ac:dyDescent="0.25">
      <c r="A43" s="46" t="s">
        <v>89</v>
      </c>
      <c r="B43" s="389" t="s">
        <v>125</v>
      </c>
      <c r="C43" s="390"/>
      <c r="D43" s="390"/>
      <c r="E43" s="391"/>
      <c r="F43" s="51"/>
      <c r="G43" s="52"/>
    </row>
    <row r="44" spans="1:7" s="53" customFormat="1" ht="15" customHeight="1" x14ac:dyDescent="0.25">
      <c r="A44" s="78"/>
      <c r="B44" s="106" t="s">
        <v>93</v>
      </c>
      <c r="C44" s="186">
        <v>1</v>
      </c>
      <c r="D44" s="249">
        <v>1313.3</v>
      </c>
      <c r="E44" s="249">
        <f>D44*C44</f>
        <v>1313.3</v>
      </c>
      <c r="F44" s="51"/>
      <c r="G44" s="52"/>
    </row>
    <row r="45" spans="1:7" s="53" customFormat="1" ht="15" customHeight="1" x14ac:dyDescent="0.25">
      <c r="A45" s="98"/>
      <c r="B45" s="59"/>
      <c r="C45" s="187"/>
      <c r="D45" s="223"/>
      <c r="E45" s="223"/>
      <c r="F45" s="51"/>
      <c r="G45" s="52"/>
    </row>
    <row r="46" spans="1:7" s="53" customFormat="1" ht="15" customHeight="1" thickBot="1" x14ac:dyDescent="0.3">
      <c r="A46" s="98" t="s">
        <v>89</v>
      </c>
      <c r="B46" s="59" t="str">
        <f>B19</f>
        <v>Costos indirectos</v>
      </c>
      <c r="C46" s="187">
        <f>C19</f>
        <v>1.4999999999999999E-2</v>
      </c>
      <c r="D46" s="223">
        <v>1313.3</v>
      </c>
      <c r="E46" s="223">
        <f>D46*C46</f>
        <v>19.699499999999997</v>
      </c>
      <c r="F46" s="51"/>
      <c r="G46" s="52"/>
    </row>
    <row r="47" spans="1:7" s="53" customFormat="1" ht="15" customHeight="1" thickTop="1" x14ac:dyDescent="0.25">
      <c r="A47" s="63"/>
      <c r="B47" s="291" t="str">
        <f>B40</f>
        <v>Total execució material</v>
      </c>
      <c r="C47" s="291"/>
      <c r="D47" s="291"/>
      <c r="E47" s="225">
        <f>SUM(E44:E46)</f>
        <v>1332.9994999999999</v>
      </c>
      <c r="F47" s="51"/>
      <c r="G47" s="52"/>
    </row>
    <row r="48" spans="1:7" s="53" customFormat="1" ht="15" customHeight="1" x14ac:dyDescent="0.25">
      <c r="A48" s="64"/>
      <c r="B48" s="32"/>
      <c r="C48" s="183"/>
      <c r="D48" s="226" t="str">
        <f>D41</f>
        <v>Arrodoniment</v>
      </c>
      <c r="E48" s="226">
        <f>E47</f>
        <v>1332.9994999999999</v>
      </c>
      <c r="F48" s="51"/>
      <c r="G48" s="52"/>
    </row>
    <row r="49" spans="1:7" s="53" customFormat="1" ht="15" customHeight="1" x14ac:dyDescent="0.25">
      <c r="A49" s="105"/>
      <c r="B49" s="54" t="str">
        <f>' PPT  '!C27</f>
        <v>Cap. 3: Nova gespa artificial</v>
      </c>
      <c r="C49" s="184"/>
      <c r="D49" s="243"/>
      <c r="E49" s="243"/>
      <c r="F49" s="51"/>
      <c r="G49" s="52"/>
    </row>
    <row r="50" spans="1:7" s="53" customFormat="1" ht="15" customHeight="1" x14ac:dyDescent="0.25">
      <c r="A50" s="46" t="s">
        <v>60</v>
      </c>
      <c r="B50" s="54" t="str">
        <f>' PPT  '!C28</f>
        <v>Desmuntatge de la gespa actual</v>
      </c>
      <c r="C50" s="185"/>
      <c r="D50" s="245"/>
      <c r="E50" s="245"/>
      <c r="F50" s="51"/>
      <c r="G50" s="52"/>
    </row>
    <row r="51" spans="1:7" s="67" customFormat="1" ht="51" customHeight="1" x14ac:dyDescent="0.3">
      <c r="A51" s="56" t="str">
        <f>[1]PPTO!B6</f>
        <v>M2</v>
      </c>
      <c r="B51" s="313" t="s">
        <v>127</v>
      </c>
      <c r="C51" s="314"/>
      <c r="D51" s="314"/>
      <c r="E51" s="315"/>
      <c r="F51" s="65"/>
      <c r="G51" s="66"/>
    </row>
    <row r="52" spans="1:7" s="53" customFormat="1" ht="12" x14ac:dyDescent="0.25">
      <c r="A52" s="204" t="s">
        <v>8</v>
      </c>
      <c r="B52" s="148" t="str">
        <f>Unitarios!A7</f>
        <v>Oficial 1ª colocador hierba artificial</v>
      </c>
      <c r="C52" s="211">
        <v>0.05</v>
      </c>
      <c r="D52" s="250">
        <f>Unitarios!C7</f>
        <v>27.76</v>
      </c>
      <c r="E52" s="250">
        <f>C52*D52</f>
        <v>1.3880000000000001</v>
      </c>
      <c r="F52" s="51"/>
      <c r="G52" s="52"/>
    </row>
    <row r="53" spans="1:7" s="53" customFormat="1" ht="12" x14ac:dyDescent="0.25">
      <c r="A53" s="204" t="s">
        <v>8</v>
      </c>
      <c r="B53" s="214" t="str">
        <f>Unitarios!A8</f>
        <v>Ayudante colocador hierba artificial</v>
      </c>
      <c r="C53" s="211">
        <v>0.05</v>
      </c>
      <c r="D53" s="250">
        <f>Unitarios!C8</f>
        <v>24.65</v>
      </c>
      <c r="E53" s="250">
        <f t="shared" ref="E53:E54" si="0">C53*D53</f>
        <v>1.2324999999999999</v>
      </c>
      <c r="F53" s="51"/>
      <c r="G53" s="52"/>
    </row>
    <row r="54" spans="1:7" s="53" customFormat="1" ht="30" customHeight="1" x14ac:dyDescent="0.25">
      <c r="A54" s="204" t="s">
        <v>8</v>
      </c>
      <c r="B54" s="148" t="str">
        <f>Unitarios!A20</f>
        <v>Máquina autopropulsada para la extracción  del césped separando los rellenos de caucho y arena</v>
      </c>
      <c r="C54" s="211">
        <v>2.5000000000000001E-2</v>
      </c>
      <c r="D54" s="250">
        <f>Unitarios!C20</f>
        <v>28.36</v>
      </c>
      <c r="E54" s="250">
        <f t="shared" si="0"/>
        <v>0.70900000000000007</v>
      </c>
      <c r="F54" s="51"/>
      <c r="G54" s="52"/>
    </row>
    <row r="55" spans="1:7" s="53" customFormat="1" ht="12" x14ac:dyDescent="0.25">
      <c r="A55" s="205"/>
      <c r="B55" s="214"/>
      <c r="C55" s="211"/>
      <c r="D55" s="250"/>
      <c r="E55" s="250"/>
      <c r="F55" s="51"/>
      <c r="G55" s="52"/>
    </row>
    <row r="56" spans="1:7" s="53" customFormat="1" ht="12.6" thickBot="1" x14ac:dyDescent="0.3">
      <c r="A56" s="206" t="s">
        <v>10</v>
      </c>
      <c r="B56" s="212" t="s">
        <v>11</v>
      </c>
      <c r="C56" s="213">
        <v>1.4999999999999999E-2</v>
      </c>
      <c r="D56" s="251">
        <f>E52+E53+E54</f>
        <v>3.3294999999999999</v>
      </c>
      <c r="E56" s="251">
        <f>D56*C56</f>
        <v>4.9942499999999994E-2</v>
      </c>
      <c r="F56" s="51"/>
      <c r="G56" s="52"/>
    </row>
    <row r="57" spans="1:7" s="53" customFormat="1" ht="12.6" thickTop="1" x14ac:dyDescent="0.25">
      <c r="A57" s="74"/>
      <c r="B57" s="309" t="s">
        <v>78</v>
      </c>
      <c r="C57" s="309"/>
      <c r="D57" s="309"/>
      <c r="E57" s="264">
        <f>SUM(E52:E56)</f>
        <v>3.3794424999999997</v>
      </c>
      <c r="F57" s="51"/>
      <c r="G57" s="52"/>
    </row>
    <row r="58" spans="1:7" s="53" customFormat="1" ht="12" x14ac:dyDescent="0.25">
      <c r="A58" s="74"/>
      <c r="B58" s="75"/>
      <c r="C58" s="198"/>
      <c r="D58" s="252" t="s">
        <v>74</v>
      </c>
      <c r="E58" s="442">
        <v>3.38</v>
      </c>
      <c r="F58" s="51"/>
      <c r="G58" s="77"/>
    </row>
    <row r="59" spans="1:7" s="53" customFormat="1" ht="12" x14ac:dyDescent="0.25">
      <c r="A59" s="74"/>
      <c r="B59" s="75"/>
      <c r="C59" s="198"/>
      <c r="D59" s="252"/>
      <c r="E59" s="252"/>
      <c r="F59" s="51"/>
      <c r="G59" s="77"/>
    </row>
    <row r="60" spans="1:7" s="53" customFormat="1" ht="15" customHeight="1" x14ac:dyDescent="0.25">
      <c r="A60" s="46" t="s">
        <v>109</v>
      </c>
      <c r="B60" s="54" t="str">
        <f>' PPT  '!C31</f>
        <v>Comprovació topogràfica</v>
      </c>
      <c r="C60" s="185"/>
      <c r="D60" s="245"/>
      <c r="E60" s="245"/>
      <c r="F60" s="51"/>
      <c r="G60" s="52"/>
    </row>
    <row r="61" spans="1:7" s="53" customFormat="1" ht="15" customHeight="1" x14ac:dyDescent="0.25">
      <c r="A61" s="46" t="s">
        <v>89</v>
      </c>
      <c r="B61" s="341" t="s">
        <v>157</v>
      </c>
      <c r="C61" s="342"/>
      <c r="D61" s="342"/>
      <c r="E61" s="343"/>
      <c r="F61" s="51"/>
      <c r="G61" s="52"/>
    </row>
    <row r="62" spans="1:7" s="53" customFormat="1" ht="15" customHeight="1" x14ac:dyDescent="0.25">
      <c r="A62" s="78"/>
      <c r="B62" s="106" t="s">
        <v>93</v>
      </c>
      <c r="C62" s="186">
        <v>1</v>
      </c>
      <c r="D62" s="249">
        <v>738.92</v>
      </c>
      <c r="E62" s="249">
        <f>D62*C62</f>
        <v>738.92</v>
      </c>
      <c r="F62" s="51"/>
      <c r="G62" s="52"/>
    </row>
    <row r="63" spans="1:7" s="53" customFormat="1" ht="15" customHeight="1" x14ac:dyDescent="0.25">
      <c r="A63" s="98"/>
      <c r="B63" s="59"/>
      <c r="C63" s="187"/>
      <c r="D63" s="223"/>
      <c r="E63" s="223"/>
      <c r="F63" s="51"/>
      <c r="G63" s="52"/>
    </row>
    <row r="64" spans="1:7" s="53" customFormat="1" ht="15" customHeight="1" thickBot="1" x14ac:dyDescent="0.3">
      <c r="A64" s="98" t="s">
        <v>10</v>
      </c>
      <c r="B64" s="59" t="str">
        <f>B74</f>
        <v>Costos indirectos</v>
      </c>
      <c r="C64" s="187">
        <v>1.4999999999999999E-2</v>
      </c>
      <c r="D64" s="223">
        <f>E62</f>
        <v>738.92</v>
      </c>
      <c r="E64" s="223">
        <f>D64*C64</f>
        <v>11.083799999999998</v>
      </c>
      <c r="F64" s="51"/>
      <c r="G64" s="52"/>
    </row>
    <row r="65" spans="1:7" s="53" customFormat="1" ht="15" customHeight="1" thickTop="1" x14ac:dyDescent="0.25">
      <c r="A65" s="63"/>
      <c r="B65" s="291" t="str">
        <f>B57</f>
        <v>Total execució material</v>
      </c>
      <c r="C65" s="291"/>
      <c r="D65" s="291"/>
      <c r="E65" s="225">
        <f>SUM(E62:E64)</f>
        <v>750.00379999999996</v>
      </c>
      <c r="F65" s="51"/>
      <c r="G65" s="52"/>
    </row>
    <row r="66" spans="1:7" s="53" customFormat="1" ht="15" customHeight="1" x14ac:dyDescent="0.25">
      <c r="A66" s="64"/>
      <c r="B66" s="32"/>
      <c r="C66" s="183"/>
      <c r="D66" s="226" t="str">
        <f>D58</f>
        <v>Arrodoniment</v>
      </c>
      <c r="E66" s="226">
        <v>750</v>
      </c>
      <c r="F66" s="51"/>
      <c r="G66" s="52"/>
    </row>
    <row r="67" spans="1:7" s="53" customFormat="1" ht="12" x14ac:dyDescent="0.25">
      <c r="A67" s="74"/>
      <c r="B67" s="75"/>
      <c r="C67" s="198"/>
      <c r="D67" s="252"/>
      <c r="E67" s="252"/>
      <c r="F67" s="51"/>
      <c r="G67" s="77"/>
    </row>
    <row r="68" spans="1:7" s="53" customFormat="1" ht="15" customHeight="1" x14ac:dyDescent="0.25">
      <c r="A68" s="46" t="s">
        <v>115</v>
      </c>
      <c r="B68" s="54" t="str">
        <f>' PPT  '!C34</f>
        <v>Reparació de la base asfáltica</v>
      </c>
      <c r="C68" s="185"/>
      <c r="D68" s="245"/>
      <c r="E68" s="245"/>
      <c r="F68" s="51"/>
      <c r="G68" s="52"/>
    </row>
    <row r="69" spans="1:7" s="53" customFormat="1" ht="38.25" customHeight="1" x14ac:dyDescent="0.25">
      <c r="A69" s="55" t="s">
        <v>12</v>
      </c>
      <c r="B69" s="313" t="s">
        <v>158</v>
      </c>
      <c r="C69" s="314"/>
      <c r="D69" s="314"/>
      <c r="E69" s="315"/>
      <c r="F69" s="51"/>
      <c r="G69" s="52"/>
    </row>
    <row r="70" spans="1:7" s="49" customFormat="1" ht="15" customHeight="1" x14ac:dyDescent="0.3">
      <c r="A70" s="98" t="s">
        <v>8</v>
      </c>
      <c r="B70" s="112" t="str">
        <f>Unitarios!A6</f>
        <v xml:space="preserve">Oficial 1ª </v>
      </c>
      <c r="C70" s="187">
        <v>0.05</v>
      </c>
      <c r="D70" s="223">
        <f>Unitarios!C6</f>
        <v>27.76</v>
      </c>
      <c r="E70" s="223">
        <f>D70*C70</f>
        <v>1.3880000000000001</v>
      </c>
      <c r="F70" s="113"/>
      <c r="G70" s="48"/>
    </row>
    <row r="71" spans="1:7" s="53" customFormat="1" ht="15" customHeight="1" x14ac:dyDescent="0.25">
      <c r="A71" s="129" t="s">
        <v>8</v>
      </c>
      <c r="B71" s="131" t="str">
        <f>Unitarios!A12</f>
        <v>Peón ordinario</v>
      </c>
      <c r="C71" s="187">
        <v>0.05</v>
      </c>
      <c r="D71" s="223">
        <f>Unitarios!C12</f>
        <v>23.17</v>
      </c>
      <c r="E71" s="223">
        <f>D71*C71</f>
        <v>1.1585000000000001</v>
      </c>
      <c r="F71" s="51"/>
      <c r="G71" s="52"/>
    </row>
    <row r="72" spans="1:7" s="53" customFormat="1" ht="30" customHeight="1" x14ac:dyDescent="0.25">
      <c r="A72" s="129" t="s">
        <v>32</v>
      </c>
      <c r="B72" s="131" t="str">
        <f>Unitarios!A54</f>
        <v>Mezcla bituminosa en caliente tipo de composiciòn semidensa S-12 con granulado granirico</v>
      </c>
      <c r="C72" s="199">
        <v>0.04</v>
      </c>
      <c r="D72" s="253">
        <f>Unitarios!C54</f>
        <v>57.09</v>
      </c>
      <c r="E72" s="223">
        <f>D72*C72</f>
        <v>2.2836000000000003</v>
      </c>
      <c r="F72" s="51"/>
      <c r="G72" s="52"/>
    </row>
    <row r="73" spans="1:7" s="53" customFormat="1" ht="15" customHeight="1" x14ac:dyDescent="0.25">
      <c r="A73" s="129"/>
      <c r="B73" s="128"/>
      <c r="C73" s="192"/>
      <c r="D73" s="254"/>
      <c r="E73" s="254"/>
      <c r="F73" s="51"/>
      <c r="G73" s="52"/>
    </row>
    <row r="74" spans="1:7" s="53" customFormat="1" ht="15" customHeight="1" thickBot="1" x14ac:dyDescent="0.3">
      <c r="A74" s="130" t="s">
        <v>6</v>
      </c>
      <c r="B74" s="127" t="s">
        <v>11</v>
      </c>
      <c r="C74" s="193">
        <v>1.4999999999999999E-2</v>
      </c>
      <c r="D74" s="244">
        <f>SUM(E70:E72)</f>
        <v>4.8300999999999998</v>
      </c>
      <c r="E74" s="265">
        <f>C74*D74</f>
        <v>7.2451499999999988E-2</v>
      </c>
      <c r="F74" s="51"/>
      <c r="G74" s="52"/>
    </row>
    <row r="75" spans="1:7" s="53" customFormat="1" ht="15" customHeight="1" thickTop="1" x14ac:dyDescent="0.25">
      <c r="A75" s="63"/>
      <c r="B75" s="291" t="str">
        <f>B57</f>
        <v>Total execució material</v>
      </c>
      <c r="C75" s="291"/>
      <c r="D75" s="291"/>
      <c r="E75" s="225">
        <f>SUM(E70:E74)</f>
        <v>4.9025514999999995</v>
      </c>
      <c r="F75" s="51"/>
      <c r="G75" s="52"/>
    </row>
    <row r="76" spans="1:7" s="53" customFormat="1" ht="15" customHeight="1" x14ac:dyDescent="0.25">
      <c r="A76" s="64"/>
      <c r="B76" s="32"/>
      <c r="C76" s="188"/>
      <c r="D76" s="226" t="str">
        <f>D58</f>
        <v>Arrodoniment</v>
      </c>
      <c r="E76" s="226">
        <f>4.9</f>
        <v>4.9000000000000004</v>
      </c>
      <c r="F76" s="51"/>
      <c r="G76" s="52"/>
    </row>
    <row r="77" spans="1:7" s="49" customFormat="1" ht="12" x14ac:dyDescent="0.3">
      <c r="A77" s="46" t="str">
        <f>' PPT  '!A37</f>
        <v>3.4</v>
      </c>
      <c r="B77" s="132" t="str">
        <f>' PPT  '!C37</f>
        <v>Base elàstica</v>
      </c>
      <c r="C77" s="197"/>
      <c r="D77" s="243"/>
      <c r="E77" s="243"/>
      <c r="F77" s="47"/>
      <c r="G77" s="48"/>
    </row>
    <row r="78" spans="1:7" s="49" customFormat="1" ht="30" customHeight="1" x14ac:dyDescent="0.3">
      <c r="A78" s="46" t="str">
        <f>' PPT  '!B37</f>
        <v>m2</v>
      </c>
      <c r="B78" s="319" t="str">
        <f>' PPT  '!OLE_LINK1</f>
        <v>Subministrament i col·locació de base elàstica prefabricada tipus multifoam: NEVEON Matchbase.pro 200/10. És un producte reciclat , de color verd, certificat segons la normatuiva UNE-EN 15330-1</v>
      </c>
      <c r="C78" s="320"/>
      <c r="D78" s="320"/>
      <c r="E78" s="320"/>
      <c r="F78" s="47"/>
      <c r="G78" s="48"/>
    </row>
    <row r="79" spans="1:7" s="49" customFormat="1" ht="15" customHeight="1" x14ac:dyDescent="0.3">
      <c r="A79" s="78" t="s">
        <v>8</v>
      </c>
      <c r="B79" s="133" t="str">
        <f>Unitarios!A7</f>
        <v>Oficial 1ª colocador hierba artificial</v>
      </c>
      <c r="C79" s="194">
        <v>0.05</v>
      </c>
      <c r="D79" s="255">
        <f>Unitarios!C7</f>
        <v>27.76</v>
      </c>
      <c r="E79" s="255">
        <f>D79*C79</f>
        <v>1.3880000000000001</v>
      </c>
      <c r="F79" s="47"/>
      <c r="G79" s="48"/>
    </row>
    <row r="80" spans="1:7" s="49" customFormat="1" ht="15" customHeight="1" x14ac:dyDescent="0.3">
      <c r="A80" s="98" t="s">
        <v>8</v>
      </c>
      <c r="B80" s="148" t="str">
        <f>Unitarios!A8</f>
        <v>Ayudante colocador hierba artificial</v>
      </c>
      <c r="C80" s="215">
        <v>0.05</v>
      </c>
      <c r="D80" s="256">
        <f>Unitarios!C8</f>
        <v>24.65</v>
      </c>
      <c r="E80" s="256">
        <f>D80*C80</f>
        <v>1.2324999999999999</v>
      </c>
      <c r="F80" s="47"/>
      <c r="G80" s="48"/>
    </row>
    <row r="81" spans="1:7" s="49" customFormat="1" ht="15" customHeight="1" x14ac:dyDescent="0.3">
      <c r="A81" s="98" t="s">
        <v>12</v>
      </c>
      <c r="B81" s="216" t="str">
        <f>Unitarios!A49</f>
        <v>Base elástica prefabricada multifoam de 10 mm de espesor</v>
      </c>
      <c r="C81" s="187">
        <v>1.01</v>
      </c>
      <c r="D81" s="223">
        <f>Unitarios!C49</f>
        <v>4.6100000000000003</v>
      </c>
      <c r="E81" s="256">
        <f>D81*C81</f>
        <v>4.6561000000000003</v>
      </c>
      <c r="F81" s="47"/>
      <c r="G81" s="48"/>
    </row>
    <row r="82" spans="1:7" s="49" customFormat="1" ht="15" customHeight="1" x14ac:dyDescent="0.3">
      <c r="A82" s="98"/>
      <c r="B82" s="99"/>
      <c r="C82" s="208"/>
      <c r="D82" s="224"/>
      <c r="E82" s="224"/>
      <c r="F82" s="47"/>
      <c r="G82" s="48"/>
    </row>
    <row r="83" spans="1:7" s="53" customFormat="1" ht="15" customHeight="1" thickBot="1" x14ac:dyDescent="0.3">
      <c r="A83" s="130" t="s">
        <v>6</v>
      </c>
      <c r="B83" s="127" t="s">
        <v>11</v>
      </c>
      <c r="C83" s="193">
        <v>1.4999999999999999E-2</v>
      </c>
      <c r="D83" s="244">
        <f>SUM(E79:E81)</f>
        <v>7.2766000000000002</v>
      </c>
      <c r="E83" s="265">
        <f>C83*D83</f>
        <v>0.109149</v>
      </c>
      <c r="F83" s="51"/>
      <c r="G83" s="52"/>
    </row>
    <row r="84" spans="1:7" s="53" customFormat="1" ht="15" customHeight="1" thickTop="1" x14ac:dyDescent="0.25">
      <c r="A84" s="63"/>
      <c r="B84" s="291" t="str">
        <f>B65</f>
        <v>Total execució material</v>
      </c>
      <c r="C84" s="291"/>
      <c r="D84" s="291"/>
      <c r="E84" s="225">
        <f>SUM(E79:E83)</f>
        <v>7.3857490000000006</v>
      </c>
      <c r="F84" s="51"/>
      <c r="G84" s="52"/>
    </row>
    <row r="85" spans="1:7" s="53" customFormat="1" ht="15" customHeight="1" x14ac:dyDescent="0.25">
      <c r="A85" s="64"/>
      <c r="B85" s="32"/>
      <c r="C85" s="188"/>
      <c r="D85" s="226" t="str">
        <f>D76</f>
        <v>Arrodoniment</v>
      </c>
      <c r="E85" s="443">
        <v>7.39</v>
      </c>
      <c r="F85" s="51"/>
      <c r="G85" s="52"/>
    </row>
    <row r="86" spans="1:7" s="53" customFormat="1" ht="15" customHeight="1" x14ac:dyDescent="0.25">
      <c r="A86" s="64"/>
      <c r="B86" s="32"/>
      <c r="C86" s="188"/>
      <c r="D86" s="226"/>
      <c r="E86" s="226"/>
      <c r="F86" s="51"/>
      <c r="G86" s="52"/>
    </row>
    <row r="87" spans="1:7" s="53" customFormat="1" ht="12" x14ac:dyDescent="0.25">
      <c r="A87" s="46" t="s">
        <v>109</v>
      </c>
      <c r="B87" s="50" t="str">
        <f>' PPT  '!C40</f>
        <v>Nova gespa artificial</v>
      </c>
      <c r="C87" s="185"/>
      <c r="D87" s="245"/>
      <c r="E87" s="245"/>
      <c r="F87" s="51"/>
      <c r="G87" s="52"/>
    </row>
    <row r="88" spans="1:7" s="67" customFormat="1" ht="48.75" customHeight="1" x14ac:dyDescent="0.3">
      <c r="A88" s="137" t="s">
        <v>12</v>
      </c>
      <c r="B88" s="414" t="str">
        <f>' PPT  '!C41</f>
        <v xml:space="preserve">Subministrament i instal·lació de gespa artificial LIGATURF CROSS R 240 14/8 de 40 mm d'altura (o equivalent) inclòs marcatge de línies de joC del mateis matarial de 10 cm de color blanc per F11 i de 8 cm de color groc per F7, inclós reblert de sorra de silici de gra arrodonit, aixuta i neta, de gfanulometrain 0,3/08 mm amb una quantía aproximada de 22kg/m2 </v>
      </c>
      <c r="C88" s="415"/>
      <c r="D88" s="415"/>
      <c r="E88" s="416"/>
      <c r="F88" s="65"/>
      <c r="G88" s="66"/>
    </row>
    <row r="89" spans="1:7" s="53" customFormat="1" ht="12" x14ac:dyDescent="0.25">
      <c r="A89" s="78" t="s">
        <v>8</v>
      </c>
      <c r="B89" s="79" t="str">
        <f>Unitarios!A7</f>
        <v>Oficial 1ª colocador hierba artificial</v>
      </c>
      <c r="C89" s="195">
        <v>0.15</v>
      </c>
      <c r="D89" s="257">
        <f>Unitarios!C7</f>
        <v>27.76</v>
      </c>
      <c r="E89" s="257">
        <f t="shared" ref="E89:E94" si="1">D89*C89</f>
        <v>4.1639999999999997</v>
      </c>
      <c r="F89" s="51"/>
      <c r="G89" s="52"/>
    </row>
    <row r="90" spans="1:7" s="53" customFormat="1" ht="12" x14ac:dyDescent="0.25">
      <c r="A90" s="68" t="s">
        <v>8</v>
      </c>
      <c r="B90" s="69" t="str">
        <f>Unitarios!A8</f>
        <v>Ayudante colocador hierba artificial</v>
      </c>
      <c r="C90" s="189">
        <v>0.15</v>
      </c>
      <c r="D90" s="258">
        <f>Unitarios!C8</f>
        <v>24.65</v>
      </c>
      <c r="E90" s="258">
        <f t="shared" si="1"/>
        <v>3.6974999999999998</v>
      </c>
      <c r="F90" s="51"/>
      <c r="G90" s="52"/>
    </row>
    <row r="91" spans="1:7" s="53" customFormat="1" ht="12" x14ac:dyDescent="0.25">
      <c r="A91" s="68" t="s">
        <v>12</v>
      </c>
      <c r="B91" s="69" t="str">
        <f>Unitarios!A50</f>
        <v>Hierba artificial de última generación de 40 mm 100% PE</v>
      </c>
      <c r="C91" s="189">
        <v>1.01</v>
      </c>
      <c r="D91" s="258">
        <f>Unitarios!C50</f>
        <v>11.8</v>
      </c>
      <c r="E91" s="258">
        <f t="shared" si="1"/>
        <v>11.918000000000001</v>
      </c>
      <c r="F91" s="51"/>
      <c r="G91" s="52"/>
    </row>
    <row r="92" spans="1:7" s="53" customFormat="1" ht="12" x14ac:dyDescent="0.25">
      <c r="A92" s="80" t="s">
        <v>15</v>
      </c>
      <c r="B92" s="69" t="str">
        <f>[2]Unitarios!A127</f>
        <v>Cola de poliuretano bicomponente</v>
      </c>
      <c r="C92" s="189">
        <v>5.5E-2</v>
      </c>
      <c r="D92" s="258">
        <f>Unitarios!C51</f>
        <v>19.75</v>
      </c>
      <c r="E92" s="258">
        <f t="shared" si="1"/>
        <v>1.0862499999999999</v>
      </c>
      <c r="F92" s="51"/>
      <c r="G92" s="52"/>
    </row>
    <row r="93" spans="1:7" s="53" customFormat="1" ht="12" x14ac:dyDescent="0.25">
      <c r="A93" s="70" t="s">
        <v>16</v>
      </c>
      <c r="B93" s="71" t="str">
        <f>[2]Unitarios!A128</f>
        <v>Banda de poliester tipo "lutradur" o similar de 30 cm de ancho</v>
      </c>
      <c r="C93" s="190">
        <v>0.04</v>
      </c>
      <c r="D93" s="259">
        <f>Unitarios!C52</f>
        <v>2.8</v>
      </c>
      <c r="E93" s="258">
        <f>C93*D93</f>
        <v>0.11199999999999999</v>
      </c>
      <c r="F93" s="51"/>
      <c r="G93" s="52"/>
    </row>
    <row r="94" spans="1:7" s="53" customFormat="1" ht="12" x14ac:dyDescent="0.25">
      <c r="A94" s="70" t="s">
        <v>13</v>
      </c>
      <c r="B94" s="71" t="str">
        <f>[2]Unitarios!A129</f>
        <v xml:space="preserve">Arena de sílice lavada y seca, de grano redondeado </v>
      </c>
      <c r="C94" s="190">
        <v>2.5000000000000001E-2</v>
      </c>
      <c r="D94" s="259">
        <f>Unitarios!C53</f>
        <v>19.95</v>
      </c>
      <c r="E94" s="259">
        <f t="shared" si="1"/>
        <v>0.49875000000000003</v>
      </c>
      <c r="F94" s="51"/>
      <c r="G94" s="52"/>
    </row>
    <row r="95" spans="1:7" s="53" customFormat="1" ht="12" x14ac:dyDescent="0.25">
      <c r="A95" s="70"/>
      <c r="B95" s="71"/>
      <c r="C95" s="190"/>
      <c r="D95" s="259"/>
      <c r="E95" s="259"/>
      <c r="F95" s="51"/>
      <c r="G95" s="52"/>
    </row>
    <row r="96" spans="1:7" s="53" customFormat="1" ht="12.6" thickBot="1" x14ac:dyDescent="0.3">
      <c r="A96" s="72" t="s">
        <v>10</v>
      </c>
      <c r="B96" s="73" t="s">
        <v>11</v>
      </c>
      <c r="C96" s="191">
        <v>1.4999999999999999E-2</v>
      </c>
      <c r="D96" s="260">
        <f>SUM(E89:E94)</f>
        <v>21.476499999999998</v>
      </c>
      <c r="E96" s="260">
        <f>D96*C96</f>
        <v>0.32214749999999998</v>
      </c>
      <c r="F96" s="51"/>
      <c r="G96" s="52"/>
    </row>
    <row r="97" spans="1:7" s="53" customFormat="1" ht="12.6" thickTop="1" x14ac:dyDescent="0.25">
      <c r="A97" s="74"/>
      <c r="B97" s="309" t="str">
        <f>B57</f>
        <v>Total execució material</v>
      </c>
      <c r="C97" s="309"/>
      <c r="D97" s="309"/>
      <c r="E97" s="264">
        <f>SUM(E89:E96)</f>
        <v>21.798647499999998</v>
      </c>
      <c r="F97" s="51"/>
      <c r="G97" s="52"/>
    </row>
    <row r="98" spans="1:7" s="53" customFormat="1" ht="12" x14ac:dyDescent="0.25">
      <c r="A98" s="74"/>
      <c r="B98" s="75"/>
      <c r="C98" s="198"/>
      <c r="D98" s="252" t="str">
        <f>D58</f>
        <v>Arrodoniment</v>
      </c>
      <c r="E98" s="444">
        <v>21.8</v>
      </c>
      <c r="F98" s="51"/>
      <c r="G98" s="77"/>
    </row>
    <row r="100" spans="1:7" s="53" customFormat="1" ht="15" customHeight="1" x14ac:dyDescent="0.25">
      <c r="A100" s="46"/>
      <c r="B100" s="50" t="str">
        <f>' PPT  '!C44</f>
        <v>Cap .4: Equipament esportiu</v>
      </c>
      <c r="C100" s="197"/>
      <c r="D100" s="243"/>
      <c r="E100" s="243"/>
      <c r="F100" s="51"/>
      <c r="G100" s="52"/>
    </row>
    <row r="101" spans="1:7" s="53" customFormat="1" ht="15" customHeight="1" x14ac:dyDescent="0.25">
      <c r="A101" s="46" t="s">
        <v>160</v>
      </c>
      <c r="B101" s="50" t="str">
        <f>' PPT  '!C45</f>
        <v>Porteries F11</v>
      </c>
      <c r="C101" s="197"/>
      <c r="D101" s="243"/>
      <c r="E101" s="243"/>
      <c r="F101" s="51"/>
      <c r="G101" s="52"/>
    </row>
    <row r="102" spans="1:7" s="53" customFormat="1" ht="15" customHeight="1" x14ac:dyDescent="0.25">
      <c r="A102" s="56" t="s">
        <v>155</v>
      </c>
      <c r="B102" s="418" t="s">
        <v>134</v>
      </c>
      <c r="C102" s="419"/>
      <c r="D102" s="419"/>
      <c r="E102" s="420"/>
      <c r="F102" s="51"/>
      <c r="G102" s="52"/>
    </row>
    <row r="103" spans="1:7" s="53" customFormat="1" ht="15" customHeight="1" x14ac:dyDescent="0.25">
      <c r="A103" s="58" t="s">
        <v>8</v>
      </c>
      <c r="B103" s="217" t="str">
        <f>Unitarios!A6</f>
        <v xml:space="preserve">Oficial 1ª </v>
      </c>
      <c r="C103" s="187">
        <v>1</v>
      </c>
      <c r="D103" s="223">
        <f>Unitarios!C6</f>
        <v>27.76</v>
      </c>
      <c r="E103" s="223">
        <f>C103*D103</f>
        <v>27.76</v>
      </c>
      <c r="F103" s="51"/>
      <c r="G103" s="52"/>
    </row>
    <row r="104" spans="1:7" s="53" customFormat="1" ht="15" customHeight="1" x14ac:dyDescent="0.25">
      <c r="A104" s="58" t="s">
        <v>8</v>
      </c>
      <c r="B104" s="217" t="str">
        <f>Unitarios!A12</f>
        <v>Peón ordinario</v>
      </c>
      <c r="C104" s="187">
        <v>1</v>
      </c>
      <c r="D104" s="223">
        <f>Unitarios!C12</f>
        <v>23.17</v>
      </c>
      <c r="E104" s="223">
        <f>C104*D104</f>
        <v>23.17</v>
      </c>
      <c r="F104" s="51"/>
      <c r="G104" s="52"/>
    </row>
    <row r="105" spans="1:7" s="53" customFormat="1" ht="30" customHeight="1" x14ac:dyDescent="0.25">
      <c r="A105" s="58" t="s">
        <v>155</v>
      </c>
      <c r="B105" s="219" t="str">
        <f>Unitarios!A62</f>
        <v>Juego de porterías reglamentárias para F-11 homologadas con postes y travesaños de aluminio.</v>
      </c>
      <c r="C105" s="187">
        <v>1</v>
      </c>
      <c r="D105" s="223">
        <f>Unitarios!C62</f>
        <v>1870.25</v>
      </c>
      <c r="E105" s="223">
        <f>C105*D105</f>
        <v>1870.25</v>
      </c>
      <c r="F105" s="51" t="s">
        <v>164</v>
      </c>
      <c r="G105" s="52"/>
    </row>
    <row r="106" spans="1:7" s="53" customFormat="1" ht="15" customHeight="1" x14ac:dyDescent="0.25">
      <c r="A106" s="58"/>
      <c r="B106" s="217"/>
      <c r="C106" s="208"/>
      <c r="D106" s="224"/>
      <c r="E106" s="224"/>
      <c r="F106" s="51"/>
      <c r="G106" s="52"/>
    </row>
    <row r="107" spans="1:7" s="53" customFormat="1" ht="15" customHeight="1" thickBot="1" x14ac:dyDescent="0.3">
      <c r="A107" s="61" t="s">
        <v>10</v>
      </c>
      <c r="B107" s="220" t="s">
        <v>11</v>
      </c>
      <c r="C107" s="193">
        <v>1.4999999999999999E-2</v>
      </c>
      <c r="D107" s="244">
        <f>E103+E104+E105</f>
        <v>1921.18</v>
      </c>
      <c r="E107" s="223">
        <f>D107*C107</f>
        <v>28.817699999999999</v>
      </c>
      <c r="F107" s="51"/>
      <c r="G107" s="52"/>
    </row>
    <row r="108" spans="1:7" s="53" customFormat="1" ht="15" customHeight="1" thickTop="1" x14ac:dyDescent="0.25">
      <c r="A108" s="63"/>
      <c r="B108" s="309" t="s">
        <v>78</v>
      </c>
      <c r="C108" s="309"/>
      <c r="D108" s="309"/>
      <c r="E108" s="225">
        <f>SUM(E102:E107)</f>
        <v>1949.9977000000001</v>
      </c>
      <c r="F108" s="51"/>
      <c r="G108" s="52"/>
    </row>
    <row r="109" spans="1:7" s="53" customFormat="1" ht="15" customHeight="1" x14ac:dyDescent="0.25">
      <c r="A109" s="64"/>
      <c r="B109" s="75"/>
      <c r="C109" s="417" t="s">
        <v>74</v>
      </c>
      <c r="D109" s="417"/>
      <c r="E109" s="226">
        <v>1950</v>
      </c>
      <c r="F109" s="51"/>
      <c r="G109" s="52"/>
    </row>
    <row r="110" spans="1:7" s="53" customFormat="1" ht="15" customHeight="1" x14ac:dyDescent="0.25">
      <c r="A110" s="46" t="s">
        <v>161</v>
      </c>
      <c r="B110" s="50" t="str">
        <f>' PPT  '!C48</f>
        <v>Porteries F7</v>
      </c>
      <c r="C110" s="197"/>
      <c r="D110" s="243"/>
      <c r="E110" s="243"/>
      <c r="F110" s="51"/>
      <c r="G110" s="52"/>
    </row>
    <row r="111" spans="1:7" s="53" customFormat="1" ht="15" customHeight="1" x14ac:dyDescent="0.25">
      <c r="A111" s="56" t="s">
        <v>155</v>
      </c>
      <c r="B111" s="401" t="s">
        <v>135</v>
      </c>
      <c r="C111" s="402"/>
      <c r="D111" s="402"/>
      <c r="E111" s="403"/>
      <c r="F111" s="51"/>
      <c r="G111" s="52"/>
    </row>
    <row r="112" spans="1:7" s="53" customFormat="1" ht="15" customHeight="1" x14ac:dyDescent="0.25">
      <c r="A112" s="58" t="s">
        <v>8</v>
      </c>
      <c r="B112" s="217" t="str">
        <f>Unitarios!A6</f>
        <v xml:space="preserve">Oficial 1ª </v>
      </c>
      <c r="C112" s="187">
        <v>1.25</v>
      </c>
      <c r="D112" s="223">
        <f>Unitarios!C6</f>
        <v>27.76</v>
      </c>
      <c r="E112" s="223">
        <f>C112*D112</f>
        <v>34.700000000000003</v>
      </c>
      <c r="F112" s="51"/>
      <c r="G112" s="52"/>
    </row>
    <row r="113" spans="1:7" s="53" customFormat="1" ht="15" customHeight="1" x14ac:dyDescent="0.25">
      <c r="A113" s="58" t="s">
        <v>8</v>
      </c>
      <c r="B113" s="217" t="str">
        <f>Unitarios!A12</f>
        <v>Peón ordinario</v>
      </c>
      <c r="C113" s="187">
        <v>1.25</v>
      </c>
      <c r="D113" s="223">
        <f>Unitarios!C12</f>
        <v>23.17</v>
      </c>
      <c r="E113" s="223">
        <f>C113*D113</f>
        <v>28.962500000000002</v>
      </c>
      <c r="F113" s="51"/>
      <c r="G113" s="52"/>
    </row>
    <row r="114" spans="1:7" s="53" customFormat="1" ht="30" customHeight="1" x14ac:dyDescent="0.25">
      <c r="A114" s="58" t="s">
        <v>155</v>
      </c>
      <c r="B114" s="219" t="str">
        <f>Unitarios!A63</f>
        <v>Juego de porterías reglamentarias para F-7 homologadas y abatibles, con postes y travesaño de aluminio</v>
      </c>
      <c r="C114" s="187">
        <v>1</v>
      </c>
      <c r="D114" s="223">
        <f>Unitarios!C63</f>
        <v>1887.08</v>
      </c>
      <c r="E114" s="223">
        <f>C114*D114</f>
        <v>1887.08</v>
      </c>
      <c r="F114" s="51"/>
      <c r="G114" s="52"/>
    </row>
    <row r="115" spans="1:7" s="53" customFormat="1" ht="15" customHeight="1" x14ac:dyDescent="0.25">
      <c r="A115" s="58"/>
      <c r="B115" s="217"/>
      <c r="C115" s="208"/>
      <c r="D115" s="224"/>
      <c r="E115" s="224"/>
      <c r="F115" s="51"/>
      <c r="G115" s="52"/>
    </row>
    <row r="116" spans="1:7" s="53" customFormat="1" ht="15" customHeight="1" thickBot="1" x14ac:dyDescent="0.3">
      <c r="A116" s="61" t="s">
        <v>10</v>
      </c>
      <c r="B116" s="220" t="s">
        <v>11</v>
      </c>
      <c r="C116" s="193">
        <v>1.4999999999999999E-2</v>
      </c>
      <c r="D116" s="244">
        <f>E112+E113+E114</f>
        <v>1950.7424999999998</v>
      </c>
      <c r="E116" s="223">
        <f>D116*C116</f>
        <v>29.261137499999997</v>
      </c>
      <c r="F116" s="51"/>
      <c r="G116" s="52"/>
    </row>
    <row r="117" spans="1:7" s="53" customFormat="1" ht="15" customHeight="1" thickTop="1" x14ac:dyDescent="0.25">
      <c r="A117" s="63"/>
      <c r="B117" s="309" t="s">
        <v>78</v>
      </c>
      <c r="C117" s="309"/>
      <c r="D117" s="309"/>
      <c r="E117" s="225">
        <f>SUM(E111:E116)</f>
        <v>1980.0036374999997</v>
      </c>
      <c r="F117" s="51"/>
      <c r="G117" s="52"/>
    </row>
    <row r="118" spans="1:7" s="53" customFormat="1" ht="15" customHeight="1" x14ac:dyDescent="0.25">
      <c r="A118" s="64"/>
      <c r="B118" s="75"/>
      <c r="C118" s="417" t="s">
        <v>74</v>
      </c>
      <c r="D118" s="417"/>
      <c r="E118" s="443">
        <v>1980</v>
      </c>
      <c r="F118" s="51"/>
      <c r="G118" s="52"/>
    </row>
    <row r="119" spans="1:7" s="53" customFormat="1" ht="15" customHeight="1" x14ac:dyDescent="0.25">
      <c r="A119" s="46" t="s">
        <v>162</v>
      </c>
      <c r="B119" s="50" t="str">
        <f>' PPT  '!C51</f>
        <v>Banderins de corner</v>
      </c>
      <c r="C119" s="197"/>
      <c r="D119" s="243"/>
      <c r="E119" s="243"/>
      <c r="F119" s="51"/>
      <c r="G119" s="52"/>
    </row>
    <row r="120" spans="1:7" s="53" customFormat="1" ht="15" customHeight="1" x14ac:dyDescent="0.25">
      <c r="A120" s="56" t="s">
        <v>155</v>
      </c>
      <c r="B120" s="383" t="s">
        <v>136</v>
      </c>
      <c r="C120" s="384"/>
      <c r="D120" s="384"/>
      <c r="E120" s="385"/>
      <c r="F120" s="51"/>
      <c r="G120" s="52"/>
    </row>
    <row r="121" spans="1:7" s="53" customFormat="1" ht="15" customHeight="1" x14ac:dyDescent="0.25">
      <c r="A121" s="58" t="s">
        <v>8</v>
      </c>
      <c r="B121" s="217" t="str">
        <f>Unitarios!A12</f>
        <v>Peón ordinario</v>
      </c>
      <c r="C121" s="187">
        <v>0.25</v>
      </c>
      <c r="D121" s="223">
        <f>Unitarios!C12</f>
        <v>23.17</v>
      </c>
      <c r="E121" s="223">
        <f>C121*D121</f>
        <v>5.7925000000000004</v>
      </c>
      <c r="F121" s="51"/>
      <c r="G121" s="52"/>
    </row>
    <row r="122" spans="1:7" s="53" customFormat="1" ht="15" customHeight="1" x14ac:dyDescent="0.25">
      <c r="A122" s="58" t="s">
        <v>155</v>
      </c>
      <c r="B122" s="217" t="str">
        <f>Unitarios!A64</f>
        <v>Juego de banderines reglamentarios para F-11 (4 uds)</v>
      </c>
      <c r="C122" s="187">
        <v>1</v>
      </c>
      <c r="D122" s="223">
        <f>Unitarios!C64</f>
        <v>191.22</v>
      </c>
      <c r="E122" s="223">
        <f>C122*D122</f>
        <v>191.22</v>
      </c>
      <c r="F122" s="51"/>
      <c r="G122" s="52"/>
    </row>
    <row r="123" spans="1:7" s="53" customFormat="1" ht="15" customHeight="1" x14ac:dyDescent="0.25">
      <c r="A123" s="58"/>
      <c r="B123" s="217"/>
      <c r="C123" s="208"/>
      <c r="D123" s="224"/>
      <c r="E123" s="224"/>
      <c r="F123" s="51"/>
      <c r="G123" s="52"/>
    </row>
    <row r="124" spans="1:7" s="53" customFormat="1" ht="15" customHeight="1" thickBot="1" x14ac:dyDescent="0.3">
      <c r="A124" s="61" t="s">
        <v>10</v>
      </c>
      <c r="B124" s="220" t="s">
        <v>11</v>
      </c>
      <c r="C124" s="193">
        <v>1.4999999999999999E-2</v>
      </c>
      <c r="D124" s="244">
        <f>E121+E122</f>
        <v>197.01249999999999</v>
      </c>
      <c r="E124" s="223">
        <f>D124*C124</f>
        <v>2.9551874999999996</v>
      </c>
      <c r="F124" s="51"/>
      <c r="G124" s="52"/>
    </row>
    <row r="125" spans="1:7" s="53" customFormat="1" ht="15" customHeight="1" thickTop="1" x14ac:dyDescent="0.25">
      <c r="A125" s="63"/>
      <c r="B125" s="309" t="s">
        <v>78</v>
      </c>
      <c r="C125" s="309"/>
      <c r="D125" s="309"/>
      <c r="E125" s="225">
        <f>SUM(E120:E124)</f>
        <v>199.96768749999998</v>
      </c>
      <c r="F125" s="51"/>
      <c r="G125" s="52"/>
    </row>
    <row r="126" spans="1:7" s="53" customFormat="1" ht="15" customHeight="1" x14ac:dyDescent="0.25">
      <c r="A126" s="64"/>
      <c r="B126" s="75"/>
      <c r="C126" s="417" t="s">
        <v>74</v>
      </c>
      <c r="D126" s="417"/>
      <c r="E126" s="226">
        <f>E125</f>
        <v>199.96768749999998</v>
      </c>
      <c r="F126" s="51"/>
      <c r="G126" s="52"/>
    </row>
    <row r="131" spans="2:2" x14ac:dyDescent="0.3">
      <c r="B131" s="124" t="s">
        <v>110</v>
      </c>
    </row>
  </sheetData>
  <mergeCells count="33">
    <mergeCell ref="C118:D118"/>
    <mergeCell ref="B120:E120"/>
    <mergeCell ref="B125:D125"/>
    <mergeCell ref="C126:D126"/>
    <mergeCell ref="B102:E102"/>
    <mergeCell ref="B108:D108"/>
    <mergeCell ref="C109:D109"/>
    <mergeCell ref="B111:E111"/>
    <mergeCell ref="B117:D117"/>
    <mergeCell ref="B12:D12"/>
    <mergeCell ref="B69:E69"/>
    <mergeCell ref="B75:D75"/>
    <mergeCell ref="B78:E78"/>
    <mergeCell ref="B84:D84"/>
    <mergeCell ref="B57:D57"/>
    <mergeCell ref="B61:E61"/>
    <mergeCell ref="B65:D65"/>
    <mergeCell ref="B97:D97"/>
    <mergeCell ref="B88:E88"/>
    <mergeCell ref="A1:E1"/>
    <mergeCell ref="A2:E2"/>
    <mergeCell ref="A3:E3"/>
    <mergeCell ref="A4:E4"/>
    <mergeCell ref="B51:E51"/>
    <mergeCell ref="B15:E15"/>
    <mergeCell ref="B20:D20"/>
    <mergeCell ref="B24:E24"/>
    <mergeCell ref="B29:D29"/>
    <mergeCell ref="B33:E33"/>
    <mergeCell ref="B40:D40"/>
    <mergeCell ref="B43:E43"/>
    <mergeCell ref="B47:D47"/>
    <mergeCell ref="B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3" orientation="portrait" r:id="rId1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5"/>
  <sheetViews>
    <sheetView workbookViewId="0">
      <selection activeCell="C57" sqref="C57"/>
    </sheetView>
  </sheetViews>
  <sheetFormatPr defaultColWidth="11.5546875" defaultRowHeight="10.199999999999999" x14ac:dyDescent="0.2"/>
  <cols>
    <col min="1" max="1" width="74.5546875" style="7" customWidth="1"/>
    <col min="2" max="2" width="8.33203125" style="5" customWidth="1"/>
    <col min="3" max="3" width="10.6640625" style="6" customWidth="1"/>
    <col min="4" max="256" width="11.44140625" style="7"/>
    <col min="257" max="257" width="81.88671875" style="7" customWidth="1"/>
    <col min="258" max="258" width="9.44140625" style="7" customWidth="1"/>
    <col min="259" max="259" width="11.33203125" style="7" customWidth="1"/>
    <col min="260" max="512" width="11.44140625" style="7"/>
    <col min="513" max="513" width="81.88671875" style="7" customWidth="1"/>
    <col min="514" max="514" width="9.44140625" style="7" customWidth="1"/>
    <col min="515" max="515" width="11.33203125" style="7" customWidth="1"/>
    <col min="516" max="768" width="11.44140625" style="7"/>
    <col min="769" max="769" width="81.88671875" style="7" customWidth="1"/>
    <col min="770" max="770" width="9.44140625" style="7" customWidth="1"/>
    <col min="771" max="771" width="11.33203125" style="7" customWidth="1"/>
    <col min="772" max="1024" width="11.44140625" style="7"/>
    <col min="1025" max="1025" width="81.88671875" style="7" customWidth="1"/>
    <col min="1026" max="1026" width="9.44140625" style="7" customWidth="1"/>
    <col min="1027" max="1027" width="11.33203125" style="7" customWidth="1"/>
    <col min="1028" max="1280" width="11.44140625" style="7"/>
    <col min="1281" max="1281" width="81.88671875" style="7" customWidth="1"/>
    <col min="1282" max="1282" width="9.44140625" style="7" customWidth="1"/>
    <col min="1283" max="1283" width="11.33203125" style="7" customWidth="1"/>
    <col min="1284" max="1536" width="11.44140625" style="7"/>
    <col min="1537" max="1537" width="81.88671875" style="7" customWidth="1"/>
    <col min="1538" max="1538" width="9.44140625" style="7" customWidth="1"/>
    <col min="1539" max="1539" width="11.33203125" style="7" customWidth="1"/>
    <col min="1540" max="1792" width="11.44140625" style="7"/>
    <col min="1793" max="1793" width="81.88671875" style="7" customWidth="1"/>
    <col min="1794" max="1794" width="9.44140625" style="7" customWidth="1"/>
    <col min="1795" max="1795" width="11.33203125" style="7" customWidth="1"/>
    <col min="1796" max="2048" width="11.44140625" style="7"/>
    <col min="2049" max="2049" width="81.88671875" style="7" customWidth="1"/>
    <col min="2050" max="2050" width="9.44140625" style="7" customWidth="1"/>
    <col min="2051" max="2051" width="11.33203125" style="7" customWidth="1"/>
    <col min="2052" max="2304" width="11.44140625" style="7"/>
    <col min="2305" max="2305" width="81.88671875" style="7" customWidth="1"/>
    <col min="2306" max="2306" width="9.44140625" style="7" customWidth="1"/>
    <col min="2307" max="2307" width="11.33203125" style="7" customWidth="1"/>
    <col min="2308" max="2560" width="11.44140625" style="7"/>
    <col min="2561" max="2561" width="81.88671875" style="7" customWidth="1"/>
    <col min="2562" max="2562" width="9.44140625" style="7" customWidth="1"/>
    <col min="2563" max="2563" width="11.33203125" style="7" customWidth="1"/>
    <col min="2564" max="2816" width="11.44140625" style="7"/>
    <col min="2817" max="2817" width="81.88671875" style="7" customWidth="1"/>
    <col min="2818" max="2818" width="9.44140625" style="7" customWidth="1"/>
    <col min="2819" max="2819" width="11.33203125" style="7" customWidth="1"/>
    <col min="2820" max="3072" width="11.44140625" style="7"/>
    <col min="3073" max="3073" width="81.88671875" style="7" customWidth="1"/>
    <col min="3074" max="3074" width="9.44140625" style="7" customWidth="1"/>
    <col min="3075" max="3075" width="11.33203125" style="7" customWidth="1"/>
    <col min="3076" max="3328" width="11.44140625" style="7"/>
    <col min="3329" max="3329" width="81.88671875" style="7" customWidth="1"/>
    <col min="3330" max="3330" width="9.44140625" style="7" customWidth="1"/>
    <col min="3331" max="3331" width="11.33203125" style="7" customWidth="1"/>
    <col min="3332" max="3584" width="11.44140625" style="7"/>
    <col min="3585" max="3585" width="81.88671875" style="7" customWidth="1"/>
    <col min="3586" max="3586" width="9.44140625" style="7" customWidth="1"/>
    <col min="3587" max="3587" width="11.33203125" style="7" customWidth="1"/>
    <col min="3588" max="3840" width="11.44140625" style="7"/>
    <col min="3841" max="3841" width="81.88671875" style="7" customWidth="1"/>
    <col min="3842" max="3842" width="9.44140625" style="7" customWidth="1"/>
    <col min="3843" max="3843" width="11.33203125" style="7" customWidth="1"/>
    <col min="3844" max="4096" width="11.44140625" style="7"/>
    <col min="4097" max="4097" width="81.88671875" style="7" customWidth="1"/>
    <col min="4098" max="4098" width="9.44140625" style="7" customWidth="1"/>
    <col min="4099" max="4099" width="11.33203125" style="7" customWidth="1"/>
    <col min="4100" max="4352" width="11.44140625" style="7"/>
    <col min="4353" max="4353" width="81.88671875" style="7" customWidth="1"/>
    <col min="4354" max="4354" width="9.44140625" style="7" customWidth="1"/>
    <col min="4355" max="4355" width="11.33203125" style="7" customWidth="1"/>
    <col min="4356" max="4608" width="11.44140625" style="7"/>
    <col min="4609" max="4609" width="81.88671875" style="7" customWidth="1"/>
    <col min="4610" max="4610" width="9.44140625" style="7" customWidth="1"/>
    <col min="4611" max="4611" width="11.33203125" style="7" customWidth="1"/>
    <col min="4612" max="4864" width="11.44140625" style="7"/>
    <col min="4865" max="4865" width="81.88671875" style="7" customWidth="1"/>
    <col min="4866" max="4866" width="9.44140625" style="7" customWidth="1"/>
    <col min="4867" max="4867" width="11.33203125" style="7" customWidth="1"/>
    <col min="4868" max="5120" width="11.44140625" style="7"/>
    <col min="5121" max="5121" width="81.88671875" style="7" customWidth="1"/>
    <col min="5122" max="5122" width="9.44140625" style="7" customWidth="1"/>
    <col min="5123" max="5123" width="11.33203125" style="7" customWidth="1"/>
    <col min="5124" max="5376" width="11.44140625" style="7"/>
    <col min="5377" max="5377" width="81.88671875" style="7" customWidth="1"/>
    <col min="5378" max="5378" width="9.44140625" style="7" customWidth="1"/>
    <col min="5379" max="5379" width="11.33203125" style="7" customWidth="1"/>
    <col min="5380" max="5632" width="11.44140625" style="7"/>
    <col min="5633" max="5633" width="81.88671875" style="7" customWidth="1"/>
    <col min="5634" max="5634" width="9.44140625" style="7" customWidth="1"/>
    <col min="5635" max="5635" width="11.33203125" style="7" customWidth="1"/>
    <col min="5636" max="5888" width="11.44140625" style="7"/>
    <col min="5889" max="5889" width="81.88671875" style="7" customWidth="1"/>
    <col min="5890" max="5890" width="9.44140625" style="7" customWidth="1"/>
    <col min="5891" max="5891" width="11.33203125" style="7" customWidth="1"/>
    <col min="5892" max="6144" width="11.44140625" style="7"/>
    <col min="6145" max="6145" width="81.88671875" style="7" customWidth="1"/>
    <col min="6146" max="6146" width="9.44140625" style="7" customWidth="1"/>
    <col min="6147" max="6147" width="11.33203125" style="7" customWidth="1"/>
    <col min="6148" max="6400" width="11.44140625" style="7"/>
    <col min="6401" max="6401" width="81.88671875" style="7" customWidth="1"/>
    <col min="6402" max="6402" width="9.44140625" style="7" customWidth="1"/>
    <col min="6403" max="6403" width="11.33203125" style="7" customWidth="1"/>
    <col min="6404" max="6656" width="11.44140625" style="7"/>
    <col min="6657" max="6657" width="81.88671875" style="7" customWidth="1"/>
    <col min="6658" max="6658" width="9.44140625" style="7" customWidth="1"/>
    <col min="6659" max="6659" width="11.33203125" style="7" customWidth="1"/>
    <col min="6660" max="6912" width="11.44140625" style="7"/>
    <col min="6913" max="6913" width="81.88671875" style="7" customWidth="1"/>
    <col min="6914" max="6914" width="9.44140625" style="7" customWidth="1"/>
    <col min="6915" max="6915" width="11.33203125" style="7" customWidth="1"/>
    <col min="6916" max="7168" width="11.44140625" style="7"/>
    <col min="7169" max="7169" width="81.88671875" style="7" customWidth="1"/>
    <col min="7170" max="7170" width="9.44140625" style="7" customWidth="1"/>
    <col min="7171" max="7171" width="11.33203125" style="7" customWidth="1"/>
    <col min="7172" max="7424" width="11.44140625" style="7"/>
    <col min="7425" max="7425" width="81.88671875" style="7" customWidth="1"/>
    <col min="7426" max="7426" width="9.44140625" style="7" customWidth="1"/>
    <col min="7427" max="7427" width="11.33203125" style="7" customWidth="1"/>
    <col min="7428" max="7680" width="11.44140625" style="7"/>
    <col min="7681" max="7681" width="81.88671875" style="7" customWidth="1"/>
    <col min="7682" max="7682" width="9.44140625" style="7" customWidth="1"/>
    <col min="7683" max="7683" width="11.33203125" style="7" customWidth="1"/>
    <col min="7684" max="7936" width="11.44140625" style="7"/>
    <col min="7937" max="7937" width="81.88671875" style="7" customWidth="1"/>
    <col min="7938" max="7938" width="9.44140625" style="7" customWidth="1"/>
    <col min="7939" max="7939" width="11.33203125" style="7" customWidth="1"/>
    <col min="7940" max="8192" width="11.44140625" style="7"/>
    <col min="8193" max="8193" width="81.88671875" style="7" customWidth="1"/>
    <col min="8194" max="8194" width="9.44140625" style="7" customWidth="1"/>
    <col min="8195" max="8195" width="11.33203125" style="7" customWidth="1"/>
    <col min="8196" max="8448" width="11.44140625" style="7"/>
    <col min="8449" max="8449" width="81.88671875" style="7" customWidth="1"/>
    <col min="8450" max="8450" width="9.44140625" style="7" customWidth="1"/>
    <col min="8451" max="8451" width="11.33203125" style="7" customWidth="1"/>
    <col min="8452" max="8704" width="11.44140625" style="7"/>
    <col min="8705" max="8705" width="81.88671875" style="7" customWidth="1"/>
    <col min="8706" max="8706" width="9.44140625" style="7" customWidth="1"/>
    <col min="8707" max="8707" width="11.33203125" style="7" customWidth="1"/>
    <col min="8708" max="8960" width="11.44140625" style="7"/>
    <col min="8961" max="8961" width="81.88671875" style="7" customWidth="1"/>
    <col min="8962" max="8962" width="9.44140625" style="7" customWidth="1"/>
    <col min="8963" max="8963" width="11.33203125" style="7" customWidth="1"/>
    <col min="8964" max="9216" width="11.44140625" style="7"/>
    <col min="9217" max="9217" width="81.88671875" style="7" customWidth="1"/>
    <col min="9218" max="9218" width="9.44140625" style="7" customWidth="1"/>
    <col min="9219" max="9219" width="11.33203125" style="7" customWidth="1"/>
    <col min="9220" max="9472" width="11.44140625" style="7"/>
    <col min="9473" max="9473" width="81.88671875" style="7" customWidth="1"/>
    <col min="9474" max="9474" width="9.44140625" style="7" customWidth="1"/>
    <col min="9475" max="9475" width="11.33203125" style="7" customWidth="1"/>
    <col min="9476" max="9728" width="11.44140625" style="7"/>
    <col min="9729" max="9729" width="81.88671875" style="7" customWidth="1"/>
    <col min="9730" max="9730" width="9.44140625" style="7" customWidth="1"/>
    <col min="9731" max="9731" width="11.33203125" style="7" customWidth="1"/>
    <col min="9732" max="9984" width="11.44140625" style="7"/>
    <col min="9985" max="9985" width="81.88671875" style="7" customWidth="1"/>
    <col min="9986" max="9986" width="9.44140625" style="7" customWidth="1"/>
    <col min="9987" max="9987" width="11.33203125" style="7" customWidth="1"/>
    <col min="9988" max="10240" width="11.44140625" style="7"/>
    <col min="10241" max="10241" width="81.88671875" style="7" customWidth="1"/>
    <col min="10242" max="10242" width="9.44140625" style="7" customWidth="1"/>
    <col min="10243" max="10243" width="11.33203125" style="7" customWidth="1"/>
    <col min="10244" max="10496" width="11.44140625" style="7"/>
    <col min="10497" max="10497" width="81.88671875" style="7" customWidth="1"/>
    <col min="10498" max="10498" width="9.44140625" style="7" customWidth="1"/>
    <col min="10499" max="10499" width="11.33203125" style="7" customWidth="1"/>
    <col min="10500" max="10752" width="11.44140625" style="7"/>
    <col min="10753" max="10753" width="81.88671875" style="7" customWidth="1"/>
    <col min="10754" max="10754" width="9.44140625" style="7" customWidth="1"/>
    <col min="10755" max="10755" width="11.33203125" style="7" customWidth="1"/>
    <col min="10756" max="11008" width="11.44140625" style="7"/>
    <col min="11009" max="11009" width="81.88671875" style="7" customWidth="1"/>
    <col min="11010" max="11010" width="9.44140625" style="7" customWidth="1"/>
    <col min="11011" max="11011" width="11.33203125" style="7" customWidth="1"/>
    <col min="11012" max="11264" width="11.44140625" style="7"/>
    <col min="11265" max="11265" width="81.88671875" style="7" customWidth="1"/>
    <col min="11266" max="11266" width="9.44140625" style="7" customWidth="1"/>
    <col min="11267" max="11267" width="11.33203125" style="7" customWidth="1"/>
    <col min="11268" max="11520" width="11.44140625" style="7"/>
    <col min="11521" max="11521" width="81.88671875" style="7" customWidth="1"/>
    <col min="11522" max="11522" width="9.44140625" style="7" customWidth="1"/>
    <col min="11523" max="11523" width="11.33203125" style="7" customWidth="1"/>
    <col min="11524" max="11776" width="11.44140625" style="7"/>
    <col min="11777" max="11777" width="81.88671875" style="7" customWidth="1"/>
    <col min="11778" max="11778" width="9.44140625" style="7" customWidth="1"/>
    <col min="11779" max="11779" width="11.33203125" style="7" customWidth="1"/>
    <col min="11780" max="12032" width="11.44140625" style="7"/>
    <col min="12033" max="12033" width="81.88671875" style="7" customWidth="1"/>
    <col min="12034" max="12034" width="9.44140625" style="7" customWidth="1"/>
    <col min="12035" max="12035" width="11.33203125" style="7" customWidth="1"/>
    <col min="12036" max="12288" width="11.44140625" style="7"/>
    <col min="12289" max="12289" width="81.88671875" style="7" customWidth="1"/>
    <col min="12290" max="12290" width="9.44140625" style="7" customWidth="1"/>
    <col min="12291" max="12291" width="11.33203125" style="7" customWidth="1"/>
    <col min="12292" max="12544" width="11.44140625" style="7"/>
    <col min="12545" max="12545" width="81.88671875" style="7" customWidth="1"/>
    <col min="12546" max="12546" width="9.44140625" style="7" customWidth="1"/>
    <col min="12547" max="12547" width="11.33203125" style="7" customWidth="1"/>
    <col min="12548" max="12800" width="11.44140625" style="7"/>
    <col min="12801" max="12801" width="81.88671875" style="7" customWidth="1"/>
    <col min="12802" max="12802" width="9.44140625" style="7" customWidth="1"/>
    <col min="12803" max="12803" width="11.33203125" style="7" customWidth="1"/>
    <col min="12804" max="13056" width="11.44140625" style="7"/>
    <col min="13057" max="13057" width="81.88671875" style="7" customWidth="1"/>
    <col min="13058" max="13058" width="9.44140625" style="7" customWidth="1"/>
    <col min="13059" max="13059" width="11.33203125" style="7" customWidth="1"/>
    <col min="13060" max="13312" width="11.44140625" style="7"/>
    <col min="13313" max="13313" width="81.88671875" style="7" customWidth="1"/>
    <col min="13314" max="13314" width="9.44140625" style="7" customWidth="1"/>
    <col min="13315" max="13315" width="11.33203125" style="7" customWidth="1"/>
    <col min="13316" max="13568" width="11.44140625" style="7"/>
    <col min="13569" max="13569" width="81.88671875" style="7" customWidth="1"/>
    <col min="13570" max="13570" width="9.44140625" style="7" customWidth="1"/>
    <col min="13571" max="13571" width="11.33203125" style="7" customWidth="1"/>
    <col min="13572" max="13824" width="11.44140625" style="7"/>
    <col min="13825" max="13825" width="81.88671875" style="7" customWidth="1"/>
    <col min="13826" max="13826" width="9.44140625" style="7" customWidth="1"/>
    <col min="13827" max="13827" width="11.33203125" style="7" customWidth="1"/>
    <col min="13828" max="14080" width="11.44140625" style="7"/>
    <col min="14081" max="14081" width="81.88671875" style="7" customWidth="1"/>
    <col min="14082" max="14082" width="9.44140625" style="7" customWidth="1"/>
    <col min="14083" max="14083" width="11.33203125" style="7" customWidth="1"/>
    <col min="14084" max="14336" width="11.44140625" style="7"/>
    <col min="14337" max="14337" width="81.88671875" style="7" customWidth="1"/>
    <col min="14338" max="14338" width="9.44140625" style="7" customWidth="1"/>
    <col min="14339" max="14339" width="11.33203125" style="7" customWidth="1"/>
    <col min="14340" max="14592" width="11.44140625" style="7"/>
    <col min="14593" max="14593" width="81.88671875" style="7" customWidth="1"/>
    <col min="14594" max="14594" width="9.44140625" style="7" customWidth="1"/>
    <col min="14595" max="14595" width="11.33203125" style="7" customWidth="1"/>
    <col min="14596" max="14848" width="11.44140625" style="7"/>
    <col min="14849" max="14849" width="81.88671875" style="7" customWidth="1"/>
    <col min="14850" max="14850" width="9.44140625" style="7" customWidth="1"/>
    <col min="14851" max="14851" width="11.33203125" style="7" customWidth="1"/>
    <col min="14852" max="15104" width="11.44140625" style="7"/>
    <col min="15105" max="15105" width="81.88671875" style="7" customWidth="1"/>
    <col min="15106" max="15106" width="9.44140625" style="7" customWidth="1"/>
    <col min="15107" max="15107" width="11.33203125" style="7" customWidth="1"/>
    <col min="15108" max="15360" width="11.44140625" style="7"/>
    <col min="15361" max="15361" width="81.88671875" style="7" customWidth="1"/>
    <col min="15362" max="15362" width="9.44140625" style="7" customWidth="1"/>
    <col min="15363" max="15363" width="11.33203125" style="7" customWidth="1"/>
    <col min="15364" max="15616" width="11.44140625" style="7"/>
    <col min="15617" max="15617" width="81.88671875" style="7" customWidth="1"/>
    <col min="15618" max="15618" width="9.44140625" style="7" customWidth="1"/>
    <col min="15619" max="15619" width="11.33203125" style="7" customWidth="1"/>
    <col min="15620" max="15872" width="11.44140625" style="7"/>
    <col min="15873" max="15873" width="81.88671875" style="7" customWidth="1"/>
    <col min="15874" max="15874" width="9.44140625" style="7" customWidth="1"/>
    <col min="15875" max="15875" width="11.33203125" style="7" customWidth="1"/>
    <col min="15876" max="16128" width="11.44140625" style="7"/>
    <col min="16129" max="16129" width="81.88671875" style="7" customWidth="1"/>
    <col min="16130" max="16130" width="9.44140625" style="7" customWidth="1"/>
    <col min="16131" max="16131" width="11.33203125" style="7" customWidth="1"/>
    <col min="16132" max="16384" width="11.44140625" style="7"/>
  </cols>
  <sheetData>
    <row r="1" spans="1:8" s="81" customFormat="1" ht="15" customHeight="1" x14ac:dyDescent="0.25">
      <c r="A1" s="107" t="str">
        <f>' PPT  '!A1:F1</f>
        <v>PROJECTE. Renovació de la gespa artificial del camp de futbol municipal</v>
      </c>
      <c r="B1" s="82"/>
      <c r="C1" s="76"/>
    </row>
    <row r="2" spans="1:8" s="81" customFormat="1" ht="15" customHeight="1" x14ac:dyDescent="0.25">
      <c r="A2" s="107" t="str">
        <f>' PPT  '!A2:F2</f>
        <v>PROMOTOR: Ajuntament de Navarcles - Barcelona</v>
      </c>
      <c r="B2" s="82"/>
      <c r="C2" s="76"/>
    </row>
    <row r="3" spans="1:8" s="81" customFormat="1" ht="15" customHeight="1" x14ac:dyDescent="0.25">
      <c r="A3" s="107" t="str">
        <f>' PPT  '!A3</f>
        <v>SITUACIÓ: carrer de Valentí Vintró nº 10</v>
      </c>
      <c r="B3" s="82"/>
      <c r="C3" s="76"/>
    </row>
    <row r="4" spans="1:8" s="81" customFormat="1" ht="15" customHeight="1" x14ac:dyDescent="0.25">
      <c r="A4" s="421" t="s">
        <v>190</v>
      </c>
      <c r="B4" s="422"/>
      <c r="C4" s="423"/>
      <c r="D4" s="83"/>
      <c r="E4" s="84"/>
    </row>
    <row r="5" spans="1:8" s="81" customFormat="1" ht="12" x14ac:dyDescent="0.25">
      <c r="A5" s="86" t="s">
        <v>17</v>
      </c>
      <c r="B5" s="87" t="s">
        <v>18</v>
      </c>
      <c r="C5" s="88" t="s">
        <v>19</v>
      </c>
      <c r="F5" s="85"/>
      <c r="G5" s="85"/>
      <c r="H5" s="85"/>
    </row>
    <row r="6" spans="1:8" x14ac:dyDescent="0.2">
      <c r="A6" s="89" t="s">
        <v>20</v>
      </c>
      <c r="B6" s="90" t="s">
        <v>8</v>
      </c>
      <c r="C6" s="91">
        <v>27.76</v>
      </c>
    </row>
    <row r="7" spans="1:8" x14ac:dyDescent="0.2">
      <c r="A7" s="89" t="s">
        <v>152</v>
      </c>
      <c r="B7" s="90" t="s">
        <v>8</v>
      </c>
      <c r="C7" s="91">
        <v>27.76</v>
      </c>
    </row>
    <row r="8" spans="1:8" x14ac:dyDescent="0.2">
      <c r="A8" s="89" t="s">
        <v>153</v>
      </c>
      <c r="B8" s="90" t="s">
        <v>8</v>
      </c>
      <c r="C8" s="91">
        <v>24.65</v>
      </c>
    </row>
    <row r="9" spans="1:8" x14ac:dyDescent="0.2">
      <c r="A9" s="102" t="s">
        <v>151</v>
      </c>
      <c r="B9" s="90" t="s">
        <v>8</v>
      </c>
      <c r="C9" s="104">
        <f>C7</f>
        <v>27.76</v>
      </c>
    </row>
    <row r="10" spans="1:8" x14ac:dyDescent="0.2">
      <c r="A10" s="102" t="s">
        <v>147</v>
      </c>
      <c r="B10" s="90" t="s">
        <v>8</v>
      </c>
      <c r="C10" s="104">
        <f>C8</f>
        <v>24.65</v>
      </c>
    </row>
    <row r="11" spans="1:8" x14ac:dyDescent="0.2">
      <c r="A11" s="89" t="s">
        <v>21</v>
      </c>
      <c r="B11" s="90" t="s">
        <v>8</v>
      </c>
      <c r="C11" s="91">
        <v>23.96</v>
      </c>
    </row>
    <row r="12" spans="1:8" x14ac:dyDescent="0.2">
      <c r="A12" s="89" t="s">
        <v>9</v>
      </c>
      <c r="B12" s="90" t="s">
        <v>8</v>
      </c>
      <c r="C12" s="91">
        <v>23.17</v>
      </c>
    </row>
    <row r="13" spans="1:8" x14ac:dyDescent="0.2">
      <c r="A13" s="89"/>
      <c r="B13" s="90"/>
      <c r="C13" s="91"/>
    </row>
    <row r="14" spans="1:8" x14ac:dyDescent="0.2">
      <c r="A14" s="92" t="s">
        <v>22</v>
      </c>
      <c r="B14" s="93"/>
      <c r="C14" s="91"/>
    </row>
    <row r="15" spans="1:8" x14ac:dyDescent="0.2">
      <c r="A15" s="89" t="s">
        <v>23</v>
      </c>
      <c r="B15" s="93" t="s">
        <v>8</v>
      </c>
      <c r="C15" s="91">
        <v>43.58</v>
      </c>
    </row>
    <row r="16" spans="1:8" x14ac:dyDescent="0.2">
      <c r="A16" s="89" t="s">
        <v>24</v>
      </c>
      <c r="B16" s="93" t="s">
        <v>8</v>
      </c>
      <c r="C16" s="91">
        <v>58.42</v>
      </c>
    </row>
    <row r="17" spans="1:3" x14ac:dyDescent="0.2">
      <c r="A17" s="89" t="s">
        <v>25</v>
      </c>
      <c r="B17" s="93" t="s">
        <v>8</v>
      </c>
      <c r="C17" s="91">
        <v>46.92</v>
      </c>
    </row>
    <row r="18" spans="1:3" x14ac:dyDescent="0.2">
      <c r="A18" s="89" t="s">
        <v>26</v>
      </c>
      <c r="B18" s="93" t="s">
        <v>8</v>
      </c>
      <c r="C18" s="91">
        <v>51.19</v>
      </c>
    </row>
    <row r="19" spans="1:3" x14ac:dyDescent="0.2">
      <c r="A19" s="89" t="s">
        <v>27</v>
      </c>
      <c r="B19" s="93" t="s">
        <v>8</v>
      </c>
      <c r="C19" s="91">
        <v>24.57</v>
      </c>
    </row>
    <row r="20" spans="1:3" x14ac:dyDescent="0.2">
      <c r="A20" s="9" t="s">
        <v>28</v>
      </c>
      <c r="B20" s="93" t="s">
        <v>8</v>
      </c>
      <c r="C20" s="91">
        <v>28.36</v>
      </c>
    </row>
    <row r="21" spans="1:3" x14ac:dyDescent="0.2">
      <c r="A21" s="94"/>
      <c r="B21" s="93"/>
      <c r="C21" s="91"/>
    </row>
    <row r="22" spans="1:3" x14ac:dyDescent="0.2">
      <c r="A22" s="92" t="s">
        <v>29</v>
      </c>
      <c r="B22" s="93"/>
      <c r="C22" s="91"/>
    </row>
    <row r="23" spans="1:3" x14ac:dyDescent="0.2">
      <c r="A23" s="89" t="s">
        <v>30</v>
      </c>
      <c r="B23" s="90" t="s">
        <v>13</v>
      </c>
      <c r="C23" s="91">
        <v>1.05</v>
      </c>
    </row>
    <row r="24" spans="1:3" x14ac:dyDescent="0.2">
      <c r="A24" s="89" t="s">
        <v>31</v>
      </c>
      <c r="B24" s="90" t="s">
        <v>32</v>
      </c>
      <c r="C24" s="91">
        <v>103.55</v>
      </c>
    </row>
    <row r="25" spans="1:3" x14ac:dyDescent="0.2">
      <c r="A25" s="89" t="s">
        <v>33</v>
      </c>
      <c r="B25" s="90" t="s">
        <v>32</v>
      </c>
      <c r="C25" s="91">
        <v>19.63</v>
      </c>
    </row>
    <row r="26" spans="1:3" x14ac:dyDescent="0.2">
      <c r="A26" s="89" t="s">
        <v>34</v>
      </c>
      <c r="B26" s="90" t="s">
        <v>32</v>
      </c>
      <c r="C26" s="91">
        <v>71.78</v>
      </c>
    </row>
    <row r="27" spans="1:3" x14ac:dyDescent="0.2">
      <c r="A27" s="89" t="s">
        <v>35</v>
      </c>
      <c r="B27" s="90" t="s">
        <v>32</v>
      </c>
      <c r="C27" s="91">
        <v>44.48</v>
      </c>
    </row>
    <row r="28" spans="1:3" x14ac:dyDescent="0.2">
      <c r="A28" s="89" t="s">
        <v>36</v>
      </c>
      <c r="B28" s="90" t="s">
        <v>32</v>
      </c>
      <c r="C28" s="91">
        <v>18.37</v>
      </c>
    </row>
    <row r="29" spans="1:3" x14ac:dyDescent="0.2">
      <c r="A29" s="89" t="s">
        <v>37</v>
      </c>
      <c r="B29" s="90" t="s">
        <v>13</v>
      </c>
      <c r="C29" s="91">
        <v>55.3</v>
      </c>
    </row>
    <row r="30" spans="1:3" x14ac:dyDescent="0.2">
      <c r="A30" s="89" t="s">
        <v>38</v>
      </c>
      <c r="B30" s="90" t="s">
        <v>13</v>
      </c>
      <c r="C30" s="91">
        <v>9.85</v>
      </c>
    </row>
    <row r="31" spans="1:3" x14ac:dyDescent="0.2">
      <c r="A31" s="89" t="s">
        <v>39</v>
      </c>
      <c r="B31" s="90" t="s">
        <v>13</v>
      </c>
      <c r="C31" s="91">
        <v>20.78</v>
      </c>
    </row>
    <row r="32" spans="1:3" x14ac:dyDescent="0.2">
      <c r="A32" s="89"/>
      <c r="B32" s="90"/>
      <c r="C32" s="91"/>
    </row>
    <row r="33" spans="1:3" x14ac:dyDescent="0.2">
      <c r="A33" s="92" t="s">
        <v>41</v>
      </c>
      <c r="B33" s="95"/>
      <c r="C33" s="96"/>
    </row>
    <row r="34" spans="1:3" x14ac:dyDescent="0.2">
      <c r="A34" s="89" t="s">
        <v>42</v>
      </c>
      <c r="B34" s="93" t="s">
        <v>16</v>
      </c>
      <c r="C34" s="91">
        <v>25.24</v>
      </c>
    </row>
    <row r="35" spans="1:3" x14ac:dyDescent="0.2">
      <c r="A35" s="89" t="s">
        <v>43</v>
      </c>
      <c r="B35" s="93" t="s">
        <v>16</v>
      </c>
      <c r="C35" s="91">
        <v>16.239999999999998</v>
      </c>
    </row>
    <row r="36" spans="1:3" x14ac:dyDescent="0.2">
      <c r="A36" s="89" t="s">
        <v>44</v>
      </c>
      <c r="B36" s="93" t="s">
        <v>16</v>
      </c>
      <c r="C36" s="91">
        <v>21.23</v>
      </c>
    </row>
    <row r="37" spans="1:3" x14ac:dyDescent="0.2">
      <c r="A37" s="89" t="s">
        <v>45</v>
      </c>
      <c r="B37" s="93" t="s">
        <v>10</v>
      </c>
      <c r="C37" s="91">
        <v>51.85</v>
      </c>
    </row>
    <row r="38" spans="1:3" x14ac:dyDescent="0.2">
      <c r="A38" s="89" t="s">
        <v>46</v>
      </c>
      <c r="B38" s="93" t="s">
        <v>12</v>
      </c>
      <c r="C38" s="91">
        <v>0.52</v>
      </c>
    </row>
    <row r="39" spans="1:3" x14ac:dyDescent="0.2">
      <c r="A39" s="89"/>
      <c r="B39" s="93"/>
      <c r="C39" s="91"/>
    </row>
    <row r="40" spans="1:3" x14ac:dyDescent="0.2">
      <c r="A40" s="92" t="s">
        <v>47</v>
      </c>
      <c r="B40" s="93"/>
      <c r="C40" s="91"/>
    </row>
    <row r="41" spans="1:3" x14ac:dyDescent="0.2">
      <c r="A41" s="89" t="s">
        <v>48</v>
      </c>
      <c r="B41" s="93" t="s">
        <v>16</v>
      </c>
      <c r="C41" s="91">
        <v>5.04</v>
      </c>
    </row>
    <row r="42" spans="1:3" x14ac:dyDescent="0.2">
      <c r="A42" s="89" t="s">
        <v>91</v>
      </c>
      <c r="B42" s="93" t="s">
        <v>16</v>
      </c>
      <c r="C42" s="91">
        <v>46.5</v>
      </c>
    </row>
    <row r="43" spans="1:3" x14ac:dyDescent="0.2">
      <c r="A43" s="102" t="s">
        <v>92</v>
      </c>
      <c r="B43" s="103" t="s">
        <v>16</v>
      </c>
      <c r="C43" s="104">
        <v>22.16</v>
      </c>
    </row>
    <row r="44" spans="1:3" x14ac:dyDescent="0.2">
      <c r="A44" s="89" t="s">
        <v>49</v>
      </c>
      <c r="B44" s="93" t="s">
        <v>12</v>
      </c>
      <c r="C44" s="91">
        <v>3.43</v>
      </c>
    </row>
    <row r="45" spans="1:3" x14ac:dyDescent="0.2">
      <c r="A45" s="89" t="s">
        <v>50</v>
      </c>
      <c r="B45" s="93" t="s">
        <v>40</v>
      </c>
      <c r="C45" s="91">
        <v>19.48</v>
      </c>
    </row>
    <row r="46" spans="1:3" x14ac:dyDescent="0.2">
      <c r="A46" s="89" t="s">
        <v>51</v>
      </c>
      <c r="B46" s="93" t="s">
        <v>12</v>
      </c>
      <c r="C46" s="91">
        <v>1.75</v>
      </c>
    </row>
    <row r="47" spans="1:3" x14ac:dyDescent="0.2">
      <c r="B47" s="93"/>
      <c r="C47" s="91"/>
    </row>
    <row r="48" spans="1:3" x14ac:dyDescent="0.2">
      <c r="A48" s="92" t="s">
        <v>80</v>
      </c>
      <c r="B48" s="93"/>
      <c r="C48" s="91"/>
    </row>
    <row r="49" spans="1:3" x14ac:dyDescent="0.2">
      <c r="A49" s="102" t="s">
        <v>114</v>
      </c>
      <c r="B49" s="103" t="s">
        <v>12</v>
      </c>
      <c r="C49" s="104">
        <v>4.6100000000000003</v>
      </c>
    </row>
    <row r="50" spans="1:3" x14ac:dyDescent="0.2">
      <c r="A50" s="89" t="s">
        <v>79</v>
      </c>
      <c r="B50" s="93" t="s">
        <v>12</v>
      </c>
      <c r="C50" s="91">
        <v>11.8</v>
      </c>
    </row>
    <row r="51" spans="1:3" x14ac:dyDescent="0.2">
      <c r="A51" s="89" t="s">
        <v>52</v>
      </c>
      <c r="B51" s="93" t="s">
        <v>40</v>
      </c>
      <c r="C51" s="91">
        <v>19.75</v>
      </c>
    </row>
    <row r="52" spans="1:3" x14ac:dyDescent="0.2">
      <c r="A52" s="89" t="s">
        <v>53</v>
      </c>
      <c r="B52" s="93" t="s">
        <v>16</v>
      </c>
      <c r="C52" s="91">
        <v>2.8</v>
      </c>
    </row>
    <row r="53" spans="1:3" x14ac:dyDescent="0.2">
      <c r="A53" s="89" t="s">
        <v>54</v>
      </c>
      <c r="B53" s="93" t="s">
        <v>13</v>
      </c>
      <c r="C53" s="91">
        <v>19.95</v>
      </c>
    </row>
    <row r="54" spans="1:3" x14ac:dyDescent="0.2">
      <c r="A54" s="89" t="s">
        <v>113</v>
      </c>
      <c r="B54" s="93" t="s">
        <v>32</v>
      </c>
      <c r="C54" s="91">
        <v>57.09</v>
      </c>
    </row>
    <row r="55" spans="1:3" x14ac:dyDescent="0.2">
      <c r="A55" s="102"/>
      <c r="B55" s="103"/>
      <c r="C55" s="104"/>
    </row>
    <row r="56" spans="1:3" x14ac:dyDescent="0.2">
      <c r="A56" s="108" t="s">
        <v>146</v>
      </c>
      <c r="B56" s="103"/>
      <c r="C56" s="104"/>
    </row>
    <row r="57" spans="1:3" x14ac:dyDescent="0.2">
      <c r="A57" s="203" t="s">
        <v>149</v>
      </c>
      <c r="B57" s="103" t="s">
        <v>89</v>
      </c>
      <c r="C57" s="445">
        <v>1587.11</v>
      </c>
    </row>
    <row r="58" spans="1:3" x14ac:dyDescent="0.2">
      <c r="A58" s="203" t="s">
        <v>148</v>
      </c>
      <c r="B58" s="103" t="s">
        <v>89</v>
      </c>
      <c r="C58" s="104">
        <v>155.85</v>
      </c>
    </row>
    <row r="59" spans="1:3" x14ac:dyDescent="0.2">
      <c r="A59" s="102"/>
      <c r="B59" s="103"/>
      <c r="C59" s="104"/>
    </row>
    <row r="60" spans="1:3" x14ac:dyDescent="0.2">
      <c r="A60" s="102"/>
      <c r="B60" s="103"/>
      <c r="C60" s="104"/>
    </row>
    <row r="61" spans="1:3" x14ac:dyDescent="0.2">
      <c r="A61" s="92" t="s">
        <v>56</v>
      </c>
      <c r="B61" s="97"/>
      <c r="C61" s="96"/>
    </row>
    <row r="62" spans="1:3" x14ac:dyDescent="0.2">
      <c r="A62" s="89" t="s">
        <v>57</v>
      </c>
      <c r="B62" s="93" t="s">
        <v>55</v>
      </c>
      <c r="C62" s="91">
        <v>1870.25</v>
      </c>
    </row>
    <row r="63" spans="1:3" x14ac:dyDescent="0.2">
      <c r="A63" s="89" t="s">
        <v>58</v>
      </c>
      <c r="B63" s="93" t="s">
        <v>55</v>
      </c>
      <c r="C63" s="91">
        <v>1887.08</v>
      </c>
    </row>
    <row r="64" spans="1:3" x14ac:dyDescent="0.2">
      <c r="A64" s="89" t="s">
        <v>99</v>
      </c>
      <c r="B64" s="93" t="s">
        <v>55</v>
      </c>
      <c r="C64" s="91">
        <v>191.22</v>
      </c>
    </row>
    <row r="65" spans="1:3" x14ac:dyDescent="0.2">
      <c r="A65" s="89" t="s">
        <v>100</v>
      </c>
      <c r="B65" s="93" t="s">
        <v>55</v>
      </c>
      <c r="C65" s="91">
        <v>2780.18</v>
      </c>
    </row>
    <row r="66" spans="1:3" x14ac:dyDescent="0.2">
      <c r="A66" s="89"/>
      <c r="B66" s="93"/>
      <c r="C66" s="91"/>
    </row>
    <row r="67" spans="1:3" x14ac:dyDescent="0.2">
      <c r="A67" s="108" t="s">
        <v>94</v>
      </c>
      <c r="B67" s="109"/>
      <c r="C67" s="104"/>
    </row>
    <row r="68" spans="1:3" x14ac:dyDescent="0.2">
      <c r="A68" s="102" t="s">
        <v>95</v>
      </c>
      <c r="B68" s="109" t="s">
        <v>13</v>
      </c>
      <c r="C68" s="104">
        <v>7.38</v>
      </c>
    </row>
    <row r="69" spans="1:3" x14ac:dyDescent="0.2">
      <c r="A69" s="102" t="s">
        <v>96</v>
      </c>
      <c r="B69" s="109" t="s">
        <v>89</v>
      </c>
      <c r="C69" s="104">
        <v>49.11</v>
      </c>
    </row>
    <row r="70" spans="1:3" x14ac:dyDescent="0.2">
      <c r="A70" s="115" t="s">
        <v>97</v>
      </c>
      <c r="B70" s="116" t="s">
        <v>89</v>
      </c>
      <c r="C70" s="117">
        <v>128.53</v>
      </c>
    </row>
    <row r="71" spans="1:3" x14ac:dyDescent="0.2">
      <c r="A71" s="102" t="s">
        <v>98</v>
      </c>
      <c r="B71" s="109" t="s">
        <v>8</v>
      </c>
      <c r="C71" s="104">
        <v>58.48</v>
      </c>
    </row>
    <row r="72" spans="1:3" x14ac:dyDescent="0.2">
      <c r="A72" s="114"/>
      <c r="B72" s="110"/>
      <c r="C72" s="111"/>
    </row>
    <row r="73" spans="1:3" x14ac:dyDescent="0.2">
      <c r="B73" s="10"/>
    </row>
    <row r="74" spans="1:3" x14ac:dyDescent="0.2">
      <c r="A74" s="11"/>
      <c r="B74" s="10"/>
    </row>
    <row r="75" spans="1:3" ht="13.8" x14ac:dyDescent="0.3">
      <c r="A75" s="12" t="s">
        <v>66</v>
      </c>
      <c r="B75" s="13"/>
      <c r="C75" s="14"/>
    </row>
    <row r="76" spans="1:3" ht="13.8" x14ac:dyDescent="0.3">
      <c r="A76" s="12"/>
      <c r="B76" s="10"/>
    </row>
    <row r="77" spans="1:3" ht="13.8" x14ac:dyDescent="0.3">
      <c r="A77" s="12"/>
      <c r="B77" s="10"/>
    </row>
    <row r="78" spans="1:3" ht="13.8" x14ac:dyDescent="0.3">
      <c r="A78" s="12"/>
      <c r="B78" s="10"/>
    </row>
    <row r="79" spans="1:3" ht="13.8" x14ac:dyDescent="0.3">
      <c r="A79" s="12"/>
      <c r="B79" s="10"/>
    </row>
    <row r="80" spans="1:3" ht="13.8" x14ac:dyDescent="0.3">
      <c r="A80" s="12" t="s">
        <v>2</v>
      </c>
      <c r="B80" s="10"/>
    </row>
    <row r="81" spans="1:2" ht="13.8" x14ac:dyDescent="0.3">
      <c r="A81" s="12" t="s">
        <v>1</v>
      </c>
      <c r="B81" s="10"/>
    </row>
    <row r="82" spans="1:2" x14ac:dyDescent="0.2">
      <c r="B82" s="10"/>
    </row>
    <row r="83" spans="1:2" x14ac:dyDescent="0.2">
      <c r="B83" s="10"/>
    </row>
    <row r="84" spans="1:2" x14ac:dyDescent="0.2">
      <c r="A84" s="8"/>
    </row>
    <row r="85" spans="1:2" x14ac:dyDescent="0.2">
      <c r="A85" s="8"/>
    </row>
    <row r="86" spans="1:2" x14ac:dyDescent="0.2">
      <c r="A86" s="8"/>
    </row>
    <row r="87" spans="1:2" x14ac:dyDescent="0.2">
      <c r="A87" s="8"/>
    </row>
    <row r="88" spans="1:2" x14ac:dyDescent="0.2">
      <c r="A88" s="8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</sheetData>
  <mergeCells count="1"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8</vt:i4>
      </vt:variant>
    </vt:vector>
  </HeadingPairs>
  <TitlesOfParts>
    <vt:vector size="13" baseType="lpstr">
      <vt:lpstr>QP Nº2</vt:lpstr>
      <vt:lpstr>QP Nº1</vt:lpstr>
      <vt:lpstr> PPT  </vt:lpstr>
      <vt:lpstr>Descompuestos</vt:lpstr>
      <vt:lpstr>Unitarios</vt:lpstr>
      <vt:lpstr>' PPT  '!Àrea_d'impressió</vt:lpstr>
      <vt:lpstr>Descompuestos!Àrea_d'impressió</vt:lpstr>
      <vt:lpstr>'QP Nº1'!Àrea_d'impressió</vt:lpstr>
      <vt:lpstr>'QP Nº2'!Àrea_d'impressió</vt:lpstr>
      <vt:lpstr>' PPT  '!OLE_LINK1</vt:lpstr>
      <vt:lpstr>'QP Nº1'!OLE_LINK1</vt:lpstr>
      <vt:lpstr>' PPT  '!Títols_per_imprimir</vt:lpstr>
      <vt:lpstr>'QP Nº1'!Títols_per_imprimir</vt:lpstr>
    </vt:vector>
  </TitlesOfParts>
  <Company>Enginyeria i Arquitectura La Salle - URL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Muntañola Sanz</dc:creator>
  <cp:lastModifiedBy>Imma Finestres Sánchez</cp:lastModifiedBy>
  <cp:lastPrinted>2025-04-03T11:20:13Z</cp:lastPrinted>
  <dcterms:created xsi:type="dcterms:W3CDTF">2011-05-14T09:23:37Z</dcterms:created>
  <dcterms:modified xsi:type="dcterms:W3CDTF">2025-04-04T09:11:19Z</dcterms:modified>
</cp:coreProperties>
</file>