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S_CONTRACTACIO\03_TRAMITACIO\01_EXPEDIENTS\08_EXP 2025\03_OBRES\OB102000SO2025027_proteccio contra incendis_ETSEIB\02 DOCS PLATAFORMA_2025027\"/>
    </mc:Choice>
  </mc:AlternateContent>
  <xr:revisionPtr revIDLastSave="0" documentId="8_{0D3E9044-FD6D-4A98-AA36-B6F06468E5D9}" xr6:coauthVersionLast="36" xr6:coauthVersionMax="36" xr10:uidLastSave="{00000000-0000-0000-0000-000000000000}"/>
  <bookViews>
    <workbookView xWindow="0" yWindow="0" windowWidth="21570" windowHeight="7230" xr2:uid="{00000000-000D-0000-FFFF-FFFF00000000}"/>
  </bookViews>
  <sheets>
    <sheet name="Presu " sheetId="2" r:id="rId1"/>
    <sheet name="Amidament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9" i="2" l="1"/>
  <c r="H219" i="2"/>
  <c r="F219" i="2"/>
  <c r="I217" i="2"/>
  <c r="H217" i="2"/>
  <c r="F217" i="2"/>
  <c r="I212" i="2"/>
  <c r="H212" i="2"/>
  <c r="F212" i="2"/>
  <c r="I207" i="2"/>
  <c r="H207" i="2"/>
  <c r="F207" i="2"/>
  <c r="I202" i="2"/>
  <c r="H202" i="2"/>
  <c r="F202" i="2"/>
  <c r="I195" i="2"/>
  <c r="I196" i="2"/>
  <c r="I194" i="2"/>
  <c r="H195" i="2"/>
  <c r="H196" i="2"/>
  <c r="H194" i="2"/>
  <c r="F195" i="2"/>
  <c r="F196" i="2"/>
  <c r="F194" i="2"/>
  <c r="I191" i="2"/>
  <c r="H191" i="2"/>
  <c r="F191" i="2"/>
  <c r="I176" i="2"/>
  <c r="I177" i="2"/>
  <c r="I178" i="2"/>
  <c r="I179" i="2"/>
  <c r="I180" i="2"/>
  <c r="I181" i="2"/>
  <c r="I182" i="2"/>
  <c r="I183" i="2"/>
  <c r="I184" i="2"/>
  <c r="I185" i="2"/>
  <c r="I186" i="2"/>
  <c r="I187" i="2"/>
  <c r="I188" i="2"/>
  <c r="I175" i="2"/>
  <c r="H176" i="2"/>
  <c r="H177" i="2"/>
  <c r="H178" i="2"/>
  <c r="H179" i="2"/>
  <c r="H180" i="2"/>
  <c r="H181" i="2"/>
  <c r="H182" i="2"/>
  <c r="H183" i="2"/>
  <c r="H184" i="2"/>
  <c r="H185" i="2"/>
  <c r="H186" i="2"/>
  <c r="H187" i="2"/>
  <c r="H188" i="2"/>
  <c r="H175" i="2"/>
  <c r="F176" i="2"/>
  <c r="F177" i="2"/>
  <c r="F178" i="2"/>
  <c r="F179" i="2"/>
  <c r="F180" i="2"/>
  <c r="F181" i="2"/>
  <c r="F182" i="2"/>
  <c r="F183" i="2"/>
  <c r="F184" i="2"/>
  <c r="F185" i="2"/>
  <c r="F186" i="2"/>
  <c r="F187" i="2"/>
  <c r="F188" i="2"/>
  <c r="F175" i="2"/>
  <c r="I166" i="2"/>
  <c r="I167" i="2"/>
  <c r="I168" i="2"/>
  <c r="I169" i="2"/>
  <c r="I170" i="2"/>
  <c r="I171" i="2"/>
  <c r="I165" i="2"/>
  <c r="H166" i="2"/>
  <c r="H167" i="2"/>
  <c r="H168" i="2"/>
  <c r="H169" i="2"/>
  <c r="H170" i="2"/>
  <c r="H171" i="2"/>
  <c r="H165" i="2"/>
  <c r="F166" i="2"/>
  <c r="F167" i="2"/>
  <c r="F168" i="2"/>
  <c r="F169" i="2"/>
  <c r="F170" i="2"/>
  <c r="F171" i="2"/>
  <c r="F165" i="2"/>
  <c r="I149" i="2"/>
  <c r="I150" i="2"/>
  <c r="I151" i="2"/>
  <c r="I152" i="2"/>
  <c r="I153" i="2"/>
  <c r="I154" i="2"/>
  <c r="I155" i="2"/>
  <c r="I156" i="2"/>
  <c r="I157" i="2"/>
  <c r="I158" i="2"/>
  <c r="I159" i="2"/>
  <c r="I160" i="2"/>
  <c r="I161" i="2"/>
  <c r="I162" i="2"/>
  <c r="I148" i="2"/>
  <c r="H149" i="2"/>
  <c r="H150" i="2"/>
  <c r="H151" i="2"/>
  <c r="H152" i="2"/>
  <c r="H153" i="2"/>
  <c r="H154" i="2"/>
  <c r="H155" i="2"/>
  <c r="H156" i="2"/>
  <c r="H157" i="2"/>
  <c r="H158" i="2"/>
  <c r="H159" i="2"/>
  <c r="H160" i="2"/>
  <c r="H161" i="2"/>
  <c r="H162" i="2"/>
  <c r="H148" i="2"/>
  <c r="F149" i="2"/>
  <c r="F150" i="2"/>
  <c r="F151" i="2"/>
  <c r="F152" i="2"/>
  <c r="F153" i="2"/>
  <c r="F154" i="2"/>
  <c r="F155" i="2"/>
  <c r="F156" i="2"/>
  <c r="F157" i="2"/>
  <c r="F158" i="2"/>
  <c r="F159" i="2"/>
  <c r="F160" i="2"/>
  <c r="F161" i="2"/>
  <c r="F162" i="2"/>
  <c r="F148" i="2"/>
  <c r="I128" i="2"/>
  <c r="I129" i="2"/>
  <c r="I130" i="2"/>
  <c r="I131" i="2"/>
  <c r="I132" i="2"/>
  <c r="I133" i="2"/>
  <c r="I134" i="2"/>
  <c r="I135" i="2"/>
  <c r="I136" i="2"/>
  <c r="I127" i="2"/>
  <c r="H128" i="2"/>
  <c r="H129" i="2"/>
  <c r="H130" i="2"/>
  <c r="H131" i="2"/>
  <c r="H132" i="2"/>
  <c r="H133" i="2"/>
  <c r="H134" i="2"/>
  <c r="H135" i="2"/>
  <c r="H136" i="2"/>
  <c r="H127" i="2"/>
  <c r="F128" i="2"/>
  <c r="F129" i="2"/>
  <c r="F130" i="2"/>
  <c r="F131" i="2"/>
  <c r="F132" i="2"/>
  <c r="F133" i="2"/>
  <c r="F134" i="2"/>
  <c r="F135" i="2"/>
  <c r="F136" i="2"/>
  <c r="F127" i="2"/>
  <c r="I116" i="2"/>
  <c r="I117" i="2"/>
  <c r="I118" i="2"/>
  <c r="I119" i="2"/>
  <c r="I120" i="2"/>
  <c r="I121" i="2"/>
  <c r="I122" i="2"/>
  <c r="I123" i="2"/>
  <c r="I115" i="2"/>
  <c r="H116" i="2"/>
  <c r="H117" i="2"/>
  <c r="H118" i="2"/>
  <c r="H119" i="2"/>
  <c r="H120" i="2"/>
  <c r="H121" i="2"/>
  <c r="H122" i="2"/>
  <c r="H123" i="2"/>
  <c r="H115" i="2"/>
  <c r="F116" i="2"/>
  <c r="F117" i="2"/>
  <c r="F118" i="2"/>
  <c r="F119" i="2"/>
  <c r="F120" i="2"/>
  <c r="F121" i="2"/>
  <c r="F122" i="2"/>
  <c r="F123" i="2"/>
  <c r="F115" i="2"/>
  <c r="I104" i="2"/>
  <c r="I105" i="2"/>
  <c r="I106" i="2"/>
  <c r="I107" i="2"/>
  <c r="I108" i="2"/>
  <c r="I109" i="2"/>
  <c r="I110" i="2"/>
  <c r="I111" i="2"/>
  <c r="I112" i="2"/>
  <c r="I103" i="2"/>
  <c r="H104" i="2"/>
  <c r="H105" i="2"/>
  <c r="H106" i="2"/>
  <c r="H107" i="2"/>
  <c r="H108" i="2"/>
  <c r="H109" i="2"/>
  <c r="H110" i="2"/>
  <c r="H111" i="2"/>
  <c r="H112" i="2"/>
  <c r="H103" i="2"/>
  <c r="F104" i="2"/>
  <c r="F105" i="2"/>
  <c r="F106" i="2"/>
  <c r="F107" i="2"/>
  <c r="F108" i="2"/>
  <c r="F109" i="2"/>
  <c r="F110" i="2"/>
  <c r="F111" i="2"/>
  <c r="F112" i="2"/>
  <c r="F103" i="2"/>
  <c r="I91" i="2"/>
  <c r="I92" i="2"/>
  <c r="I93" i="2"/>
  <c r="I94" i="2"/>
  <c r="I95" i="2"/>
  <c r="I96" i="2"/>
  <c r="I97" i="2"/>
  <c r="I98" i="2"/>
  <c r="I99" i="2"/>
  <c r="I90" i="2"/>
  <c r="H91" i="2"/>
  <c r="H92" i="2"/>
  <c r="H93" i="2"/>
  <c r="H94" i="2"/>
  <c r="H95" i="2"/>
  <c r="H96" i="2"/>
  <c r="H97" i="2"/>
  <c r="H98" i="2"/>
  <c r="H99" i="2"/>
  <c r="H90" i="2"/>
  <c r="F91" i="2"/>
  <c r="F92" i="2"/>
  <c r="F93" i="2"/>
  <c r="F94" i="2"/>
  <c r="F95" i="2"/>
  <c r="F96" i="2"/>
  <c r="F97" i="2"/>
  <c r="F98" i="2"/>
  <c r="F99" i="2"/>
  <c r="F90" i="2"/>
  <c r="I83" i="2"/>
  <c r="I84" i="2"/>
  <c r="I85" i="2"/>
  <c r="I86" i="2"/>
  <c r="I82" i="2"/>
  <c r="H83" i="2"/>
  <c r="H84" i="2"/>
  <c r="H85" i="2"/>
  <c r="H86" i="2"/>
  <c r="H82" i="2"/>
  <c r="F83" i="2"/>
  <c r="F84" i="2"/>
  <c r="F85" i="2"/>
  <c r="F86" i="2"/>
  <c r="F82" i="2"/>
  <c r="I70" i="2"/>
  <c r="I71" i="2"/>
  <c r="I72" i="2"/>
  <c r="I73" i="2"/>
  <c r="I74" i="2"/>
  <c r="I75" i="2"/>
  <c r="I76" i="2"/>
  <c r="I77" i="2"/>
  <c r="I78" i="2"/>
  <c r="I79" i="2"/>
  <c r="I69" i="2"/>
  <c r="H70" i="2"/>
  <c r="H71" i="2"/>
  <c r="H72" i="2"/>
  <c r="H73" i="2"/>
  <c r="H74" i="2"/>
  <c r="H75" i="2"/>
  <c r="H76" i="2"/>
  <c r="H77" i="2"/>
  <c r="H78" i="2"/>
  <c r="H79" i="2"/>
  <c r="H69" i="2"/>
  <c r="F70" i="2"/>
  <c r="F71" i="2"/>
  <c r="F72" i="2"/>
  <c r="F73" i="2"/>
  <c r="F74" i="2"/>
  <c r="F75" i="2"/>
  <c r="F76" i="2"/>
  <c r="F77" i="2"/>
  <c r="F78" i="2"/>
  <c r="F79" i="2"/>
  <c r="F69" i="2"/>
  <c r="I61" i="2"/>
  <c r="I62" i="2"/>
  <c r="I63" i="2"/>
  <c r="I64" i="2"/>
  <c r="I65" i="2"/>
  <c r="I60" i="2"/>
  <c r="H61" i="2"/>
  <c r="H62" i="2"/>
  <c r="H63" i="2"/>
  <c r="H64" i="2"/>
  <c r="H65" i="2"/>
  <c r="H60" i="2"/>
  <c r="F61" i="2"/>
  <c r="F62" i="2"/>
  <c r="F63" i="2"/>
  <c r="F64" i="2"/>
  <c r="F65" i="2"/>
  <c r="F60" i="2"/>
  <c r="I40" i="2"/>
  <c r="I41" i="2"/>
  <c r="I42" i="2"/>
  <c r="I43" i="2"/>
  <c r="I44" i="2"/>
  <c r="I45" i="2"/>
  <c r="I46" i="2"/>
  <c r="I47" i="2"/>
  <c r="I48" i="2"/>
  <c r="I49" i="2"/>
  <c r="I50" i="2"/>
  <c r="I51" i="2"/>
  <c r="I52" i="2"/>
  <c r="I53" i="2"/>
  <c r="I54" i="2"/>
  <c r="I55" i="2"/>
  <c r="I56" i="2"/>
  <c r="I39" i="2"/>
  <c r="H40" i="2"/>
  <c r="H41" i="2"/>
  <c r="H42" i="2"/>
  <c r="H43" i="2"/>
  <c r="H44" i="2"/>
  <c r="H45" i="2"/>
  <c r="H46" i="2"/>
  <c r="H47" i="2"/>
  <c r="H48" i="2"/>
  <c r="H49" i="2"/>
  <c r="H50" i="2"/>
  <c r="H51" i="2"/>
  <c r="H52" i="2"/>
  <c r="H53" i="2"/>
  <c r="H54" i="2"/>
  <c r="H55" i="2"/>
  <c r="H56" i="2"/>
  <c r="H39" i="2"/>
  <c r="F40" i="2"/>
  <c r="F41" i="2"/>
  <c r="F42" i="2"/>
  <c r="F43" i="2"/>
  <c r="F44" i="2"/>
  <c r="F45" i="2"/>
  <c r="F46" i="2"/>
  <c r="F47" i="2"/>
  <c r="F48" i="2"/>
  <c r="F49" i="2"/>
  <c r="F50" i="2"/>
  <c r="F51" i="2"/>
  <c r="F52" i="2"/>
  <c r="F53" i="2"/>
  <c r="F54" i="2"/>
  <c r="F55" i="2"/>
  <c r="F56" i="2"/>
  <c r="F39" i="2"/>
  <c r="I26" i="2"/>
  <c r="I27" i="2"/>
  <c r="I28" i="2"/>
  <c r="I29" i="2"/>
  <c r="I30" i="2"/>
  <c r="I31" i="2"/>
  <c r="I32" i="2"/>
  <c r="I33" i="2"/>
  <c r="I34" i="2"/>
  <c r="I35" i="2"/>
  <c r="I36" i="2"/>
  <c r="I25" i="2"/>
  <c r="H26" i="2"/>
  <c r="H27" i="2"/>
  <c r="H28" i="2"/>
  <c r="H29" i="2"/>
  <c r="H30" i="2"/>
  <c r="H31" i="2"/>
  <c r="H32" i="2"/>
  <c r="H33" i="2"/>
  <c r="H34" i="2"/>
  <c r="H35" i="2"/>
  <c r="H36" i="2"/>
  <c r="H25" i="2"/>
  <c r="F26" i="2"/>
  <c r="F27" i="2"/>
  <c r="F28" i="2"/>
  <c r="F29" i="2"/>
  <c r="F30" i="2"/>
  <c r="F31" i="2"/>
  <c r="F32" i="2"/>
  <c r="F33" i="2"/>
  <c r="F34" i="2"/>
  <c r="F35" i="2"/>
  <c r="F36" i="2"/>
  <c r="F25" i="2"/>
  <c r="I13" i="2"/>
  <c r="I14" i="2"/>
  <c r="I15" i="2"/>
  <c r="I16" i="2"/>
  <c r="I17" i="2"/>
  <c r="I18" i="2"/>
  <c r="I19" i="2"/>
  <c r="I20" i="2"/>
  <c r="I21" i="2"/>
  <c r="I22" i="2"/>
  <c r="H13" i="2"/>
  <c r="H14" i="2"/>
  <c r="H15" i="2"/>
  <c r="H16" i="2"/>
  <c r="H17" i="2"/>
  <c r="H18" i="2"/>
  <c r="H19" i="2"/>
  <c r="H20" i="2"/>
  <c r="H21" i="2"/>
  <c r="H22" i="2"/>
  <c r="F13" i="2"/>
  <c r="F14" i="2"/>
  <c r="F15" i="2"/>
  <c r="F16" i="2"/>
  <c r="F17" i="2"/>
  <c r="F18" i="2"/>
  <c r="F19" i="2"/>
  <c r="F20" i="2"/>
  <c r="F21" i="2"/>
  <c r="F22" i="2"/>
  <c r="I12" i="2"/>
  <c r="H12" i="2"/>
  <c r="F12" i="2"/>
  <c r="I6" i="2"/>
  <c r="I7" i="2"/>
  <c r="I8" i="2"/>
  <c r="I5" i="2"/>
  <c r="H6" i="2"/>
  <c r="H7" i="2"/>
  <c r="H8" i="2"/>
  <c r="H5" i="2"/>
  <c r="F6" i="2"/>
  <c r="F7" i="2"/>
  <c r="F8" i="2"/>
  <c r="F5" i="2"/>
  <c r="C6" i="1"/>
  <c r="C16" i="1"/>
  <c r="C21" i="1"/>
  <c r="C30" i="1"/>
  <c r="C33" i="1"/>
  <c r="C49" i="1"/>
  <c r="C52" i="1"/>
  <c r="C59" i="1"/>
  <c r="C61" i="1"/>
  <c r="C70" i="1"/>
  <c r="C73" i="1"/>
  <c r="C79" i="1"/>
  <c r="C89" i="1"/>
  <c r="C92" i="1"/>
  <c r="C101" i="1"/>
  <c r="C104" i="1"/>
  <c r="C112" i="1"/>
  <c r="C114" i="1"/>
  <c r="C123" i="1"/>
  <c r="C126" i="1"/>
  <c r="C131" i="1"/>
  <c r="C133" i="1"/>
  <c r="C147" i="1"/>
  <c r="C150" i="1"/>
  <c r="C155" i="1"/>
  <c r="C158" i="1"/>
  <c r="C171" i="1"/>
  <c r="C174" i="1"/>
  <c r="I197" i="2" l="1"/>
  <c r="C204" i="2"/>
  <c r="C221" i="2" l="1"/>
  <c r="C214" i="2"/>
  <c r="I124" i="2"/>
  <c r="I113" i="2"/>
  <c r="I23" i="2"/>
  <c r="C209" i="2"/>
  <c r="I192" i="2"/>
  <c r="I9" i="2" l="1"/>
  <c r="I189" i="2"/>
  <c r="I66" i="2"/>
  <c r="I137" i="2"/>
  <c r="I172" i="2"/>
  <c r="I37" i="2"/>
  <c r="I145" i="2"/>
  <c r="I57" i="2"/>
  <c r="I100" i="2"/>
  <c r="I87" i="2"/>
  <c r="I163" i="2"/>
  <c r="I80" i="2"/>
  <c r="C199" i="2" l="1"/>
  <c r="I223" i="2" s="1"/>
  <c r="I225" i="2" s="1"/>
  <c r="I224" i="2" l="1"/>
  <c r="I227" i="2" s="1"/>
  <c r="I228" i="2" s="1"/>
  <c r="I230" i="2" s="1"/>
</calcChain>
</file>

<file path=xl/sharedStrings.xml><?xml version="1.0" encoding="utf-8"?>
<sst xmlns="http://schemas.openxmlformats.org/spreadsheetml/2006/main" count="771" uniqueCount="132">
  <si>
    <t>Instal·lació</t>
  </si>
  <si>
    <t>Quantitat</t>
  </si>
  <si>
    <t>PU suministre</t>
  </si>
  <si>
    <t>PU muntatge</t>
  </si>
  <si>
    <t>Import total (€)</t>
  </si>
  <si>
    <t xml:space="preserve">DETECCIÓ I ALARMA </t>
  </si>
  <si>
    <t>UNITATS</t>
  </si>
  <si>
    <t>Actuacions prèvies</t>
  </si>
  <si>
    <t>ud</t>
  </si>
  <si>
    <t>Desmuntatge de central de detecció i alarma existent. S'inclou mà d'obra, mitjans i materials auxiliars i repassos estètics: reposició de plaques de fals sostre, pintat i emmasillat i pintat. Inclou gestió de residus.</t>
  </si>
  <si>
    <t>SUBTOTAL Actuacions prèvies</t>
  </si>
  <si>
    <t>SEGURETAT I SALUT</t>
  </si>
  <si>
    <t>Conjunt d'equips de protecció personal, sistemes de protecció col·lectiva, Abalisament i retolació temporal d'obres, instal·lacions d'higiene temporal i de benestar i medicina preventiva i primers auxilis, necessaris per al compliment normativa de seguretat i salut en el treball. Fins i tot manteniment en condicions segures durant tot el període de temps necessari, reparar o reposició i transport a l'emmagatzematge o lloc de mudances de contenidors.</t>
  </si>
  <si>
    <t xml:space="preserve"> TOTAL SEGURETAT I SALUT</t>
  </si>
  <si>
    <t>PROGRAMACIÓ</t>
  </si>
  <si>
    <t xml:space="preserve"> TOTAL PROGRAMACIÓ</t>
  </si>
  <si>
    <t>PROVES INSTAL·LACIÓ I RECEPCIÓ</t>
  </si>
  <si>
    <t>Realització de proves finals i Verificació de les mateixes davant la Direcció Facultativa mitjançant l'emissió d'Informe corresponent per part de la Instal·ladora.</t>
  </si>
  <si>
    <t>S'emetrà un joc complet de documentació corresponent a les proves realitzades degudament Datades, Signades, i segellades per l'Instal·lador de PCI habilitat, INDEPENDENTMENT de les Realitzades per part de l'organisme de control autoritzat (OCA). Totes les Proves de Mesures seran executades davant la Direcció Facultativa, previ acord de dates per a la seva execució.</t>
  </si>
  <si>
    <t>Cursos de formació al personal dels tres torns de 2h de durada</t>
  </si>
  <si>
    <t xml:space="preserve"> TOTAL PROVES D'INSTAL·LACIÓ I RECEPCIÓ</t>
  </si>
  <si>
    <t xml:space="preserve"> TOTAL DETECCIÓ I ALARMA</t>
  </si>
  <si>
    <t>REPASSOS ESTÈTICS</t>
  </si>
  <si>
    <t xml:space="preserve">P.A. </t>
  </si>
  <si>
    <t>P.A. Per reparació i substució de plaques de falsos sostres, tapat i segellat de forats. Totalment instal·lat.</t>
  </si>
  <si>
    <t>TOTAL REPASSOS ESTÈTICS</t>
  </si>
  <si>
    <t xml:space="preserve">TOTAL PEM (€) </t>
  </si>
  <si>
    <t>DESPESES GENERALS</t>
  </si>
  <si>
    <t>Benefici industrial</t>
  </si>
  <si>
    <t xml:space="preserve">PEC (€) </t>
  </si>
  <si>
    <t>IVA</t>
  </si>
  <si>
    <t>PRESUPOST TOTAL (€)</t>
  </si>
  <si>
    <t xml:space="preserve"> DOCUMENTACIÓ I TRAMITACIÓ INCLOSA EN EL PREU</t>
  </si>
  <si>
    <t>Entrega certificats d'instal·lació del material, assajos de laboratori, registre d'empresa instal·ladora en instal·lacions de PCI, i contracta de manteniment de la instal·lació.</t>
  </si>
  <si>
    <t>Projecte tècnic de legalització de les instal·lacions de protecció contra incendis indicades i de la instal·lació elèctrica, ja siguin de caràcter provisional i / o definitiva. Inclou tots els tràmits administratius davant els organismes oficials, els visats de projectes en el col·legi oficial corresponent, presentació en l'organisme oficial, i seguiment fins a bon fi dels expedients, fins i tot l'abonament de les taxes corresponents.</t>
  </si>
  <si>
    <t>S'hauran de complir tots els requisits que inclou el CTE i altres normatives que regulen els treballs d'aquest capítol, respecte a la documentació, identificació, idoneïtat dels diferents elements pel tipus d'ús i lloc (classificació a el foc, sol·licituds mecàniques, i dimensionats mínims, etc.), la compatibilitat entre els materials, l'emmagatzematge en obra, la resolució de les diferents trobades i juntes, el procés d'execució, l'homologació dels operaris per a la realització de treballs específics, les comprovacions finals i les toleràncies admissibles de les diferents partides. Així com els manuals de manteniment i conservació dels elements de les instal·lacions.</t>
  </si>
  <si>
    <t>Queden inclosos en el cost de el capítol, si no s'esmenta el contrari en partides específiques, els següents conceptes amb caràcter enunciatiu i no limitatiu:</t>
  </si>
  <si>
    <t>TOTS els ajuts i treballs auxiliars d'obra que s'han de realitzar en obra, consistents en:</t>
  </si>
  <si>
    <t xml:space="preserve"> - Descàrrega de material vertical i horitzontal fins al lloc de treball.</t>
  </si>
  <si>
    <t xml:space="preserve"> - Obertura i tapat de rozaszanjas, buits, suports, etc ... i la seva posterior tapat, i segellat.</t>
  </si>
  <si>
    <t xml:space="preserve"> - Realització, tapat i segellat, de forats per encastament d'elements.</t>
  </si>
  <si>
    <t xml:space="preserve"> - Col·locació de passamurs.</t>
  </si>
  <si>
    <t xml:space="preserve"> - Fixació de suports.</t>
  </si>
  <si>
    <t xml:space="preserve"> - Construcció de bancades.</t>
  </si>
  <si>
    <t xml:space="preserve"> - Construcció i rebut de caixes per a elements encastats.</t>
  </si>
  <si>
    <t xml:space="preserve"> - Obertura de forats en falsos sostres.</t>
  </si>
  <si>
    <t xml:space="preserve"> - Càrrega, descàrrega i elevació de materials.</t>
  </si>
  <si>
    <t xml:space="preserve"> - Segellat de forats i buits de pas d'instal·lacions. fins i tot collarins intumescents, comportes tallafocs, saquets intumescents, etc.</t>
  </si>
  <si>
    <t xml:space="preserve"> - Rebuts, neteja, acabaments i mitjans auxiliars.</t>
  </si>
  <si>
    <t xml:space="preserve"> - Neteja final i retirada de runes.</t>
  </si>
  <si>
    <t xml:space="preserve"> - En general, tot allò necessari per al muntatge de la instal·lació.</t>
  </si>
  <si>
    <t xml:space="preserve"> - Tots els mitjans auxiliars per a l'execució dels treballs seran per compte de l'industrial, incloses les bastides si fossin necessaries.</t>
  </si>
  <si>
    <t xml:space="preserve"> - Pintat de tots els tubs d'instal·lacions que quedin vistos en façana o a l'interior de l'edifici (soterranis, locals, oficines, habitatges ...), amb pintura de color especial en casos d'instal·lacions de gas i la resta seguint instruccions de la direcció facultativa.</t>
  </si>
  <si>
    <t>Comprèn tots els treballs, materials i mitjans auxiliars necessaris per deixar la unitat completa, totalment instal·lada, provada i en perfecte estat de funcionament, segons documents de projecte, indicacions de la D.F. i Normativa Vigent.</t>
  </si>
  <si>
    <t xml:space="preserve">Serà per compte de l'industrial la realització de les proves de funcionament en el 100% de les diferents instal·lacions. Aquestes proves s'han de fer un cop finalitzats els treballs i, haurà d'estar present l'organisme de control de garantia decennal contractat per la propietat, en les proves que aquest cregui necessari; pel que serà necessària el lliurament de el protocol i pla de proves amb temps suficient. </t>
  </si>
  <si>
    <t>Aquest capítol inclou, la instal·lació completa de protecció contra incendis completament acabada segons projecte tècnic d'instal·lacions format per documentació gràfica, memòries i plecs de condicions. Incloent realització de segellat de forats i buits de pas d'instal·lacions. Fins i tot collarins intumescents, comportes tallafocs, saquets intumescents, etc. Col·locació de suports i en general tots els elements per deixar la instal·lació totalment acabada. Inclús transport de la maquinària fins a l'obra, proves i certificats dels aparells i de la instal·lació. Es tindrà en compte el compliment el reglament d'instal·lacions de protecció contra incendis i l'ordenança municipal corresponent. Inclou la legalització de les instal·lacions en indústria.</t>
  </si>
  <si>
    <t>S'ha de tenir en compte l'obligatorietat de:</t>
  </si>
  <si>
    <t xml:space="preserve"> - Homolgación i certificació de tots els materials.</t>
  </si>
  <si>
    <t xml:space="preserve"> - Instruccions d'ús i garanties.</t>
  </si>
  <si>
    <t xml:space="preserve"> - Realització i lliurament de protocols de proves de la instal·lació segons normativa aplicable.</t>
  </si>
  <si>
    <t xml:space="preserve"> - Certificats d'instal·lació.</t>
  </si>
  <si>
    <t xml:space="preserve"> - Posada en funcionament de la mateixa, així com formació de dossier amb manuals d'utilització, garanties, manteniment bàsic de la instal·lació.</t>
  </si>
  <si>
    <t xml:space="preserve"> - Replanteig i Planols asbuilt en autocad</t>
  </si>
  <si>
    <t>Normativa d'obligat compliment:</t>
  </si>
  <si>
    <t xml:space="preserve"> - L'específica per a cada un dels materials utilitzats en el projecte</t>
  </si>
  <si>
    <t xml:space="preserve"> - DB SI Seguretat en cas d'incendi. Codi Tècnic de l'Edificació (CTE). Part II. Document bàsic SI.</t>
  </si>
  <si>
    <t xml:space="preserve"> - Reglament d'Instal·lacions de protecció contra incendis. Reial Decret 1942/1993, de 5 de novembre, de l'Ministeri d'Indústria i Energia.</t>
  </si>
  <si>
    <t xml:space="preserve"> - DB SUA Seguretat d'utilització i accessibilitat. Codi Tècnic de l'Edificació (CTE). Document bàsic SUA.</t>
  </si>
  <si>
    <t xml:space="preserve"> - DB HE Estalvi d'energia. Codi Tècnic de l'Edificació (CTE). Part II. Document Bàsic HE.</t>
  </si>
  <si>
    <t xml:space="preserve"> - Execució:. Codi Tècnic de l'Edificació (CTE). Part II. Document Bàsic HS.</t>
  </si>
  <si>
    <t xml:space="preserve"> - Disposicions d'aplicació de la Directiva d'Parlament Europeu i de Consell, 97/23 / CE, relativa als equips de pressió i es modifica el Reial Decret 1244/1979, de 4 d'abril, que va aprovar el Reglament d'aparells a pressió.</t>
  </si>
  <si>
    <t xml:space="preserve"> - Classificació dels productes de construcció i dels elements constructius en funció de les seves propietats de reacció i de resistència enfront de foc. Reial Decret 312/2005, de 18 de març, de l'Ministeri de la Presidència. "</t>
  </si>
  <si>
    <t>Neteja i retirada de residus fins a gestor autoritzat</t>
  </si>
  <si>
    <t>Desmuntatge dels polsadors existents. S'inclou mà d'obra, mitjans i materials auxiliars i repassos estètics: reposició de plaques de fals sostre, pintat i emmasillat i pintat. Inclou gestió de residus.</t>
  </si>
  <si>
    <t>Desmuntatge de les sirenes existents. S'inclou mà d'obra, mitjans i materials auxiliars i repassos estètics: reposició de plaques de fals sostre, pintat i emmasillat i pintat. Inclou gestió de residus.</t>
  </si>
  <si>
    <t>ZONES COMUNES</t>
  </si>
  <si>
    <t>SUBTOTAL Planta Soterrani 2</t>
  </si>
  <si>
    <t>Planta soterrani 1</t>
  </si>
  <si>
    <t>SUBTOTAL Planta Soterrani 1</t>
  </si>
  <si>
    <t>Planta Baixa</t>
  </si>
  <si>
    <t>SUBTOTAL Planta Baixa</t>
  </si>
  <si>
    <t>EDIFICI B</t>
  </si>
  <si>
    <t>Planta Primera</t>
  </si>
  <si>
    <t>Planta Soterrani 2</t>
  </si>
  <si>
    <t>SUBTOTAL Planta Primera</t>
  </si>
  <si>
    <t>EDIFICI C</t>
  </si>
  <si>
    <t>Planta Segona</t>
  </si>
  <si>
    <t>SUBTOTAL Planta Segona</t>
  </si>
  <si>
    <t>EDIFICI D-E-F</t>
  </si>
  <si>
    <t>EDIFICI G</t>
  </si>
  <si>
    <t>Ud. de preu punt per a la instal lació d'element de detecció (Detector, pulsador, sirena o mòdul) sota tub de PVC rígid i accessoris, connectat mitjantçant cable mànega de 2x1,5 mm2, apantallat, armat, trenat, lliure d’halogens i resistent al foc.</t>
  </si>
  <si>
    <t>EDIFICI L</t>
  </si>
  <si>
    <t>Planta Soterrani 1</t>
  </si>
  <si>
    <t>EDIFICI H</t>
  </si>
  <si>
    <t>Planta Segona edifici I</t>
  </si>
  <si>
    <t>SUBTOTAL Planta Segona Edifici I</t>
  </si>
  <si>
    <t>Subministrament i muntatge de trampilla de registre per sistemes de plaques de guix de 60x60 cm, elaborada en acer lacat, apertura clic-clac, de color blanc. Instal·lada a fals sostre no registrable.</t>
  </si>
  <si>
    <t>Pilot indicador d'acció de molt baix consum 5 mA i gran lluminositat. Marca Detnov, model PAD-10. Per a connexió directa a detectors sèries 200 i 200A instal·lats a recintes tancats o ocults. Dimensions 80x80x27 mm</t>
  </si>
  <si>
    <t>Planta Segona a Onzena</t>
  </si>
  <si>
    <t>Bateria de plom estanca de 12 Vcc 24 A.</t>
  </si>
  <si>
    <t>Accessori de montatge en totem de les centrals analògiques CAD-250. Necessari quan es requereix instal·lar caixe d'ampliació CAD-250-B.</t>
  </si>
  <si>
    <t>EDIFICI I</t>
  </si>
  <si>
    <t>REPETIDORS</t>
  </si>
  <si>
    <t>Repetidor bidireccional del sistema analògic sèrie CAD-250. Marca Detnov, model CAD-250-R. Permet el control d'una red T-Network de centrals (64 nodes). Mostra les mateixes incidències que es reflexen a la central. Permet la instal·lació de la red en anell o en bus. Display gràfic de 10" tàctil amb gestió gràfica. Inclou targeta de comunicació RS485 (TMB-252). Cabina de plàstic ABS amb possibilitat d'empotrar. Necessita 2 bateries BTD-1202 (no incloses). Dimensions 282x240x102 mm. El preu inclou mà d'obra i petit material.</t>
  </si>
  <si>
    <t>Detector òptic de fum amb aïllador incorporat per a sistema analògic, incorpora algoritmes de verificació i compensació de brutícia. Marca Detnov, model DOD-220A-I. Led indicador d'estat i sortida per a pilot remot o zumbador, sistema anti furt (només amb Z-200). Color blanc. Precisa base de connexió Z-200 o Z-200-H. Certificats CPR EN54-7 i EN-54-17. Dimensions: 100 x 40 mm. El preu inclou mà d'obra i petit material.</t>
  </si>
  <si>
    <t>Base per connexió amb entrada de tub vist per a detectors de les sèries 200 i 200A. Marca Detnov, model Z-200-H. Disposa de sistema anti furt del detector i clau de rearmament. Contactes metàl·lics inoxidables. Color blanc. Dimensions 43 x 100 mm. Proporciona una alçada extra de 25mm. El preu inclou mà d'obra i petit material.</t>
  </si>
  <si>
    <t>Detector lineal de fum motoritzat de raig infrarojos amb abast de 70 metres ampliable fins a 140 o 160 metres amb kits d'ampliació. Marca Detnov, model FIREBEAM BLUE. Detector i controlador separats per un accés fàcil a la programació. IP65 per ús en exterior o en condicions ambientals extremes. Alimentació a 24 Vcc. Certificat CPR EN 54-12. Dimensions: detector: 180 x 155 x 137 mm, controlador 185 x 120 x 62 mm. El preu inclou mà d'obra i petit material.</t>
  </si>
  <si>
    <r>
      <t>Mòdul monitor analògic amb aïllador incorporat d'una zona convencional, permet la connexió de fons 20 detectors convencionals i/o 32 polsadors convencionals. Marca Detnov, model MAD-441-I. Discrimina entre alarma de detector i polsador. Discrimina l'avaria per tall o per curtcircuit de la zona. Ocupa una direcció del llaç. Precisa alimentació auxiliar de 24 Vcc. Inclou led indicador d'estat. Connexionat mitjançant regletes extraïbles de fins a 2,5 mm</t>
    </r>
    <r>
      <rPr>
        <vertAlign val="superscript"/>
        <sz val="9"/>
        <color rgb="FF000000"/>
        <rFont val="Arial"/>
        <family val="2"/>
      </rPr>
      <t>2</t>
    </r>
    <r>
      <rPr>
        <sz val="9"/>
        <color rgb="FF000000"/>
        <rFont val="Arial"/>
        <family val="2"/>
      </rPr>
      <t xml:space="preserve"> de secció. Inclou caixa de muntatge en superfície BOX-ONE. Possibilitat de ser instal·lat en carril DIN. Consum inferior a 300µA en repòs. Color vermell. Dimensions 100 x 82 x 23. Certificat CPR EN54-18 i EN54-17. El preu inclou mà d'obra i petit material.</t>
    </r>
  </si>
  <si>
    <t>Polsador d'alarma analògic rearmable amb aïllador incorporat per al muntatge en superfície. Marca Detnov, model MAD-451-I. Incorpora tapa basculant de protecció TBD-450-IW i led indicador d'estat i clau de rearmament. Color vermell. Certificats CPR EN 54-11 i EN 54-17. Dimensions 85 x 85 x 55 mm. El preu inclou mà d'obra i petit material.</t>
  </si>
  <si>
    <t>Sirena de paret analògica i flash de color vermell amb aïllador incorporat per connexió directa amb llaç. Marca Detnov, model MAD-565-I. 32 tons i 2 volums configurables (Baix, Alt). Potència acústica de 95 dB a 100 dB, depenent del to seleccionat. Ocupa una direcció en el llaç. Color vermell. IP65. Base alta per entrada amb tub vist. Certificat CPR EN 54-3, EN54-23 i EN 54-17. Cobertures de W4-9 i W3-7. S'alimenten del llaç o des de una font externa EN54-4. Dimensions: 63 x 118 x 121 mm. El preu inclou mà d'obra i petit material.</t>
  </si>
  <si>
    <t>Font d'alimentació supervisada de 24V 5 A, amb carregador de bateries. Marca Detnov, model TUL500 EN. Amperímetre a led integrat amb 10 nivells, indicació de sobrecàrrega. Té 3 sortides independents limitades electrònicament. Disposa de 2 sortides de relé independents (1 absència de xarxa programable i 1 d'errada de bateria). Tamper d'obertura. Certificat EN 54-4 i EN 12101. Color negre. Capacitat de bateries fins a 18 Ah. Dimensions 373 x 310 x 175 mm. El preu inclou mà d'obra i petit material.</t>
  </si>
  <si>
    <r>
      <t>Mòdul analògic monitor amb aïllador incorporat d'1 entrada tècnica supervisada per la senyalització d'estat d'equips que proporcionen un contacte NC o NA. Marca Detnov, model MAD-401-I. Ocupa una direcció en el llaç. Alimentació directa des del llaç. Inclou led indicador d'estat. Connexionat mitjançant regletes extraïbles de fins a 2,5 mm</t>
    </r>
    <r>
      <rPr>
        <vertAlign val="superscript"/>
        <sz val="9"/>
        <color rgb="FF000000"/>
        <rFont val="Arial"/>
        <family val="2"/>
      </rPr>
      <t>2</t>
    </r>
    <r>
      <rPr>
        <sz val="9"/>
        <color rgb="FF000000"/>
        <rFont val="Arial"/>
        <family val="2"/>
      </rPr>
      <t xml:space="preserve"> de secció. Inclou caixa de muntatge en superfície BOX-ONE. Possibilitat de ser instal·lat en carril DIN. Consum menor de 300 µA en repòs. Color vermell. Dimensions 100 x 82 x 23 mm. Certificat CPR EN 54-18 i EN54-17. El preu inclou mà d'obra i petit material.</t>
    </r>
  </si>
  <si>
    <r>
      <t>Mòdul analògic de control amb aïllador incorporat. Disposa d'1 sortida de relé lliure de tensió que proporciona un contacte C, NA, NC no reseteable. Marca Detnov, model MAD-411-I. Ocupa una direcció en el llaç. Alimentació directa des del llaç. Inclou led indicador d'estat. Connexionat mitjançant regletes extraïbles de fins a 2,5 mm</t>
    </r>
    <r>
      <rPr>
        <vertAlign val="superscript"/>
        <sz val="9"/>
        <color rgb="FF000000"/>
        <rFont val="Arial"/>
        <family val="2"/>
      </rPr>
      <t>2</t>
    </r>
    <r>
      <rPr>
        <sz val="9"/>
        <color rgb="FF000000"/>
        <rFont val="Arial"/>
        <family val="2"/>
      </rPr>
      <t xml:space="preserve"> de secció. Inclou caixa de muntatge en superfície BOX-ONE. Possibilitat de ser instal·lat en carril DIN o muntatge pla a pared en caixa BOX-ONE. Consum menor de 300 µA en repòs. Color vermell. Dimensions 100 x 82 x 23 mm. Certificat CPR EN 54-18 i EN54-17. El preu inclou mà d'obra i petit material.</t>
    </r>
  </si>
  <si>
    <t>Detector òptic de fum per fals sostre, amb aïllador incorporat per a sistema analògic, incorpora algoritmes de verificació i compensació de brutícia. Marca Detnov, model DOD-220A-I. Led indicador d'estat i sortida per a pilot remot o zumbador, sistema anti furt (només amb Z-200). Color blanc. Precisa base de connexió Z-200 o Z-200-H. Certificats CPR EN54-7 i EN-54-17. Dimensions: 100 x 40 mm. El preu inclou mà d'obra i petit material.</t>
  </si>
  <si>
    <t>Base per connexió per detectors de les sèries 200 i 200A. Marca Detnov, model Z-200. Disposa de sistema anti furt del detector. Contactes metàl·lics inoxidables. Color blanc. Dimensions 5 x 100 mm. El preu inclou mà d'obra i petit material.</t>
  </si>
  <si>
    <t>Detector tèrmic (58ºC, clase A2) amb aïllador incorporat per sistema analògic, incorpora algoritmes de verificació. Marca Detnov, model DTD-210A-I. Led indicador d'estat i sortida per pilot remot o brunzidor, sistema anti furt (només amb Z-200). Color blanc. Precis sòcol de connexió Z-200 o Z-200-H. Cerificats CPR EN54-5 i EN54-17. Dimensions 100 x 40 mm. El preu inclou mà d'obra i petit material.</t>
  </si>
  <si>
    <t>Central modular de detecció d'incendis analògica ampliable fins a 32 llaços mitjançant targetes de 2 llaços (TBUD-250) i caixes d'expansió (CAD-250-B). Marca Detnov, model CAD-250. No incorpora llaços de detecció. Pantalla tàctil de 10" amb gestió gràfica. 2.048 zones, 256 àrees i 1.024 grups. Registre històric de 1.000.000 d'esdeveniments. Software de configuració i manteniment gratuïts, configuració mitjançant port USB o Ethernet. 2 sortides de sirenes supervisades i 2 sortides de relés lliures de tensió a placa. Sortida auxiliar de 24 V 500 mA. Connectable a red (T-Network) de 64 centrals analògiques mitjançant RS485 (TMB-252) o fibra òptica (TMBFI-252) no incloses. Port Ethernet a placa mare per programació i telemanteniment remot, compatible amb Detnov Cloud i sortida Modbus IP. Contact-ID per a connexió a CRA mitjançant TCD-109. Cabina metàl·lica. Multilingüe. Certificat CPR EN 54-2 i EN 54-4. Necessita 2 bateries BTD-1224 no incloses. Dimensions 533x453x212 mm. El preu inclou mà d'obra i petit material.</t>
  </si>
  <si>
    <t>Caixa d'ampliació de fins a 8 llaços mitjançant targetes d'ampliació de 2 llaços (TBUD-250) per a centrals modulars analògiques CAD-250. Marca Detnov, model CAD-250-B. Disposa de 2 sortides de sirenes supervisades i 2 sortides de relés lliures de tensió a placa. Sortida auxiliar de 24 V 500 mA. Inclou font d'alimentació amb capacitat per a 2 bateries BTD-1224 no incloses. Dimensions 533x453x212 mm. El preu inclou mà d'obra i petit material.</t>
  </si>
  <si>
    <t>Targeta de comunicació per a centrals analògiques CAD-250. Marca Detnov, model TMB-252. Incorpora sortida RS485 per a connexió de xarxa de centrals (T-Network) fins a 64 nodes en anell o en bus, 2 x RS485 per a integracions amb tercers, sortida RS232. Incorpora circuit d'aïllament elèctric entre nodes. Distància màxima entre nodes fins a 1.000 metres. El preu inclou mà d'obra i petit material.</t>
  </si>
  <si>
    <t>SUBTOTAL Planta Segona a Onzena</t>
  </si>
  <si>
    <t>SUBTOTAL Repetidors</t>
  </si>
  <si>
    <t>Desmuntatge dels dectectors existents. S'inclou mà d'obra, mitjans i materials auxiliars i repassos estètics: reposició de plaques de fals sostre, pintat i emmasillat i pintat. Inclou gestió de residus.</t>
  </si>
  <si>
    <t>LLICÈNCIES</t>
  </si>
  <si>
    <t>Llicència per a 1 central analògica de la sèrie CAD-250 fins a 32 llaços del software gràfic SGD-151. Control, supervisió i gestió de la instal·lació de detecció d'incendis en entorn gràfic (PC). Admet fins a 5 estacions de control esclaves.</t>
  </si>
  <si>
    <t>Llicència per a 1 central analògica de la sèrie CAD-150 i CAD-250 de fins a 2 llaços del software gràfic SGD-151. Control, supervisió i gestió de la instal·lació de detecció d'incendis en entorn gràfic (PC). Admet fins a 5 subestacions (PC) de control esclaves.</t>
  </si>
  <si>
    <t>Ampliació de llicència de 2 llaços analògics addicionals del software gràfic SGD-151. Control, supervisió i gestió de la instal·lació de detecció d'incendis en entorn gràfic (PC). Admet fins a 5 subestacions (PC) de control esclaves.</t>
  </si>
  <si>
    <t>Suministrament i muntatge de placa de senyalització de polsador d'alarma, segons normativa visió 20m una cara, instal·lada sobre parament vertical. Clase A</t>
  </si>
  <si>
    <t>P.A. Posada en servei de les noves instal·lacions de detecció i avís d'incendis. Programació de la central de detecció i sistema de comunicació, segons indicacions de la direcció facultativa i/o representats de la propietat una vegada verificat el correcte funcionament de tot el llaç existent que inclou els nous elements de detecció i avís per part del instal·lador</t>
  </si>
  <si>
    <t>Targeta d'expansió microprocessada de 2 llaços amb capacitat de 500 dispositius. Marca Detnov, model TBUD-250. 250 direccions per llaç (detectors, mòduls, sirenes o polsadors). Connectable a les centrals analògiques CAD-250.</t>
  </si>
  <si>
    <t>Cost indirecte</t>
  </si>
  <si>
    <t>Preu unitari sense cost indirecte</t>
  </si>
  <si>
    <t>Preu unitari total (PVP)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</si>
</sst>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scheme val="minor"/>
    </font>
    <font>
      <sz val="9"/>
      <color rgb="FF000000"/>
      <name val="Calibri"/>
      <family val="2"/>
    </font>
    <font>
      <sz val="9"/>
      <color theme="1"/>
      <name val="Arial"/>
      <family val="2"/>
    </font>
    <font>
      <b/>
      <sz val="9"/>
      <color rgb="FF000000"/>
      <name val="Arial"/>
      <family val="2"/>
    </font>
    <font>
      <b/>
      <sz val="9"/>
      <color rgb="FFFFFFFF"/>
      <name val="Arial"/>
      <family val="2"/>
    </font>
    <font>
      <sz val="9"/>
      <color rgb="FF000000"/>
      <name val="Arial"/>
      <family val="2"/>
    </font>
    <font>
      <b/>
      <sz val="12"/>
      <color theme="1"/>
      <name val="Arial"/>
      <family val="2"/>
    </font>
    <font>
      <b/>
      <sz val="16"/>
      <color rgb="FF000000"/>
      <name val="Arial"/>
      <family val="2"/>
    </font>
    <font>
      <b/>
      <sz val="14"/>
      <color theme="1"/>
      <name val="Arial"/>
      <family val="2"/>
    </font>
    <font>
      <vertAlign val="superscript"/>
      <sz val="9"/>
      <color rgb="FF000000"/>
      <name val="Arial"/>
      <family val="2"/>
    </font>
    <font>
      <b/>
      <sz val="14"/>
      <color theme="0"/>
      <name val="Arial"/>
      <family val="2"/>
    </font>
    <font>
      <sz val="14"/>
      <color theme="1"/>
      <name val="Calibri"/>
      <family val="2"/>
      <scheme val="minor"/>
    </font>
    <font>
      <b/>
      <sz val="18"/>
      <color theme="0"/>
      <name val="Arial"/>
      <family val="2"/>
    </font>
    <font>
      <b/>
      <sz val="9"/>
      <color rgb="FFFFFFFF"/>
      <name val="Calibri"/>
      <family val="2"/>
    </font>
    <font>
      <sz val="11"/>
      <color theme="1"/>
      <name val="Arial"/>
      <family val="2"/>
    </font>
    <font>
      <sz val="9"/>
      <color rgb="FFFFFFFF"/>
      <name val="Arial"/>
      <family val="2"/>
    </font>
  </fonts>
  <fills count="10">
    <fill>
      <patternFill patternType="none"/>
    </fill>
    <fill>
      <patternFill patternType="gray125"/>
    </fill>
    <fill>
      <patternFill patternType="solid">
        <fgColor rgb="FFA6A6A6"/>
        <bgColor indexed="64"/>
      </patternFill>
    </fill>
    <fill>
      <patternFill patternType="solid">
        <fgColor rgb="FF305496"/>
        <bgColor indexed="64"/>
      </patternFill>
    </fill>
    <fill>
      <patternFill patternType="solid">
        <fgColor rgb="FFBFBFBF"/>
        <bgColor indexed="64"/>
      </patternFill>
    </fill>
    <fill>
      <patternFill patternType="solid">
        <fgColor theme="9"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2" fillId="0" borderId="0" xfId="0" applyFont="1" applyAlignment="1">
      <alignment wrapText="1"/>
    </xf>
    <xf numFmtId="0" fontId="2" fillId="0" borderId="0" xfId="0" applyFont="1"/>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1" xfId="0" applyFont="1" applyFill="1" applyBorder="1" applyAlignment="1">
      <alignment vertical="center" wrapText="1"/>
    </xf>
    <xf numFmtId="2" fontId="4" fillId="3" borderId="2"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horizontal="center" vertical="center" wrapText="1"/>
    </xf>
    <xf numFmtId="0" fontId="5" fillId="0" borderId="1" xfId="0" applyFont="1" applyBorder="1" applyAlignment="1">
      <alignment horizontal="left" vertical="center" wrapText="1"/>
    </xf>
    <xf numFmtId="2" fontId="2"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0" fontId="4" fillId="3" borderId="3" xfId="0" applyFont="1" applyFill="1" applyBorder="1" applyAlignment="1">
      <alignment horizontal="center" vertical="center" wrapText="1"/>
    </xf>
    <xf numFmtId="2" fontId="4" fillId="3" borderId="1" xfId="0" applyNumberFormat="1" applyFont="1" applyFill="1" applyBorder="1" applyAlignment="1">
      <alignment vertical="center" wrapText="1"/>
    </xf>
    <xf numFmtId="2" fontId="4" fillId="3" borderId="8" xfId="0" applyNumberFormat="1" applyFont="1" applyFill="1" applyBorder="1" applyAlignment="1">
      <alignment vertical="center" wrapText="1"/>
    </xf>
    <xf numFmtId="2" fontId="4" fillId="3" borderId="11" xfId="0" applyNumberFormat="1" applyFont="1" applyFill="1" applyBorder="1" applyAlignment="1">
      <alignment vertical="center" wrapText="1"/>
    </xf>
    <xf numFmtId="2" fontId="4" fillId="3"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2" fontId="5" fillId="6" borderId="2" xfId="0" applyNumberFormat="1" applyFont="1" applyFill="1" applyBorder="1" applyAlignment="1">
      <alignment horizontal="center" vertical="center" wrapText="1"/>
    </xf>
    <xf numFmtId="0" fontId="1" fillId="0" borderId="12" xfId="0" applyFont="1" applyBorder="1" applyAlignment="1">
      <alignment vertical="center" wrapText="1"/>
    </xf>
    <xf numFmtId="2" fontId="2"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5" fillId="6" borderId="10"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2" fontId="5"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2" fontId="2" fillId="0" borderId="2"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164" fontId="6" fillId="5" borderId="15" xfId="0" applyNumberFormat="1" applyFont="1" applyFill="1" applyBorder="1" applyAlignment="1">
      <alignment horizontal="center" vertical="center" wrapText="1"/>
    </xf>
    <xf numFmtId="2" fontId="4" fillId="3" borderId="2" xfId="0" applyNumberFormat="1" applyFont="1" applyFill="1" applyBorder="1" applyAlignment="1">
      <alignment vertical="center" wrapText="1"/>
    </xf>
    <xf numFmtId="2" fontId="5" fillId="0" borderId="2"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164" fontId="10" fillId="8" borderId="19" xfId="0" applyNumberFormat="1" applyFont="1" applyFill="1" applyBorder="1" applyAlignment="1">
      <alignment horizontal="center" vertical="center" wrapText="1"/>
    </xf>
    <xf numFmtId="0" fontId="11" fillId="0" borderId="9" xfId="0" applyFont="1" applyBorder="1"/>
    <xf numFmtId="0" fontId="11" fillId="0" borderId="0" xfId="0" applyFont="1" applyBorder="1"/>
    <xf numFmtId="9" fontId="11" fillId="0" borderId="0" xfId="0" applyNumberFormat="1" applyFont="1" applyBorder="1" applyAlignment="1">
      <alignment horizontal="center"/>
    </xf>
    <xf numFmtId="164" fontId="11" fillId="0" borderId="10" xfId="0" applyNumberFormat="1" applyFont="1" applyBorder="1" applyAlignment="1">
      <alignment horizontal="center"/>
    </xf>
    <xf numFmtId="0" fontId="11" fillId="0" borderId="0" xfId="0" applyFont="1" applyBorder="1" applyAlignment="1">
      <alignment horizontal="center"/>
    </xf>
    <xf numFmtId="164" fontId="10" fillId="8" borderId="20" xfId="0" applyNumberFormat="1" applyFont="1" applyFill="1" applyBorder="1" applyAlignment="1">
      <alignment horizontal="center" vertical="center" wrapText="1"/>
    </xf>
    <xf numFmtId="164" fontId="12" fillId="8" borderId="24" xfId="0" applyNumberFormat="1" applyFont="1" applyFill="1" applyBorder="1" applyAlignment="1">
      <alignment horizontal="center" vertical="center" wrapText="1"/>
    </xf>
    <xf numFmtId="0" fontId="13" fillId="3" borderId="25" xfId="0" applyFont="1" applyFill="1" applyBorder="1" applyAlignment="1">
      <alignment horizontal="center" vertical="center" wrapText="1"/>
    </xf>
    <xf numFmtId="2" fontId="13" fillId="3" borderId="26" xfId="0" applyNumberFormat="1" applyFont="1" applyFill="1" applyBorder="1" applyAlignment="1">
      <alignment vertical="center" wrapText="1"/>
    </xf>
    <xf numFmtId="2" fontId="13" fillId="3" borderId="6" xfId="0" applyNumberFormat="1" applyFont="1" applyFill="1" applyBorder="1" applyAlignment="1">
      <alignment vertical="center" wrapText="1"/>
    </xf>
    <xf numFmtId="0" fontId="5" fillId="6" borderId="11" xfId="0" applyFont="1" applyFill="1" applyBorder="1" applyAlignment="1">
      <alignment vertical="center"/>
    </xf>
    <xf numFmtId="0" fontId="5" fillId="6" borderId="8" xfId="0" applyFont="1" applyFill="1" applyBorder="1" applyAlignment="1">
      <alignment vertical="center" wrapText="1"/>
    </xf>
    <xf numFmtId="0" fontId="5" fillId="6" borderId="2" xfId="0" applyFont="1" applyFill="1" applyBorder="1" applyAlignment="1">
      <alignment vertical="center" wrapText="1"/>
    </xf>
    <xf numFmtId="0" fontId="5" fillId="6" borderId="7"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9" xfId="0" applyFont="1" applyFill="1" applyBorder="1" applyAlignment="1">
      <alignment horizontal="left" vertical="center" wrapText="1"/>
    </xf>
    <xf numFmtId="0" fontId="5" fillId="6" borderId="0" xfId="0" applyFont="1" applyFill="1" applyBorder="1" applyAlignment="1">
      <alignment horizontal="left" vertical="center" wrapText="1"/>
    </xf>
    <xf numFmtId="0" fontId="0" fillId="6" borderId="9" xfId="0" applyFill="1" applyBorder="1" applyAlignment="1">
      <alignment horizontal="left" vertical="center" wrapText="1"/>
    </xf>
    <xf numFmtId="0" fontId="0" fillId="6" borderId="0" xfId="0" applyFill="1" applyBorder="1" applyAlignment="1">
      <alignment horizontal="left" vertical="center" wrapText="1"/>
    </xf>
    <xf numFmtId="0" fontId="0" fillId="6" borderId="10" xfId="0" applyFill="1" applyBorder="1" applyAlignment="1">
      <alignment horizontal="left" vertical="center" wrapText="1"/>
    </xf>
    <xf numFmtId="0" fontId="0" fillId="0" borderId="10" xfId="0" applyBorder="1" applyAlignment="1">
      <alignment horizontal="left"/>
    </xf>
    <xf numFmtId="0" fontId="5" fillId="6" borderId="11" xfId="0" applyFont="1" applyFill="1" applyBorder="1" applyAlignment="1">
      <alignment horizontal="left" vertical="center" wrapText="1"/>
    </xf>
    <xf numFmtId="0" fontId="5" fillId="6" borderId="8" xfId="0"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0" fontId="0" fillId="0" borderId="0" xfId="0" applyAlignment="1">
      <alignment wrapText="1"/>
    </xf>
    <xf numFmtId="0" fontId="5" fillId="0" borderId="1" xfId="0" applyFont="1" applyBorder="1" applyAlignment="1">
      <alignment horizontal="left" vertical="center"/>
    </xf>
    <xf numFmtId="0" fontId="15" fillId="3" borderId="3" xfId="0" applyFont="1" applyFill="1" applyBorder="1" applyAlignment="1">
      <alignment horizontal="left" vertical="center" wrapText="1"/>
    </xf>
    <xf numFmtId="0" fontId="5" fillId="0" borderId="13" xfId="0" applyFont="1" applyBorder="1" applyAlignment="1">
      <alignment horizontal="left" vertical="center" wrapText="1"/>
    </xf>
    <xf numFmtId="0" fontId="14" fillId="0" borderId="0" xfId="0" applyFont="1"/>
    <xf numFmtId="0" fontId="5" fillId="0" borderId="9" xfId="0" applyFont="1" applyBorder="1" applyAlignment="1">
      <alignment horizontal="left" vertical="center" wrapText="1"/>
    </xf>
    <xf numFmtId="0" fontId="5" fillId="0" borderId="12" xfId="0" applyFont="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left" vertical="center"/>
    </xf>
    <xf numFmtId="164" fontId="6" fillId="5" borderId="10"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2" fontId="2" fillId="7" borderId="3" xfId="0" applyNumberFormat="1"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left" vertical="center" wrapText="1"/>
    </xf>
    <xf numFmtId="2" fontId="2" fillId="0" borderId="5" xfId="0"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3" fillId="5" borderId="10"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3" fillId="5" borderId="1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2" xfId="0" applyFont="1" applyFill="1" applyBorder="1" applyAlignment="1">
      <alignment horizontal="center" vertical="center" wrapText="1"/>
    </xf>
    <xf numFmtId="164" fontId="8" fillId="5" borderId="11"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2" fontId="5" fillId="6" borderId="4" xfId="0" applyNumberFormat="1" applyFont="1" applyFill="1" applyBorder="1" applyAlignment="1">
      <alignment horizontal="center" vertical="center" wrapText="1"/>
    </xf>
    <xf numFmtId="2" fontId="5" fillId="6"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75"/>
  <sheetViews>
    <sheetView tabSelected="1" zoomScaleNormal="100" workbookViewId="0">
      <selection activeCell="N12" sqref="N12"/>
    </sheetView>
  </sheetViews>
  <sheetFormatPr defaultColWidth="11.42578125" defaultRowHeight="15" x14ac:dyDescent="0.25"/>
  <cols>
    <col min="1" max="1" width="11.42578125" style="72"/>
    <col min="2" max="2" width="94.42578125" customWidth="1"/>
    <col min="9" max="9" width="21.85546875" customWidth="1"/>
  </cols>
  <sheetData>
    <row r="1" spans="1:9" ht="15.75" thickBot="1" x14ac:dyDescent="0.3">
      <c r="A1" s="69"/>
      <c r="B1" s="1"/>
      <c r="C1" s="2"/>
      <c r="D1" s="2"/>
      <c r="E1" s="2"/>
      <c r="F1" s="2"/>
      <c r="G1" s="2"/>
      <c r="H1" s="2"/>
      <c r="I1" s="2"/>
    </row>
    <row r="2" spans="1:9" ht="36.75" thickBot="1" x14ac:dyDescent="0.3">
      <c r="A2" s="14"/>
      <c r="B2" s="3" t="s">
        <v>0</v>
      </c>
      <c r="C2" s="3" t="s">
        <v>1</v>
      </c>
      <c r="D2" s="4" t="s">
        <v>2</v>
      </c>
      <c r="E2" s="3" t="s">
        <v>3</v>
      </c>
      <c r="F2" s="3" t="s">
        <v>130</v>
      </c>
      <c r="G2" s="3" t="s">
        <v>129</v>
      </c>
      <c r="H2" s="3" t="s">
        <v>131</v>
      </c>
      <c r="I2" s="3" t="s">
        <v>4</v>
      </c>
    </row>
    <row r="3" spans="1:9" ht="15.75" thickBot="1" x14ac:dyDescent="0.3">
      <c r="A3" s="70"/>
      <c r="B3" s="5" t="s">
        <v>5</v>
      </c>
      <c r="C3" s="6"/>
      <c r="D3" s="7"/>
      <c r="E3" s="7"/>
      <c r="F3" s="6"/>
      <c r="G3" s="6"/>
      <c r="H3" s="6"/>
      <c r="I3" s="8"/>
    </row>
    <row r="4" spans="1:9" ht="15.75" thickBot="1" x14ac:dyDescent="0.3">
      <c r="A4" s="9" t="s">
        <v>6</v>
      </c>
      <c r="B4" s="10" t="s">
        <v>7</v>
      </c>
      <c r="C4" s="11"/>
      <c r="D4" s="12"/>
      <c r="E4" s="12"/>
      <c r="F4" s="11"/>
      <c r="G4" s="11"/>
      <c r="H4" s="11"/>
      <c r="I4" s="13"/>
    </row>
    <row r="5" spans="1:9" ht="31.5" customHeight="1" thickBot="1" x14ac:dyDescent="0.3">
      <c r="A5" s="92" t="s">
        <v>8</v>
      </c>
      <c r="B5" s="14" t="s">
        <v>9</v>
      </c>
      <c r="C5" s="35">
        <v>11</v>
      </c>
      <c r="D5" s="36">
        <v>0</v>
      </c>
      <c r="E5" s="36">
        <v>34.906799999999997</v>
      </c>
      <c r="F5" s="36">
        <f>D5+E5</f>
        <v>34.906799999999997</v>
      </c>
      <c r="G5" s="36">
        <v>1.8372000000000002</v>
      </c>
      <c r="H5" s="36">
        <f>F5+G5</f>
        <v>36.744</v>
      </c>
      <c r="I5" s="36">
        <f>C5*H5</f>
        <v>404.18399999999997</v>
      </c>
    </row>
    <row r="6" spans="1:9" ht="29.25" customHeight="1" thickBot="1" x14ac:dyDescent="0.3">
      <c r="A6" s="92" t="s">
        <v>8</v>
      </c>
      <c r="B6" s="92" t="s">
        <v>121</v>
      </c>
      <c r="C6" s="37">
        <v>433</v>
      </c>
      <c r="D6" s="84">
        <v>0</v>
      </c>
      <c r="E6" s="84">
        <v>43.411200000000001</v>
      </c>
      <c r="F6" s="36">
        <f t="shared" ref="F6:F8" si="0">D6+E6</f>
        <v>43.411200000000001</v>
      </c>
      <c r="G6" s="83">
        <v>2.2848000000000002</v>
      </c>
      <c r="H6" s="36">
        <f t="shared" ref="H6:H8" si="1">F6+G6</f>
        <v>45.695999999999998</v>
      </c>
      <c r="I6" s="36">
        <f t="shared" ref="I6:I8" si="2">C6*H6</f>
        <v>19786.367999999999</v>
      </c>
    </row>
    <row r="7" spans="1:9" ht="24.75" thickBot="1" x14ac:dyDescent="0.3">
      <c r="A7" s="92" t="s">
        <v>8</v>
      </c>
      <c r="B7" s="92" t="s">
        <v>73</v>
      </c>
      <c r="C7" s="37">
        <v>38</v>
      </c>
      <c r="D7" s="84">
        <v>0</v>
      </c>
      <c r="E7" s="84">
        <v>43.889999999999993</v>
      </c>
      <c r="F7" s="36">
        <f t="shared" si="0"/>
        <v>43.889999999999993</v>
      </c>
      <c r="G7" s="83">
        <v>2.31</v>
      </c>
      <c r="H7" s="36">
        <f t="shared" si="1"/>
        <v>46.199999999999996</v>
      </c>
      <c r="I7" s="36">
        <f t="shared" si="2"/>
        <v>1755.6</v>
      </c>
    </row>
    <row r="8" spans="1:9" ht="24.75" thickBot="1" x14ac:dyDescent="0.3">
      <c r="A8" s="92" t="s">
        <v>8</v>
      </c>
      <c r="B8" s="92" t="s">
        <v>74</v>
      </c>
      <c r="C8" s="37">
        <v>38</v>
      </c>
      <c r="D8" s="84">
        <v>0</v>
      </c>
      <c r="E8" s="84">
        <v>43.889999999999993</v>
      </c>
      <c r="F8" s="36">
        <f t="shared" si="0"/>
        <v>43.889999999999993</v>
      </c>
      <c r="G8" s="83">
        <v>2.31</v>
      </c>
      <c r="H8" s="36">
        <f t="shared" si="1"/>
        <v>46.199999999999996</v>
      </c>
      <c r="I8" s="36">
        <f t="shared" si="2"/>
        <v>1755.6</v>
      </c>
    </row>
    <row r="9" spans="1:9" ht="16.5" thickBot="1" x14ac:dyDescent="0.3">
      <c r="A9" s="34"/>
      <c r="B9" s="110" t="s">
        <v>10</v>
      </c>
      <c r="C9" s="111"/>
      <c r="D9" s="111"/>
      <c r="E9" s="111"/>
      <c r="F9" s="93"/>
      <c r="G9" s="93"/>
      <c r="H9" s="93"/>
      <c r="I9" s="82">
        <f>SUM(I5:I8)</f>
        <v>23701.751999999997</v>
      </c>
    </row>
    <row r="10" spans="1:9" ht="15.75" thickBot="1" x14ac:dyDescent="0.3">
      <c r="A10" s="107" t="s">
        <v>75</v>
      </c>
      <c r="B10" s="108"/>
      <c r="C10" s="108"/>
      <c r="D10" s="108"/>
      <c r="E10" s="108"/>
      <c r="F10" s="108"/>
      <c r="G10" s="108"/>
      <c r="H10" s="108"/>
      <c r="I10" s="109"/>
    </row>
    <row r="11" spans="1:9" ht="15" customHeight="1" thickBot="1" x14ac:dyDescent="0.3">
      <c r="A11" s="104" t="s">
        <v>83</v>
      </c>
      <c r="B11" s="105"/>
      <c r="C11" s="105"/>
      <c r="D11" s="105"/>
      <c r="E11" s="105"/>
      <c r="F11" s="105"/>
      <c r="G11" s="105"/>
      <c r="H11" s="105"/>
      <c r="I11" s="106"/>
    </row>
    <row r="12" spans="1:9" ht="52.5" customHeight="1" thickBot="1" x14ac:dyDescent="0.3">
      <c r="A12" s="92" t="s">
        <v>8</v>
      </c>
      <c r="B12" s="92" t="s">
        <v>104</v>
      </c>
      <c r="C12" s="83">
        <v>33</v>
      </c>
      <c r="D12" s="84">
        <v>47.432549999999999</v>
      </c>
      <c r="E12" s="84">
        <v>18.182999999999996</v>
      </c>
      <c r="F12" s="83">
        <f>D12+E12</f>
        <v>65.615549999999999</v>
      </c>
      <c r="G12" s="83">
        <v>3.4534500000000001</v>
      </c>
      <c r="H12" s="83">
        <f>F12+G12</f>
        <v>69.069000000000003</v>
      </c>
      <c r="I12" s="83">
        <f>C12*H12</f>
        <v>2279.277</v>
      </c>
    </row>
    <row r="13" spans="1:9" ht="53.45" customHeight="1" thickBot="1" x14ac:dyDescent="0.3">
      <c r="A13" s="92" t="s">
        <v>8</v>
      </c>
      <c r="B13" s="14" t="s">
        <v>105</v>
      </c>
      <c r="C13" s="37">
        <v>33</v>
      </c>
      <c r="D13" s="84">
        <v>6.0192000000000005</v>
      </c>
      <c r="E13" s="84">
        <v>13.622999999999998</v>
      </c>
      <c r="F13" s="83">
        <f t="shared" ref="F13:F22" si="3">D13+E13</f>
        <v>19.642199999999999</v>
      </c>
      <c r="G13" s="83">
        <v>1.0338000000000001</v>
      </c>
      <c r="H13" s="83">
        <f t="shared" ref="H13:H22" si="4">F13+G13</f>
        <v>20.675999999999998</v>
      </c>
      <c r="I13" s="83">
        <f t="shared" ref="I13:I22" si="5">C13*H13</f>
        <v>682.30799999999999</v>
      </c>
    </row>
    <row r="14" spans="1:9" ht="60.75" thickBot="1" x14ac:dyDescent="0.3">
      <c r="A14" s="92" t="s">
        <v>8</v>
      </c>
      <c r="B14" s="88" t="s">
        <v>106</v>
      </c>
      <c r="C14" s="37">
        <v>2</v>
      </c>
      <c r="D14" s="84">
        <v>737.02805000000012</v>
      </c>
      <c r="E14" s="84">
        <v>51.413999999999994</v>
      </c>
      <c r="F14" s="83">
        <f t="shared" si="3"/>
        <v>788.44205000000011</v>
      </c>
      <c r="G14" s="83">
        <v>41.496950000000005</v>
      </c>
      <c r="H14" s="83">
        <f t="shared" si="4"/>
        <v>829.93900000000008</v>
      </c>
      <c r="I14" s="83">
        <f t="shared" si="5"/>
        <v>1659.8780000000002</v>
      </c>
    </row>
    <row r="15" spans="1:9" ht="79.5" customHeight="1" thickBot="1" x14ac:dyDescent="0.3">
      <c r="A15" s="92" t="s">
        <v>8</v>
      </c>
      <c r="B15" s="88" t="s">
        <v>107</v>
      </c>
      <c r="C15" s="37">
        <v>2</v>
      </c>
      <c r="D15" s="84">
        <v>104.39550000000001</v>
      </c>
      <c r="E15" s="84">
        <v>21.340799999999998</v>
      </c>
      <c r="F15" s="83">
        <f t="shared" si="3"/>
        <v>125.73630000000001</v>
      </c>
      <c r="G15" s="83">
        <v>6.617700000000001</v>
      </c>
      <c r="H15" s="83">
        <f t="shared" si="4"/>
        <v>132.35400000000001</v>
      </c>
      <c r="I15" s="83">
        <f t="shared" si="5"/>
        <v>264.70800000000003</v>
      </c>
    </row>
    <row r="16" spans="1:9" ht="48.6" customHeight="1" thickBot="1" x14ac:dyDescent="0.3">
      <c r="A16" s="92" t="s">
        <v>8</v>
      </c>
      <c r="B16" s="88" t="s">
        <v>108</v>
      </c>
      <c r="C16" s="37">
        <v>5</v>
      </c>
      <c r="D16" s="84">
        <v>69.1999</v>
      </c>
      <c r="E16" s="84">
        <v>18.182999999999996</v>
      </c>
      <c r="F16" s="83">
        <f t="shared" si="3"/>
        <v>87.382899999999992</v>
      </c>
      <c r="G16" s="83">
        <v>4.5991</v>
      </c>
      <c r="H16" s="83">
        <f t="shared" si="4"/>
        <v>91.981999999999999</v>
      </c>
      <c r="I16" s="83">
        <f t="shared" si="5"/>
        <v>459.90999999999997</v>
      </c>
    </row>
    <row r="17" spans="1:24" s="68" customFormat="1" ht="24.75" thickBot="1" x14ac:dyDescent="0.3">
      <c r="A17" s="14" t="s">
        <v>8</v>
      </c>
      <c r="B17" s="88" t="s">
        <v>126</v>
      </c>
      <c r="C17" s="36">
        <v>5</v>
      </c>
      <c r="D17" s="84">
        <v>14.487500000000001</v>
      </c>
      <c r="E17" s="84">
        <v>9.9749999999999996</v>
      </c>
      <c r="F17" s="83">
        <f t="shared" si="3"/>
        <v>24.462499999999999</v>
      </c>
      <c r="G17" s="83">
        <v>1.2875000000000001</v>
      </c>
      <c r="H17" s="83">
        <f t="shared" si="4"/>
        <v>25.75</v>
      </c>
      <c r="I17" s="83">
        <f t="shared" si="5"/>
        <v>128.75</v>
      </c>
      <c r="M17"/>
      <c r="N17"/>
      <c r="O17"/>
      <c r="P17"/>
      <c r="Q17"/>
      <c r="R17"/>
      <c r="S17"/>
      <c r="T17"/>
      <c r="U17"/>
      <c r="V17"/>
      <c r="W17"/>
      <c r="X17"/>
    </row>
    <row r="18" spans="1:24" ht="60.75" thickBot="1" x14ac:dyDescent="0.3">
      <c r="A18" s="92" t="s">
        <v>8</v>
      </c>
      <c r="B18" s="88" t="s">
        <v>109</v>
      </c>
      <c r="C18" s="37">
        <v>5</v>
      </c>
      <c r="D18" s="84">
        <v>159.46700000000001</v>
      </c>
      <c r="E18" s="84">
        <v>18.182999999999996</v>
      </c>
      <c r="F18" s="83">
        <f t="shared" si="3"/>
        <v>177.65</v>
      </c>
      <c r="G18" s="83">
        <v>9.35</v>
      </c>
      <c r="H18" s="83">
        <f t="shared" si="4"/>
        <v>187</v>
      </c>
      <c r="I18" s="83">
        <f t="shared" si="5"/>
        <v>935</v>
      </c>
    </row>
    <row r="19" spans="1:24" ht="60.75" thickBot="1" x14ac:dyDescent="0.3">
      <c r="A19" s="92" t="s">
        <v>8</v>
      </c>
      <c r="B19" s="88" t="s">
        <v>110</v>
      </c>
      <c r="C19" s="37">
        <v>1</v>
      </c>
      <c r="D19" s="84">
        <v>382.91935000000001</v>
      </c>
      <c r="E19" s="84">
        <v>68.046599999999998</v>
      </c>
      <c r="F19" s="83">
        <f t="shared" si="3"/>
        <v>450.96595000000002</v>
      </c>
      <c r="G19" s="83">
        <v>23.735050000000001</v>
      </c>
      <c r="H19" s="83">
        <f t="shared" si="4"/>
        <v>474.70100000000002</v>
      </c>
      <c r="I19" s="83">
        <f t="shared" si="5"/>
        <v>474.70100000000002</v>
      </c>
    </row>
    <row r="20" spans="1:24" ht="74.25" thickBot="1" x14ac:dyDescent="0.3">
      <c r="A20" s="92" t="s">
        <v>8</v>
      </c>
      <c r="B20" s="88" t="s">
        <v>111</v>
      </c>
      <c r="C20" s="37">
        <v>1</v>
      </c>
      <c r="D20" s="84">
        <v>63.117999999999995</v>
      </c>
      <c r="E20" s="84">
        <v>21.340799999999998</v>
      </c>
      <c r="F20" s="83">
        <f t="shared" si="3"/>
        <v>84.458799999999997</v>
      </c>
      <c r="G20" s="83">
        <v>4.4451999999999998</v>
      </c>
      <c r="H20" s="83">
        <f t="shared" si="4"/>
        <v>88.903999999999996</v>
      </c>
      <c r="I20" s="83">
        <f t="shared" si="5"/>
        <v>88.903999999999996</v>
      </c>
    </row>
    <row r="21" spans="1:24" ht="75.599999999999994" customHeight="1" thickBot="1" x14ac:dyDescent="0.3">
      <c r="A21" s="14" t="s">
        <v>8</v>
      </c>
      <c r="B21" s="87" t="s">
        <v>112</v>
      </c>
      <c r="C21" s="90">
        <v>23</v>
      </c>
      <c r="D21" s="84">
        <v>71.572050000000004</v>
      </c>
      <c r="E21" s="84">
        <v>21.340799999999998</v>
      </c>
      <c r="F21" s="83">
        <f t="shared" si="3"/>
        <v>92.912850000000006</v>
      </c>
      <c r="G21" s="83">
        <v>4.8901500000000002</v>
      </c>
      <c r="H21" s="83">
        <f t="shared" si="4"/>
        <v>97.803000000000011</v>
      </c>
      <c r="I21" s="83">
        <f t="shared" si="5"/>
        <v>2249.4690000000001</v>
      </c>
    </row>
    <row r="22" spans="1:24" ht="34.9" customHeight="1" thickBot="1" x14ac:dyDescent="0.3">
      <c r="A22" s="92" t="s">
        <v>8</v>
      </c>
      <c r="B22" s="14" t="s">
        <v>90</v>
      </c>
      <c r="C22" s="37">
        <v>72</v>
      </c>
      <c r="D22" s="84">
        <v>40.232500000000002</v>
      </c>
      <c r="E22" s="84">
        <v>23.939999999999998</v>
      </c>
      <c r="F22" s="83">
        <f t="shared" si="3"/>
        <v>64.172499999999999</v>
      </c>
      <c r="G22" s="83">
        <v>3.3774999999999999</v>
      </c>
      <c r="H22" s="83">
        <f t="shared" si="4"/>
        <v>67.55</v>
      </c>
      <c r="I22" s="83">
        <f t="shared" si="5"/>
        <v>4863.5999999999995</v>
      </c>
    </row>
    <row r="23" spans="1:24" ht="16.5" thickBot="1" x14ac:dyDescent="0.3">
      <c r="A23" s="14"/>
      <c r="B23" s="101" t="s">
        <v>76</v>
      </c>
      <c r="C23" s="101"/>
      <c r="D23" s="101"/>
      <c r="E23" s="101"/>
      <c r="F23" s="94"/>
      <c r="G23" s="94"/>
      <c r="H23" s="94"/>
      <c r="I23" s="38">
        <f>SUM(I12:I22)</f>
        <v>14086.504999999997</v>
      </c>
    </row>
    <row r="24" spans="1:24" ht="15.75" thickBot="1" x14ac:dyDescent="0.3">
      <c r="A24" s="104" t="s">
        <v>77</v>
      </c>
      <c r="B24" s="105"/>
      <c r="C24" s="105"/>
      <c r="D24" s="105"/>
      <c r="E24" s="105"/>
      <c r="F24" s="105"/>
      <c r="G24" s="105"/>
      <c r="H24" s="105"/>
      <c r="I24" s="106"/>
    </row>
    <row r="25" spans="1:24" ht="48.75" thickBot="1" x14ac:dyDescent="0.3">
      <c r="A25" s="92" t="s">
        <v>8</v>
      </c>
      <c r="B25" s="92" t="s">
        <v>104</v>
      </c>
      <c r="C25" s="83">
        <v>448</v>
      </c>
      <c r="D25" s="84">
        <v>47.432549999999999</v>
      </c>
      <c r="E25" s="84">
        <v>18.182999999999996</v>
      </c>
      <c r="F25" s="83">
        <f>D25+E25</f>
        <v>65.615549999999999</v>
      </c>
      <c r="G25" s="83">
        <v>3.4534500000000001</v>
      </c>
      <c r="H25" s="83">
        <f>F25+G25</f>
        <v>69.069000000000003</v>
      </c>
      <c r="I25" s="83">
        <f>C25*H25</f>
        <v>30942.912</v>
      </c>
    </row>
    <row r="26" spans="1:24" ht="42.75" customHeight="1" thickBot="1" x14ac:dyDescent="0.3">
      <c r="A26" s="92" t="s">
        <v>8</v>
      </c>
      <c r="B26" s="14" t="s">
        <v>105</v>
      </c>
      <c r="C26" s="37">
        <v>484</v>
      </c>
      <c r="D26" s="84">
        <v>6.0192000000000005</v>
      </c>
      <c r="E26" s="84">
        <v>13.622999999999998</v>
      </c>
      <c r="F26" s="83">
        <f t="shared" ref="F26:F36" si="6">D26+E26</f>
        <v>19.642199999999999</v>
      </c>
      <c r="G26" s="83">
        <v>1.0338000000000001</v>
      </c>
      <c r="H26" s="83">
        <f t="shared" ref="H26:H36" si="7">F26+G26</f>
        <v>20.675999999999998</v>
      </c>
      <c r="I26" s="83">
        <f t="shared" ref="I26:I36" si="8">C26*H26</f>
        <v>10007.183999999999</v>
      </c>
    </row>
    <row r="27" spans="1:24" ht="48.6" customHeight="1" thickBot="1" x14ac:dyDescent="0.3">
      <c r="A27" s="92" t="s">
        <v>8</v>
      </c>
      <c r="B27" s="92" t="s">
        <v>113</v>
      </c>
      <c r="C27" s="83">
        <v>59</v>
      </c>
      <c r="D27" s="84">
        <v>47.432549999999999</v>
      </c>
      <c r="E27" s="84">
        <v>18.182999999999996</v>
      </c>
      <c r="F27" s="83">
        <f t="shared" si="6"/>
        <v>65.615549999999999</v>
      </c>
      <c r="G27" s="83">
        <v>3.4534500000000001</v>
      </c>
      <c r="H27" s="83">
        <f t="shared" si="7"/>
        <v>69.069000000000003</v>
      </c>
      <c r="I27" s="83">
        <f t="shared" si="8"/>
        <v>4075.0710000000004</v>
      </c>
    </row>
    <row r="28" spans="1:24" ht="36.75" thickBot="1" x14ac:dyDescent="0.3">
      <c r="A28" s="92" t="s">
        <v>8</v>
      </c>
      <c r="B28" s="14" t="s">
        <v>114</v>
      </c>
      <c r="C28" s="37">
        <v>59</v>
      </c>
      <c r="D28" s="84">
        <v>4.7233999999999998</v>
      </c>
      <c r="E28" s="84">
        <v>13.622999999999998</v>
      </c>
      <c r="F28" s="83">
        <f t="shared" si="6"/>
        <v>18.346399999999996</v>
      </c>
      <c r="G28" s="83">
        <v>0.9655999999999999</v>
      </c>
      <c r="H28" s="83">
        <f t="shared" si="7"/>
        <v>19.311999999999994</v>
      </c>
      <c r="I28" s="83">
        <f t="shared" si="8"/>
        <v>1139.4079999999997</v>
      </c>
    </row>
    <row r="29" spans="1:24" ht="24.75" thickBot="1" x14ac:dyDescent="0.3">
      <c r="A29" s="92" t="s">
        <v>8</v>
      </c>
      <c r="B29" s="14" t="s">
        <v>97</v>
      </c>
      <c r="C29" s="37">
        <v>59</v>
      </c>
      <c r="D29" s="84">
        <v>10.794850000000002</v>
      </c>
      <c r="E29" s="84">
        <v>13.622999999999998</v>
      </c>
      <c r="F29" s="83">
        <f t="shared" si="6"/>
        <v>24.417850000000001</v>
      </c>
      <c r="G29" s="83">
        <v>1.28515</v>
      </c>
      <c r="H29" s="83">
        <f t="shared" si="7"/>
        <v>25.703000000000003</v>
      </c>
      <c r="I29" s="83">
        <f t="shared" si="8"/>
        <v>1516.4770000000001</v>
      </c>
    </row>
    <row r="30" spans="1:24" ht="48.75" thickBot="1" x14ac:dyDescent="0.3">
      <c r="A30" s="92" t="s">
        <v>8</v>
      </c>
      <c r="B30" s="14" t="s">
        <v>115</v>
      </c>
      <c r="C30" s="37">
        <v>36</v>
      </c>
      <c r="D30" s="84">
        <v>44.997700000000009</v>
      </c>
      <c r="E30" s="84">
        <v>18.182999999999996</v>
      </c>
      <c r="F30" s="83">
        <f t="shared" si="6"/>
        <v>63.180700000000002</v>
      </c>
      <c r="G30" s="83">
        <v>3.3253000000000004</v>
      </c>
      <c r="H30" s="83">
        <f t="shared" si="7"/>
        <v>66.506</v>
      </c>
      <c r="I30" s="83">
        <f t="shared" si="8"/>
        <v>2394.2159999999999</v>
      </c>
    </row>
    <row r="31" spans="1:24" ht="36.75" thickBot="1" x14ac:dyDescent="0.3">
      <c r="A31" s="92" t="s">
        <v>8</v>
      </c>
      <c r="B31" s="14" t="s">
        <v>108</v>
      </c>
      <c r="C31" s="37">
        <v>36</v>
      </c>
      <c r="D31" s="84">
        <v>69.1999</v>
      </c>
      <c r="E31" s="84">
        <v>18.182999999999996</v>
      </c>
      <c r="F31" s="83">
        <f t="shared" si="6"/>
        <v>87.382899999999992</v>
      </c>
      <c r="G31" s="83">
        <v>4.5991</v>
      </c>
      <c r="H31" s="83">
        <f t="shared" si="7"/>
        <v>91.981999999999999</v>
      </c>
      <c r="I31" s="83">
        <f t="shared" si="8"/>
        <v>3311.3519999999999</v>
      </c>
    </row>
    <row r="32" spans="1:24" ht="24.75" thickBot="1" x14ac:dyDescent="0.3">
      <c r="A32" s="14" t="s">
        <v>8</v>
      </c>
      <c r="B32" s="88" t="s">
        <v>126</v>
      </c>
      <c r="C32" s="36">
        <v>36</v>
      </c>
      <c r="D32" s="84">
        <v>14.487500000000001</v>
      </c>
      <c r="E32" s="84">
        <v>9.9749999999999996</v>
      </c>
      <c r="F32" s="83">
        <f t="shared" si="6"/>
        <v>24.462499999999999</v>
      </c>
      <c r="G32" s="83">
        <v>1.2875000000000001</v>
      </c>
      <c r="H32" s="83">
        <f t="shared" si="7"/>
        <v>25.75</v>
      </c>
      <c r="I32" s="83">
        <f t="shared" si="8"/>
        <v>927</v>
      </c>
    </row>
    <row r="33" spans="1:9" ht="60.75" thickBot="1" x14ac:dyDescent="0.3">
      <c r="A33" s="92" t="s">
        <v>8</v>
      </c>
      <c r="B33" s="14" t="s">
        <v>109</v>
      </c>
      <c r="C33" s="37">
        <v>36</v>
      </c>
      <c r="D33" s="84">
        <v>159.46700000000001</v>
      </c>
      <c r="E33" s="84">
        <v>18.182999999999996</v>
      </c>
      <c r="F33" s="83">
        <f t="shared" si="6"/>
        <v>177.65</v>
      </c>
      <c r="G33" s="83">
        <v>9.35</v>
      </c>
      <c r="H33" s="83">
        <f t="shared" si="7"/>
        <v>187</v>
      </c>
      <c r="I33" s="83">
        <f t="shared" si="8"/>
        <v>6732</v>
      </c>
    </row>
    <row r="34" spans="1:9" ht="75.599999999999994" customHeight="1" thickBot="1" x14ac:dyDescent="0.3">
      <c r="A34" s="14" t="s">
        <v>8</v>
      </c>
      <c r="B34" s="87" t="s">
        <v>112</v>
      </c>
      <c r="C34" s="90">
        <v>20</v>
      </c>
      <c r="D34" s="84">
        <v>71.572050000000004</v>
      </c>
      <c r="E34" s="84">
        <v>21.340799999999998</v>
      </c>
      <c r="F34" s="83">
        <f t="shared" si="6"/>
        <v>92.912850000000006</v>
      </c>
      <c r="G34" s="83">
        <v>4.8901500000000002</v>
      </c>
      <c r="H34" s="83">
        <f t="shared" si="7"/>
        <v>97.803000000000011</v>
      </c>
      <c r="I34" s="83">
        <f t="shared" si="8"/>
        <v>1956.0600000000002</v>
      </c>
    </row>
    <row r="35" spans="1:9" ht="34.5" customHeight="1" thickBot="1" x14ac:dyDescent="0.3">
      <c r="A35" s="92" t="s">
        <v>8</v>
      </c>
      <c r="B35" s="14" t="s">
        <v>90</v>
      </c>
      <c r="C35" s="37">
        <v>573</v>
      </c>
      <c r="D35" s="84">
        <v>40.232500000000002</v>
      </c>
      <c r="E35" s="84">
        <v>23.939999999999998</v>
      </c>
      <c r="F35" s="83">
        <f t="shared" si="6"/>
        <v>64.172499999999999</v>
      </c>
      <c r="G35" s="83">
        <v>3.3774999999999999</v>
      </c>
      <c r="H35" s="83">
        <f t="shared" si="7"/>
        <v>67.55</v>
      </c>
      <c r="I35" s="83">
        <f t="shared" si="8"/>
        <v>38706.15</v>
      </c>
    </row>
    <row r="36" spans="1:9" ht="24.75" thickBot="1" x14ac:dyDescent="0.3">
      <c r="A36" s="92" t="s">
        <v>8</v>
      </c>
      <c r="B36" s="88" t="s">
        <v>96</v>
      </c>
      <c r="C36" s="37">
        <v>13</v>
      </c>
      <c r="D36" s="84">
        <v>55.5655</v>
      </c>
      <c r="E36" s="84">
        <v>57.133000000000003</v>
      </c>
      <c r="F36" s="83">
        <f t="shared" si="6"/>
        <v>112.6985</v>
      </c>
      <c r="G36" s="83">
        <v>5.9314999999999998</v>
      </c>
      <c r="H36" s="83">
        <f t="shared" si="7"/>
        <v>118.63</v>
      </c>
      <c r="I36" s="83">
        <f t="shared" si="8"/>
        <v>1542.19</v>
      </c>
    </row>
    <row r="37" spans="1:9" ht="16.5" thickBot="1" x14ac:dyDescent="0.3">
      <c r="A37" s="14"/>
      <c r="B37" s="101" t="s">
        <v>78</v>
      </c>
      <c r="C37" s="101"/>
      <c r="D37" s="101"/>
      <c r="E37" s="101"/>
      <c r="F37" s="94"/>
      <c r="G37" s="94"/>
      <c r="H37" s="94"/>
      <c r="I37" s="38">
        <f>SUM(I25:I36)</f>
        <v>103250.02</v>
      </c>
    </row>
    <row r="38" spans="1:9" ht="15.75" thickBot="1" x14ac:dyDescent="0.3">
      <c r="A38" s="104" t="s">
        <v>79</v>
      </c>
      <c r="B38" s="105"/>
      <c r="C38" s="105"/>
      <c r="D38" s="105"/>
      <c r="E38" s="105"/>
      <c r="F38" s="105"/>
      <c r="G38" s="105"/>
      <c r="H38" s="105"/>
      <c r="I38" s="106"/>
    </row>
    <row r="39" spans="1:9" ht="111.75" customHeight="1" thickBot="1" x14ac:dyDescent="0.3">
      <c r="A39" s="92" t="s">
        <v>8</v>
      </c>
      <c r="B39" s="14" t="s">
        <v>116</v>
      </c>
      <c r="C39" s="35">
        <v>1</v>
      </c>
      <c r="D39" s="84">
        <v>3005.4095499999999</v>
      </c>
      <c r="E39" s="84">
        <v>213.75</v>
      </c>
      <c r="F39" s="83">
        <f>D39+E39</f>
        <v>3219.1595499999999</v>
      </c>
      <c r="G39" s="83">
        <v>169.42945</v>
      </c>
      <c r="H39" s="83">
        <f>F39+G39</f>
        <v>3388.5889999999999</v>
      </c>
      <c r="I39" s="83">
        <f>C39*H39</f>
        <v>3388.5889999999999</v>
      </c>
    </row>
    <row r="40" spans="1:9" ht="55.5" customHeight="1" thickBot="1" x14ac:dyDescent="0.3">
      <c r="A40" s="92" t="s">
        <v>8</v>
      </c>
      <c r="B40" s="14" t="s">
        <v>117</v>
      </c>
      <c r="C40" s="35">
        <v>1</v>
      </c>
      <c r="D40" s="84">
        <v>1932.0482500000001</v>
      </c>
      <c r="E40" s="84">
        <v>85.5</v>
      </c>
      <c r="F40" s="83">
        <f t="shared" ref="F40:F56" si="9">D40+E40</f>
        <v>2017.5482500000001</v>
      </c>
      <c r="G40" s="83">
        <v>106.18675000000002</v>
      </c>
      <c r="H40" s="83">
        <f t="shared" ref="H40:H56" si="10">F40+G40</f>
        <v>2123.7350000000001</v>
      </c>
      <c r="I40" s="83">
        <f t="shared" ref="I40:I56" si="11">C40*H40</f>
        <v>2123.7350000000001</v>
      </c>
    </row>
    <row r="41" spans="1:9" ht="33" customHeight="1" thickBot="1" x14ac:dyDescent="0.3">
      <c r="A41" s="92" t="s">
        <v>8</v>
      </c>
      <c r="B41" s="14" t="s">
        <v>128</v>
      </c>
      <c r="C41" s="35">
        <v>8</v>
      </c>
      <c r="D41" s="84">
        <v>475.20330000000007</v>
      </c>
      <c r="E41" s="84">
        <v>192.20400000000001</v>
      </c>
      <c r="F41" s="83">
        <f t="shared" si="9"/>
        <v>667.40730000000008</v>
      </c>
      <c r="G41" s="83">
        <v>35.126700000000007</v>
      </c>
      <c r="H41" s="83">
        <f t="shared" si="10"/>
        <v>702.53400000000011</v>
      </c>
      <c r="I41" s="83">
        <f t="shared" si="11"/>
        <v>5620.2720000000008</v>
      </c>
    </row>
    <row r="42" spans="1:9" ht="21.75" customHeight="1" thickBot="1" x14ac:dyDescent="0.3">
      <c r="A42" s="92" t="s">
        <v>8</v>
      </c>
      <c r="B42" s="14" t="s">
        <v>99</v>
      </c>
      <c r="C42" s="35">
        <v>4</v>
      </c>
      <c r="D42" s="84">
        <v>113.01675000000002</v>
      </c>
      <c r="E42" s="84">
        <v>14.297500000000001</v>
      </c>
      <c r="F42" s="83">
        <f t="shared" si="9"/>
        <v>127.31425000000002</v>
      </c>
      <c r="G42" s="83">
        <v>6.7007500000000011</v>
      </c>
      <c r="H42" s="83">
        <f t="shared" si="10"/>
        <v>134.01500000000001</v>
      </c>
      <c r="I42" s="83">
        <f t="shared" si="11"/>
        <v>536.06000000000006</v>
      </c>
    </row>
    <row r="43" spans="1:9" ht="34.5" customHeight="1" thickBot="1" x14ac:dyDescent="0.3">
      <c r="A43" s="92" t="s">
        <v>8</v>
      </c>
      <c r="B43" s="14" t="s">
        <v>100</v>
      </c>
      <c r="C43" s="35">
        <v>2</v>
      </c>
      <c r="D43" s="84">
        <v>147.03150000000002</v>
      </c>
      <c r="E43" s="84">
        <v>85.5</v>
      </c>
      <c r="F43" s="83">
        <f t="shared" si="9"/>
        <v>232.53150000000002</v>
      </c>
      <c r="G43" s="83">
        <v>12.238500000000002</v>
      </c>
      <c r="H43" s="83">
        <f t="shared" si="10"/>
        <v>244.77000000000004</v>
      </c>
      <c r="I43" s="83">
        <f t="shared" si="11"/>
        <v>489.54000000000008</v>
      </c>
    </row>
    <row r="44" spans="1:9" ht="58.5" customHeight="1" thickBot="1" x14ac:dyDescent="0.3">
      <c r="A44" s="92" t="s">
        <v>8</v>
      </c>
      <c r="B44" s="14" t="s">
        <v>118</v>
      </c>
      <c r="C44" s="67">
        <v>1</v>
      </c>
      <c r="D44" s="84">
        <v>593.17335000000003</v>
      </c>
      <c r="E44" s="84">
        <v>192.20400000000001</v>
      </c>
      <c r="F44" s="83">
        <f t="shared" si="9"/>
        <v>785.37734999999998</v>
      </c>
      <c r="G44" s="83">
        <v>41.335650000000001</v>
      </c>
      <c r="H44" s="83">
        <f t="shared" si="10"/>
        <v>826.71299999999997</v>
      </c>
      <c r="I44" s="83">
        <f t="shared" si="11"/>
        <v>826.71299999999997</v>
      </c>
    </row>
    <row r="45" spans="1:9" ht="48.75" thickBot="1" x14ac:dyDescent="0.3">
      <c r="A45" s="92" t="s">
        <v>8</v>
      </c>
      <c r="B45" s="92" t="s">
        <v>104</v>
      </c>
      <c r="C45" s="83">
        <v>369</v>
      </c>
      <c r="D45" s="84">
        <v>47.432549999999999</v>
      </c>
      <c r="E45" s="84">
        <v>18.182999999999996</v>
      </c>
      <c r="F45" s="83">
        <f t="shared" si="9"/>
        <v>65.615549999999999</v>
      </c>
      <c r="G45" s="83">
        <v>3.4534500000000001</v>
      </c>
      <c r="H45" s="83">
        <f t="shared" si="10"/>
        <v>69.069000000000003</v>
      </c>
      <c r="I45" s="83">
        <f t="shared" si="11"/>
        <v>25486.460999999999</v>
      </c>
    </row>
    <row r="46" spans="1:9" ht="53.45" customHeight="1" thickBot="1" x14ac:dyDescent="0.3">
      <c r="A46" s="92" t="s">
        <v>8</v>
      </c>
      <c r="B46" s="14" t="s">
        <v>105</v>
      </c>
      <c r="C46" s="37">
        <v>381</v>
      </c>
      <c r="D46" s="84">
        <v>6.0192000000000005</v>
      </c>
      <c r="E46" s="84">
        <v>13.622999999999998</v>
      </c>
      <c r="F46" s="83">
        <f t="shared" si="9"/>
        <v>19.642199999999999</v>
      </c>
      <c r="G46" s="83">
        <v>1.0338000000000001</v>
      </c>
      <c r="H46" s="83">
        <f t="shared" si="10"/>
        <v>20.675999999999998</v>
      </c>
      <c r="I46" s="83">
        <f t="shared" si="11"/>
        <v>7877.5559999999996</v>
      </c>
    </row>
    <row r="47" spans="1:9" ht="48.6" customHeight="1" thickBot="1" x14ac:dyDescent="0.3">
      <c r="A47" s="92" t="s">
        <v>8</v>
      </c>
      <c r="B47" s="92" t="s">
        <v>113</v>
      </c>
      <c r="C47" s="83">
        <v>237</v>
      </c>
      <c r="D47" s="84">
        <v>47.432549999999999</v>
      </c>
      <c r="E47" s="84">
        <v>18.182999999999996</v>
      </c>
      <c r="F47" s="83">
        <f t="shared" si="9"/>
        <v>65.615549999999999</v>
      </c>
      <c r="G47" s="83">
        <v>3.4534500000000001</v>
      </c>
      <c r="H47" s="83">
        <f t="shared" si="10"/>
        <v>69.069000000000003</v>
      </c>
      <c r="I47" s="83">
        <f t="shared" si="11"/>
        <v>16369.353000000001</v>
      </c>
    </row>
    <row r="48" spans="1:9" ht="36.75" thickBot="1" x14ac:dyDescent="0.3">
      <c r="A48" s="92" t="s">
        <v>8</v>
      </c>
      <c r="B48" s="14" t="s">
        <v>114</v>
      </c>
      <c r="C48" s="37">
        <v>237</v>
      </c>
      <c r="D48" s="84">
        <v>4.7233999999999998</v>
      </c>
      <c r="E48" s="84">
        <v>13.622999999999998</v>
      </c>
      <c r="F48" s="83">
        <f t="shared" si="9"/>
        <v>18.346399999999996</v>
      </c>
      <c r="G48" s="83">
        <v>0.9655999999999999</v>
      </c>
      <c r="H48" s="83">
        <f t="shared" si="10"/>
        <v>19.311999999999994</v>
      </c>
      <c r="I48" s="83">
        <f t="shared" si="11"/>
        <v>4576.9439999999986</v>
      </c>
    </row>
    <row r="49" spans="1:9" ht="24.75" thickBot="1" x14ac:dyDescent="0.3">
      <c r="A49" s="92" t="s">
        <v>8</v>
      </c>
      <c r="B49" s="14" t="s">
        <v>97</v>
      </c>
      <c r="C49" s="37">
        <v>237</v>
      </c>
      <c r="D49" s="84">
        <v>10.794850000000002</v>
      </c>
      <c r="E49" s="84">
        <v>13.622999999999998</v>
      </c>
      <c r="F49" s="83">
        <f t="shared" si="9"/>
        <v>24.417850000000001</v>
      </c>
      <c r="G49" s="83">
        <v>1.28515</v>
      </c>
      <c r="H49" s="83">
        <f t="shared" si="10"/>
        <v>25.703000000000003</v>
      </c>
      <c r="I49" s="83">
        <f t="shared" si="11"/>
        <v>6091.6110000000008</v>
      </c>
    </row>
    <row r="50" spans="1:9" ht="48.75" thickBot="1" x14ac:dyDescent="0.3">
      <c r="A50" s="92" t="s">
        <v>8</v>
      </c>
      <c r="B50" s="14" t="s">
        <v>115</v>
      </c>
      <c r="C50" s="37">
        <v>12</v>
      </c>
      <c r="D50" s="84">
        <v>44.997700000000009</v>
      </c>
      <c r="E50" s="84">
        <v>18.182999999999996</v>
      </c>
      <c r="F50" s="83">
        <f t="shared" si="9"/>
        <v>63.180700000000002</v>
      </c>
      <c r="G50" s="83">
        <v>3.3253000000000004</v>
      </c>
      <c r="H50" s="83">
        <f t="shared" si="10"/>
        <v>66.506</v>
      </c>
      <c r="I50" s="83">
        <f t="shared" si="11"/>
        <v>798.072</v>
      </c>
    </row>
    <row r="51" spans="1:9" ht="36.75" thickBot="1" x14ac:dyDescent="0.3">
      <c r="A51" s="92" t="s">
        <v>8</v>
      </c>
      <c r="B51" s="14" t="s">
        <v>108</v>
      </c>
      <c r="C51" s="37">
        <v>31</v>
      </c>
      <c r="D51" s="84">
        <v>69.1999</v>
      </c>
      <c r="E51" s="84">
        <v>18.182999999999996</v>
      </c>
      <c r="F51" s="83">
        <f t="shared" si="9"/>
        <v>87.382899999999992</v>
      </c>
      <c r="G51" s="83">
        <v>4.5991</v>
      </c>
      <c r="H51" s="83">
        <f t="shared" si="10"/>
        <v>91.981999999999999</v>
      </c>
      <c r="I51" s="83">
        <f t="shared" si="11"/>
        <v>2851.442</v>
      </c>
    </row>
    <row r="52" spans="1:9" ht="24.75" thickBot="1" x14ac:dyDescent="0.3">
      <c r="A52" s="14" t="s">
        <v>8</v>
      </c>
      <c r="B52" s="88" t="s">
        <v>126</v>
      </c>
      <c r="C52" s="36">
        <v>31</v>
      </c>
      <c r="D52" s="84">
        <v>14.487500000000001</v>
      </c>
      <c r="E52" s="84">
        <v>9.9749999999999996</v>
      </c>
      <c r="F52" s="83">
        <f t="shared" si="9"/>
        <v>24.462499999999999</v>
      </c>
      <c r="G52" s="83">
        <v>1.2875000000000001</v>
      </c>
      <c r="H52" s="83">
        <f t="shared" si="10"/>
        <v>25.75</v>
      </c>
      <c r="I52" s="83">
        <f t="shared" si="11"/>
        <v>798.25</v>
      </c>
    </row>
    <row r="53" spans="1:9" ht="60.75" thickBot="1" x14ac:dyDescent="0.3">
      <c r="A53" s="92" t="s">
        <v>8</v>
      </c>
      <c r="B53" s="14" t="s">
        <v>109</v>
      </c>
      <c r="C53" s="37">
        <v>31</v>
      </c>
      <c r="D53" s="84">
        <v>159.46700000000001</v>
      </c>
      <c r="E53" s="84">
        <v>18.182999999999996</v>
      </c>
      <c r="F53" s="83">
        <f t="shared" si="9"/>
        <v>177.65</v>
      </c>
      <c r="G53" s="83">
        <v>9.35</v>
      </c>
      <c r="H53" s="83">
        <f t="shared" si="10"/>
        <v>187</v>
      </c>
      <c r="I53" s="83">
        <f t="shared" si="11"/>
        <v>5797</v>
      </c>
    </row>
    <row r="54" spans="1:9" ht="75.599999999999994" customHeight="1" thickBot="1" x14ac:dyDescent="0.3">
      <c r="A54" s="14" t="s">
        <v>8</v>
      </c>
      <c r="B54" s="87" t="s">
        <v>112</v>
      </c>
      <c r="C54" s="90">
        <v>9</v>
      </c>
      <c r="D54" s="84">
        <v>71.572050000000004</v>
      </c>
      <c r="E54" s="84">
        <v>21.340799999999998</v>
      </c>
      <c r="F54" s="83">
        <f t="shared" si="9"/>
        <v>92.912850000000006</v>
      </c>
      <c r="G54" s="83">
        <v>4.8901500000000002</v>
      </c>
      <c r="H54" s="83">
        <f t="shared" si="10"/>
        <v>97.803000000000011</v>
      </c>
      <c r="I54" s="83">
        <f t="shared" si="11"/>
        <v>880.22700000000009</v>
      </c>
    </row>
    <row r="55" spans="1:9" ht="36.75" thickBot="1" x14ac:dyDescent="0.3">
      <c r="A55" s="92" t="s">
        <v>8</v>
      </c>
      <c r="B55" s="14" t="s">
        <v>90</v>
      </c>
      <c r="C55" s="37">
        <v>617</v>
      </c>
      <c r="D55" s="84">
        <v>40.232500000000002</v>
      </c>
      <c r="E55" s="84">
        <v>23.939999999999998</v>
      </c>
      <c r="F55" s="83">
        <f t="shared" si="9"/>
        <v>64.172499999999999</v>
      </c>
      <c r="G55" s="83">
        <v>3.3774999999999999</v>
      </c>
      <c r="H55" s="83">
        <f t="shared" si="10"/>
        <v>67.55</v>
      </c>
      <c r="I55" s="83">
        <f t="shared" si="11"/>
        <v>41678.35</v>
      </c>
    </row>
    <row r="56" spans="1:9" ht="24.75" thickBot="1" x14ac:dyDescent="0.3">
      <c r="A56" s="92" t="s">
        <v>8</v>
      </c>
      <c r="B56" s="88" t="s">
        <v>96</v>
      </c>
      <c r="C56" s="37">
        <v>91</v>
      </c>
      <c r="D56" s="84">
        <v>55.5655</v>
      </c>
      <c r="E56" s="84">
        <v>57.133000000000003</v>
      </c>
      <c r="F56" s="83">
        <f t="shared" si="9"/>
        <v>112.6985</v>
      </c>
      <c r="G56" s="83">
        <v>5.9314999999999998</v>
      </c>
      <c r="H56" s="83">
        <f t="shared" si="10"/>
        <v>118.63</v>
      </c>
      <c r="I56" s="83">
        <f t="shared" si="11"/>
        <v>10795.33</v>
      </c>
    </row>
    <row r="57" spans="1:9" ht="16.5" thickBot="1" x14ac:dyDescent="0.3">
      <c r="A57" s="14"/>
      <c r="B57" s="101" t="s">
        <v>80</v>
      </c>
      <c r="C57" s="101"/>
      <c r="D57" s="101"/>
      <c r="E57" s="101"/>
      <c r="F57" s="94"/>
      <c r="G57" s="94"/>
      <c r="H57" s="94"/>
      <c r="I57" s="38">
        <f>SUM(I39:I56)</f>
        <v>136985.50499999998</v>
      </c>
    </row>
    <row r="58" spans="1:9" ht="15.75" thickBot="1" x14ac:dyDescent="0.3">
      <c r="A58" s="107" t="s">
        <v>81</v>
      </c>
      <c r="B58" s="108"/>
      <c r="C58" s="108"/>
      <c r="D58" s="108"/>
      <c r="E58" s="108"/>
      <c r="F58" s="108"/>
      <c r="G58" s="108"/>
      <c r="H58" s="108"/>
      <c r="I58" s="109"/>
    </row>
    <row r="59" spans="1:9" ht="15.75" thickBot="1" x14ac:dyDescent="0.3">
      <c r="A59" s="104" t="s">
        <v>82</v>
      </c>
      <c r="B59" s="105"/>
      <c r="C59" s="105"/>
      <c r="D59" s="105"/>
      <c r="E59" s="105"/>
      <c r="F59" s="105"/>
      <c r="G59" s="105"/>
      <c r="H59" s="105"/>
      <c r="I59" s="106"/>
    </row>
    <row r="60" spans="1:9" ht="48.75" thickBot="1" x14ac:dyDescent="0.3">
      <c r="A60" s="92" t="s">
        <v>8</v>
      </c>
      <c r="B60" s="92" t="s">
        <v>104</v>
      </c>
      <c r="C60" s="83">
        <v>18</v>
      </c>
      <c r="D60" s="84">
        <v>47.432549999999999</v>
      </c>
      <c r="E60" s="84">
        <v>18.182999999999996</v>
      </c>
      <c r="F60" s="83">
        <f>D60+E60</f>
        <v>65.615549999999999</v>
      </c>
      <c r="G60" s="83">
        <v>3.4534500000000001</v>
      </c>
      <c r="H60" s="83">
        <f>F60+G60</f>
        <v>69.069000000000003</v>
      </c>
      <c r="I60" s="83">
        <f>C60*H60</f>
        <v>1243.242</v>
      </c>
    </row>
    <row r="61" spans="1:9" ht="53.45" customHeight="1" thickBot="1" x14ac:dyDescent="0.3">
      <c r="A61" s="92" t="s">
        <v>8</v>
      </c>
      <c r="B61" s="14" t="s">
        <v>105</v>
      </c>
      <c r="C61" s="37">
        <v>18</v>
      </c>
      <c r="D61" s="84">
        <v>6.0192000000000005</v>
      </c>
      <c r="E61" s="84">
        <v>13.622999999999998</v>
      </c>
      <c r="F61" s="83">
        <f t="shared" ref="F61:F65" si="12">D61+E61</f>
        <v>19.642199999999999</v>
      </c>
      <c r="G61" s="83">
        <v>1.0338000000000001</v>
      </c>
      <c r="H61" s="83">
        <f t="shared" ref="H61:H65" si="13">F61+G61</f>
        <v>20.675999999999998</v>
      </c>
      <c r="I61" s="83">
        <f t="shared" ref="I61:I65" si="14">C61*H61</f>
        <v>372.16799999999995</v>
      </c>
    </row>
    <row r="62" spans="1:9" ht="36.75" thickBot="1" x14ac:dyDescent="0.3">
      <c r="A62" s="92" t="s">
        <v>8</v>
      </c>
      <c r="B62" s="14" t="s">
        <v>108</v>
      </c>
      <c r="C62" s="37">
        <v>2</v>
      </c>
      <c r="D62" s="84">
        <v>69.1999</v>
      </c>
      <c r="E62" s="84">
        <v>18.182999999999996</v>
      </c>
      <c r="F62" s="83">
        <f t="shared" si="12"/>
        <v>87.382899999999992</v>
      </c>
      <c r="G62" s="83">
        <v>4.5991</v>
      </c>
      <c r="H62" s="83">
        <f t="shared" si="13"/>
        <v>91.981999999999999</v>
      </c>
      <c r="I62" s="83">
        <f t="shared" si="14"/>
        <v>183.964</v>
      </c>
    </row>
    <row r="63" spans="1:9" ht="24.75" thickBot="1" x14ac:dyDescent="0.3">
      <c r="A63" s="14" t="s">
        <v>8</v>
      </c>
      <c r="B63" s="88" t="s">
        <v>126</v>
      </c>
      <c r="C63" s="36">
        <v>2</v>
      </c>
      <c r="D63" s="84">
        <v>14.487500000000001</v>
      </c>
      <c r="E63" s="84">
        <v>9.9749999999999996</v>
      </c>
      <c r="F63" s="83">
        <f t="shared" si="12"/>
        <v>24.462499999999999</v>
      </c>
      <c r="G63" s="83">
        <v>1.2875000000000001</v>
      </c>
      <c r="H63" s="83">
        <f t="shared" si="13"/>
        <v>25.75</v>
      </c>
      <c r="I63" s="83">
        <f t="shared" si="14"/>
        <v>51.5</v>
      </c>
    </row>
    <row r="64" spans="1:9" ht="60.75" thickBot="1" x14ac:dyDescent="0.3">
      <c r="A64" s="92" t="s">
        <v>8</v>
      </c>
      <c r="B64" s="14" t="s">
        <v>109</v>
      </c>
      <c r="C64" s="37">
        <v>2</v>
      </c>
      <c r="D64" s="84">
        <v>159.46700000000001</v>
      </c>
      <c r="E64" s="84">
        <v>18.182999999999996</v>
      </c>
      <c r="F64" s="83">
        <f t="shared" si="12"/>
        <v>177.65</v>
      </c>
      <c r="G64" s="83">
        <v>9.35</v>
      </c>
      <c r="H64" s="83">
        <f t="shared" si="13"/>
        <v>187</v>
      </c>
      <c r="I64" s="83">
        <f t="shared" si="14"/>
        <v>374</v>
      </c>
    </row>
    <row r="65" spans="1:9" ht="36.75" thickBot="1" x14ac:dyDescent="0.3">
      <c r="A65" s="92" t="s">
        <v>8</v>
      </c>
      <c r="B65" s="14" t="s">
        <v>90</v>
      </c>
      <c r="C65" s="37">
        <v>22</v>
      </c>
      <c r="D65" s="84">
        <v>40.232500000000002</v>
      </c>
      <c r="E65" s="84">
        <v>23.939999999999998</v>
      </c>
      <c r="F65" s="83">
        <f t="shared" si="12"/>
        <v>64.172499999999999</v>
      </c>
      <c r="G65" s="83">
        <v>3.3774999999999999</v>
      </c>
      <c r="H65" s="83">
        <f t="shared" si="13"/>
        <v>67.55</v>
      </c>
      <c r="I65" s="83">
        <f t="shared" si="14"/>
        <v>1486.1</v>
      </c>
    </row>
    <row r="66" spans="1:9" ht="16.5" thickBot="1" x14ac:dyDescent="0.3">
      <c r="A66" s="14"/>
      <c r="B66" s="101" t="s">
        <v>84</v>
      </c>
      <c r="C66" s="101"/>
      <c r="D66" s="101"/>
      <c r="E66" s="101"/>
      <c r="F66" s="94"/>
      <c r="G66" s="94"/>
      <c r="H66" s="94"/>
      <c r="I66" s="38">
        <f>SUM(I60:I65)</f>
        <v>3710.9739999999997</v>
      </c>
    </row>
    <row r="67" spans="1:9" ht="15.75" thickBot="1" x14ac:dyDescent="0.3">
      <c r="A67" s="107" t="s">
        <v>85</v>
      </c>
      <c r="B67" s="108"/>
      <c r="C67" s="108"/>
      <c r="D67" s="108"/>
      <c r="E67" s="108"/>
      <c r="F67" s="108"/>
      <c r="G67" s="108"/>
      <c r="H67" s="108"/>
      <c r="I67" s="109"/>
    </row>
    <row r="68" spans="1:9" ht="15.75" thickBot="1" x14ac:dyDescent="0.3">
      <c r="A68" s="104" t="s">
        <v>82</v>
      </c>
      <c r="B68" s="105"/>
      <c r="C68" s="105"/>
      <c r="D68" s="105"/>
      <c r="E68" s="105"/>
      <c r="F68" s="105"/>
      <c r="G68" s="105"/>
      <c r="H68" s="105"/>
      <c r="I68" s="106"/>
    </row>
    <row r="69" spans="1:9" ht="48.75" thickBot="1" x14ac:dyDescent="0.3">
      <c r="A69" s="92" t="s">
        <v>8</v>
      </c>
      <c r="B69" s="92" t="s">
        <v>104</v>
      </c>
      <c r="C69" s="83">
        <v>46</v>
      </c>
      <c r="D69" s="84">
        <v>47.432549999999999</v>
      </c>
      <c r="E69" s="84">
        <v>18.182999999999996</v>
      </c>
      <c r="F69" s="83">
        <f>D69+E69</f>
        <v>65.615549999999999</v>
      </c>
      <c r="G69" s="83">
        <v>3.4534500000000001</v>
      </c>
      <c r="H69" s="83">
        <f>F69+G69</f>
        <v>69.069000000000003</v>
      </c>
      <c r="I69" s="83">
        <f>C69*H69</f>
        <v>3177.174</v>
      </c>
    </row>
    <row r="70" spans="1:9" ht="53.45" customHeight="1" thickBot="1" x14ac:dyDescent="0.3">
      <c r="A70" s="92" t="s">
        <v>8</v>
      </c>
      <c r="B70" s="14" t="s">
        <v>105</v>
      </c>
      <c r="C70" s="37">
        <v>46</v>
      </c>
      <c r="D70" s="84">
        <v>6.0192000000000005</v>
      </c>
      <c r="E70" s="84">
        <v>13.622999999999998</v>
      </c>
      <c r="F70" s="83">
        <f t="shared" ref="F70:F79" si="15">D70+E70</f>
        <v>19.642199999999999</v>
      </c>
      <c r="G70" s="83">
        <v>1.0338000000000001</v>
      </c>
      <c r="H70" s="83">
        <f t="shared" ref="H70:H79" si="16">F70+G70</f>
        <v>20.675999999999998</v>
      </c>
      <c r="I70" s="83">
        <f t="shared" ref="I70:I79" si="17">C70*H70</f>
        <v>951.09599999999989</v>
      </c>
    </row>
    <row r="71" spans="1:9" ht="48.6" customHeight="1" thickBot="1" x14ac:dyDescent="0.3">
      <c r="A71" s="92" t="s">
        <v>8</v>
      </c>
      <c r="B71" s="92" t="s">
        <v>113</v>
      </c>
      <c r="C71" s="83">
        <v>18</v>
      </c>
      <c r="D71" s="84">
        <v>47.432549999999999</v>
      </c>
      <c r="E71" s="84">
        <v>18.182999999999996</v>
      </c>
      <c r="F71" s="83">
        <f t="shared" si="15"/>
        <v>65.615549999999999</v>
      </c>
      <c r="G71" s="83">
        <v>3.4534500000000001</v>
      </c>
      <c r="H71" s="83">
        <f t="shared" si="16"/>
        <v>69.069000000000003</v>
      </c>
      <c r="I71" s="83">
        <f t="shared" si="17"/>
        <v>1243.242</v>
      </c>
    </row>
    <row r="72" spans="1:9" ht="36.75" thickBot="1" x14ac:dyDescent="0.3">
      <c r="A72" s="92" t="s">
        <v>8</v>
      </c>
      <c r="B72" s="14" t="s">
        <v>114</v>
      </c>
      <c r="C72" s="37">
        <v>18</v>
      </c>
      <c r="D72" s="84">
        <v>4.7233999999999998</v>
      </c>
      <c r="E72" s="84">
        <v>13.622999999999998</v>
      </c>
      <c r="F72" s="83">
        <f t="shared" si="15"/>
        <v>18.346399999999996</v>
      </c>
      <c r="G72" s="83">
        <v>0.9655999999999999</v>
      </c>
      <c r="H72" s="83">
        <f t="shared" si="16"/>
        <v>19.311999999999994</v>
      </c>
      <c r="I72" s="83">
        <f t="shared" si="17"/>
        <v>347.61599999999987</v>
      </c>
    </row>
    <row r="73" spans="1:9" ht="24.75" thickBot="1" x14ac:dyDescent="0.3">
      <c r="A73" s="92" t="s">
        <v>8</v>
      </c>
      <c r="B73" s="14" t="s">
        <v>97</v>
      </c>
      <c r="C73" s="37">
        <v>18</v>
      </c>
      <c r="D73" s="84">
        <v>10.794850000000002</v>
      </c>
      <c r="E73" s="84">
        <v>13.622999999999998</v>
      </c>
      <c r="F73" s="83">
        <f t="shared" si="15"/>
        <v>24.417850000000001</v>
      </c>
      <c r="G73" s="83">
        <v>1.28515</v>
      </c>
      <c r="H73" s="83">
        <f t="shared" si="16"/>
        <v>25.703000000000003</v>
      </c>
      <c r="I73" s="83">
        <f t="shared" si="17"/>
        <v>462.65400000000005</v>
      </c>
    </row>
    <row r="74" spans="1:9" ht="36.75" thickBot="1" x14ac:dyDescent="0.3">
      <c r="A74" s="92" t="s">
        <v>8</v>
      </c>
      <c r="B74" s="14" t="s">
        <v>108</v>
      </c>
      <c r="C74" s="37">
        <v>4</v>
      </c>
      <c r="D74" s="84">
        <v>69.1999</v>
      </c>
      <c r="E74" s="84">
        <v>18.182999999999996</v>
      </c>
      <c r="F74" s="83">
        <f t="shared" si="15"/>
        <v>87.382899999999992</v>
      </c>
      <c r="G74" s="83">
        <v>4.5991</v>
      </c>
      <c r="H74" s="83">
        <f t="shared" si="16"/>
        <v>91.981999999999999</v>
      </c>
      <c r="I74" s="83">
        <f t="shared" si="17"/>
        <v>367.928</v>
      </c>
    </row>
    <row r="75" spans="1:9" ht="24.75" thickBot="1" x14ac:dyDescent="0.3">
      <c r="A75" s="14" t="s">
        <v>8</v>
      </c>
      <c r="B75" s="88" t="s">
        <v>126</v>
      </c>
      <c r="C75" s="36">
        <v>4</v>
      </c>
      <c r="D75" s="84">
        <v>14.487500000000001</v>
      </c>
      <c r="E75" s="84">
        <v>9.9749999999999996</v>
      </c>
      <c r="F75" s="83">
        <f t="shared" si="15"/>
        <v>24.462499999999999</v>
      </c>
      <c r="G75" s="83">
        <v>1.2875000000000001</v>
      </c>
      <c r="H75" s="83">
        <f t="shared" si="16"/>
        <v>25.75</v>
      </c>
      <c r="I75" s="83">
        <f t="shared" si="17"/>
        <v>103</v>
      </c>
    </row>
    <row r="76" spans="1:9" ht="60.75" thickBot="1" x14ac:dyDescent="0.3">
      <c r="A76" s="92" t="s">
        <v>8</v>
      </c>
      <c r="B76" s="14" t="s">
        <v>109</v>
      </c>
      <c r="C76" s="37">
        <v>4</v>
      </c>
      <c r="D76" s="84">
        <v>159.46700000000001</v>
      </c>
      <c r="E76" s="84">
        <v>18.182999999999996</v>
      </c>
      <c r="F76" s="83">
        <f t="shared" si="15"/>
        <v>177.65</v>
      </c>
      <c r="G76" s="83">
        <v>9.35</v>
      </c>
      <c r="H76" s="83">
        <f t="shared" si="16"/>
        <v>187</v>
      </c>
      <c r="I76" s="83">
        <f t="shared" si="17"/>
        <v>748</v>
      </c>
    </row>
    <row r="77" spans="1:9" ht="75.599999999999994" customHeight="1" thickBot="1" x14ac:dyDescent="0.3">
      <c r="A77" s="14" t="s">
        <v>8</v>
      </c>
      <c r="B77" s="87" t="s">
        <v>112</v>
      </c>
      <c r="C77" s="90">
        <v>3</v>
      </c>
      <c r="D77" s="84">
        <v>71.572050000000004</v>
      </c>
      <c r="E77" s="84">
        <v>21.340799999999998</v>
      </c>
      <c r="F77" s="83">
        <f t="shared" si="15"/>
        <v>92.912850000000006</v>
      </c>
      <c r="G77" s="83">
        <v>4.8901500000000002</v>
      </c>
      <c r="H77" s="83">
        <f t="shared" si="16"/>
        <v>97.803000000000011</v>
      </c>
      <c r="I77" s="83">
        <f t="shared" si="17"/>
        <v>293.40900000000005</v>
      </c>
    </row>
    <row r="78" spans="1:9" ht="36.75" thickBot="1" x14ac:dyDescent="0.3">
      <c r="A78" s="92" t="s">
        <v>8</v>
      </c>
      <c r="B78" s="14" t="s">
        <v>90</v>
      </c>
      <c r="C78" s="37">
        <v>48</v>
      </c>
      <c r="D78" s="84">
        <v>40.232500000000002</v>
      </c>
      <c r="E78" s="84">
        <v>23.939999999999998</v>
      </c>
      <c r="F78" s="83">
        <f t="shared" si="15"/>
        <v>64.172499999999999</v>
      </c>
      <c r="G78" s="83">
        <v>3.3774999999999999</v>
      </c>
      <c r="H78" s="83">
        <f t="shared" si="16"/>
        <v>67.55</v>
      </c>
      <c r="I78" s="83">
        <f t="shared" si="17"/>
        <v>3242.3999999999996</v>
      </c>
    </row>
    <row r="79" spans="1:9" ht="24.75" thickBot="1" x14ac:dyDescent="0.3">
      <c r="A79" s="92" t="s">
        <v>8</v>
      </c>
      <c r="B79" s="88" t="s">
        <v>96</v>
      </c>
      <c r="C79" s="37">
        <v>16</v>
      </c>
      <c r="D79" s="84">
        <v>55.5655</v>
      </c>
      <c r="E79" s="84">
        <v>57.133000000000003</v>
      </c>
      <c r="F79" s="83">
        <f t="shared" si="15"/>
        <v>112.6985</v>
      </c>
      <c r="G79" s="83">
        <v>5.9314999999999998</v>
      </c>
      <c r="H79" s="83">
        <f t="shared" si="16"/>
        <v>118.63</v>
      </c>
      <c r="I79" s="83">
        <f t="shared" si="17"/>
        <v>1898.08</v>
      </c>
    </row>
    <row r="80" spans="1:9" ht="16.5" thickBot="1" x14ac:dyDescent="0.3">
      <c r="A80" s="14"/>
      <c r="B80" s="101" t="s">
        <v>84</v>
      </c>
      <c r="C80" s="101"/>
      <c r="D80" s="101"/>
      <c r="E80" s="101"/>
      <c r="F80" s="94"/>
      <c r="G80" s="94"/>
      <c r="H80" s="94"/>
      <c r="I80" s="38">
        <f>SUM(I69:I79)</f>
        <v>12834.599</v>
      </c>
    </row>
    <row r="81" spans="1:9" ht="15.75" thickBot="1" x14ac:dyDescent="0.3">
      <c r="A81" s="104" t="s">
        <v>86</v>
      </c>
      <c r="B81" s="105"/>
      <c r="C81" s="105"/>
      <c r="D81" s="105"/>
      <c r="E81" s="105"/>
      <c r="F81" s="105"/>
      <c r="G81" s="105"/>
      <c r="H81" s="105"/>
      <c r="I81" s="106"/>
    </row>
    <row r="82" spans="1:9" ht="48.75" thickBot="1" x14ac:dyDescent="0.3">
      <c r="A82" s="92" t="s">
        <v>8</v>
      </c>
      <c r="B82" s="92" t="s">
        <v>104</v>
      </c>
      <c r="C82" s="83">
        <v>19</v>
      </c>
      <c r="D82" s="84">
        <v>47.432549999999999</v>
      </c>
      <c r="E82" s="84">
        <v>18.182999999999996</v>
      </c>
      <c r="F82" s="83">
        <f>D82+E82</f>
        <v>65.615549999999999</v>
      </c>
      <c r="G82" s="83">
        <v>3.4534500000000001</v>
      </c>
      <c r="H82" s="83">
        <f>F82+G82</f>
        <v>69.069000000000003</v>
      </c>
      <c r="I82" s="83">
        <f>C82*H82</f>
        <v>1312.3110000000001</v>
      </c>
    </row>
    <row r="83" spans="1:9" ht="53.45" customHeight="1" thickBot="1" x14ac:dyDescent="0.3">
      <c r="A83" s="92" t="s">
        <v>8</v>
      </c>
      <c r="B83" s="14" t="s">
        <v>105</v>
      </c>
      <c r="C83" s="37">
        <v>19</v>
      </c>
      <c r="D83" s="84">
        <v>6.0192000000000005</v>
      </c>
      <c r="E83" s="84">
        <v>13.622999999999998</v>
      </c>
      <c r="F83" s="83">
        <f t="shared" ref="F83:F86" si="18">D83+E83</f>
        <v>19.642199999999999</v>
      </c>
      <c r="G83" s="83">
        <v>1.0338000000000001</v>
      </c>
      <c r="H83" s="83">
        <f t="shared" ref="H83:H86" si="19">F83+G83</f>
        <v>20.675999999999998</v>
      </c>
      <c r="I83" s="83">
        <f t="shared" ref="I83:I86" si="20">C83*H83</f>
        <v>392.84399999999999</v>
      </c>
    </row>
    <row r="84" spans="1:9" ht="36.75" thickBot="1" x14ac:dyDescent="0.3">
      <c r="A84" s="92" t="s">
        <v>8</v>
      </c>
      <c r="B84" s="14" t="s">
        <v>108</v>
      </c>
      <c r="C84" s="37">
        <v>2</v>
      </c>
      <c r="D84" s="84">
        <v>69.1999</v>
      </c>
      <c r="E84" s="84">
        <v>18.182999999999996</v>
      </c>
      <c r="F84" s="83">
        <f t="shared" si="18"/>
        <v>87.382899999999992</v>
      </c>
      <c r="G84" s="83">
        <v>4.5991</v>
      </c>
      <c r="H84" s="83">
        <f t="shared" si="19"/>
        <v>91.981999999999999</v>
      </c>
      <c r="I84" s="83">
        <f t="shared" si="20"/>
        <v>183.964</v>
      </c>
    </row>
    <row r="85" spans="1:9" ht="24.75" thickBot="1" x14ac:dyDescent="0.3">
      <c r="A85" s="14" t="s">
        <v>8</v>
      </c>
      <c r="B85" s="88" t="s">
        <v>126</v>
      </c>
      <c r="C85" s="36">
        <v>2</v>
      </c>
      <c r="D85" s="84">
        <v>14.487500000000001</v>
      </c>
      <c r="E85" s="84">
        <v>9.9749999999999996</v>
      </c>
      <c r="F85" s="83">
        <f t="shared" si="18"/>
        <v>24.462499999999999</v>
      </c>
      <c r="G85" s="83">
        <v>1.2875000000000001</v>
      </c>
      <c r="H85" s="83">
        <f t="shared" si="19"/>
        <v>25.75</v>
      </c>
      <c r="I85" s="83">
        <f t="shared" si="20"/>
        <v>51.5</v>
      </c>
    </row>
    <row r="86" spans="1:9" ht="60.75" thickBot="1" x14ac:dyDescent="0.3">
      <c r="A86" s="92" t="s">
        <v>8</v>
      </c>
      <c r="B86" s="14" t="s">
        <v>109</v>
      </c>
      <c r="C86" s="37">
        <v>2</v>
      </c>
      <c r="D86" s="84">
        <v>159.46700000000001</v>
      </c>
      <c r="E86" s="84">
        <v>18.182999999999996</v>
      </c>
      <c r="F86" s="83">
        <f t="shared" si="18"/>
        <v>177.65</v>
      </c>
      <c r="G86" s="83">
        <v>9.35</v>
      </c>
      <c r="H86" s="83">
        <f t="shared" si="19"/>
        <v>187</v>
      </c>
      <c r="I86" s="83">
        <f t="shared" si="20"/>
        <v>374</v>
      </c>
    </row>
    <row r="87" spans="1:9" ht="16.5" thickBot="1" x14ac:dyDescent="0.3">
      <c r="A87" s="14"/>
      <c r="B87" s="101" t="s">
        <v>87</v>
      </c>
      <c r="C87" s="101"/>
      <c r="D87" s="101"/>
      <c r="E87" s="101"/>
      <c r="F87" s="94"/>
      <c r="G87" s="94"/>
      <c r="H87" s="94"/>
      <c r="I87" s="38">
        <f>SUM(I82:I86)</f>
        <v>2314.6190000000001</v>
      </c>
    </row>
    <row r="88" spans="1:9" ht="15.75" thickBot="1" x14ac:dyDescent="0.3">
      <c r="A88" s="107" t="s">
        <v>88</v>
      </c>
      <c r="B88" s="108"/>
      <c r="C88" s="108"/>
      <c r="D88" s="108"/>
      <c r="E88" s="108"/>
      <c r="F88" s="108"/>
      <c r="G88" s="108"/>
      <c r="H88" s="108"/>
      <c r="I88" s="109"/>
    </row>
    <row r="89" spans="1:9" ht="15.75" thickBot="1" x14ac:dyDescent="0.3">
      <c r="A89" s="104" t="s">
        <v>82</v>
      </c>
      <c r="B89" s="105"/>
      <c r="C89" s="105"/>
      <c r="D89" s="105"/>
      <c r="E89" s="105"/>
      <c r="F89" s="105"/>
      <c r="G89" s="105"/>
      <c r="H89" s="105"/>
      <c r="I89" s="106"/>
    </row>
    <row r="90" spans="1:9" ht="48.75" thickBot="1" x14ac:dyDescent="0.3">
      <c r="A90" s="92" t="s">
        <v>8</v>
      </c>
      <c r="B90" s="92" t="s">
        <v>104</v>
      </c>
      <c r="C90" s="83">
        <v>66</v>
      </c>
      <c r="D90" s="84">
        <v>47.432549999999999</v>
      </c>
      <c r="E90" s="84">
        <v>18.182999999999996</v>
      </c>
      <c r="F90" s="83">
        <f>D90+E90</f>
        <v>65.615549999999999</v>
      </c>
      <c r="G90" s="83">
        <v>3.4534500000000001</v>
      </c>
      <c r="H90" s="83">
        <f>F90+G90</f>
        <v>69.069000000000003</v>
      </c>
      <c r="I90" s="83">
        <f>C90*H90</f>
        <v>4558.5540000000001</v>
      </c>
    </row>
    <row r="91" spans="1:9" ht="53.45" customHeight="1" thickBot="1" x14ac:dyDescent="0.3">
      <c r="A91" s="92" t="s">
        <v>8</v>
      </c>
      <c r="B91" s="14" t="s">
        <v>105</v>
      </c>
      <c r="C91" s="37">
        <v>66</v>
      </c>
      <c r="D91" s="84">
        <v>6.0192000000000005</v>
      </c>
      <c r="E91" s="84">
        <v>13.622999999999998</v>
      </c>
      <c r="F91" s="83">
        <f t="shared" ref="F91:F99" si="21">D91+E91</f>
        <v>19.642199999999999</v>
      </c>
      <c r="G91" s="83">
        <v>1.0338000000000001</v>
      </c>
      <c r="H91" s="83">
        <f t="shared" ref="H91:H99" si="22">F91+G91</f>
        <v>20.675999999999998</v>
      </c>
      <c r="I91" s="83">
        <f t="shared" ref="I91:I99" si="23">C91*H91</f>
        <v>1364.616</v>
      </c>
    </row>
    <row r="92" spans="1:9" ht="48.6" customHeight="1" thickBot="1" x14ac:dyDescent="0.3">
      <c r="A92" s="92" t="s">
        <v>8</v>
      </c>
      <c r="B92" s="92" t="s">
        <v>113</v>
      </c>
      <c r="C92" s="83">
        <v>52</v>
      </c>
      <c r="D92" s="84">
        <v>47.432549999999999</v>
      </c>
      <c r="E92" s="84">
        <v>18.182999999999996</v>
      </c>
      <c r="F92" s="83">
        <f t="shared" si="21"/>
        <v>65.615549999999999</v>
      </c>
      <c r="G92" s="83">
        <v>3.4534500000000001</v>
      </c>
      <c r="H92" s="83">
        <f t="shared" si="22"/>
        <v>69.069000000000003</v>
      </c>
      <c r="I92" s="83">
        <f t="shared" si="23"/>
        <v>3591.5880000000002</v>
      </c>
    </row>
    <row r="93" spans="1:9" ht="36.75" thickBot="1" x14ac:dyDescent="0.3">
      <c r="A93" s="92" t="s">
        <v>8</v>
      </c>
      <c r="B93" s="14" t="s">
        <v>114</v>
      </c>
      <c r="C93" s="37">
        <v>52</v>
      </c>
      <c r="D93" s="84">
        <v>4.7233999999999998</v>
      </c>
      <c r="E93" s="84">
        <v>13.622999999999998</v>
      </c>
      <c r="F93" s="83">
        <f t="shared" si="21"/>
        <v>18.346399999999996</v>
      </c>
      <c r="G93" s="83">
        <v>0.9655999999999999</v>
      </c>
      <c r="H93" s="83">
        <f t="shared" si="22"/>
        <v>19.311999999999994</v>
      </c>
      <c r="I93" s="83">
        <f t="shared" si="23"/>
        <v>1004.2239999999997</v>
      </c>
    </row>
    <row r="94" spans="1:9" ht="24.75" thickBot="1" x14ac:dyDescent="0.3">
      <c r="A94" s="92" t="s">
        <v>8</v>
      </c>
      <c r="B94" s="14" t="s">
        <v>97</v>
      </c>
      <c r="C94" s="37">
        <v>52</v>
      </c>
      <c r="D94" s="84">
        <v>10.794850000000002</v>
      </c>
      <c r="E94" s="84">
        <v>13.622999999999998</v>
      </c>
      <c r="F94" s="83">
        <f t="shared" si="21"/>
        <v>24.417850000000001</v>
      </c>
      <c r="G94" s="83">
        <v>1.28515</v>
      </c>
      <c r="H94" s="83">
        <f t="shared" si="22"/>
        <v>25.703000000000003</v>
      </c>
      <c r="I94" s="83">
        <f t="shared" si="23"/>
        <v>1336.556</v>
      </c>
    </row>
    <row r="95" spans="1:9" ht="36.75" thickBot="1" x14ac:dyDescent="0.3">
      <c r="A95" s="92" t="s">
        <v>8</v>
      </c>
      <c r="B95" s="14" t="s">
        <v>108</v>
      </c>
      <c r="C95" s="37">
        <v>6</v>
      </c>
      <c r="D95" s="84">
        <v>69.1999</v>
      </c>
      <c r="E95" s="84">
        <v>18.182999999999996</v>
      </c>
      <c r="F95" s="83">
        <f t="shared" si="21"/>
        <v>87.382899999999992</v>
      </c>
      <c r="G95" s="83">
        <v>4.5991</v>
      </c>
      <c r="H95" s="83">
        <f t="shared" si="22"/>
        <v>91.981999999999999</v>
      </c>
      <c r="I95" s="83">
        <f t="shared" si="23"/>
        <v>551.89200000000005</v>
      </c>
    </row>
    <row r="96" spans="1:9" ht="24.75" thickBot="1" x14ac:dyDescent="0.3">
      <c r="A96" s="14" t="s">
        <v>8</v>
      </c>
      <c r="B96" s="88" t="s">
        <v>126</v>
      </c>
      <c r="C96" s="36">
        <v>6</v>
      </c>
      <c r="D96" s="84">
        <v>14.487500000000001</v>
      </c>
      <c r="E96" s="84">
        <v>9.9749999999999996</v>
      </c>
      <c r="F96" s="83">
        <f t="shared" si="21"/>
        <v>24.462499999999999</v>
      </c>
      <c r="G96" s="83">
        <v>1.2875000000000001</v>
      </c>
      <c r="H96" s="83">
        <f t="shared" si="22"/>
        <v>25.75</v>
      </c>
      <c r="I96" s="83">
        <f t="shared" si="23"/>
        <v>154.5</v>
      </c>
    </row>
    <row r="97" spans="1:9" ht="60.75" thickBot="1" x14ac:dyDescent="0.3">
      <c r="A97" s="92" t="s">
        <v>8</v>
      </c>
      <c r="B97" s="14" t="s">
        <v>109</v>
      </c>
      <c r="C97" s="37">
        <v>6</v>
      </c>
      <c r="D97" s="84">
        <v>159.46700000000001</v>
      </c>
      <c r="E97" s="84">
        <v>18.182999999999996</v>
      </c>
      <c r="F97" s="83">
        <f t="shared" si="21"/>
        <v>177.65</v>
      </c>
      <c r="G97" s="83">
        <v>9.35</v>
      </c>
      <c r="H97" s="83">
        <f t="shared" si="22"/>
        <v>187</v>
      </c>
      <c r="I97" s="83">
        <f t="shared" si="23"/>
        <v>1122</v>
      </c>
    </row>
    <row r="98" spans="1:9" ht="75.599999999999994" customHeight="1" thickBot="1" x14ac:dyDescent="0.3">
      <c r="A98" s="14" t="s">
        <v>8</v>
      </c>
      <c r="B98" s="87" t="s">
        <v>112</v>
      </c>
      <c r="C98" s="90">
        <v>6</v>
      </c>
      <c r="D98" s="84">
        <v>71.572050000000004</v>
      </c>
      <c r="E98" s="84">
        <v>21.340799999999998</v>
      </c>
      <c r="F98" s="83">
        <f t="shared" si="21"/>
        <v>92.912850000000006</v>
      </c>
      <c r="G98" s="83">
        <v>4.8901500000000002</v>
      </c>
      <c r="H98" s="83">
        <f t="shared" si="22"/>
        <v>97.803000000000011</v>
      </c>
      <c r="I98" s="83">
        <f t="shared" si="23"/>
        <v>586.8180000000001</v>
      </c>
    </row>
    <row r="99" spans="1:9" ht="36.75" thickBot="1" x14ac:dyDescent="0.3">
      <c r="A99" s="92" t="s">
        <v>8</v>
      </c>
      <c r="B99" s="14" t="s">
        <v>90</v>
      </c>
      <c r="C99" s="37">
        <v>136</v>
      </c>
      <c r="D99" s="84">
        <v>40.232500000000002</v>
      </c>
      <c r="E99" s="84">
        <v>23.939999999999998</v>
      </c>
      <c r="F99" s="83">
        <f t="shared" si="21"/>
        <v>64.172499999999999</v>
      </c>
      <c r="G99" s="83">
        <v>3.3774999999999999</v>
      </c>
      <c r="H99" s="83">
        <f t="shared" si="22"/>
        <v>67.55</v>
      </c>
      <c r="I99" s="83">
        <f t="shared" si="23"/>
        <v>9186.7999999999993</v>
      </c>
    </row>
    <row r="100" spans="1:9" ht="16.5" thickBot="1" x14ac:dyDescent="0.3">
      <c r="A100" s="14"/>
      <c r="B100" s="101" t="s">
        <v>84</v>
      </c>
      <c r="C100" s="101"/>
      <c r="D100" s="101"/>
      <c r="E100" s="101"/>
      <c r="F100" s="94"/>
      <c r="G100" s="94"/>
      <c r="H100" s="94"/>
      <c r="I100" s="38">
        <f>SUM(I90:I99)</f>
        <v>23457.547999999999</v>
      </c>
    </row>
    <row r="101" spans="1:9" ht="15.75" thickBot="1" x14ac:dyDescent="0.3">
      <c r="A101" s="107" t="s">
        <v>89</v>
      </c>
      <c r="B101" s="108"/>
      <c r="C101" s="108"/>
      <c r="D101" s="108"/>
      <c r="E101" s="108"/>
      <c r="F101" s="108"/>
      <c r="G101" s="108"/>
      <c r="H101" s="108"/>
      <c r="I101" s="109"/>
    </row>
    <row r="102" spans="1:9" ht="15.75" thickBot="1" x14ac:dyDescent="0.3">
      <c r="A102" s="104" t="s">
        <v>82</v>
      </c>
      <c r="B102" s="105"/>
      <c r="C102" s="105"/>
      <c r="D102" s="105"/>
      <c r="E102" s="105"/>
      <c r="F102" s="105"/>
      <c r="G102" s="105"/>
      <c r="H102" s="105"/>
      <c r="I102" s="106"/>
    </row>
    <row r="103" spans="1:9" ht="48.75" thickBot="1" x14ac:dyDescent="0.3">
      <c r="A103" s="92" t="s">
        <v>8</v>
      </c>
      <c r="B103" s="92" t="s">
        <v>104</v>
      </c>
      <c r="C103" s="83">
        <v>53</v>
      </c>
      <c r="D103" s="84">
        <v>47.432549999999999</v>
      </c>
      <c r="E103" s="84">
        <v>18.182999999999996</v>
      </c>
      <c r="F103" s="83">
        <f>D103+E103</f>
        <v>65.615549999999999</v>
      </c>
      <c r="G103" s="83">
        <v>3.4534500000000001</v>
      </c>
      <c r="H103" s="83">
        <f>F103+G103</f>
        <v>69.069000000000003</v>
      </c>
      <c r="I103" s="83">
        <f>C103*H103</f>
        <v>3660.6570000000002</v>
      </c>
    </row>
    <row r="104" spans="1:9" ht="53.45" customHeight="1" thickBot="1" x14ac:dyDescent="0.3">
      <c r="A104" s="92" t="s">
        <v>8</v>
      </c>
      <c r="B104" s="14" t="s">
        <v>105</v>
      </c>
      <c r="C104" s="37">
        <v>53</v>
      </c>
      <c r="D104" s="84">
        <v>6.0192000000000005</v>
      </c>
      <c r="E104" s="84">
        <v>13.622999999999998</v>
      </c>
      <c r="F104" s="83">
        <f t="shared" ref="F104:F112" si="24">D104+E104</f>
        <v>19.642199999999999</v>
      </c>
      <c r="G104" s="83">
        <v>1.0338000000000001</v>
      </c>
      <c r="H104" s="83">
        <f t="shared" ref="H104:H112" si="25">F104+G104</f>
        <v>20.675999999999998</v>
      </c>
      <c r="I104" s="83">
        <f t="shared" ref="I104:I112" si="26">C104*H104</f>
        <v>1095.828</v>
      </c>
    </row>
    <row r="105" spans="1:9" ht="48.6" customHeight="1" thickBot="1" x14ac:dyDescent="0.3">
      <c r="A105" s="92" t="s">
        <v>8</v>
      </c>
      <c r="B105" s="92" t="s">
        <v>113</v>
      </c>
      <c r="C105" s="83">
        <v>53</v>
      </c>
      <c r="D105" s="84">
        <v>47.432549999999999</v>
      </c>
      <c r="E105" s="84">
        <v>18.182999999999996</v>
      </c>
      <c r="F105" s="83">
        <f t="shared" si="24"/>
        <v>65.615549999999999</v>
      </c>
      <c r="G105" s="83">
        <v>3.4534500000000001</v>
      </c>
      <c r="H105" s="83">
        <f t="shared" si="25"/>
        <v>69.069000000000003</v>
      </c>
      <c r="I105" s="83">
        <f t="shared" si="26"/>
        <v>3660.6570000000002</v>
      </c>
    </row>
    <row r="106" spans="1:9" ht="36.75" thickBot="1" x14ac:dyDescent="0.3">
      <c r="A106" s="92" t="s">
        <v>8</v>
      </c>
      <c r="B106" s="14" t="s">
        <v>114</v>
      </c>
      <c r="C106" s="37">
        <v>53</v>
      </c>
      <c r="D106" s="84">
        <v>4.7233999999999998</v>
      </c>
      <c r="E106" s="84">
        <v>13.622999999999998</v>
      </c>
      <c r="F106" s="83">
        <f t="shared" si="24"/>
        <v>18.346399999999996</v>
      </c>
      <c r="G106" s="83">
        <v>0.9655999999999999</v>
      </c>
      <c r="H106" s="83">
        <f t="shared" si="25"/>
        <v>19.311999999999994</v>
      </c>
      <c r="I106" s="83">
        <f t="shared" si="26"/>
        <v>1023.5359999999997</v>
      </c>
    </row>
    <row r="107" spans="1:9" ht="24.75" thickBot="1" x14ac:dyDescent="0.3">
      <c r="A107" s="92" t="s">
        <v>8</v>
      </c>
      <c r="B107" s="14" t="s">
        <v>97</v>
      </c>
      <c r="C107" s="37">
        <v>53</v>
      </c>
      <c r="D107" s="84">
        <v>10.794850000000002</v>
      </c>
      <c r="E107" s="84">
        <v>13.622999999999998</v>
      </c>
      <c r="F107" s="83">
        <f t="shared" si="24"/>
        <v>24.417850000000001</v>
      </c>
      <c r="G107" s="83">
        <v>1.28515</v>
      </c>
      <c r="H107" s="83">
        <f t="shared" si="25"/>
        <v>25.703000000000003</v>
      </c>
      <c r="I107" s="83">
        <f t="shared" si="26"/>
        <v>1362.2590000000002</v>
      </c>
    </row>
    <row r="108" spans="1:9" ht="36.75" thickBot="1" x14ac:dyDescent="0.3">
      <c r="A108" s="92" t="s">
        <v>8</v>
      </c>
      <c r="B108" s="14" t="s">
        <v>108</v>
      </c>
      <c r="C108" s="37">
        <v>3</v>
      </c>
      <c r="D108" s="84">
        <v>69.1999</v>
      </c>
      <c r="E108" s="84">
        <v>18.182999999999996</v>
      </c>
      <c r="F108" s="83">
        <f t="shared" si="24"/>
        <v>87.382899999999992</v>
      </c>
      <c r="G108" s="83">
        <v>4.5991</v>
      </c>
      <c r="H108" s="83">
        <f t="shared" si="25"/>
        <v>91.981999999999999</v>
      </c>
      <c r="I108" s="83">
        <f t="shared" si="26"/>
        <v>275.94600000000003</v>
      </c>
    </row>
    <row r="109" spans="1:9" ht="24.75" thickBot="1" x14ac:dyDescent="0.3">
      <c r="A109" s="14" t="s">
        <v>8</v>
      </c>
      <c r="B109" s="88" t="s">
        <v>126</v>
      </c>
      <c r="C109" s="36">
        <v>3</v>
      </c>
      <c r="D109" s="84">
        <v>14.487500000000001</v>
      </c>
      <c r="E109" s="84">
        <v>9.9749999999999996</v>
      </c>
      <c r="F109" s="83">
        <f t="shared" si="24"/>
        <v>24.462499999999999</v>
      </c>
      <c r="G109" s="83">
        <v>1.2875000000000001</v>
      </c>
      <c r="H109" s="83">
        <f t="shared" si="25"/>
        <v>25.75</v>
      </c>
      <c r="I109" s="83">
        <f t="shared" si="26"/>
        <v>77.25</v>
      </c>
    </row>
    <row r="110" spans="1:9" ht="60.75" thickBot="1" x14ac:dyDescent="0.3">
      <c r="A110" s="92" t="s">
        <v>8</v>
      </c>
      <c r="B110" s="14" t="s">
        <v>109</v>
      </c>
      <c r="C110" s="37">
        <v>3</v>
      </c>
      <c r="D110" s="84">
        <v>159.46700000000001</v>
      </c>
      <c r="E110" s="84">
        <v>18.182999999999996</v>
      </c>
      <c r="F110" s="83">
        <f t="shared" si="24"/>
        <v>177.65</v>
      </c>
      <c r="G110" s="83">
        <v>9.35</v>
      </c>
      <c r="H110" s="83">
        <f t="shared" si="25"/>
        <v>187</v>
      </c>
      <c r="I110" s="83">
        <f t="shared" si="26"/>
        <v>561</v>
      </c>
    </row>
    <row r="111" spans="1:9" ht="75.599999999999994" customHeight="1" thickBot="1" x14ac:dyDescent="0.3">
      <c r="A111" s="14" t="s">
        <v>8</v>
      </c>
      <c r="B111" s="87" t="s">
        <v>112</v>
      </c>
      <c r="C111" s="90">
        <v>1</v>
      </c>
      <c r="D111" s="84">
        <v>71.572050000000004</v>
      </c>
      <c r="E111" s="84">
        <v>21.340799999999998</v>
      </c>
      <c r="F111" s="83">
        <f t="shared" si="24"/>
        <v>92.912850000000006</v>
      </c>
      <c r="G111" s="83">
        <v>4.8901500000000002</v>
      </c>
      <c r="H111" s="83">
        <f t="shared" si="25"/>
        <v>97.803000000000011</v>
      </c>
      <c r="I111" s="83">
        <f t="shared" si="26"/>
        <v>97.803000000000011</v>
      </c>
    </row>
    <row r="112" spans="1:9" ht="36.75" thickBot="1" x14ac:dyDescent="0.3">
      <c r="A112" s="92" t="s">
        <v>8</v>
      </c>
      <c r="B112" s="14" t="s">
        <v>90</v>
      </c>
      <c r="C112" s="37">
        <v>113</v>
      </c>
      <c r="D112" s="84">
        <v>40.232500000000002</v>
      </c>
      <c r="E112" s="84">
        <v>23.939999999999998</v>
      </c>
      <c r="F112" s="83">
        <f t="shared" si="24"/>
        <v>64.172499999999999</v>
      </c>
      <c r="G112" s="83">
        <v>3.3774999999999999</v>
      </c>
      <c r="H112" s="83">
        <f t="shared" si="25"/>
        <v>67.55</v>
      </c>
      <c r="I112" s="83">
        <f t="shared" si="26"/>
        <v>7633.15</v>
      </c>
    </row>
    <row r="113" spans="1:9" ht="16.5" thickBot="1" x14ac:dyDescent="0.3">
      <c r="A113" s="14"/>
      <c r="B113" s="101" t="s">
        <v>84</v>
      </c>
      <c r="C113" s="101"/>
      <c r="D113" s="101"/>
      <c r="E113" s="101"/>
      <c r="F113" s="94"/>
      <c r="G113" s="94"/>
      <c r="H113" s="94"/>
      <c r="I113" s="38">
        <f>SUM(I103:I112)</f>
        <v>19448.085999999999</v>
      </c>
    </row>
    <row r="114" spans="1:9" ht="15.75" thickBot="1" x14ac:dyDescent="0.3">
      <c r="A114" s="104" t="s">
        <v>86</v>
      </c>
      <c r="B114" s="105"/>
      <c r="C114" s="105"/>
      <c r="D114" s="105"/>
      <c r="E114" s="105"/>
      <c r="F114" s="105"/>
      <c r="G114" s="105"/>
      <c r="H114" s="105"/>
      <c r="I114" s="106"/>
    </row>
    <row r="115" spans="1:9" ht="48.75" thickBot="1" x14ac:dyDescent="0.3">
      <c r="A115" s="92" t="s">
        <v>8</v>
      </c>
      <c r="B115" s="92" t="s">
        <v>104</v>
      </c>
      <c r="C115" s="83">
        <v>47</v>
      </c>
      <c r="D115" s="84">
        <v>47.432549999999999</v>
      </c>
      <c r="E115" s="84">
        <v>18.182999999999996</v>
      </c>
      <c r="F115" s="83">
        <f>D115+E115</f>
        <v>65.615549999999999</v>
      </c>
      <c r="G115" s="83">
        <v>3.4534500000000001</v>
      </c>
      <c r="H115" s="83">
        <f>F115+G115</f>
        <v>69.069000000000003</v>
      </c>
      <c r="I115" s="83">
        <f>C115*H115</f>
        <v>3246.2429999999999</v>
      </c>
    </row>
    <row r="116" spans="1:9" ht="53.45" customHeight="1" thickBot="1" x14ac:dyDescent="0.3">
      <c r="A116" s="92" t="s">
        <v>8</v>
      </c>
      <c r="B116" s="14" t="s">
        <v>105</v>
      </c>
      <c r="C116" s="37">
        <v>47</v>
      </c>
      <c r="D116" s="84">
        <v>6.0192000000000005</v>
      </c>
      <c r="E116" s="84">
        <v>13.622999999999998</v>
      </c>
      <c r="F116" s="83">
        <f t="shared" ref="F116:F123" si="27">D116+E116</f>
        <v>19.642199999999999</v>
      </c>
      <c r="G116" s="83">
        <v>1.0338000000000001</v>
      </c>
      <c r="H116" s="83">
        <f t="shared" ref="H116:H123" si="28">F116+G116</f>
        <v>20.675999999999998</v>
      </c>
      <c r="I116" s="83">
        <f t="shared" ref="I116:I123" si="29">C116*H116</f>
        <v>971.77199999999993</v>
      </c>
    </row>
    <row r="117" spans="1:9" ht="48.6" customHeight="1" thickBot="1" x14ac:dyDescent="0.3">
      <c r="A117" s="92" t="s">
        <v>8</v>
      </c>
      <c r="B117" s="92" t="s">
        <v>113</v>
      </c>
      <c r="C117" s="83">
        <v>48</v>
      </c>
      <c r="D117" s="84">
        <v>47.432549999999999</v>
      </c>
      <c r="E117" s="84">
        <v>18.182999999999996</v>
      </c>
      <c r="F117" s="83">
        <f t="shared" si="27"/>
        <v>65.615549999999999</v>
      </c>
      <c r="G117" s="83">
        <v>3.4534500000000001</v>
      </c>
      <c r="H117" s="83">
        <f t="shared" si="28"/>
        <v>69.069000000000003</v>
      </c>
      <c r="I117" s="83">
        <f t="shared" si="29"/>
        <v>3315.3119999999999</v>
      </c>
    </row>
    <row r="118" spans="1:9" ht="36.75" thickBot="1" x14ac:dyDescent="0.3">
      <c r="A118" s="92" t="s">
        <v>8</v>
      </c>
      <c r="B118" s="14" t="s">
        <v>114</v>
      </c>
      <c r="C118" s="37">
        <v>48</v>
      </c>
      <c r="D118" s="84">
        <v>4.7233999999999998</v>
      </c>
      <c r="E118" s="84">
        <v>13.622999999999998</v>
      </c>
      <c r="F118" s="83">
        <f t="shared" si="27"/>
        <v>18.346399999999996</v>
      </c>
      <c r="G118" s="83">
        <v>0.9655999999999999</v>
      </c>
      <c r="H118" s="83">
        <f t="shared" si="28"/>
        <v>19.311999999999994</v>
      </c>
      <c r="I118" s="83">
        <f t="shared" si="29"/>
        <v>926.97599999999966</v>
      </c>
    </row>
    <row r="119" spans="1:9" ht="24.75" thickBot="1" x14ac:dyDescent="0.3">
      <c r="A119" s="92" t="s">
        <v>8</v>
      </c>
      <c r="B119" s="14" t="s">
        <v>97</v>
      </c>
      <c r="C119" s="37">
        <v>48</v>
      </c>
      <c r="D119" s="84">
        <v>10.794850000000002</v>
      </c>
      <c r="E119" s="84">
        <v>13.622999999999998</v>
      </c>
      <c r="F119" s="83">
        <f t="shared" si="27"/>
        <v>24.417850000000001</v>
      </c>
      <c r="G119" s="83">
        <v>1.28515</v>
      </c>
      <c r="H119" s="83">
        <f t="shared" si="28"/>
        <v>25.703000000000003</v>
      </c>
      <c r="I119" s="83">
        <f t="shared" si="29"/>
        <v>1233.7440000000001</v>
      </c>
    </row>
    <row r="120" spans="1:9" ht="36.75" thickBot="1" x14ac:dyDescent="0.3">
      <c r="A120" s="92" t="s">
        <v>8</v>
      </c>
      <c r="B120" s="14" t="s">
        <v>108</v>
      </c>
      <c r="C120" s="37">
        <v>3</v>
      </c>
      <c r="D120" s="84">
        <v>69.1999</v>
      </c>
      <c r="E120" s="84">
        <v>18.182999999999996</v>
      </c>
      <c r="F120" s="83">
        <f t="shared" si="27"/>
        <v>87.382899999999992</v>
      </c>
      <c r="G120" s="83">
        <v>4.5991</v>
      </c>
      <c r="H120" s="83">
        <f t="shared" si="28"/>
        <v>91.981999999999999</v>
      </c>
      <c r="I120" s="83">
        <f t="shared" si="29"/>
        <v>275.94600000000003</v>
      </c>
    </row>
    <row r="121" spans="1:9" ht="24.75" thickBot="1" x14ac:dyDescent="0.3">
      <c r="A121" s="14" t="s">
        <v>8</v>
      </c>
      <c r="B121" s="88" t="s">
        <v>126</v>
      </c>
      <c r="C121" s="36">
        <v>3</v>
      </c>
      <c r="D121" s="84">
        <v>14.487500000000001</v>
      </c>
      <c r="E121" s="84">
        <v>9.9749999999999996</v>
      </c>
      <c r="F121" s="83">
        <f t="shared" si="27"/>
        <v>24.462499999999999</v>
      </c>
      <c r="G121" s="83">
        <v>1.2875000000000001</v>
      </c>
      <c r="H121" s="83">
        <f t="shared" si="28"/>
        <v>25.75</v>
      </c>
      <c r="I121" s="83">
        <f t="shared" si="29"/>
        <v>77.25</v>
      </c>
    </row>
    <row r="122" spans="1:9" ht="60.75" thickBot="1" x14ac:dyDescent="0.3">
      <c r="A122" s="92" t="s">
        <v>8</v>
      </c>
      <c r="B122" s="14" t="s">
        <v>109</v>
      </c>
      <c r="C122" s="37">
        <v>3</v>
      </c>
      <c r="D122" s="84">
        <v>159.46700000000001</v>
      </c>
      <c r="E122" s="84">
        <v>18.182999999999996</v>
      </c>
      <c r="F122" s="83">
        <f t="shared" si="27"/>
        <v>177.65</v>
      </c>
      <c r="G122" s="83">
        <v>9.35</v>
      </c>
      <c r="H122" s="83">
        <f t="shared" si="28"/>
        <v>187</v>
      </c>
      <c r="I122" s="83">
        <f t="shared" si="29"/>
        <v>561</v>
      </c>
    </row>
    <row r="123" spans="1:9" ht="36.75" thickBot="1" x14ac:dyDescent="0.3">
      <c r="A123" s="92" t="s">
        <v>8</v>
      </c>
      <c r="B123" s="14" t="s">
        <v>90</v>
      </c>
      <c r="C123" s="37">
        <v>101</v>
      </c>
      <c r="D123" s="84">
        <v>40.232500000000002</v>
      </c>
      <c r="E123" s="84">
        <v>23.939999999999998</v>
      </c>
      <c r="F123" s="83">
        <f t="shared" si="27"/>
        <v>64.172499999999999</v>
      </c>
      <c r="G123" s="83">
        <v>3.3774999999999999</v>
      </c>
      <c r="H123" s="83">
        <f t="shared" si="28"/>
        <v>67.55</v>
      </c>
      <c r="I123" s="83">
        <f t="shared" si="29"/>
        <v>6822.5499999999993</v>
      </c>
    </row>
    <row r="124" spans="1:9" ht="16.5" thickBot="1" x14ac:dyDescent="0.3">
      <c r="A124" s="14"/>
      <c r="B124" s="101" t="s">
        <v>87</v>
      </c>
      <c r="C124" s="101"/>
      <c r="D124" s="101"/>
      <c r="E124" s="101"/>
      <c r="F124" s="94"/>
      <c r="G124" s="94"/>
      <c r="H124" s="94"/>
      <c r="I124" s="38">
        <f>SUM(I115:I123)</f>
        <v>17430.792999999998</v>
      </c>
    </row>
    <row r="125" spans="1:9" ht="15.75" thickBot="1" x14ac:dyDescent="0.3">
      <c r="A125" s="107" t="s">
        <v>101</v>
      </c>
      <c r="B125" s="108"/>
      <c r="C125" s="108"/>
      <c r="D125" s="108"/>
      <c r="E125" s="108"/>
      <c r="F125" s="108"/>
      <c r="G125" s="108"/>
      <c r="H125" s="108"/>
      <c r="I125" s="109"/>
    </row>
    <row r="126" spans="1:9" ht="15.75" thickBot="1" x14ac:dyDescent="0.3">
      <c r="A126" s="104" t="s">
        <v>82</v>
      </c>
      <c r="B126" s="105"/>
      <c r="C126" s="105"/>
      <c r="D126" s="105"/>
      <c r="E126" s="105"/>
      <c r="F126" s="105"/>
      <c r="G126" s="105"/>
      <c r="H126" s="105"/>
      <c r="I126" s="106"/>
    </row>
    <row r="127" spans="1:9" ht="48.75" thickBot="1" x14ac:dyDescent="0.3">
      <c r="A127" s="92" t="s">
        <v>8</v>
      </c>
      <c r="B127" s="92" t="s">
        <v>104</v>
      </c>
      <c r="C127" s="83">
        <v>96</v>
      </c>
      <c r="D127" s="84">
        <v>47.432549999999999</v>
      </c>
      <c r="E127" s="84">
        <v>18.182999999999996</v>
      </c>
      <c r="F127" s="83">
        <f>D127+E127</f>
        <v>65.615549999999999</v>
      </c>
      <c r="G127" s="83">
        <v>3.4534500000000001</v>
      </c>
      <c r="H127" s="83">
        <f>F127+G127</f>
        <v>69.069000000000003</v>
      </c>
      <c r="I127" s="83">
        <f>C127*H127</f>
        <v>6630.6239999999998</v>
      </c>
    </row>
    <row r="128" spans="1:9" ht="53.45" customHeight="1" thickBot="1" x14ac:dyDescent="0.3">
      <c r="A128" s="92" t="s">
        <v>8</v>
      </c>
      <c r="B128" s="14" t="s">
        <v>105</v>
      </c>
      <c r="C128" s="37">
        <v>96</v>
      </c>
      <c r="D128" s="84">
        <v>6.0192000000000005</v>
      </c>
      <c r="E128" s="84">
        <v>13.622999999999998</v>
      </c>
      <c r="F128" s="83">
        <f t="shared" ref="F128:F136" si="30">D128+E128</f>
        <v>19.642199999999999</v>
      </c>
      <c r="G128" s="83">
        <v>1.0338000000000001</v>
      </c>
      <c r="H128" s="83">
        <f t="shared" ref="H128:H136" si="31">F128+G128</f>
        <v>20.675999999999998</v>
      </c>
      <c r="I128" s="83">
        <f t="shared" ref="I128:I136" si="32">C128*H128</f>
        <v>1984.8959999999997</v>
      </c>
    </row>
    <row r="129" spans="1:9" ht="48.6" customHeight="1" thickBot="1" x14ac:dyDescent="0.3">
      <c r="A129" s="92" t="s">
        <v>8</v>
      </c>
      <c r="B129" s="92" t="s">
        <v>113</v>
      </c>
      <c r="C129" s="83">
        <v>19</v>
      </c>
      <c r="D129" s="84">
        <v>47.432549999999999</v>
      </c>
      <c r="E129" s="84">
        <v>18.182999999999996</v>
      </c>
      <c r="F129" s="83">
        <f t="shared" si="30"/>
        <v>65.615549999999999</v>
      </c>
      <c r="G129" s="83">
        <v>3.4534500000000001</v>
      </c>
      <c r="H129" s="83">
        <f t="shared" si="31"/>
        <v>69.069000000000003</v>
      </c>
      <c r="I129" s="83">
        <f t="shared" si="32"/>
        <v>1312.3110000000001</v>
      </c>
    </row>
    <row r="130" spans="1:9" ht="36.75" thickBot="1" x14ac:dyDescent="0.3">
      <c r="A130" s="92" t="s">
        <v>8</v>
      </c>
      <c r="B130" s="14" t="s">
        <v>114</v>
      </c>
      <c r="C130" s="37">
        <v>19</v>
      </c>
      <c r="D130" s="84">
        <v>4.7233999999999998</v>
      </c>
      <c r="E130" s="84">
        <v>13.622999999999998</v>
      </c>
      <c r="F130" s="83">
        <f t="shared" si="30"/>
        <v>18.346399999999996</v>
      </c>
      <c r="G130" s="83">
        <v>0.9655999999999999</v>
      </c>
      <c r="H130" s="83">
        <f t="shared" si="31"/>
        <v>19.311999999999994</v>
      </c>
      <c r="I130" s="83">
        <f t="shared" si="32"/>
        <v>366.92799999999988</v>
      </c>
    </row>
    <row r="131" spans="1:9" ht="24.75" thickBot="1" x14ac:dyDescent="0.3">
      <c r="A131" s="92" t="s">
        <v>8</v>
      </c>
      <c r="B131" s="14" t="s">
        <v>97</v>
      </c>
      <c r="C131" s="37">
        <v>19</v>
      </c>
      <c r="D131" s="84">
        <v>10.794850000000002</v>
      </c>
      <c r="E131" s="84">
        <v>13.622999999999998</v>
      </c>
      <c r="F131" s="83">
        <f t="shared" si="30"/>
        <v>24.417850000000001</v>
      </c>
      <c r="G131" s="83">
        <v>1.28515</v>
      </c>
      <c r="H131" s="83">
        <f t="shared" si="31"/>
        <v>25.703000000000003</v>
      </c>
      <c r="I131" s="83">
        <f t="shared" si="32"/>
        <v>488.35700000000008</v>
      </c>
    </row>
    <row r="132" spans="1:9" ht="36.75" thickBot="1" x14ac:dyDescent="0.3">
      <c r="A132" s="92" t="s">
        <v>8</v>
      </c>
      <c r="B132" s="14" t="s">
        <v>108</v>
      </c>
      <c r="C132" s="37">
        <v>6</v>
      </c>
      <c r="D132" s="84">
        <v>69.1999</v>
      </c>
      <c r="E132" s="84">
        <v>18.182999999999996</v>
      </c>
      <c r="F132" s="83">
        <f t="shared" si="30"/>
        <v>87.382899999999992</v>
      </c>
      <c r="G132" s="83">
        <v>4.5991</v>
      </c>
      <c r="H132" s="83">
        <f t="shared" si="31"/>
        <v>91.981999999999999</v>
      </c>
      <c r="I132" s="83">
        <f t="shared" si="32"/>
        <v>551.89200000000005</v>
      </c>
    </row>
    <row r="133" spans="1:9" ht="24.75" thickBot="1" x14ac:dyDescent="0.3">
      <c r="A133" s="14" t="s">
        <v>8</v>
      </c>
      <c r="B133" s="88" t="s">
        <v>126</v>
      </c>
      <c r="C133" s="36">
        <v>6</v>
      </c>
      <c r="D133" s="84">
        <v>14.487500000000001</v>
      </c>
      <c r="E133" s="84">
        <v>9.9749999999999996</v>
      </c>
      <c r="F133" s="83">
        <f t="shared" si="30"/>
        <v>24.462499999999999</v>
      </c>
      <c r="G133" s="83">
        <v>1.2875000000000001</v>
      </c>
      <c r="H133" s="83">
        <f t="shared" si="31"/>
        <v>25.75</v>
      </c>
      <c r="I133" s="83">
        <f t="shared" si="32"/>
        <v>154.5</v>
      </c>
    </row>
    <row r="134" spans="1:9" ht="60.75" thickBot="1" x14ac:dyDescent="0.3">
      <c r="A134" s="92" t="s">
        <v>8</v>
      </c>
      <c r="B134" s="14" t="s">
        <v>109</v>
      </c>
      <c r="C134" s="37">
        <v>6</v>
      </c>
      <c r="D134" s="84">
        <v>159.46700000000001</v>
      </c>
      <c r="E134" s="84">
        <v>18.182999999999996</v>
      </c>
      <c r="F134" s="83">
        <f t="shared" si="30"/>
        <v>177.65</v>
      </c>
      <c r="G134" s="83">
        <v>9.35</v>
      </c>
      <c r="H134" s="83">
        <f t="shared" si="31"/>
        <v>187</v>
      </c>
      <c r="I134" s="83">
        <f t="shared" si="32"/>
        <v>1122</v>
      </c>
    </row>
    <row r="135" spans="1:9" ht="75.599999999999994" customHeight="1" thickBot="1" x14ac:dyDescent="0.3">
      <c r="A135" s="14" t="s">
        <v>8</v>
      </c>
      <c r="B135" s="87" t="s">
        <v>112</v>
      </c>
      <c r="C135" s="90">
        <v>2</v>
      </c>
      <c r="D135" s="84">
        <v>71.572050000000004</v>
      </c>
      <c r="E135" s="84">
        <v>21.340799999999998</v>
      </c>
      <c r="F135" s="83">
        <f t="shared" si="30"/>
        <v>92.912850000000006</v>
      </c>
      <c r="G135" s="83">
        <v>4.8901500000000002</v>
      </c>
      <c r="H135" s="83">
        <f t="shared" si="31"/>
        <v>97.803000000000011</v>
      </c>
      <c r="I135" s="83">
        <f t="shared" si="32"/>
        <v>195.60600000000002</v>
      </c>
    </row>
    <row r="136" spans="1:9" ht="36.75" thickBot="1" x14ac:dyDescent="0.3">
      <c r="A136" s="92" t="s">
        <v>8</v>
      </c>
      <c r="B136" s="14" t="s">
        <v>90</v>
      </c>
      <c r="C136" s="37">
        <v>129</v>
      </c>
      <c r="D136" s="84">
        <v>40.232500000000002</v>
      </c>
      <c r="E136" s="84">
        <v>23.939999999999998</v>
      </c>
      <c r="F136" s="83">
        <f t="shared" si="30"/>
        <v>64.172499999999999</v>
      </c>
      <c r="G136" s="83">
        <v>3.3774999999999999</v>
      </c>
      <c r="H136" s="83">
        <f t="shared" si="31"/>
        <v>67.55</v>
      </c>
      <c r="I136" s="83">
        <f t="shared" si="32"/>
        <v>8713.9499999999989</v>
      </c>
    </row>
    <row r="137" spans="1:9" ht="16.5" thickBot="1" x14ac:dyDescent="0.3">
      <c r="A137" s="14"/>
      <c r="B137" s="101" t="s">
        <v>84</v>
      </c>
      <c r="C137" s="101"/>
      <c r="D137" s="101"/>
      <c r="E137" s="101"/>
      <c r="F137" s="94"/>
      <c r="G137" s="94"/>
      <c r="H137" s="94"/>
      <c r="I137" s="38">
        <f>SUM(I127:I136)</f>
        <v>21521.063999999998</v>
      </c>
    </row>
    <row r="138" spans="1:9" ht="15.75" thickBot="1" x14ac:dyDescent="0.3">
      <c r="A138" s="104" t="s">
        <v>94</v>
      </c>
      <c r="B138" s="105"/>
      <c r="C138" s="105"/>
      <c r="D138" s="105"/>
      <c r="E138" s="105"/>
      <c r="F138" s="105"/>
      <c r="G138" s="105"/>
      <c r="H138" s="105"/>
      <c r="I138" s="106"/>
    </row>
    <row r="139" spans="1:9" ht="48.75" thickBot="1" x14ac:dyDescent="0.3">
      <c r="A139" s="92" t="s">
        <v>8</v>
      </c>
      <c r="B139" s="92" t="s">
        <v>104</v>
      </c>
      <c r="C139" s="83">
        <v>33</v>
      </c>
      <c r="D139" s="84">
        <v>47.432549999999999</v>
      </c>
      <c r="E139" s="84">
        <v>18.182999999999996</v>
      </c>
      <c r="F139" s="83">
        <v>65.615549999999999</v>
      </c>
      <c r="G139" s="83">
        <v>3.4534500000000001</v>
      </c>
      <c r="H139" s="83">
        <v>69.069000000000003</v>
      </c>
      <c r="I139" s="83">
        <v>2279.277</v>
      </c>
    </row>
    <row r="140" spans="1:9" ht="36.75" thickBot="1" x14ac:dyDescent="0.3">
      <c r="A140" s="92" t="s">
        <v>8</v>
      </c>
      <c r="B140" s="14" t="s">
        <v>105</v>
      </c>
      <c r="C140" s="37">
        <v>33</v>
      </c>
      <c r="D140" s="84">
        <v>6.0192000000000005</v>
      </c>
      <c r="E140" s="84">
        <v>13.622999999999998</v>
      </c>
      <c r="F140" s="83">
        <v>19.642199999999999</v>
      </c>
      <c r="G140" s="83">
        <v>1.0338000000000001</v>
      </c>
      <c r="H140" s="83">
        <v>20.675999999999998</v>
      </c>
      <c r="I140" s="83">
        <v>682.30799999999999</v>
      </c>
    </row>
    <row r="141" spans="1:9" ht="36.75" thickBot="1" x14ac:dyDescent="0.3">
      <c r="A141" s="92" t="s">
        <v>8</v>
      </c>
      <c r="B141" s="14" t="s">
        <v>108</v>
      </c>
      <c r="C141" s="37">
        <v>2</v>
      </c>
      <c r="D141" s="84">
        <v>69.1999</v>
      </c>
      <c r="E141" s="84">
        <v>18.182999999999996</v>
      </c>
      <c r="F141" s="83">
        <v>87.382899999999992</v>
      </c>
      <c r="G141" s="83">
        <v>4.5991</v>
      </c>
      <c r="H141" s="83">
        <v>91.981999999999999</v>
      </c>
      <c r="I141" s="83">
        <v>183.964</v>
      </c>
    </row>
    <row r="142" spans="1:9" ht="24.75" thickBot="1" x14ac:dyDescent="0.3">
      <c r="A142" s="14" t="s">
        <v>8</v>
      </c>
      <c r="B142" s="88" t="s">
        <v>126</v>
      </c>
      <c r="C142" s="36">
        <v>2</v>
      </c>
      <c r="D142" s="84">
        <v>14.487500000000001</v>
      </c>
      <c r="E142" s="84">
        <v>9.9749999999999996</v>
      </c>
      <c r="F142" s="83">
        <v>24.462499999999999</v>
      </c>
      <c r="G142" s="83">
        <v>1.2875000000000001</v>
      </c>
      <c r="H142" s="83">
        <v>25.75</v>
      </c>
      <c r="I142" s="83">
        <v>51.5</v>
      </c>
    </row>
    <row r="143" spans="1:9" ht="60.75" thickBot="1" x14ac:dyDescent="0.3">
      <c r="A143" s="92" t="s">
        <v>8</v>
      </c>
      <c r="B143" s="14" t="s">
        <v>109</v>
      </c>
      <c r="C143" s="37">
        <v>2</v>
      </c>
      <c r="D143" s="84">
        <v>159.46700000000001</v>
      </c>
      <c r="E143" s="84">
        <v>18.182999999999996</v>
      </c>
      <c r="F143" s="83">
        <v>177.65</v>
      </c>
      <c r="G143" s="83">
        <v>9.35</v>
      </c>
      <c r="H143" s="83">
        <v>187</v>
      </c>
      <c r="I143" s="83">
        <v>374</v>
      </c>
    </row>
    <row r="144" spans="1:9" ht="36.75" thickBot="1" x14ac:dyDescent="0.3">
      <c r="A144" s="92" t="s">
        <v>8</v>
      </c>
      <c r="B144" s="88" t="s">
        <v>90</v>
      </c>
      <c r="C144" s="37">
        <v>37</v>
      </c>
      <c r="D144" s="84">
        <v>40.232500000000002</v>
      </c>
      <c r="E144" s="84">
        <v>23.939999999999998</v>
      </c>
      <c r="F144" s="83">
        <v>64.172499999999999</v>
      </c>
      <c r="G144" s="83">
        <v>3.3774999999999999</v>
      </c>
      <c r="H144" s="83">
        <v>67.55</v>
      </c>
      <c r="I144" s="83">
        <v>2499.35</v>
      </c>
    </row>
    <row r="145" spans="1:9" ht="16.5" thickBot="1" x14ac:dyDescent="0.3">
      <c r="A145" s="14"/>
      <c r="B145" s="101" t="s">
        <v>95</v>
      </c>
      <c r="C145" s="101"/>
      <c r="D145" s="101"/>
      <c r="E145" s="101"/>
      <c r="F145" s="94"/>
      <c r="G145" s="94"/>
      <c r="H145" s="94"/>
      <c r="I145" s="38">
        <f>SUM(I139:I144)</f>
        <v>6070.3989999999994</v>
      </c>
    </row>
    <row r="146" spans="1:9" ht="15.75" thickBot="1" x14ac:dyDescent="0.3">
      <c r="A146" s="107" t="s">
        <v>93</v>
      </c>
      <c r="B146" s="108"/>
      <c r="C146" s="108"/>
      <c r="D146" s="108"/>
      <c r="E146" s="108"/>
      <c r="F146" s="108"/>
      <c r="G146" s="108"/>
      <c r="H146" s="108"/>
      <c r="I146" s="109"/>
    </row>
    <row r="147" spans="1:9" ht="15.75" thickBot="1" x14ac:dyDescent="0.3">
      <c r="A147" s="104" t="s">
        <v>82</v>
      </c>
      <c r="B147" s="105"/>
      <c r="C147" s="105"/>
      <c r="D147" s="105"/>
      <c r="E147" s="105"/>
      <c r="F147" s="105"/>
      <c r="G147" s="105"/>
      <c r="H147" s="105"/>
      <c r="I147" s="106"/>
    </row>
    <row r="148" spans="1:9" ht="111.75" customHeight="1" thickBot="1" x14ac:dyDescent="0.3">
      <c r="A148" s="92" t="s">
        <v>8</v>
      </c>
      <c r="B148" s="14" t="s">
        <v>116</v>
      </c>
      <c r="C148" s="35">
        <v>1</v>
      </c>
      <c r="D148" s="84">
        <v>3005.4095499999999</v>
      </c>
      <c r="E148" s="84">
        <v>213.75</v>
      </c>
      <c r="F148" s="83">
        <f>D148+E148</f>
        <v>3219.1595499999999</v>
      </c>
      <c r="G148" s="83">
        <v>169.42945</v>
      </c>
      <c r="H148" s="83">
        <f>F148+G148</f>
        <v>3388.5889999999999</v>
      </c>
      <c r="I148" s="83">
        <f>C148*H148</f>
        <v>3388.5889999999999</v>
      </c>
    </row>
    <row r="149" spans="1:9" ht="30.75" customHeight="1" thickBot="1" x14ac:dyDescent="0.3">
      <c r="A149" s="92" t="s">
        <v>8</v>
      </c>
      <c r="B149" s="14" t="s">
        <v>128</v>
      </c>
      <c r="C149" s="35">
        <v>3</v>
      </c>
      <c r="D149" s="84">
        <v>475.20330000000007</v>
      </c>
      <c r="E149" s="84">
        <v>192.20400000000001</v>
      </c>
      <c r="F149" s="83">
        <f t="shared" ref="F149:F162" si="33">D149+E149</f>
        <v>667.40730000000008</v>
      </c>
      <c r="G149" s="83">
        <v>35.126700000000007</v>
      </c>
      <c r="H149" s="83">
        <f t="shared" ref="H149:H162" si="34">F149+G149</f>
        <v>702.53400000000011</v>
      </c>
      <c r="I149" s="83">
        <f t="shared" ref="I149:I162" si="35">C149*H149</f>
        <v>2107.6020000000003</v>
      </c>
    </row>
    <row r="150" spans="1:9" ht="21.75" customHeight="1" thickBot="1" x14ac:dyDescent="0.3">
      <c r="A150" s="92" t="s">
        <v>8</v>
      </c>
      <c r="B150" s="14" t="s">
        <v>99</v>
      </c>
      <c r="C150" s="35">
        <v>2</v>
      </c>
      <c r="D150" s="84">
        <v>113.01675000000002</v>
      </c>
      <c r="E150" s="84">
        <v>14.297500000000001</v>
      </c>
      <c r="F150" s="83">
        <f t="shared" si="33"/>
        <v>127.31425000000002</v>
      </c>
      <c r="G150" s="83">
        <v>6.7007500000000011</v>
      </c>
      <c r="H150" s="83">
        <f t="shared" si="34"/>
        <v>134.01500000000001</v>
      </c>
      <c r="I150" s="83">
        <f t="shared" si="35"/>
        <v>268.03000000000003</v>
      </c>
    </row>
    <row r="151" spans="1:9" ht="54" customHeight="1" thickBot="1" x14ac:dyDescent="0.3">
      <c r="A151" s="92" t="s">
        <v>8</v>
      </c>
      <c r="B151" s="14" t="s">
        <v>118</v>
      </c>
      <c r="C151" s="67">
        <v>1</v>
      </c>
      <c r="D151" s="84">
        <v>593.17335000000003</v>
      </c>
      <c r="E151" s="84">
        <v>192.20400000000001</v>
      </c>
      <c r="F151" s="83">
        <f t="shared" si="33"/>
        <v>785.37734999999998</v>
      </c>
      <c r="G151" s="83">
        <v>41.335650000000001</v>
      </c>
      <c r="H151" s="83">
        <f t="shared" si="34"/>
        <v>826.71299999999997</v>
      </c>
      <c r="I151" s="83">
        <f t="shared" si="35"/>
        <v>826.71299999999997</v>
      </c>
    </row>
    <row r="152" spans="1:9" ht="48.75" thickBot="1" x14ac:dyDescent="0.3">
      <c r="A152" s="92" t="s">
        <v>8</v>
      </c>
      <c r="B152" s="92" t="s">
        <v>104</v>
      </c>
      <c r="C152" s="83">
        <v>49</v>
      </c>
      <c r="D152" s="84">
        <v>47.432549999999999</v>
      </c>
      <c r="E152" s="84">
        <v>18.182999999999996</v>
      </c>
      <c r="F152" s="83">
        <f t="shared" si="33"/>
        <v>65.615549999999999</v>
      </c>
      <c r="G152" s="83">
        <v>3.4534500000000001</v>
      </c>
      <c r="H152" s="83">
        <f t="shared" si="34"/>
        <v>69.069000000000003</v>
      </c>
      <c r="I152" s="83">
        <f t="shared" si="35"/>
        <v>3384.3810000000003</v>
      </c>
    </row>
    <row r="153" spans="1:9" ht="53.45" customHeight="1" thickBot="1" x14ac:dyDescent="0.3">
      <c r="A153" s="92" t="s">
        <v>8</v>
      </c>
      <c r="B153" s="14" t="s">
        <v>105</v>
      </c>
      <c r="C153" s="37">
        <v>57</v>
      </c>
      <c r="D153" s="84">
        <v>6.0192000000000005</v>
      </c>
      <c r="E153" s="84">
        <v>13.622999999999998</v>
      </c>
      <c r="F153" s="83">
        <f t="shared" si="33"/>
        <v>19.642199999999999</v>
      </c>
      <c r="G153" s="83">
        <v>1.0338000000000001</v>
      </c>
      <c r="H153" s="83">
        <f t="shared" si="34"/>
        <v>20.675999999999998</v>
      </c>
      <c r="I153" s="83">
        <f t="shared" si="35"/>
        <v>1178.5319999999999</v>
      </c>
    </row>
    <row r="154" spans="1:9" ht="48.6" customHeight="1" thickBot="1" x14ac:dyDescent="0.3">
      <c r="A154" s="92" t="s">
        <v>8</v>
      </c>
      <c r="B154" s="92" t="s">
        <v>113</v>
      </c>
      <c r="C154" s="83">
        <v>18</v>
      </c>
      <c r="D154" s="84">
        <v>47.432549999999999</v>
      </c>
      <c r="E154" s="84">
        <v>18.182999999999996</v>
      </c>
      <c r="F154" s="83">
        <f t="shared" si="33"/>
        <v>65.615549999999999</v>
      </c>
      <c r="G154" s="83">
        <v>3.4534500000000001</v>
      </c>
      <c r="H154" s="83">
        <f t="shared" si="34"/>
        <v>69.069000000000003</v>
      </c>
      <c r="I154" s="83">
        <f t="shared" si="35"/>
        <v>1243.242</v>
      </c>
    </row>
    <row r="155" spans="1:9" ht="36.75" thickBot="1" x14ac:dyDescent="0.3">
      <c r="A155" s="92" t="s">
        <v>8</v>
      </c>
      <c r="B155" s="14" t="s">
        <v>114</v>
      </c>
      <c r="C155" s="37">
        <v>18</v>
      </c>
      <c r="D155" s="84">
        <v>4.7233999999999998</v>
      </c>
      <c r="E155" s="84">
        <v>13.622999999999998</v>
      </c>
      <c r="F155" s="83">
        <f t="shared" si="33"/>
        <v>18.346399999999996</v>
      </c>
      <c r="G155" s="83">
        <v>0.9655999999999999</v>
      </c>
      <c r="H155" s="83">
        <f t="shared" si="34"/>
        <v>19.311999999999994</v>
      </c>
      <c r="I155" s="83">
        <f t="shared" si="35"/>
        <v>347.61599999999987</v>
      </c>
    </row>
    <row r="156" spans="1:9" ht="24.75" thickBot="1" x14ac:dyDescent="0.3">
      <c r="A156" s="92" t="s">
        <v>8</v>
      </c>
      <c r="B156" s="14" t="s">
        <v>97</v>
      </c>
      <c r="C156" s="37">
        <v>18</v>
      </c>
      <c r="D156" s="84">
        <v>10.794850000000002</v>
      </c>
      <c r="E156" s="84">
        <v>13.622999999999998</v>
      </c>
      <c r="F156" s="83">
        <f t="shared" si="33"/>
        <v>24.417850000000001</v>
      </c>
      <c r="G156" s="83">
        <v>1.28515</v>
      </c>
      <c r="H156" s="83">
        <f t="shared" si="34"/>
        <v>25.703000000000003</v>
      </c>
      <c r="I156" s="83">
        <f t="shared" si="35"/>
        <v>462.65400000000005</v>
      </c>
    </row>
    <row r="157" spans="1:9" ht="48.75" thickBot="1" x14ac:dyDescent="0.3">
      <c r="A157" s="92" t="s">
        <v>8</v>
      </c>
      <c r="B157" s="14" t="s">
        <v>115</v>
      </c>
      <c r="C157" s="37">
        <v>8</v>
      </c>
      <c r="D157" s="84">
        <v>44.997700000000009</v>
      </c>
      <c r="E157" s="84">
        <v>18.182999999999996</v>
      </c>
      <c r="F157" s="83">
        <f t="shared" si="33"/>
        <v>63.180700000000002</v>
      </c>
      <c r="G157" s="83">
        <v>3.3253000000000004</v>
      </c>
      <c r="H157" s="83">
        <f t="shared" si="34"/>
        <v>66.506</v>
      </c>
      <c r="I157" s="83">
        <f t="shared" si="35"/>
        <v>532.048</v>
      </c>
    </row>
    <row r="158" spans="1:9" ht="36.75" thickBot="1" x14ac:dyDescent="0.3">
      <c r="A158" s="92" t="s">
        <v>8</v>
      </c>
      <c r="B158" s="14" t="s">
        <v>108</v>
      </c>
      <c r="C158" s="37">
        <v>6</v>
      </c>
      <c r="D158" s="84">
        <v>69.1999</v>
      </c>
      <c r="E158" s="84">
        <v>18.182999999999996</v>
      </c>
      <c r="F158" s="83">
        <f t="shared" si="33"/>
        <v>87.382899999999992</v>
      </c>
      <c r="G158" s="83">
        <v>4.5991</v>
      </c>
      <c r="H158" s="83">
        <f t="shared" si="34"/>
        <v>91.981999999999999</v>
      </c>
      <c r="I158" s="83">
        <f t="shared" si="35"/>
        <v>551.89200000000005</v>
      </c>
    </row>
    <row r="159" spans="1:9" ht="24.75" thickBot="1" x14ac:dyDescent="0.3">
      <c r="A159" s="14" t="s">
        <v>8</v>
      </c>
      <c r="B159" s="88" t="s">
        <v>126</v>
      </c>
      <c r="C159" s="36">
        <v>6</v>
      </c>
      <c r="D159" s="84">
        <v>14.487500000000001</v>
      </c>
      <c r="E159" s="84">
        <v>9.9749999999999996</v>
      </c>
      <c r="F159" s="83">
        <f t="shared" si="33"/>
        <v>24.462499999999999</v>
      </c>
      <c r="G159" s="83">
        <v>1.2875000000000001</v>
      </c>
      <c r="H159" s="83">
        <f t="shared" si="34"/>
        <v>25.75</v>
      </c>
      <c r="I159" s="83">
        <f t="shared" si="35"/>
        <v>154.5</v>
      </c>
    </row>
    <row r="160" spans="1:9" ht="60.75" thickBot="1" x14ac:dyDescent="0.3">
      <c r="A160" s="92" t="s">
        <v>8</v>
      </c>
      <c r="B160" s="14" t="s">
        <v>109</v>
      </c>
      <c r="C160" s="37">
        <v>6</v>
      </c>
      <c r="D160" s="84">
        <v>159.46700000000001</v>
      </c>
      <c r="E160" s="84">
        <v>18.182999999999996</v>
      </c>
      <c r="F160" s="83">
        <f t="shared" si="33"/>
        <v>177.65</v>
      </c>
      <c r="G160" s="83">
        <v>9.35</v>
      </c>
      <c r="H160" s="83">
        <f t="shared" si="34"/>
        <v>187</v>
      </c>
      <c r="I160" s="83">
        <f t="shared" si="35"/>
        <v>1122</v>
      </c>
    </row>
    <row r="161" spans="1:9" ht="75.599999999999994" customHeight="1" thickBot="1" x14ac:dyDescent="0.3">
      <c r="A161" s="14" t="s">
        <v>8</v>
      </c>
      <c r="B161" s="87" t="s">
        <v>112</v>
      </c>
      <c r="C161" s="90">
        <v>2</v>
      </c>
      <c r="D161" s="84">
        <v>71.572050000000004</v>
      </c>
      <c r="E161" s="84">
        <v>21.340799999999998</v>
      </c>
      <c r="F161" s="83">
        <f t="shared" si="33"/>
        <v>92.912850000000006</v>
      </c>
      <c r="G161" s="83">
        <v>4.8901500000000002</v>
      </c>
      <c r="H161" s="83">
        <f t="shared" si="34"/>
        <v>97.803000000000011</v>
      </c>
      <c r="I161" s="83">
        <f t="shared" si="35"/>
        <v>195.60600000000002</v>
      </c>
    </row>
    <row r="162" spans="1:9" ht="36.75" thickBot="1" x14ac:dyDescent="0.3">
      <c r="A162" s="92" t="s">
        <v>8</v>
      </c>
      <c r="B162" s="14" t="s">
        <v>90</v>
      </c>
      <c r="C162" s="37">
        <v>89</v>
      </c>
      <c r="D162" s="84">
        <v>40.232500000000002</v>
      </c>
      <c r="E162" s="84">
        <v>23.939999999999998</v>
      </c>
      <c r="F162" s="83">
        <f t="shared" si="33"/>
        <v>64.172499999999999</v>
      </c>
      <c r="G162" s="83">
        <v>3.3774999999999999</v>
      </c>
      <c r="H162" s="83">
        <f t="shared" si="34"/>
        <v>67.55</v>
      </c>
      <c r="I162" s="83">
        <f t="shared" si="35"/>
        <v>6011.95</v>
      </c>
    </row>
    <row r="163" spans="1:9" ht="16.5" thickBot="1" x14ac:dyDescent="0.3">
      <c r="A163" s="14"/>
      <c r="B163" s="101" t="s">
        <v>84</v>
      </c>
      <c r="C163" s="101"/>
      <c r="D163" s="101"/>
      <c r="E163" s="101"/>
      <c r="F163" s="94"/>
      <c r="G163" s="94"/>
      <c r="H163" s="94"/>
      <c r="I163" s="38">
        <f>SUM(I148:I162)</f>
        <v>21775.355</v>
      </c>
    </row>
    <row r="164" spans="1:9" ht="15.75" thickBot="1" x14ac:dyDescent="0.3">
      <c r="A164" s="104" t="s">
        <v>98</v>
      </c>
      <c r="B164" s="105"/>
      <c r="C164" s="105"/>
      <c r="D164" s="105"/>
      <c r="E164" s="105"/>
      <c r="F164" s="105"/>
      <c r="G164" s="105"/>
      <c r="H164" s="105"/>
      <c r="I164" s="106"/>
    </row>
    <row r="165" spans="1:9" ht="48.75" thickBot="1" x14ac:dyDescent="0.3">
      <c r="A165" s="92" t="s">
        <v>8</v>
      </c>
      <c r="B165" s="92" t="s">
        <v>104</v>
      </c>
      <c r="C165" s="83">
        <v>21</v>
      </c>
      <c r="D165" s="84">
        <v>47.432549999999999</v>
      </c>
      <c r="E165" s="84">
        <v>18.182999999999996</v>
      </c>
      <c r="F165" s="83">
        <f>D165+E165</f>
        <v>65.615549999999999</v>
      </c>
      <c r="G165" s="83">
        <v>3.4534500000000001</v>
      </c>
      <c r="H165" s="83">
        <f>F165+G165</f>
        <v>69.069000000000003</v>
      </c>
      <c r="I165" s="83">
        <f>C165*H165</f>
        <v>1450.4490000000001</v>
      </c>
    </row>
    <row r="166" spans="1:9" ht="53.45" customHeight="1" thickBot="1" x14ac:dyDescent="0.3">
      <c r="A166" s="92" t="s">
        <v>8</v>
      </c>
      <c r="B166" s="14" t="s">
        <v>105</v>
      </c>
      <c r="C166" s="37">
        <v>21</v>
      </c>
      <c r="D166" s="84">
        <v>6.0192000000000005</v>
      </c>
      <c r="E166" s="84">
        <v>13.622999999999998</v>
      </c>
      <c r="F166" s="83">
        <f t="shared" ref="F166:F171" si="36">D166+E166</f>
        <v>19.642199999999999</v>
      </c>
      <c r="G166" s="83">
        <v>1.0338000000000001</v>
      </c>
      <c r="H166" s="83">
        <f t="shared" ref="H166:H171" si="37">F166+G166</f>
        <v>20.675999999999998</v>
      </c>
      <c r="I166" s="83">
        <f t="shared" ref="I166:I171" si="38">C166*H166</f>
        <v>434.19599999999997</v>
      </c>
    </row>
    <row r="167" spans="1:9" ht="36.75" thickBot="1" x14ac:dyDescent="0.3">
      <c r="A167" s="92" t="s">
        <v>8</v>
      </c>
      <c r="B167" s="14" t="s">
        <v>108</v>
      </c>
      <c r="C167" s="37">
        <v>10</v>
      </c>
      <c r="D167" s="84">
        <v>69.1999</v>
      </c>
      <c r="E167" s="84">
        <v>18.182999999999996</v>
      </c>
      <c r="F167" s="83">
        <f t="shared" si="36"/>
        <v>87.382899999999992</v>
      </c>
      <c r="G167" s="83">
        <v>4.5991</v>
      </c>
      <c r="H167" s="83">
        <f t="shared" si="37"/>
        <v>91.981999999999999</v>
      </c>
      <c r="I167" s="83">
        <f t="shared" si="38"/>
        <v>919.81999999999994</v>
      </c>
    </row>
    <row r="168" spans="1:9" ht="24.75" thickBot="1" x14ac:dyDescent="0.3">
      <c r="A168" s="14" t="s">
        <v>8</v>
      </c>
      <c r="B168" s="88" t="s">
        <v>126</v>
      </c>
      <c r="C168" s="36">
        <v>10</v>
      </c>
      <c r="D168" s="84">
        <v>14.487500000000001</v>
      </c>
      <c r="E168" s="84">
        <v>9.9749999999999996</v>
      </c>
      <c r="F168" s="83">
        <f t="shared" si="36"/>
        <v>24.462499999999999</v>
      </c>
      <c r="G168" s="83">
        <v>1.2875000000000001</v>
      </c>
      <c r="H168" s="83">
        <f t="shared" si="37"/>
        <v>25.75</v>
      </c>
      <c r="I168" s="83">
        <f t="shared" si="38"/>
        <v>257.5</v>
      </c>
    </row>
    <row r="169" spans="1:9" ht="60.75" thickBot="1" x14ac:dyDescent="0.3">
      <c r="A169" s="92" t="s">
        <v>8</v>
      </c>
      <c r="B169" s="14" t="s">
        <v>109</v>
      </c>
      <c r="C169" s="37">
        <v>10</v>
      </c>
      <c r="D169" s="84">
        <v>159.46700000000001</v>
      </c>
      <c r="E169" s="84">
        <v>18.182999999999996</v>
      </c>
      <c r="F169" s="83">
        <f t="shared" si="36"/>
        <v>177.65</v>
      </c>
      <c r="G169" s="83">
        <v>9.35</v>
      </c>
      <c r="H169" s="83">
        <f t="shared" si="37"/>
        <v>187</v>
      </c>
      <c r="I169" s="83">
        <f t="shared" si="38"/>
        <v>1870</v>
      </c>
    </row>
    <row r="170" spans="1:9" ht="75.599999999999994" customHeight="1" thickBot="1" x14ac:dyDescent="0.3">
      <c r="A170" s="14" t="s">
        <v>8</v>
      </c>
      <c r="B170" s="87" t="s">
        <v>112</v>
      </c>
      <c r="C170" s="90">
        <v>20</v>
      </c>
      <c r="D170" s="84">
        <v>71.572050000000004</v>
      </c>
      <c r="E170" s="84">
        <v>21.340799999999998</v>
      </c>
      <c r="F170" s="83">
        <f t="shared" si="36"/>
        <v>92.912850000000006</v>
      </c>
      <c r="G170" s="83">
        <v>4.8901500000000002</v>
      </c>
      <c r="H170" s="83">
        <f t="shared" si="37"/>
        <v>97.803000000000011</v>
      </c>
      <c r="I170" s="83">
        <f t="shared" si="38"/>
        <v>1956.0600000000002</v>
      </c>
    </row>
    <row r="171" spans="1:9" ht="36.75" thickBot="1" x14ac:dyDescent="0.3">
      <c r="A171" s="92" t="s">
        <v>8</v>
      </c>
      <c r="B171" s="14" t="s">
        <v>90</v>
      </c>
      <c r="C171" s="37">
        <v>40</v>
      </c>
      <c r="D171" s="84">
        <v>40.232500000000002</v>
      </c>
      <c r="E171" s="84">
        <v>23.939999999999998</v>
      </c>
      <c r="F171" s="83">
        <f t="shared" si="36"/>
        <v>64.172499999999999</v>
      </c>
      <c r="G171" s="83">
        <v>3.3774999999999999</v>
      </c>
      <c r="H171" s="83">
        <f t="shared" si="37"/>
        <v>67.55</v>
      </c>
      <c r="I171" s="83">
        <f t="shared" si="38"/>
        <v>2702</v>
      </c>
    </row>
    <row r="172" spans="1:9" ht="16.5" thickBot="1" x14ac:dyDescent="0.3">
      <c r="A172" s="14"/>
      <c r="B172" s="101" t="s">
        <v>119</v>
      </c>
      <c r="C172" s="101"/>
      <c r="D172" s="101"/>
      <c r="E172" s="101"/>
      <c r="F172" s="94"/>
      <c r="G172" s="94"/>
      <c r="H172" s="94"/>
      <c r="I172" s="38">
        <f>SUM(I165:I171)</f>
        <v>9590.0250000000015</v>
      </c>
    </row>
    <row r="173" spans="1:9" ht="15.75" thickBot="1" x14ac:dyDescent="0.3">
      <c r="A173" s="107" t="s">
        <v>91</v>
      </c>
      <c r="B173" s="108"/>
      <c r="C173" s="108"/>
      <c r="D173" s="108"/>
      <c r="E173" s="108"/>
      <c r="F173" s="108"/>
      <c r="G173" s="108"/>
      <c r="H173" s="108"/>
      <c r="I173" s="109"/>
    </row>
    <row r="174" spans="1:9" ht="15.75" thickBot="1" x14ac:dyDescent="0.3">
      <c r="A174" s="104" t="s">
        <v>92</v>
      </c>
      <c r="B174" s="105"/>
      <c r="C174" s="105"/>
      <c r="D174" s="105"/>
      <c r="E174" s="105"/>
      <c r="F174" s="105"/>
      <c r="G174" s="105"/>
      <c r="H174" s="105"/>
      <c r="I174" s="106"/>
    </row>
    <row r="175" spans="1:9" ht="111.75" customHeight="1" thickBot="1" x14ac:dyDescent="0.3">
      <c r="A175" s="92" t="s">
        <v>8</v>
      </c>
      <c r="B175" s="14" t="s">
        <v>116</v>
      </c>
      <c r="C175" s="35">
        <v>1</v>
      </c>
      <c r="D175" s="84">
        <v>3005.4095499999999</v>
      </c>
      <c r="E175" s="84">
        <v>213.75</v>
      </c>
      <c r="F175" s="83">
        <f>D175+E175</f>
        <v>3219.1595499999999</v>
      </c>
      <c r="G175" s="83">
        <v>169.42945</v>
      </c>
      <c r="H175" s="83">
        <f>F175+G175</f>
        <v>3388.5889999999999</v>
      </c>
      <c r="I175" s="83">
        <f>C175*H175</f>
        <v>3388.5889999999999</v>
      </c>
    </row>
    <row r="176" spans="1:9" ht="30.75" customHeight="1" thickBot="1" x14ac:dyDescent="0.3">
      <c r="A176" s="92" t="s">
        <v>8</v>
      </c>
      <c r="B176" s="14" t="s">
        <v>128</v>
      </c>
      <c r="C176" s="35">
        <v>1</v>
      </c>
      <c r="D176" s="84">
        <v>475.20330000000007</v>
      </c>
      <c r="E176" s="84">
        <v>192.20400000000001</v>
      </c>
      <c r="F176" s="83">
        <f t="shared" ref="F176:F188" si="39">D176+E176</f>
        <v>667.40730000000008</v>
      </c>
      <c r="G176" s="83">
        <v>35.126700000000007</v>
      </c>
      <c r="H176" s="83">
        <f t="shared" ref="H176:H188" si="40">F176+G176</f>
        <v>702.53400000000011</v>
      </c>
      <c r="I176" s="83">
        <f t="shared" ref="I176:I188" si="41">C176*H176</f>
        <v>702.53400000000011</v>
      </c>
    </row>
    <row r="177" spans="1:9" ht="23.25" customHeight="1" thickBot="1" x14ac:dyDescent="0.3">
      <c r="A177" s="92" t="s">
        <v>8</v>
      </c>
      <c r="B177" s="14" t="s">
        <v>99</v>
      </c>
      <c r="C177" s="35">
        <v>2</v>
      </c>
      <c r="D177" s="84">
        <v>113.01675000000002</v>
      </c>
      <c r="E177" s="84">
        <v>14.297500000000001</v>
      </c>
      <c r="F177" s="83">
        <f t="shared" si="39"/>
        <v>127.31425000000002</v>
      </c>
      <c r="G177" s="83">
        <v>6.7007500000000011</v>
      </c>
      <c r="H177" s="83">
        <f t="shared" si="40"/>
        <v>134.01500000000001</v>
      </c>
      <c r="I177" s="83">
        <f t="shared" si="41"/>
        <v>268.03000000000003</v>
      </c>
    </row>
    <row r="178" spans="1:9" ht="51" customHeight="1" thickBot="1" x14ac:dyDescent="0.3">
      <c r="A178" s="92" t="s">
        <v>8</v>
      </c>
      <c r="B178" s="14" t="s">
        <v>118</v>
      </c>
      <c r="C178" s="67">
        <v>1</v>
      </c>
      <c r="D178" s="84">
        <v>593.17335000000003</v>
      </c>
      <c r="E178" s="84">
        <v>192.20400000000001</v>
      </c>
      <c r="F178" s="83">
        <f t="shared" si="39"/>
        <v>785.37734999999998</v>
      </c>
      <c r="G178" s="83">
        <v>41.335650000000001</v>
      </c>
      <c r="H178" s="83">
        <f t="shared" si="40"/>
        <v>826.71299999999997</v>
      </c>
      <c r="I178" s="83">
        <f t="shared" si="41"/>
        <v>826.71299999999997</v>
      </c>
    </row>
    <row r="179" spans="1:9" ht="48.75" thickBot="1" x14ac:dyDescent="0.3">
      <c r="A179" s="92" t="s">
        <v>8</v>
      </c>
      <c r="B179" s="92" t="s">
        <v>104</v>
      </c>
      <c r="C179" s="83">
        <v>154</v>
      </c>
      <c r="D179" s="84">
        <v>47.432549999999999</v>
      </c>
      <c r="E179" s="84">
        <v>18.182999999999996</v>
      </c>
      <c r="F179" s="83">
        <f t="shared" si="39"/>
        <v>65.615549999999999</v>
      </c>
      <c r="G179" s="83">
        <v>3.4534500000000001</v>
      </c>
      <c r="H179" s="83">
        <f t="shared" si="40"/>
        <v>69.069000000000003</v>
      </c>
      <c r="I179" s="83">
        <f t="shared" si="41"/>
        <v>10636.626</v>
      </c>
    </row>
    <row r="180" spans="1:9" ht="53.45" customHeight="1" thickBot="1" x14ac:dyDescent="0.3">
      <c r="A180" s="92" t="s">
        <v>8</v>
      </c>
      <c r="B180" s="14" t="s">
        <v>105</v>
      </c>
      <c r="C180" s="37">
        <v>154</v>
      </c>
      <c r="D180" s="84">
        <v>6.0192000000000005</v>
      </c>
      <c r="E180" s="84">
        <v>13.622999999999998</v>
      </c>
      <c r="F180" s="83">
        <f t="shared" si="39"/>
        <v>19.642199999999999</v>
      </c>
      <c r="G180" s="83">
        <v>1.0338000000000001</v>
      </c>
      <c r="H180" s="83">
        <f t="shared" si="40"/>
        <v>20.675999999999998</v>
      </c>
      <c r="I180" s="83">
        <f t="shared" si="41"/>
        <v>3184.1039999999998</v>
      </c>
    </row>
    <row r="181" spans="1:9" ht="48.6" customHeight="1" thickBot="1" x14ac:dyDescent="0.3">
      <c r="A181" s="92" t="s">
        <v>8</v>
      </c>
      <c r="B181" s="92" t="s">
        <v>113</v>
      </c>
      <c r="C181" s="83">
        <v>75</v>
      </c>
      <c r="D181" s="84">
        <v>47.432549999999999</v>
      </c>
      <c r="E181" s="84">
        <v>18.182999999999996</v>
      </c>
      <c r="F181" s="83">
        <f t="shared" si="39"/>
        <v>65.615549999999999</v>
      </c>
      <c r="G181" s="83">
        <v>3.4534500000000001</v>
      </c>
      <c r="H181" s="83">
        <f t="shared" si="40"/>
        <v>69.069000000000003</v>
      </c>
      <c r="I181" s="83">
        <f t="shared" si="41"/>
        <v>5180.1750000000002</v>
      </c>
    </row>
    <row r="182" spans="1:9" ht="36.75" thickBot="1" x14ac:dyDescent="0.3">
      <c r="A182" s="92" t="s">
        <v>8</v>
      </c>
      <c r="B182" s="14" t="s">
        <v>114</v>
      </c>
      <c r="C182" s="37">
        <v>75</v>
      </c>
      <c r="D182" s="84">
        <v>4.7233999999999998</v>
      </c>
      <c r="E182" s="84">
        <v>13.622999999999998</v>
      </c>
      <c r="F182" s="83">
        <f t="shared" si="39"/>
        <v>18.346399999999996</v>
      </c>
      <c r="G182" s="83">
        <v>0.9655999999999999</v>
      </c>
      <c r="H182" s="83">
        <f t="shared" si="40"/>
        <v>19.311999999999994</v>
      </c>
      <c r="I182" s="83">
        <f t="shared" si="41"/>
        <v>1448.3999999999996</v>
      </c>
    </row>
    <row r="183" spans="1:9" ht="24.75" thickBot="1" x14ac:dyDescent="0.3">
      <c r="A183" s="92" t="s">
        <v>8</v>
      </c>
      <c r="B183" s="14" t="s">
        <v>97</v>
      </c>
      <c r="C183" s="37">
        <v>75</v>
      </c>
      <c r="D183" s="84">
        <v>10.794850000000002</v>
      </c>
      <c r="E183" s="84">
        <v>13.622999999999998</v>
      </c>
      <c r="F183" s="83">
        <f t="shared" si="39"/>
        <v>24.417850000000001</v>
      </c>
      <c r="G183" s="83">
        <v>1.28515</v>
      </c>
      <c r="H183" s="83">
        <f t="shared" si="40"/>
        <v>25.703000000000003</v>
      </c>
      <c r="I183" s="83">
        <f t="shared" si="41"/>
        <v>1927.7250000000001</v>
      </c>
    </row>
    <row r="184" spans="1:9" ht="36.75" thickBot="1" x14ac:dyDescent="0.3">
      <c r="A184" s="92" t="s">
        <v>8</v>
      </c>
      <c r="B184" s="14" t="s">
        <v>108</v>
      </c>
      <c r="C184" s="37">
        <v>10</v>
      </c>
      <c r="D184" s="84">
        <v>69.1999</v>
      </c>
      <c r="E184" s="84">
        <v>18.182999999999996</v>
      </c>
      <c r="F184" s="83">
        <f t="shared" si="39"/>
        <v>87.382899999999992</v>
      </c>
      <c r="G184" s="83">
        <v>4.5991</v>
      </c>
      <c r="H184" s="83">
        <f t="shared" si="40"/>
        <v>91.981999999999999</v>
      </c>
      <c r="I184" s="83">
        <f t="shared" si="41"/>
        <v>919.81999999999994</v>
      </c>
    </row>
    <row r="185" spans="1:9" ht="24.75" thickBot="1" x14ac:dyDescent="0.3">
      <c r="A185" s="14" t="s">
        <v>8</v>
      </c>
      <c r="B185" s="88" t="s">
        <v>126</v>
      </c>
      <c r="C185" s="36">
        <v>10</v>
      </c>
      <c r="D185" s="84">
        <v>14.487500000000001</v>
      </c>
      <c r="E185" s="84">
        <v>9.9749999999999996</v>
      </c>
      <c r="F185" s="83">
        <f t="shared" si="39"/>
        <v>24.462499999999999</v>
      </c>
      <c r="G185" s="83">
        <v>1.2875000000000001</v>
      </c>
      <c r="H185" s="83">
        <f t="shared" si="40"/>
        <v>25.75</v>
      </c>
      <c r="I185" s="83">
        <f t="shared" si="41"/>
        <v>257.5</v>
      </c>
    </row>
    <row r="186" spans="1:9" ht="60.75" thickBot="1" x14ac:dyDescent="0.3">
      <c r="A186" s="92" t="s">
        <v>8</v>
      </c>
      <c r="B186" s="14" t="s">
        <v>109</v>
      </c>
      <c r="C186" s="37">
        <v>10</v>
      </c>
      <c r="D186" s="84">
        <v>159.46700000000001</v>
      </c>
      <c r="E186" s="84">
        <v>18.182999999999996</v>
      </c>
      <c r="F186" s="83">
        <f t="shared" si="39"/>
        <v>177.65</v>
      </c>
      <c r="G186" s="83">
        <v>9.35</v>
      </c>
      <c r="H186" s="83">
        <f t="shared" si="40"/>
        <v>187</v>
      </c>
      <c r="I186" s="83">
        <f t="shared" si="41"/>
        <v>1870</v>
      </c>
    </row>
    <row r="187" spans="1:9" ht="75.599999999999994" customHeight="1" thickBot="1" x14ac:dyDescent="0.3">
      <c r="A187" s="14" t="s">
        <v>8</v>
      </c>
      <c r="B187" s="87" t="s">
        <v>112</v>
      </c>
      <c r="C187" s="90">
        <v>5</v>
      </c>
      <c r="D187" s="84">
        <v>71.572050000000004</v>
      </c>
      <c r="E187" s="84">
        <v>21.340799999999998</v>
      </c>
      <c r="F187" s="83">
        <f t="shared" si="39"/>
        <v>92.912850000000006</v>
      </c>
      <c r="G187" s="83">
        <v>4.8901500000000002</v>
      </c>
      <c r="H187" s="83">
        <f t="shared" si="40"/>
        <v>97.803000000000011</v>
      </c>
      <c r="I187" s="83">
        <f t="shared" si="41"/>
        <v>489.01500000000004</v>
      </c>
    </row>
    <row r="188" spans="1:9" ht="36.75" thickBot="1" x14ac:dyDescent="0.3">
      <c r="A188" s="92" t="s">
        <v>8</v>
      </c>
      <c r="B188" s="14" t="s">
        <v>90</v>
      </c>
      <c r="C188" s="37">
        <v>27</v>
      </c>
      <c r="D188" s="84">
        <v>40.232500000000002</v>
      </c>
      <c r="E188" s="84">
        <v>23.939999999999998</v>
      </c>
      <c r="F188" s="83">
        <f t="shared" si="39"/>
        <v>64.172499999999999</v>
      </c>
      <c r="G188" s="83">
        <v>3.3774999999999999</v>
      </c>
      <c r="H188" s="83">
        <f t="shared" si="40"/>
        <v>67.55</v>
      </c>
      <c r="I188" s="83">
        <f t="shared" si="41"/>
        <v>1823.85</v>
      </c>
    </row>
    <row r="189" spans="1:9" ht="16.5" thickBot="1" x14ac:dyDescent="0.3">
      <c r="A189" s="14"/>
      <c r="B189" s="101" t="s">
        <v>78</v>
      </c>
      <c r="C189" s="101"/>
      <c r="D189" s="101"/>
      <c r="E189" s="101"/>
      <c r="F189" s="94"/>
      <c r="G189" s="94"/>
      <c r="H189" s="94"/>
      <c r="I189" s="38">
        <f>SUM(I175:I188)</f>
        <v>32923.080999999998</v>
      </c>
    </row>
    <row r="190" spans="1:9" ht="15.75" thickBot="1" x14ac:dyDescent="0.3">
      <c r="A190" s="107" t="s">
        <v>102</v>
      </c>
      <c r="B190" s="108"/>
      <c r="C190" s="108"/>
      <c r="D190" s="108"/>
      <c r="E190" s="108"/>
      <c r="F190" s="108"/>
      <c r="G190" s="108"/>
      <c r="H190" s="108"/>
      <c r="I190" s="109"/>
    </row>
    <row r="191" spans="1:9" ht="66.75" customHeight="1" thickBot="1" x14ac:dyDescent="0.3">
      <c r="A191" s="92" t="s">
        <v>8</v>
      </c>
      <c r="B191" s="14" t="s">
        <v>103</v>
      </c>
      <c r="C191" s="35">
        <v>3</v>
      </c>
      <c r="D191" s="84">
        <v>3005.4095499999999</v>
      </c>
      <c r="E191" s="84">
        <v>213.75</v>
      </c>
      <c r="F191" s="83">
        <f>D191+E191</f>
        <v>3219.1595499999999</v>
      </c>
      <c r="G191" s="83">
        <v>169.42945</v>
      </c>
      <c r="H191" s="83">
        <f>F191+G191</f>
        <v>3388.5889999999999</v>
      </c>
      <c r="I191" s="83">
        <f>C191*H191</f>
        <v>10165.767</v>
      </c>
    </row>
    <row r="192" spans="1:9" ht="16.5" thickBot="1" x14ac:dyDescent="0.3">
      <c r="A192" s="14"/>
      <c r="B192" s="101" t="s">
        <v>120</v>
      </c>
      <c r="C192" s="101"/>
      <c r="D192" s="101"/>
      <c r="E192" s="101"/>
      <c r="F192" s="94"/>
      <c r="G192" s="94"/>
      <c r="H192" s="94"/>
      <c r="I192" s="38">
        <f>SUM(I191)</f>
        <v>10165.767</v>
      </c>
    </row>
    <row r="193" spans="1:9" ht="15.75" thickBot="1" x14ac:dyDescent="0.3">
      <c r="A193" s="107" t="s">
        <v>122</v>
      </c>
      <c r="B193" s="108"/>
      <c r="C193" s="108"/>
      <c r="D193" s="108"/>
      <c r="E193" s="108"/>
      <c r="F193" s="108"/>
      <c r="G193" s="108"/>
      <c r="H193" s="108"/>
      <c r="I193" s="109"/>
    </row>
    <row r="194" spans="1:9" ht="44.25" customHeight="1" thickBot="1" x14ac:dyDescent="0.3">
      <c r="A194" s="92" t="s">
        <v>8</v>
      </c>
      <c r="B194" s="14" t="s">
        <v>123</v>
      </c>
      <c r="C194" s="35">
        <v>1</v>
      </c>
      <c r="D194" s="84">
        <v>2593.5</v>
      </c>
      <c r="E194" s="84">
        <v>0</v>
      </c>
      <c r="F194" s="83">
        <f>D194+E194</f>
        <v>2593.5</v>
      </c>
      <c r="G194" s="83">
        <v>136.5</v>
      </c>
      <c r="H194" s="83">
        <f>F194+G194</f>
        <v>2730</v>
      </c>
      <c r="I194" s="83">
        <f>C194*H194</f>
        <v>2730</v>
      </c>
    </row>
    <row r="195" spans="1:9" ht="44.25" customHeight="1" thickBot="1" x14ac:dyDescent="0.3">
      <c r="A195" s="92" t="s">
        <v>8</v>
      </c>
      <c r="B195" s="14" t="s">
        <v>124</v>
      </c>
      <c r="C195" s="35">
        <v>2</v>
      </c>
      <c r="D195" s="84">
        <v>798</v>
      </c>
      <c r="E195" s="84">
        <v>0</v>
      </c>
      <c r="F195" s="83">
        <f t="shared" ref="F195:F196" si="42">D195+E195</f>
        <v>798</v>
      </c>
      <c r="G195" s="83">
        <v>42</v>
      </c>
      <c r="H195" s="83">
        <f t="shared" ref="H195:H196" si="43">F195+G195</f>
        <v>840</v>
      </c>
      <c r="I195" s="83">
        <f t="shared" ref="I195:I196" si="44">C195*H195</f>
        <v>1680</v>
      </c>
    </row>
    <row r="196" spans="1:9" ht="44.25" customHeight="1" thickBot="1" x14ac:dyDescent="0.3">
      <c r="A196" s="92" t="s">
        <v>8</v>
      </c>
      <c r="B196" s="14" t="s">
        <v>125</v>
      </c>
      <c r="C196" s="35">
        <v>2</v>
      </c>
      <c r="D196" s="84">
        <v>299.25</v>
      </c>
      <c r="E196" s="84">
        <v>0</v>
      </c>
      <c r="F196" s="83">
        <f t="shared" si="42"/>
        <v>299.25</v>
      </c>
      <c r="G196" s="83">
        <v>15.75</v>
      </c>
      <c r="H196" s="83">
        <f t="shared" si="43"/>
        <v>315</v>
      </c>
      <c r="I196" s="83">
        <f t="shared" si="44"/>
        <v>630</v>
      </c>
    </row>
    <row r="197" spans="1:9" ht="16.5" thickBot="1" x14ac:dyDescent="0.3">
      <c r="A197" s="14"/>
      <c r="B197" s="101" t="s">
        <v>120</v>
      </c>
      <c r="C197" s="101"/>
      <c r="D197" s="101"/>
      <c r="E197" s="101"/>
      <c r="F197" s="94"/>
      <c r="G197" s="94"/>
      <c r="H197" s="94"/>
      <c r="I197" s="38">
        <f>SUM(I194:I196)</f>
        <v>5040</v>
      </c>
    </row>
    <row r="198" spans="1:9" ht="15.75" thickBot="1" x14ac:dyDescent="0.3"/>
    <row r="199" spans="1:9" ht="21" thickBot="1" x14ac:dyDescent="0.3">
      <c r="A199" s="112" t="s">
        <v>21</v>
      </c>
      <c r="B199" s="113"/>
      <c r="C199" s="114">
        <f>I9+I23+I37+I57+I66+I80+I87+I100+I113+I124+I137+I145+I163+I172+I189+I192+I197</f>
        <v>464306.092</v>
      </c>
      <c r="D199" s="115"/>
      <c r="E199" s="115"/>
      <c r="F199" s="115"/>
      <c r="G199" s="115"/>
      <c r="H199" s="115"/>
      <c r="I199" s="116"/>
    </row>
    <row r="200" spans="1:9" ht="15.75" thickBot="1" x14ac:dyDescent="0.3"/>
    <row r="201" spans="1:9" ht="15.75" thickBot="1" x14ac:dyDescent="0.3">
      <c r="A201" s="5"/>
      <c r="B201" s="5" t="s">
        <v>22</v>
      </c>
      <c r="C201" s="39"/>
      <c r="D201" s="18"/>
      <c r="E201" s="39"/>
      <c r="F201" s="39"/>
      <c r="G201" s="39"/>
      <c r="H201" s="39"/>
      <c r="I201" s="8"/>
    </row>
    <row r="202" spans="1:9" ht="19.5" customHeight="1" thickBot="1" x14ac:dyDescent="0.3">
      <c r="A202" s="14" t="s">
        <v>23</v>
      </c>
      <c r="B202" s="14" t="s">
        <v>24</v>
      </c>
      <c r="C202" s="40">
        <v>1</v>
      </c>
      <c r="D202" s="84">
        <v>0</v>
      </c>
      <c r="E202" s="84">
        <v>15390</v>
      </c>
      <c r="F202" s="83">
        <f>D202+E202</f>
        <v>15390</v>
      </c>
      <c r="G202" s="83">
        <v>810</v>
      </c>
      <c r="H202" s="83">
        <f>F202+G202</f>
        <v>16200</v>
      </c>
      <c r="I202" s="83">
        <f>C202*H202</f>
        <v>16200</v>
      </c>
    </row>
    <row r="203" spans="1:9" ht="19.5" customHeight="1" thickBot="1" x14ac:dyDescent="0.3">
      <c r="A203" s="73"/>
      <c r="B203" s="34"/>
      <c r="C203" s="41"/>
      <c r="D203" s="25"/>
      <c r="E203" s="25"/>
      <c r="F203" s="25"/>
      <c r="G203" s="25"/>
      <c r="H203" s="25"/>
      <c r="I203" s="25"/>
    </row>
    <row r="204" spans="1:9" ht="19.5" customHeight="1" thickBot="1" x14ac:dyDescent="0.3">
      <c r="A204" s="112" t="s">
        <v>25</v>
      </c>
      <c r="B204" s="113"/>
      <c r="C204" s="114">
        <f>I202</f>
        <v>16200</v>
      </c>
      <c r="D204" s="115"/>
      <c r="E204" s="115"/>
      <c r="F204" s="115"/>
      <c r="G204" s="115"/>
      <c r="H204" s="115"/>
      <c r="I204" s="116"/>
    </row>
    <row r="205" spans="1:9" ht="15.75" thickBot="1" x14ac:dyDescent="0.3"/>
    <row r="206" spans="1:9" ht="15.75" thickBot="1" x14ac:dyDescent="0.3">
      <c r="A206" s="17"/>
      <c r="B206" s="5" t="s">
        <v>11</v>
      </c>
      <c r="C206" s="18"/>
      <c r="D206" s="19"/>
      <c r="E206" s="20"/>
      <c r="F206" s="20"/>
      <c r="G206" s="20"/>
      <c r="H206" s="20"/>
      <c r="I206" s="21"/>
    </row>
    <row r="207" spans="1:9" ht="48.75" thickBot="1" x14ac:dyDescent="0.3">
      <c r="A207" s="14" t="s">
        <v>8</v>
      </c>
      <c r="B207" s="22" t="s">
        <v>12</v>
      </c>
      <c r="C207" s="23">
        <v>1</v>
      </c>
      <c r="D207" s="84">
        <v>3325</v>
      </c>
      <c r="E207" s="84">
        <v>665</v>
      </c>
      <c r="F207" s="83">
        <f>D207+E207</f>
        <v>3990</v>
      </c>
      <c r="G207" s="83">
        <v>210</v>
      </c>
      <c r="H207" s="83">
        <f>F207+G207</f>
        <v>4200</v>
      </c>
      <c r="I207" s="83">
        <f>C207*H207</f>
        <v>4200</v>
      </c>
    </row>
    <row r="208" spans="1:9" ht="15.75" thickBot="1" x14ac:dyDescent="0.3">
      <c r="A208" s="74"/>
      <c r="B208" s="24"/>
      <c r="C208" s="24"/>
      <c r="D208" s="25"/>
      <c r="E208" s="25"/>
      <c r="F208" s="25"/>
      <c r="G208" s="25"/>
      <c r="H208" s="25"/>
      <c r="I208" s="25"/>
    </row>
    <row r="209" spans="1:9" ht="21" thickBot="1" x14ac:dyDescent="0.3">
      <c r="A209" s="112" t="s">
        <v>13</v>
      </c>
      <c r="B209" s="113"/>
      <c r="C209" s="114">
        <f>I207</f>
        <v>4200</v>
      </c>
      <c r="D209" s="115"/>
      <c r="E209" s="115"/>
      <c r="F209" s="115"/>
      <c r="G209" s="115"/>
      <c r="H209" s="115"/>
      <c r="I209" s="116"/>
    </row>
    <row r="210" spans="1:9" ht="15.75" thickBot="1" x14ac:dyDescent="0.3">
      <c r="A210" s="75"/>
      <c r="B210" s="26"/>
      <c r="C210" s="26"/>
      <c r="D210" s="25"/>
      <c r="E210" s="25"/>
      <c r="F210" s="25"/>
      <c r="G210" s="25"/>
      <c r="H210" s="25"/>
      <c r="I210" s="25"/>
    </row>
    <row r="211" spans="1:9" ht="15.75" thickBot="1" x14ac:dyDescent="0.3">
      <c r="A211" s="17"/>
      <c r="B211" s="5" t="s">
        <v>14</v>
      </c>
      <c r="C211" s="18"/>
      <c r="D211" s="18"/>
      <c r="E211" s="18"/>
      <c r="F211" s="18"/>
      <c r="G211" s="18"/>
      <c r="H211" s="18"/>
      <c r="I211" s="21"/>
    </row>
    <row r="212" spans="1:9" ht="48.75" thickBot="1" x14ac:dyDescent="0.3">
      <c r="A212" s="22" t="s">
        <v>8</v>
      </c>
      <c r="B212" s="88" t="s">
        <v>127</v>
      </c>
      <c r="C212" s="23">
        <v>1</v>
      </c>
      <c r="D212" s="84">
        <v>3619.5</v>
      </c>
      <c r="E212" s="15">
        <v>0</v>
      </c>
      <c r="F212" s="83">
        <f>D212+E212</f>
        <v>3619.5</v>
      </c>
      <c r="G212" s="83">
        <v>190.5</v>
      </c>
      <c r="H212" s="83">
        <f>F212+G212</f>
        <v>3810</v>
      </c>
      <c r="I212" s="83">
        <f>C212*H212</f>
        <v>3810</v>
      </c>
    </row>
    <row r="213" spans="1:9" ht="15.75" thickBot="1" x14ac:dyDescent="0.3">
      <c r="A213" s="76"/>
      <c r="B213" s="27"/>
      <c r="C213" s="27"/>
      <c r="D213" s="25"/>
      <c r="E213" s="25"/>
      <c r="F213" s="25"/>
      <c r="G213" s="25"/>
      <c r="H213" s="25"/>
      <c r="I213" s="25"/>
    </row>
    <row r="214" spans="1:9" ht="21" thickBot="1" x14ac:dyDescent="0.3">
      <c r="A214" s="112" t="s">
        <v>15</v>
      </c>
      <c r="B214" s="113"/>
      <c r="C214" s="114">
        <f>I212</f>
        <v>3810</v>
      </c>
      <c r="D214" s="115"/>
      <c r="E214" s="115"/>
      <c r="F214" s="115"/>
      <c r="G214" s="115"/>
      <c r="H214" s="115"/>
      <c r="I214" s="116"/>
    </row>
    <row r="215" spans="1:9" ht="15.75" thickBot="1" x14ac:dyDescent="0.3">
      <c r="A215" s="76"/>
      <c r="B215" s="27"/>
      <c r="C215" s="27"/>
      <c r="D215" s="25"/>
      <c r="E215" s="25"/>
      <c r="F215" s="25"/>
      <c r="G215" s="25"/>
      <c r="H215" s="25"/>
      <c r="I215" s="25"/>
    </row>
    <row r="216" spans="1:9" ht="15.75" thickBot="1" x14ac:dyDescent="0.3">
      <c r="A216" s="17"/>
      <c r="B216" s="5" t="s">
        <v>16</v>
      </c>
      <c r="C216" s="18"/>
      <c r="D216" s="18"/>
      <c r="E216" s="18"/>
      <c r="F216" s="18"/>
      <c r="G216" s="18"/>
      <c r="H216" s="18"/>
      <c r="I216" s="21"/>
    </row>
    <row r="217" spans="1:9" ht="24" x14ac:dyDescent="0.25">
      <c r="A217" s="120" t="s">
        <v>8</v>
      </c>
      <c r="B217" s="28" t="s">
        <v>17</v>
      </c>
      <c r="C217" s="122">
        <v>1</v>
      </c>
      <c r="D217" s="102">
        <v>1567.5</v>
      </c>
      <c r="E217" s="102">
        <v>0</v>
      </c>
      <c r="F217" s="102">
        <f>D217+E217</f>
        <v>1567.5</v>
      </c>
      <c r="G217" s="102">
        <v>82.5</v>
      </c>
      <c r="H217" s="102">
        <f>F217+G217</f>
        <v>1650</v>
      </c>
      <c r="I217" s="102">
        <f>C217*H217</f>
        <v>1650</v>
      </c>
    </row>
    <row r="218" spans="1:9" ht="48.75" thickBot="1" x14ac:dyDescent="0.3">
      <c r="A218" s="121"/>
      <c r="B218" s="29" t="s">
        <v>18</v>
      </c>
      <c r="C218" s="123"/>
      <c r="D218" s="103"/>
      <c r="E218" s="103"/>
      <c r="F218" s="103"/>
      <c r="G218" s="103"/>
      <c r="H218" s="103"/>
      <c r="I218" s="103"/>
    </row>
    <row r="219" spans="1:9" ht="15.75" thickBot="1" x14ac:dyDescent="0.3">
      <c r="A219" s="14" t="s">
        <v>8</v>
      </c>
      <c r="B219" s="30" t="s">
        <v>19</v>
      </c>
      <c r="C219" s="23">
        <v>2</v>
      </c>
      <c r="D219" s="84">
        <v>156.75</v>
      </c>
      <c r="E219" s="15">
        <v>0</v>
      </c>
      <c r="F219" s="83">
        <f>D219+E219</f>
        <v>156.75</v>
      </c>
      <c r="G219" s="83">
        <v>8.25</v>
      </c>
      <c r="H219" s="83">
        <f>F219+G219</f>
        <v>165</v>
      </c>
      <c r="I219" s="83">
        <f>C219*H219</f>
        <v>330</v>
      </c>
    </row>
    <row r="220" spans="1:9" ht="15.75" thickBot="1" x14ac:dyDescent="0.3">
      <c r="A220" s="31"/>
      <c r="B220" s="31"/>
      <c r="C220" s="32"/>
      <c r="D220" s="33"/>
      <c r="E220" s="33"/>
      <c r="F220" s="33"/>
      <c r="G220" s="33"/>
      <c r="H220" s="33"/>
      <c r="I220" s="33"/>
    </row>
    <row r="221" spans="1:9" ht="21" thickBot="1" x14ac:dyDescent="0.3">
      <c r="A221" s="112" t="s">
        <v>20</v>
      </c>
      <c r="B221" s="113"/>
      <c r="C221" s="114">
        <f>I217+I219</f>
        <v>1980</v>
      </c>
      <c r="D221" s="115"/>
      <c r="E221" s="115"/>
      <c r="F221" s="115"/>
      <c r="G221" s="115"/>
      <c r="H221" s="115"/>
      <c r="I221" s="116"/>
    </row>
    <row r="222" spans="1:9" ht="15.75" thickBot="1" x14ac:dyDescent="0.3"/>
    <row r="223" spans="1:9" ht="18" customHeight="1" x14ac:dyDescent="0.25">
      <c r="C223" s="117" t="s">
        <v>26</v>
      </c>
      <c r="D223" s="118"/>
      <c r="E223" s="118"/>
      <c r="F223" s="118"/>
      <c r="G223" s="118"/>
      <c r="H223" s="119"/>
      <c r="I223" s="42">
        <f>C221+C214+C209+C204+C199</f>
        <v>490496.092</v>
      </c>
    </row>
    <row r="224" spans="1:9" ht="18.75" x14ac:dyDescent="0.3">
      <c r="C224" s="43" t="s">
        <v>27</v>
      </c>
      <c r="D224" s="44"/>
      <c r="E224" s="44"/>
      <c r="F224" s="45"/>
      <c r="G224" s="45"/>
      <c r="H224" s="45">
        <v>0.13</v>
      </c>
      <c r="I224" s="46">
        <f>I223*0.13</f>
        <v>63764.491959999999</v>
      </c>
    </row>
    <row r="225" spans="1:9" ht="18.75" x14ac:dyDescent="0.3">
      <c r="C225" s="43" t="s">
        <v>28</v>
      </c>
      <c r="D225" s="44"/>
      <c r="E225" s="44"/>
      <c r="F225" s="45"/>
      <c r="G225" s="45"/>
      <c r="H225" s="45">
        <v>0.06</v>
      </c>
      <c r="I225" s="46">
        <f>I223*0.06</f>
        <v>29429.765520000001</v>
      </c>
    </row>
    <row r="226" spans="1:9" ht="18.75" x14ac:dyDescent="0.3">
      <c r="C226" s="43"/>
      <c r="D226" s="44"/>
      <c r="E226" s="44"/>
      <c r="F226" s="47"/>
      <c r="G226" s="47"/>
      <c r="H226" s="47"/>
      <c r="I226" s="46"/>
    </row>
    <row r="227" spans="1:9" ht="18" x14ac:dyDescent="0.25">
      <c r="C227" s="95" t="s">
        <v>29</v>
      </c>
      <c r="D227" s="96"/>
      <c r="E227" s="96"/>
      <c r="F227" s="96"/>
      <c r="G227" s="96"/>
      <c r="H227" s="97"/>
      <c r="I227" s="48">
        <f>I223+I224+I225</f>
        <v>583690.34947999998</v>
      </c>
    </row>
    <row r="228" spans="1:9" ht="18.75" x14ac:dyDescent="0.3">
      <c r="C228" s="43" t="s">
        <v>30</v>
      </c>
      <c r="D228" s="44"/>
      <c r="E228" s="44"/>
      <c r="F228" s="45"/>
      <c r="G228" s="45"/>
      <c r="H228" s="45">
        <v>0.21</v>
      </c>
      <c r="I228" s="46">
        <f>0.21*I227</f>
        <v>122574.97339079999</v>
      </c>
    </row>
    <row r="229" spans="1:9" ht="18.75" x14ac:dyDescent="0.3">
      <c r="C229" s="43"/>
      <c r="D229" s="44"/>
      <c r="E229" s="44"/>
      <c r="F229" s="47"/>
      <c r="G229" s="47"/>
      <c r="H229" s="47"/>
      <c r="I229" s="46"/>
    </row>
    <row r="230" spans="1:9" ht="24" customHeight="1" thickBot="1" x14ac:dyDescent="0.3">
      <c r="C230" s="98" t="s">
        <v>31</v>
      </c>
      <c r="D230" s="99"/>
      <c r="E230" s="99"/>
      <c r="F230" s="99"/>
      <c r="G230" s="99"/>
      <c r="H230" s="100"/>
      <c r="I230" s="49">
        <f>I227+I228</f>
        <v>706265.32287079992</v>
      </c>
    </row>
    <row r="233" spans="1:9" ht="15.75" thickBot="1" x14ac:dyDescent="0.3">
      <c r="A233" s="17"/>
      <c r="B233" s="50" t="s">
        <v>32</v>
      </c>
      <c r="C233" s="51"/>
      <c r="D233" s="51"/>
      <c r="E233" s="51"/>
      <c r="F233" s="51"/>
      <c r="G233" s="51"/>
      <c r="H233" s="51"/>
      <c r="I233" s="52"/>
    </row>
    <row r="234" spans="1:9" ht="15.75" thickBot="1" x14ac:dyDescent="0.3">
      <c r="A234" s="78"/>
      <c r="B234" s="53" t="s">
        <v>33</v>
      </c>
      <c r="C234" s="54"/>
      <c r="D234" s="54"/>
      <c r="E234" s="54"/>
      <c r="F234" s="54"/>
      <c r="G234" s="54"/>
      <c r="H234" s="54"/>
      <c r="I234" s="55"/>
    </row>
    <row r="235" spans="1:9" ht="48.75" thickBot="1" x14ac:dyDescent="0.3">
      <c r="A235" s="79"/>
      <c r="B235" s="56" t="s">
        <v>34</v>
      </c>
      <c r="C235" s="57"/>
      <c r="D235" s="57"/>
      <c r="E235" s="57"/>
      <c r="F235" s="57"/>
      <c r="G235" s="57"/>
      <c r="H235" s="57"/>
      <c r="I235" s="58"/>
    </row>
    <row r="236" spans="1:9" ht="72.75" thickBot="1" x14ac:dyDescent="0.3">
      <c r="A236" s="79"/>
      <c r="B236" s="56" t="s">
        <v>35</v>
      </c>
      <c r="C236" s="57"/>
      <c r="D236" s="57"/>
      <c r="E236" s="57"/>
      <c r="F236" s="57"/>
      <c r="G236" s="57"/>
      <c r="H236" s="57"/>
      <c r="I236" s="58"/>
    </row>
    <row r="237" spans="1:9" ht="24" x14ac:dyDescent="0.25">
      <c r="A237" s="91"/>
      <c r="B237" s="56" t="s">
        <v>36</v>
      </c>
      <c r="C237" s="57"/>
      <c r="D237" s="57"/>
      <c r="E237" s="57"/>
      <c r="F237" s="57"/>
      <c r="G237" s="57"/>
      <c r="H237" s="57"/>
      <c r="I237" s="58"/>
    </row>
    <row r="238" spans="1:9" x14ac:dyDescent="0.25">
      <c r="A238" s="71"/>
      <c r="B238" s="59" t="s">
        <v>37</v>
      </c>
      <c r="C238" s="60"/>
      <c r="D238" s="60"/>
      <c r="E238" s="60"/>
      <c r="F238" s="60"/>
      <c r="G238" s="60"/>
      <c r="H238" s="60"/>
      <c r="I238" s="28"/>
    </row>
    <row r="239" spans="1:9" x14ac:dyDescent="0.25">
      <c r="A239" s="71"/>
      <c r="B239" s="59" t="s">
        <v>38</v>
      </c>
      <c r="C239" s="60"/>
      <c r="D239" s="60"/>
      <c r="E239" s="60"/>
      <c r="F239" s="60"/>
      <c r="G239" s="60"/>
      <c r="H239" s="60"/>
      <c r="I239" s="28"/>
    </row>
    <row r="240" spans="1:9" x14ac:dyDescent="0.25">
      <c r="A240" s="71"/>
      <c r="B240" s="59" t="s">
        <v>39</v>
      </c>
      <c r="C240" s="60"/>
      <c r="D240" s="60"/>
      <c r="E240" s="60"/>
      <c r="F240" s="60"/>
      <c r="G240" s="60"/>
      <c r="H240" s="60"/>
      <c r="I240" s="28"/>
    </row>
    <row r="241" spans="1:9" x14ac:dyDescent="0.25">
      <c r="A241" s="71"/>
      <c r="B241" s="59" t="s">
        <v>40</v>
      </c>
      <c r="C241" s="60"/>
      <c r="D241" s="60"/>
      <c r="E241" s="60"/>
      <c r="F241" s="60"/>
      <c r="G241" s="60"/>
      <c r="H241" s="60"/>
      <c r="I241" s="28"/>
    </row>
    <row r="242" spans="1:9" x14ac:dyDescent="0.25">
      <c r="A242" s="71"/>
      <c r="B242" s="59" t="s">
        <v>41</v>
      </c>
      <c r="C242" s="60"/>
      <c r="D242" s="60"/>
      <c r="E242" s="60"/>
      <c r="F242" s="60"/>
      <c r="G242" s="60"/>
      <c r="H242" s="60"/>
      <c r="I242" s="28"/>
    </row>
    <row r="243" spans="1:9" x14ac:dyDescent="0.25">
      <c r="A243" s="71"/>
      <c r="B243" s="59" t="s">
        <v>42</v>
      </c>
      <c r="C243" s="60"/>
      <c r="D243" s="60"/>
      <c r="E243" s="60"/>
      <c r="F243" s="60"/>
      <c r="G243" s="60"/>
      <c r="H243" s="60"/>
      <c r="I243" s="28"/>
    </row>
    <row r="244" spans="1:9" x14ac:dyDescent="0.25">
      <c r="A244" s="71"/>
      <c r="B244" s="59" t="s">
        <v>43</v>
      </c>
      <c r="C244" s="60"/>
      <c r="D244" s="60"/>
      <c r="E244" s="60"/>
      <c r="F244" s="60"/>
      <c r="G244" s="60"/>
      <c r="H244" s="60"/>
      <c r="I244" s="28"/>
    </row>
    <row r="245" spans="1:9" x14ac:dyDescent="0.25">
      <c r="A245" s="71"/>
      <c r="B245" s="59" t="s">
        <v>44</v>
      </c>
      <c r="C245" s="60"/>
      <c r="D245" s="60"/>
      <c r="E245" s="60"/>
      <c r="F245" s="60"/>
      <c r="G245" s="60"/>
      <c r="H245" s="60"/>
      <c r="I245" s="28"/>
    </row>
    <row r="246" spans="1:9" x14ac:dyDescent="0.25">
      <c r="A246" s="71"/>
      <c r="B246" s="59" t="s">
        <v>45</v>
      </c>
      <c r="C246" s="60"/>
      <c r="D246" s="60"/>
      <c r="E246" s="60"/>
      <c r="F246" s="60"/>
      <c r="G246" s="60"/>
      <c r="H246" s="60"/>
      <c r="I246" s="28"/>
    </row>
    <row r="247" spans="1:9" x14ac:dyDescent="0.25">
      <c r="A247" s="71"/>
      <c r="B247" s="59" t="s">
        <v>46</v>
      </c>
      <c r="C247" s="60"/>
      <c r="D247" s="60"/>
      <c r="E247" s="60"/>
      <c r="F247" s="60"/>
      <c r="G247" s="60"/>
      <c r="H247" s="60"/>
      <c r="I247" s="28"/>
    </row>
    <row r="248" spans="1:9" ht="24" x14ac:dyDescent="0.25">
      <c r="A248" s="71"/>
      <c r="B248" s="59" t="s">
        <v>47</v>
      </c>
      <c r="C248" s="60"/>
      <c r="D248" s="60"/>
      <c r="E248" s="60"/>
      <c r="F248" s="60"/>
      <c r="G248" s="60"/>
      <c r="H248" s="60"/>
      <c r="I248" s="28"/>
    </row>
    <row r="249" spans="1:9" x14ac:dyDescent="0.25">
      <c r="A249" s="71"/>
      <c r="B249" s="59" t="s">
        <v>48</v>
      </c>
      <c r="C249" s="60"/>
      <c r="D249" s="60"/>
      <c r="E249" s="60"/>
      <c r="F249" s="60"/>
      <c r="G249" s="60"/>
      <c r="H249" s="60"/>
      <c r="I249" s="28"/>
    </row>
    <row r="250" spans="1:9" x14ac:dyDescent="0.25">
      <c r="A250" s="71"/>
      <c r="B250" s="59" t="s">
        <v>49</v>
      </c>
      <c r="C250" s="60"/>
      <c r="D250" s="60"/>
      <c r="E250" s="60"/>
      <c r="F250" s="60"/>
      <c r="G250" s="60"/>
      <c r="H250" s="60"/>
      <c r="I250" s="28"/>
    </row>
    <row r="251" spans="1:9" x14ac:dyDescent="0.25">
      <c r="A251" s="71"/>
      <c r="B251" s="59" t="s">
        <v>50</v>
      </c>
      <c r="C251" s="60"/>
      <c r="D251" s="60"/>
      <c r="E251" s="60"/>
      <c r="F251" s="60"/>
      <c r="G251" s="60"/>
      <c r="H251" s="60"/>
      <c r="I251" s="28"/>
    </row>
    <row r="252" spans="1:9" ht="24" x14ac:dyDescent="0.25">
      <c r="A252" s="71"/>
      <c r="B252" s="59" t="s">
        <v>51</v>
      </c>
      <c r="C252" s="60"/>
      <c r="D252" s="60"/>
      <c r="E252" s="60"/>
      <c r="F252" s="60"/>
      <c r="G252" s="60"/>
      <c r="H252" s="60"/>
      <c r="I252" s="28"/>
    </row>
    <row r="253" spans="1:9" ht="36" x14ac:dyDescent="0.25">
      <c r="A253" s="71"/>
      <c r="B253" s="59" t="s">
        <v>52</v>
      </c>
      <c r="C253" s="60"/>
      <c r="D253" s="60"/>
      <c r="E253" s="60"/>
      <c r="F253" s="60"/>
      <c r="G253" s="60"/>
      <c r="H253" s="60"/>
      <c r="I253" s="28"/>
    </row>
    <row r="254" spans="1:9" x14ac:dyDescent="0.25">
      <c r="A254" s="71"/>
      <c r="B254" s="61"/>
      <c r="C254" s="62"/>
      <c r="D254" s="62"/>
      <c r="E254" s="62"/>
      <c r="F254" s="62"/>
      <c r="G254" s="62"/>
      <c r="H254" s="62"/>
      <c r="I254" s="63"/>
    </row>
    <row r="255" spans="1:9" ht="36" x14ac:dyDescent="0.25">
      <c r="A255" s="71"/>
      <c r="B255" s="59" t="s">
        <v>53</v>
      </c>
      <c r="C255" s="60"/>
      <c r="D255" s="60"/>
      <c r="E255" s="60"/>
      <c r="F255" s="60"/>
      <c r="G255" s="60"/>
      <c r="H255" s="60"/>
      <c r="I255" s="28"/>
    </row>
    <row r="256" spans="1:9" x14ac:dyDescent="0.25">
      <c r="A256" s="71"/>
      <c r="B256" s="61"/>
      <c r="C256" s="62"/>
      <c r="D256" s="62"/>
      <c r="E256" s="62"/>
      <c r="F256" s="62"/>
      <c r="G256" s="62"/>
      <c r="H256" s="62"/>
      <c r="I256" s="63"/>
    </row>
    <row r="257" spans="1:9" ht="48.75" thickBot="1" x14ac:dyDescent="0.3">
      <c r="A257" s="92"/>
      <c r="B257" s="59" t="s">
        <v>54</v>
      </c>
      <c r="C257" s="60"/>
      <c r="D257" s="60"/>
      <c r="E257" s="60"/>
      <c r="F257" s="60"/>
      <c r="G257" s="60"/>
      <c r="H257" s="60"/>
      <c r="I257" s="64"/>
    </row>
    <row r="258" spans="1:9" ht="84" x14ac:dyDescent="0.25">
      <c r="A258" s="80"/>
      <c r="B258" s="56" t="s">
        <v>55</v>
      </c>
      <c r="C258" s="57"/>
      <c r="D258" s="57"/>
      <c r="E258" s="57"/>
      <c r="F258" s="57"/>
      <c r="G258" s="57"/>
      <c r="H258" s="57"/>
      <c r="I258" s="58"/>
    </row>
    <row r="259" spans="1:9" x14ac:dyDescent="0.25">
      <c r="A259" s="81"/>
      <c r="B259" s="59" t="s">
        <v>56</v>
      </c>
      <c r="C259" s="60"/>
      <c r="D259" s="60"/>
      <c r="E259" s="60"/>
      <c r="F259" s="60"/>
      <c r="G259" s="60"/>
      <c r="H259" s="60"/>
      <c r="I259" s="28"/>
    </row>
    <row r="260" spans="1:9" x14ac:dyDescent="0.25">
      <c r="A260" s="81"/>
      <c r="B260" s="59" t="s">
        <v>57</v>
      </c>
      <c r="C260" s="60"/>
      <c r="D260" s="60"/>
      <c r="E260" s="60"/>
      <c r="F260" s="60"/>
      <c r="G260" s="60"/>
      <c r="H260" s="60"/>
      <c r="I260" s="28"/>
    </row>
    <row r="261" spans="1:9" x14ac:dyDescent="0.25">
      <c r="A261" s="81"/>
      <c r="B261" s="59" t="s">
        <v>58</v>
      </c>
      <c r="C261" s="60"/>
      <c r="D261" s="60"/>
      <c r="E261" s="60"/>
      <c r="F261" s="60"/>
      <c r="G261" s="60"/>
      <c r="H261" s="60"/>
      <c r="I261" s="28"/>
    </row>
    <row r="262" spans="1:9" x14ac:dyDescent="0.25">
      <c r="A262" s="81"/>
      <c r="B262" s="59" t="s">
        <v>59</v>
      </c>
      <c r="C262" s="60"/>
      <c r="D262" s="60"/>
      <c r="E262" s="60"/>
      <c r="F262" s="60"/>
      <c r="G262" s="60"/>
      <c r="H262" s="60"/>
      <c r="I262" s="28"/>
    </row>
    <row r="263" spans="1:9" x14ac:dyDescent="0.25">
      <c r="A263" s="81"/>
      <c r="B263" s="59" t="s">
        <v>60</v>
      </c>
      <c r="C263" s="60"/>
      <c r="D263" s="60"/>
      <c r="E263" s="60"/>
      <c r="F263" s="60"/>
      <c r="G263" s="60"/>
      <c r="H263" s="60"/>
      <c r="I263" s="28"/>
    </row>
    <row r="264" spans="1:9" ht="24" x14ac:dyDescent="0.25">
      <c r="A264" s="81"/>
      <c r="B264" s="59" t="s">
        <v>61</v>
      </c>
      <c r="C264" s="60"/>
      <c r="D264" s="60"/>
      <c r="E264" s="60"/>
      <c r="F264" s="60"/>
      <c r="G264" s="60"/>
      <c r="H264" s="60"/>
      <c r="I264" s="28"/>
    </row>
    <row r="265" spans="1:9" x14ac:dyDescent="0.25">
      <c r="A265" s="81"/>
      <c r="B265" s="59" t="s">
        <v>62</v>
      </c>
      <c r="C265" s="60"/>
      <c r="D265" s="60"/>
      <c r="E265" s="60"/>
      <c r="F265" s="60"/>
      <c r="G265" s="60"/>
      <c r="H265" s="60"/>
      <c r="I265" s="28"/>
    </row>
    <row r="266" spans="1:9" x14ac:dyDescent="0.25">
      <c r="A266" s="81"/>
      <c r="B266" s="59" t="s">
        <v>63</v>
      </c>
      <c r="C266" s="60"/>
      <c r="D266" s="60"/>
      <c r="E266" s="60"/>
      <c r="F266" s="60"/>
      <c r="G266" s="60"/>
      <c r="H266" s="60"/>
      <c r="I266" s="28"/>
    </row>
    <row r="267" spans="1:9" x14ac:dyDescent="0.25">
      <c r="A267" s="81"/>
      <c r="B267" s="59" t="s">
        <v>64</v>
      </c>
      <c r="C267" s="60"/>
      <c r="D267" s="60"/>
      <c r="E267" s="60"/>
      <c r="F267" s="60"/>
      <c r="G267" s="60"/>
      <c r="H267" s="60"/>
      <c r="I267" s="28"/>
    </row>
    <row r="268" spans="1:9" x14ac:dyDescent="0.25">
      <c r="A268" s="81"/>
      <c r="B268" s="59" t="s">
        <v>65</v>
      </c>
      <c r="C268" s="60"/>
      <c r="D268" s="60"/>
      <c r="E268" s="60"/>
      <c r="F268" s="60"/>
      <c r="G268" s="60"/>
      <c r="H268" s="60"/>
      <c r="I268" s="28"/>
    </row>
    <row r="269" spans="1:9" ht="24" x14ac:dyDescent="0.25">
      <c r="A269" s="81"/>
      <c r="B269" s="59" t="s">
        <v>66</v>
      </c>
      <c r="C269" s="60"/>
      <c r="D269" s="60"/>
      <c r="E269" s="60"/>
      <c r="F269" s="60"/>
      <c r="G269" s="60"/>
      <c r="H269" s="60"/>
      <c r="I269" s="28"/>
    </row>
    <row r="270" spans="1:9" x14ac:dyDescent="0.25">
      <c r="A270" s="81"/>
      <c r="B270" s="59" t="s">
        <v>67</v>
      </c>
      <c r="C270" s="60"/>
      <c r="D270" s="60"/>
      <c r="E270" s="60"/>
      <c r="F270" s="60"/>
      <c r="G270" s="60"/>
      <c r="H270" s="60"/>
      <c r="I270" s="28"/>
    </row>
    <row r="271" spans="1:9" x14ac:dyDescent="0.25">
      <c r="A271" s="81"/>
      <c r="B271" s="59" t="s">
        <v>68</v>
      </c>
      <c r="C271" s="60"/>
      <c r="D271" s="60"/>
      <c r="E271" s="60"/>
      <c r="F271" s="60"/>
      <c r="G271" s="60"/>
      <c r="H271" s="60"/>
      <c r="I271" s="28"/>
    </row>
    <row r="272" spans="1:9" x14ac:dyDescent="0.25">
      <c r="A272" s="81"/>
      <c r="B272" s="59" t="s">
        <v>69</v>
      </c>
      <c r="C272" s="60"/>
      <c r="D272" s="60"/>
      <c r="E272" s="60"/>
      <c r="F272" s="60"/>
      <c r="G272" s="60"/>
      <c r="H272" s="60"/>
      <c r="I272" s="28"/>
    </row>
    <row r="273" spans="1:9" ht="24" x14ac:dyDescent="0.25">
      <c r="A273" s="81"/>
      <c r="B273" s="59" t="s">
        <v>70</v>
      </c>
      <c r="C273" s="60"/>
      <c r="D273" s="60"/>
      <c r="E273" s="60"/>
      <c r="F273" s="60"/>
      <c r="G273" s="60"/>
      <c r="H273" s="60"/>
      <c r="I273" s="28"/>
    </row>
    <row r="274" spans="1:9" ht="24.75" thickBot="1" x14ac:dyDescent="0.3">
      <c r="A274" s="79"/>
      <c r="B274" s="59" t="s">
        <v>71</v>
      </c>
      <c r="C274" s="60"/>
      <c r="D274" s="60"/>
      <c r="E274" s="60"/>
      <c r="F274" s="60"/>
      <c r="G274" s="60"/>
      <c r="H274" s="60"/>
      <c r="I274" s="28"/>
    </row>
    <row r="275" spans="1:9" ht="15.75" thickBot="1" x14ac:dyDescent="0.3">
      <c r="A275" s="79"/>
      <c r="B275" s="65" t="s">
        <v>72</v>
      </c>
      <c r="C275" s="66"/>
      <c r="D275" s="66"/>
      <c r="E275" s="66"/>
      <c r="F275" s="66"/>
      <c r="G275" s="66"/>
      <c r="H275" s="66"/>
      <c r="I275" s="30"/>
    </row>
  </sheetData>
  <mergeCells count="62">
    <mergeCell ref="C223:H223"/>
    <mergeCell ref="A221:B221"/>
    <mergeCell ref="C221:I221"/>
    <mergeCell ref="A217:A218"/>
    <mergeCell ref="C217:C218"/>
    <mergeCell ref="I217:I218"/>
    <mergeCell ref="F217:F218"/>
    <mergeCell ref="G217:G218"/>
    <mergeCell ref="H217:H218"/>
    <mergeCell ref="A204:B204"/>
    <mergeCell ref="C204:I204"/>
    <mergeCell ref="A209:B209"/>
    <mergeCell ref="C209:I209"/>
    <mergeCell ref="A214:B214"/>
    <mergeCell ref="C214:I214"/>
    <mergeCell ref="A199:B199"/>
    <mergeCell ref="C199:I199"/>
    <mergeCell ref="A147:I147"/>
    <mergeCell ref="B163:E163"/>
    <mergeCell ref="A164:I164"/>
    <mergeCell ref="B172:E172"/>
    <mergeCell ref="A173:I173"/>
    <mergeCell ref="A174:I174"/>
    <mergeCell ref="B189:E189"/>
    <mergeCell ref="A190:I190"/>
    <mergeCell ref="B192:E192"/>
    <mergeCell ref="A193:I193"/>
    <mergeCell ref="B197:E197"/>
    <mergeCell ref="A88:I88"/>
    <mergeCell ref="A146:I146"/>
    <mergeCell ref="B100:E100"/>
    <mergeCell ref="A101:I101"/>
    <mergeCell ref="A102:I102"/>
    <mergeCell ref="B113:E113"/>
    <mergeCell ref="A114:I114"/>
    <mergeCell ref="B124:E124"/>
    <mergeCell ref="A125:I125"/>
    <mergeCell ref="A126:I126"/>
    <mergeCell ref="B137:E137"/>
    <mergeCell ref="A138:I138"/>
    <mergeCell ref="B145:E145"/>
    <mergeCell ref="B9:E9"/>
    <mergeCell ref="A10:I10"/>
    <mergeCell ref="A11:I11"/>
    <mergeCell ref="B23:E23"/>
    <mergeCell ref="A24:I24"/>
    <mergeCell ref="C227:H227"/>
    <mergeCell ref="C230:H230"/>
    <mergeCell ref="B37:E37"/>
    <mergeCell ref="D217:D218"/>
    <mergeCell ref="E217:E218"/>
    <mergeCell ref="A89:I89"/>
    <mergeCell ref="A38:I38"/>
    <mergeCell ref="B57:E57"/>
    <mergeCell ref="A58:I58"/>
    <mergeCell ref="A59:I59"/>
    <mergeCell ref="B66:E66"/>
    <mergeCell ref="A67:I67"/>
    <mergeCell ref="A68:I68"/>
    <mergeCell ref="B80:E80"/>
    <mergeCell ref="A81:I81"/>
    <mergeCell ref="B87:E8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0"/>
  <sheetViews>
    <sheetView topLeftCell="A178" zoomScaleNormal="100" workbookViewId="0">
      <selection activeCell="G10" sqref="G10"/>
    </sheetView>
  </sheetViews>
  <sheetFormatPr defaultColWidth="11.42578125" defaultRowHeight="15" x14ac:dyDescent="0.25"/>
  <cols>
    <col min="1" max="1" width="11.42578125" style="72"/>
    <col min="2" max="2" width="94.42578125" customWidth="1"/>
  </cols>
  <sheetData>
    <row r="1" spans="1:21" ht="15.75" thickBot="1" x14ac:dyDescent="0.3">
      <c r="A1" s="69"/>
      <c r="B1" s="1"/>
      <c r="C1" s="2"/>
    </row>
    <row r="2" spans="1:21" ht="15.75" thickBot="1" x14ac:dyDescent="0.3">
      <c r="A2" s="14"/>
      <c r="B2" s="3" t="s">
        <v>0</v>
      </c>
      <c r="C2" s="3" t="s">
        <v>1</v>
      </c>
    </row>
    <row r="3" spans="1:21" ht="15.75" thickBot="1" x14ac:dyDescent="0.3">
      <c r="A3" s="70"/>
      <c r="B3" s="5" t="s">
        <v>5</v>
      </c>
      <c r="C3" s="6"/>
    </row>
    <row r="4" spans="1:21" ht="15.75" thickBot="1" x14ac:dyDescent="0.3">
      <c r="A4" s="9" t="s">
        <v>6</v>
      </c>
      <c r="B4" s="10" t="s">
        <v>7</v>
      </c>
      <c r="C4" s="11"/>
    </row>
    <row r="5" spans="1:21" ht="31.5" customHeight="1" thickBot="1" x14ac:dyDescent="0.3">
      <c r="A5" s="16" t="s">
        <v>8</v>
      </c>
      <c r="B5" s="14" t="s">
        <v>9</v>
      </c>
      <c r="C5" s="35">
        <v>11</v>
      </c>
    </row>
    <row r="6" spans="1:21" ht="29.25" customHeight="1" thickBot="1" x14ac:dyDescent="0.3">
      <c r="A6" s="77" t="s">
        <v>8</v>
      </c>
      <c r="B6" s="16" t="s">
        <v>121</v>
      </c>
      <c r="C6" s="37">
        <f>198+235</f>
        <v>433</v>
      </c>
    </row>
    <row r="7" spans="1:21" ht="24.75" thickBot="1" x14ac:dyDescent="0.3">
      <c r="A7" s="16" t="s">
        <v>8</v>
      </c>
      <c r="B7" s="16" t="s">
        <v>73</v>
      </c>
      <c r="C7" s="37">
        <v>38</v>
      </c>
    </row>
    <row r="8" spans="1:21" ht="24.75" thickBot="1" x14ac:dyDescent="0.3">
      <c r="A8" s="16" t="s">
        <v>8</v>
      </c>
      <c r="B8" s="16" t="s">
        <v>74</v>
      </c>
      <c r="C8" s="37">
        <v>38</v>
      </c>
    </row>
    <row r="9" spans="1:21" ht="15.75" thickBot="1" x14ac:dyDescent="0.3">
      <c r="A9" s="107" t="s">
        <v>75</v>
      </c>
      <c r="B9" s="108"/>
      <c r="C9" s="109"/>
    </row>
    <row r="10" spans="1:21" ht="15" customHeight="1" thickBot="1" x14ac:dyDescent="0.3">
      <c r="A10" s="104" t="s">
        <v>83</v>
      </c>
      <c r="B10" s="105"/>
      <c r="C10" s="106"/>
    </row>
    <row r="11" spans="1:21" ht="52.5" customHeight="1" thickBot="1" x14ac:dyDescent="0.3">
      <c r="A11" s="16" t="s">
        <v>8</v>
      </c>
      <c r="B11" s="16" t="s">
        <v>104</v>
      </c>
      <c r="C11" s="83">
        <v>33</v>
      </c>
    </row>
    <row r="12" spans="1:21" ht="53.45" customHeight="1" thickBot="1" x14ac:dyDescent="0.3">
      <c r="A12" s="16" t="s">
        <v>8</v>
      </c>
      <c r="B12" s="14" t="s">
        <v>105</v>
      </c>
      <c r="C12" s="37">
        <v>33</v>
      </c>
    </row>
    <row r="13" spans="1:21" ht="60.75" thickBot="1" x14ac:dyDescent="0.3">
      <c r="A13" s="16" t="s">
        <v>8</v>
      </c>
      <c r="B13" s="88" t="s">
        <v>106</v>
      </c>
      <c r="C13" s="37">
        <v>2</v>
      </c>
    </row>
    <row r="14" spans="1:21" ht="79.5" customHeight="1" thickBot="1" x14ac:dyDescent="0.3">
      <c r="A14" s="16" t="s">
        <v>8</v>
      </c>
      <c r="B14" s="88" t="s">
        <v>107</v>
      </c>
      <c r="C14" s="37">
        <v>2</v>
      </c>
    </row>
    <row r="15" spans="1:21" ht="48.6" customHeight="1" thickBot="1" x14ac:dyDescent="0.3">
      <c r="A15" s="16" t="s">
        <v>8</v>
      </c>
      <c r="B15" s="88" t="s">
        <v>108</v>
      </c>
      <c r="C15" s="37">
        <v>5</v>
      </c>
    </row>
    <row r="16" spans="1:21" s="68" customFormat="1" ht="24.75" thickBot="1" x14ac:dyDescent="0.3">
      <c r="A16" s="14" t="s">
        <v>8</v>
      </c>
      <c r="B16" s="88" t="s">
        <v>126</v>
      </c>
      <c r="C16" s="36">
        <f>C15</f>
        <v>5</v>
      </c>
      <c r="E16"/>
      <c r="J16"/>
      <c r="K16"/>
      <c r="L16"/>
      <c r="M16"/>
      <c r="N16"/>
      <c r="O16"/>
      <c r="P16"/>
      <c r="Q16"/>
      <c r="R16"/>
      <c r="S16"/>
      <c r="T16"/>
      <c r="U16"/>
    </row>
    <row r="17" spans="1:3" ht="60.75" thickBot="1" x14ac:dyDescent="0.3">
      <c r="A17" s="16" t="s">
        <v>8</v>
      </c>
      <c r="B17" s="88" t="s">
        <v>109</v>
      </c>
      <c r="C17" s="37">
        <v>5</v>
      </c>
    </row>
    <row r="18" spans="1:3" ht="60.75" thickBot="1" x14ac:dyDescent="0.3">
      <c r="A18" s="16" t="s">
        <v>8</v>
      </c>
      <c r="B18" s="88" t="s">
        <v>110</v>
      </c>
      <c r="C18" s="37">
        <v>1</v>
      </c>
    </row>
    <row r="19" spans="1:3" ht="74.25" thickBot="1" x14ac:dyDescent="0.3">
      <c r="A19" s="16" t="s">
        <v>8</v>
      </c>
      <c r="B19" s="88" t="s">
        <v>111</v>
      </c>
      <c r="C19" s="37">
        <v>1</v>
      </c>
    </row>
    <row r="20" spans="1:3" ht="75.599999999999994" customHeight="1" thickBot="1" x14ac:dyDescent="0.3">
      <c r="A20" s="14" t="s">
        <v>8</v>
      </c>
      <c r="B20" s="87" t="s">
        <v>112</v>
      </c>
      <c r="C20" s="90">
        <v>23</v>
      </c>
    </row>
    <row r="21" spans="1:3" ht="34.9" customHeight="1" thickBot="1" x14ac:dyDescent="0.3">
      <c r="A21" s="16" t="s">
        <v>8</v>
      </c>
      <c r="B21" s="14" t="s">
        <v>90</v>
      </c>
      <c r="C21" s="37">
        <f>C11+C13+C14+C15+C17+C18+C19+C20</f>
        <v>72</v>
      </c>
    </row>
    <row r="22" spans="1:3" ht="15.75" thickBot="1" x14ac:dyDescent="0.3">
      <c r="A22" s="104" t="s">
        <v>77</v>
      </c>
      <c r="B22" s="105"/>
      <c r="C22" s="106"/>
    </row>
    <row r="23" spans="1:3" ht="48.75" thickBot="1" x14ac:dyDescent="0.3">
      <c r="A23" s="16" t="s">
        <v>8</v>
      </c>
      <c r="B23" s="85" t="s">
        <v>104</v>
      </c>
      <c r="C23" s="83">
        <v>448</v>
      </c>
    </row>
    <row r="24" spans="1:3" ht="42.75" customHeight="1" thickBot="1" x14ac:dyDescent="0.3">
      <c r="A24" s="85" t="s">
        <v>8</v>
      </c>
      <c r="B24" s="14" t="s">
        <v>105</v>
      </c>
      <c r="C24" s="37">
        <v>484</v>
      </c>
    </row>
    <row r="25" spans="1:3" ht="48.6" customHeight="1" thickBot="1" x14ac:dyDescent="0.3">
      <c r="A25" s="85" t="s">
        <v>8</v>
      </c>
      <c r="B25" s="85" t="s">
        <v>113</v>
      </c>
      <c r="C25" s="83">
        <v>59</v>
      </c>
    </row>
    <row r="26" spans="1:3" ht="36.75" thickBot="1" x14ac:dyDescent="0.3">
      <c r="A26" s="85" t="s">
        <v>8</v>
      </c>
      <c r="B26" s="14" t="s">
        <v>114</v>
      </c>
      <c r="C26" s="37">
        <v>59</v>
      </c>
    </row>
    <row r="27" spans="1:3" ht="24.75" thickBot="1" x14ac:dyDescent="0.3">
      <c r="A27" s="85" t="s">
        <v>8</v>
      </c>
      <c r="B27" s="14" t="s">
        <v>97</v>
      </c>
      <c r="C27" s="37">
        <v>59</v>
      </c>
    </row>
    <row r="28" spans="1:3" ht="48.75" thickBot="1" x14ac:dyDescent="0.3">
      <c r="A28" s="16" t="s">
        <v>8</v>
      </c>
      <c r="B28" s="14" t="s">
        <v>115</v>
      </c>
      <c r="C28" s="37">
        <v>36</v>
      </c>
    </row>
    <row r="29" spans="1:3" ht="36.75" thickBot="1" x14ac:dyDescent="0.3">
      <c r="A29" s="16" t="s">
        <v>8</v>
      </c>
      <c r="B29" s="14" t="s">
        <v>108</v>
      </c>
      <c r="C29" s="37">
        <v>36</v>
      </c>
    </row>
    <row r="30" spans="1:3" ht="24.75" thickBot="1" x14ac:dyDescent="0.3">
      <c r="A30" s="14" t="s">
        <v>8</v>
      </c>
      <c r="B30" s="88" t="s">
        <v>126</v>
      </c>
      <c r="C30" s="36">
        <f>C29</f>
        <v>36</v>
      </c>
    </row>
    <row r="31" spans="1:3" ht="60.75" thickBot="1" x14ac:dyDescent="0.3">
      <c r="A31" s="16" t="s">
        <v>8</v>
      </c>
      <c r="B31" s="14" t="s">
        <v>109</v>
      </c>
      <c r="C31" s="37">
        <v>36</v>
      </c>
    </row>
    <row r="32" spans="1:3" ht="75.599999999999994" customHeight="1" thickBot="1" x14ac:dyDescent="0.3">
      <c r="A32" s="14" t="s">
        <v>8</v>
      </c>
      <c r="B32" s="87" t="s">
        <v>112</v>
      </c>
      <c r="C32" s="90">
        <v>20</v>
      </c>
    </row>
    <row r="33" spans="1:3" ht="34.5" customHeight="1" thickBot="1" x14ac:dyDescent="0.3">
      <c r="A33" s="16" t="s">
        <v>8</v>
      </c>
      <c r="B33" s="14" t="s">
        <v>90</v>
      </c>
      <c r="C33" s="37">
        <f>C23+C25+C28+C29+C31+C32-48-14</f>
        <v>573</v>
      </c>
    </row>
    <row r="34" spans="1:3" ht="24.75" thickBot="1" x14ac:dyDescent="0.3">
      <c r="A34" s="92" t="s">
        <v>8</v>
      </c>
      <c r="B34" s="88" t="s">
        <v>96</v>
      </c>
      <c r="C34" s="37">
        <v>13</v>
      </c>
    </row>
    <row r="35" spans="1:3" ht="15.75" thickBot="1" x14ac:dyDescent="0.3">
      <c r="A35" s="104" t="s">
        <v>79</v>
      </c>
      <c r="B35" s="105"/>
      <c r="C35" s="106"/>
    </row>
    <row r="36" spans="1:3" ht="111.75" customHeight="1" thickBot="1" x14ac:dyDescent="0.3">
      <c r="A36" s="85" t="s">
        <v>8</v>
      </c>
      <c r="B36" s="14" t="s">
        <v>116</v>
      </c>
      <c r="C36" s="35">
        <v>1</v>
      </c>
    </row>
    <row r="37" spans="1:3" ht="55.5" customHeight="1" thickBot="1" x14ac:dyDescent="0.3">
      <c r="A37" s="85" t="s">
        <v>8</v>
      </c>
      <c r="B37" s="14" t="s">
        <v>117</v>
      </c>
      <c r="C37" s="35">
        <v>1</v>
      </c>
    </row>
    <row r="38" spans="1:3" ht="33" customHeight="1" thickBot="1" x14ac:dyDescent="0.3">
      <c r="A38" s="85" t="s">
        <v>8</v>
      </c>
      <c r="B38" s="14" t="s">
        <v>128</v>
      </c>
      <c r="C38" s="35">
        <v>8</v>
      </c>
    </row>
    <row r="39" spans="1:3" ht="21.75" customHeight="1" thickBot="1" x14ac:dyDescent="0.3">
      <c r="A39" s="85" t="s">
        <v>8</v>
      </c>
      <c r="B39" s="14" t="s">
        <v>99</v>
      </c>
      <c r="C39" s="35">
        <v>4</v>
      </c>
    </row>
    <row r="40" spans="1:3" ht="34.5" customHeight="1" thickBot="1" x14ac:dyDescent="0.3">
      <c r="A40" s="85" t="s">
        <v>8</v>
      </c>
      <c r="B40" s="14" t="s">
        <v>100</v>
      </c>
      <c r="C40" s="35">
        <v>2</v>
      </c>
    </row>
    <row r="41" spans="1:3" ht="58.5" customHeight="1" thickBot="1" x14ac:dyDescent="0.3">
      <c r="A41" s="85" t="s">
        <v>8</v>
      </c>
      <c r="B41" s="14" t="s">
        <v>118</v>
      </c>
      <c r="C41" s="67">
        <v>1</v>
      </c>
    </row>
    <row r="42" spans="1:3" ht="48.75" thickBot="1" x14ac:dyDescent="0.3">
      <c r="A42" s="16" t="s">
        <v>8</v>
      </c>
      <c r="B42" s="85" t="s">
        <v>104</v>
      </c>
      <c r="C42" s="83">
        <v>369</v>
      </c>
    </row>
    <row r="43" spans="1:3" ht="53.45" customHeight="1" thickBot="1" x14ac:dyDescent="0.3">
      <c r="A43" s="85" t="s">
        <v>8</v>
      </c>
      <c r="B43" s="14" t="s">
        <v>105</v>
      </c>
      <c r="C43" s="37">
        <v>381</v>
      </c>
    </row>
    <row r="44" spans="1:3" ht="48.6" customHeight="1" thickBot="1" x14ac:dyDescent="0.3">
      <c r="A44" s="85" t="s">
        <v>8</v>
      </c>
      <c r="B44" s="85" t="s">
        <v>113</v>
      </c>
      <c r="C44" s="83">
        <v>237</v>
      </c>
    </row>
    <row r="45" spans="1:3" ht="36.75" thickBot="1" x14ac:dyDescent="0.3">
      <c r="A45" s="85" t="s">
        <v>8</v>
      </c>
      <c r="B45" s="14" t="s">
        <v>114</v>
      </c>
      <c r="C45" s="37">
        <v>237</v>
      </c>
    </row>
    <row r="46" spans="1:3" ht="24.75" thickBot="1" x14ac:dyDescent="0.3">
      <c r="A46" s="85" t="s">
        <v>8</v>
      </c>
      <c r="B46" s="14" t="s">
        <v>97</v>
      </c>
      <c r="C46" s="37">
        <v>237</v>
      </c>
    </row>
    <row r="47" spans="1:3" ht="48.75" thickBot="1" x14ac:dyDescent="0.3">
      <c r="A47" s="16" t="s">
        <v>8</v>
      </c>
      <c r="B47" s="14" t="s">
        <v>115</v>
      </c>
      <c r="C47" s="37">
        <v>12</v>
      </c>
    </row>
    <row r="48" spans="1:3" ht="36.75" thickBot="1" x14ac:dyDescent="0.3">
      <c r="A48" s="16" t="s">
        <v>8</v>
      </c>
      <c r="B48" s="14" t="s">
        <v>108</v>
      </c>
      <c r="C48" s="37">
        <v>31</v>
      </c>
    </row>
    <row r="49" spans="1:3" ht="24.75" thickBot="1" x14ac:dyDescent="0.3">
      <c r="A49" s="14" t="s">
        <v>8</v>
      </c>
      <c r="B49" s="88" t="s">
        <v>126</v>
      </c>
      <c r="C49" s="36">
        <f>C48</f>
        <v>31</v>
      </c>
    </row>
    <row r="50" spans="1:3" ht="60.75" thickBot="1" x14ac:dyDescent="0.3">
      <c r="A50" s="16" t="s">
        <v>8</v>
      </c>
      <c r="B50" s="14" t="s">
        <v>109</v>
      </c>
      <c r="C50" s="37">
        <v>31</v>
      </c>
    </row>
    <row r="51" spans="1:3" ht="75.599999999999994" customHeight="1" thickBot="1" x14ac:dyDescent="0.3">
      <c r="A51" s="14" t="s">
        <v>8</v>
      </c>
      <c r="B51" s="87" t="s">
        <v>112</v>
      </c>
      <c r="C51" s="90">
        <v>9</v>
      </c>
    </row>
    <row r="52" spans="1:3" ht="36.75" thickBot="1" x14ac:dyDescent="0.3">
      <c r="A52" s="16" t="s">
        <v>8</v>
      </c>
      <c r="B52" s="14" t="s">
        <v>90</v>
      </c>
      <c r="C52" s="37">
        <f>C42+C44+C47+C48+C50+C51-60-12</f>
        <v>617</v>
      </c>
    </row>
    <row r="53" spans="1:3" ht="24.75" thickBot="1" x14ac:dyDescent="0.3">
      <c r="A53" s="92" t="s">
        <v>8</v>
      </c>
      <c r="B53" s="88" t="s">
        <v>96</v>
      </c>
      <c r="C53" s="37">
        <v>91</v>
      </c>
    </row>
    <row r="54" spans="1:3" ht="15.75" thickBot="1" x14ac:dyDescent="0.3">
      <c r="A54" s="107" t="s">
        <v>81</v>
      </c>
      <c r="B54" s="108"/>
      <c r="C54" s="109"/>
    </row>
    <row r="55" spans="1:3" ht="15.75" thickBot="1" x14ac:dyDescent="0.3">
      <c r="A55" s="104" t="s">
        <v>82</v>
      </c>
      <c r="B55" s="105"/>
      <c r="C55" s="106"/>
    </row>
    <row r="56" spans="1:3" ht="48.75" thickBot="1" x14ac:dyDescent="0.3">
      <c r="A56" s="16" t="s">
        <v>8</v>
      </c>
      <c r="B56" s="85" t="s">
        <v>104</v>
      </c>
      <c r="C56" s="83">
        <v>18</v>
      </c>
    </row>
    <row r="57" spans="1:3" ht="53.45" customHeight="1" thickBot="1" x14ac:dyDescent="0.3">
      <c r="A57" s="85" t="s">
        <v>8</v>
      </c>
      <c r="B57" s="14" t="s">
        <v>105</v>
      </c>
      <c r="C57" s="37">
        <v>18</v>
      </c>
    </row>
    <row r="58" spans="1:3" ht="36.75" thickBot="1" x14ac:dyDescent="0.3">
      <c r="A58" s="16" t="s">
        <v>8</v>
      </c>
      <c r="B58" s="14" t="s">
        <v>108</v>
      </c>
      <c r="C58" s="37">
        <v>2</v>
      </c>
    </row>
    <row r="59" spans="1:3" ht="24.75" thickBot="1" x14ac:dyDescent="0.3">
      <c r="A59" s="14" t="s">
        <v>8</v>
      </c>
      <c r="B59" s="88" t="s">
        <v>126</v>
      </c>
      <c r="C59" s="36">
        <f>C58</f>
        <v>2</v>
      </c>
    </row>
    <row r="60" spans="1:3" ht="60.75" thickBot="1" x14ac:dyDescent="0.3">
      <c r="A60" s="16" t="s">
        <v>8</v>
      </c>
      <c r="B60" s="14" t="s">
        <v>109</v>
      </c>
      <c r="C60" s="37">
        <v>2</v>
      </c>
    </row>
    <row r="61" spans="1:3" ht="36.75" thickBot="1" x14ac:dyDescent="0.3">
      <c r="A61" s="16" t="s">
        <v>8</v>
      </c>
      <c r="B61" s="14" t="s">
        <v>90</v>
      </c>
      <c r="C61" s="37">
        <f>C56+C58+C60</f>
        <v>22</v>
      </c>
    </row>
    <row r="62" spans="1:3" ht="15.75" thickBot="1" x14ac:dyDescent="0.3">
      <c r="A62" s="107" t="s">
        <v>85</v>
      </c>
      <c r="B62" s="108"/>
      <c r="C62" s="109"/>
    </row>
    <row r="63" spans="1:3" ht="15.75" thickBot="1" x14ac:dyDescent="0.3">
      <c r="A63" s="104" t="s">
        <v>82</v>
      </c>
      <c r="B63" s="105"/>
      <c r="C63" s="106"/>
    </row>
    <row r="64" spans="1:3" ht="48.75" thickBot="1" x14ac:dyDescent="0.3">
      <c r="A64" s="16" t="s">
        <v>8</v>
      </c>
      <c r="B64" s="85" t="s">
        <v>104</v>
      </c>
      <c r="C64" s="83">
        <v>46</v>
      </c>
    </row>
    <row r="65" spans="1:3" ht="53.45" customHeight="1" thickBot="1" x14ac:dyDescent="0.3">
      <c r="A65" s="85" t="s">
        <v>8</v>
      </c>
      <c r="B65" s="14" t="s">
        <v>105</v>
      </c>
      <c r="C65" s="37">
        <v>46</v>
      </c>
    </row>
    <row r="66" spans="1:3" ht="48.6" customHeight="1" thickBot="1" x14ac:dyDescent="0.3">
      <c r="A66" s="85" t="s">
        <v>8</v>
      </c>
      <c r="B66" s="85" t="s">
        <v>113</v>
      </c>
      <c r="C66" s="83">
        <v>18</v>
      </c>
    </row>
    <row r="67" spans="1:3" ht="36.75" thickBot="1" x14ac:dyDescent="0.3">
      <c r="A67" s="85" t="s">
        <v>8</v>
      </c>
      <c r="B67" s="14" t="s">
        <v>114</v>
      </c>
      <c r="C67" s="37">
        <v>18</v>
      </c>
    </row>
    <row r="68" spans="1:3" ht="24.75" thickBot="1" x14ac:dyDescent="0.3">
      <c r="A68" s="85" t="s">
        <v>8</v>
      </c>
      <c r="B68" s="14" t="s">
        <v>97</v>
      </c>
      <c r="C68" s="37">
        <v>18</v>
      </c>
    </row>
    <row r="69" spans="1:3" ht="36.75" thickBot="1" x14ac:dyDescent="0.3">
      <c r="A69" s="16" t="s">
        <v>8</v>
      </c>
      <c r="B69" s="14" t="s">
        <v>108</v>
      </c>
      <c r="C69" s="37">
        <v>4</v>
      </c>
    </row>
    <row r="70" spans="1:3" ht="24.75" thickBot="1" x14ac:dyDescent="0.3">
      <c r="A70" s="14" t="s">
        <v>8</v>
      </c>
      <c r="B70" s="88" t="s">
        <v>126</v>
      </c>
      <c r="C70" s="36">
        <f>C69</f>
        <v>4</v>
      </c>
    </row>
    <row r="71" spans="1:3" ht="60.75" thickBot="1" x14ac:dyDescent="0.3">
      <c r="A71" s="16" t="s">
        <v>8</v>
      </c>
      <c r="B71" s="14" t="s">
        <v>109</v>
      </c>
      <c r="C71" s="37">
        <v>4</v>
      </c>
    </row>
    <row r="72" spans="1:3" ht="75.599999999999994" customHeight="1" thickBot="1" x14ac:dyDescent="0.3">
      <c r="A72" s="14" t="s">
        <v>8</v>
      </c>
      <c r="B72" s="87" t="s">
        <v>112</v>
      </c>
      <c r="C72" s="90">
        <v>3</v>
      </c>
    </row>
    <row r="73" spans="1:3" ht="36.75" thickBot="1" x14ac:dyDescent="0.3">
      <c r="A73" s="16" t="s">
        <v>8</v>
      </c>
      <c r="B73" s="14" t="s">
        <v>90</v>
      </c>
      <c r="C73" s="37">
        <f>C64+C66+C69+C71+C72-23-4</f>
        <v>48</v>
      </c>
    </row>
    <row r="74" spans="1:3" ht="24.75" thickBot="1" x14ac:dyDescent="0.3">
      <c r="A74" s="92" t="s">
        <v>8</v>
      </c>
      <c r="B74" s="88" t="s">
        <v>96</v>
      </c>
      <c r="C74" s="37">
        <v>16</v>
      </c>
    </row>
    <row r="75" spans="1:3" ht="15.75" thickBot="1" x14ac:dyDescent="0.3">
      <c r="A75" s="104" t="s">
        <v>86</v>
      </c>
      <c r="B75" s="105"/>
      <c r="C75" s="106"/>
    </row>
    <row r="76" spans="1:3" ht="48.75" thickBot="1" x14ac:dyDescent="0.3">
      <c r="A76" s="16" t="s">
        <v>8</v>
      </c>
      <c r="B76" s="85" t="s">
        <v>104</v>
      </c>
      <c r="C76" s="83">
        <v>19</v>
      </c>
    </row>
    <row r="77" spans="1:3" ht="53.45" customHeight="1" thickBot="1" x14ac:dyDescent="0.3">
      <c r="A77" s="85" t="s">
        <v>8</v>
      </c>
      <c r="B77" s="14" t="s">
        <v>105</v>
      </c>
      <c r="C77" s="37">
        <v>19</v>
      </c>
    </row>
    <row r="78" spans="1:3" ht="36.75" thickBot="1" x14ac:dyDescent="0.3">
      <c r="A78" s="16" t="s">
        <v>8</v>
      </c>
      <c r="B78" s="14" t="s">
        <v>108</v>
      </c>
      <c r="C78" s="37">
        <v>2</v>
      </c>
    </row>
    <row r="79" spans="1:3" ht="24.75" thickBot="1" x14ac:dyDescent="0.3">
      <c r="A79" s="14" t="s">
        <v>8</v>
      </c>
      <c r="B79" s="88" t="s">
        <v>126</v>
      </c>
      <c r="C79" s="36">
        <f>C78</f>
        <v>2</v>
      </c>
    </row>
    <row r="80" spans="1:3" ht="60.75" thickBot="1" x14ac:dyDescent="0.3">
      <c r="A80" s="16" t="s">
        <v>8</v>
      </c>
      <c r="B80" s="14" t="s">
        <v>109</v>
      </c>
      <c r="C80" s="37">
        <v>2</v>
      </c>
    </row>
    <row r="81" spans="1:3" ht="15.75" thickBot="1" x14ac:dyDescent="0.3">
      <c r="A81" s="107" t="s">
        <v>88</v>
      </c>
      <c r="B81" s="108"/>
      <c r="C81" s="109"/>
    </row>
    <row r="82" spans="1:3" ht="15.75" thickBot="1" x14ac:dyDescent="0.3">
      <c r="A82" s="104" t="s">
        <v>82</v>
      </c>
      <c r="B82" s="105"/>
      <c r="C82" s="106"/>
    </row>
    <row r="83" spans="1:3" ht="48.75" thickBot="1" x14ac:dyDescent="0.3">
      <c r="A83" s="16" t="s">
        <v>8</v>
      </c>
      <c r="B83" s="85" t="s">
        <v>104</v>
      </c>
      <c r="C83" s="83">
        <v>66</v>
      </c>
    </row>
    <row r="84" spans="1:3" ht="53.45" customHeight="1" thickBot="1" x14ac:dyDescent="0.3">
      <c r="A84" s="85" t="s">
        <v>8</v>
      </c>
      <c r="B84" s="14" t="s">
        <v>105</v>
      </c>
      <c r="C84" s="37">
        <v>66</v>
      </c>
    </row>
    <row r="85" spans="1:3" ht="48.6" customHeight="1" thickBot="1" x14ac:dyDescent="0.3">
      <c r="A85" s="85" t="s">
        <v>8</v>
      </c>
      <c r="B85" s="85" t="s">
        <v>113</v>
      </c>
      <c r="C85" s="83">
        <v>52</v>
      </c>
    </row>
    <row r="86" spans="1:3" ht="36.75" thickBot="1" x14ac:dyDescent="0.3">
      <c r="A86" s="85" t="s">
        <v>8</v>
      </c>
      <c r="B86" s="14" t="s">
        <v>114</v>
      </c>
      <c r="C86" s="37">
        <v>52</v>
      </c>
    </row>
    <row r="87" spans="1:3" ht="24.75" thickBot="1" x14ac:dyDescent="0.3">
      <c r="A87" s="85" t="s">
        <v>8</v>
      </c>
      <c r="B87" s="14" t="s">
        <v>97</v>
      </c>
      <c r="C87" s="37">
        <v>52</v>
      </c>
    </row>
    <row r="88" spans="1:3" ht="36.75" thickBot="1" x14ac:dyDescent="0.3">
      <c r="A88" s="16" t="s">
        <v>8</v>
      </c>
      <c r="B88" s="14" t="s">
        <v>108</v>
      </c>
      <c r="C88" s="37">
        <v>6</v>
      </c>
    </row>
    <row r="89" spans="1:3" ht="24.75" thickBot="1" x14ac:dyDescent="0.3">
      <c r="A89" s="14" t="s">
        <v>8</v>
      </c>
      <c r="B89" s="88" t="s">
        <v>126</v>
      </c>
      <c r="C89" s="36">
        <f>C88</f>
        <v>6</v>
      </c>
    </row>
    <row r="90" spans="1:3" ht="60.75" thickBot="1" x14ac:dyDescent="0.3">
      <c r="A90" s="16" t="s">
        <v>8</v>
      </c>
      <c r="B90" s="14" t="s">
        <v>109</v>
      </c>
      <c r="C90" s="37">
        <v>6</v>
      </c>
    </row>
    <row r="91" spans="1:3" ht="75.599999999999994" customHeight="1" thickBot="1" x14ac:dyDescent="0.3">
      <c r="A91" s="14" t="s">
        <v>8</v>
      </c>
      <c r="B91" s="87" t="s">
        <v>112</v>
      </c>
      <c r="C91" s="90">
        <v>6</v>
      </c>
    </row>
    <row r="92" spans="1:3" ht="36.75" thickBot="1" x14ac:dyDescent="0.3">
      <c r="A92" s="16" t="s">
        <v>8</v>
      </c>
      <c r="B92" s="14" t="s">
        <v>90</v>
      </c>
      <c r="C92" s="37">
        <f>C83+C85+C88+C90+C91</f>
        <v>136</v>
      </c>
    </row>
    <row r="93" spans="1:3" ht="15.75" thickBot="1" x14ac:dyDescent="0.3">
      <c r="A93" s="107" t="s">
        <v>89</v>
      </c>
      <c r="B93" s="108"/>
      <c r="C93" s="109"/>
    </row>
    <row r="94" spans="1:3" ht="15.75" thickBot="1" x14ac:dyDescent="0.3">
      <c r="A94" s="104" t="s">
        <v>82</v>
      </c>
      <c r="B94" s="105"/>
      <c r="C94" s="106"/>
    </row>
    <row r="95" spans="1:3" ht="48.75" thickBot="1" x14ac:dyDescent="0.3">
      <c r="A95" s="16" t="s">
        <v>8</v>
      </c>
      <c r="B95" s="85" t="s">
        <v>104</v>
      </c>
      <c r="C95" s="83">
        <v>53</v>
      </c>
    </row>
    <row r="96" spans="1:3" ht="53.45" customHeight="1" thickBot="1" x14ac:dyDescent="0.3">
      <c r="A96" s="85" t="s">
        <v>8</v>
      </c>
      <c r="B96" s="14" t="s">
        <v>105</v>
      </c>
      <c r="C96" s="37">
        <v>53</v>
      </c>
    </row>
    <row r="97" spans="1:3" ht="48.6" customHeight="1" thickBot="1" x14ac:dyDescent="0.3">
      <c r="A97" s="85" t="s">
        <v>8</v>
      </c>
      <c r="B97" s="85" t="s">
        <v>113</v>
      </c>
      <c r="C97" s="83">
        <v>53</v>
      </c>
    </row>
    <row r="98" spans="1:3" ht="36.75" thickBot="1" x14ac:dyDescent="0.3">
      <c r="A98" s="85" t="s">
        <v>8</v>
      </c>
      <c r="B98" s="14" t="s">
        <v>114</v>
      </c>
      <c r="C98" s="37">
        <v>53</v>
      </c>
    </row>
    <row r="99" spans="1:3" ht="24.75" thickBot="1" x14ac:dyDescent="0.3">
      <c r="A99" s="85" t="s">
        <v>8</v>
      </c>
      <c r="B99" s="14" t="s">
        <v>97</v>
      </c>
      <c r="C99" s="37">
        <v>53</v>
      </c>
    </row>
    <row r="100" spans="1:3" ht="36.75" thickBot="1" x14ac:dyDescent="0.3">
      <c r="A100" s="16" t="s">
        <v>8</v>
      </c>
      <c r="B100" s="14" t="s">
        <v>108</v>
      </c>
      <c r="C100" s="37">
        <v>3</v>
      </c>
    </row>
    <row r="101" spans="1:3" ht="24.75" thickBot="1" x14ac:dyDescent="0.3">
      <c r="A101" s="14" t="s">
        <v>8</v>
      </c>
      <c r="B101" s="88" t="s">
        <v>126</v>
      </c>
      <c r="C101" s="36">
        <f>C100</f>
        <v>3</v>
      </c>
    </row>
    <row r="102" spans="1:3" ht="60.75" thickBot="1" x14ac:dyDescent="0.3">
      <c r="A102" s="16" t="s">
        <v>8</v>
      </c>
      <c r="B102" s="14" t="s">
        <v>109</v>
      </c>
      <c r="C102" s="37">
        <v>3</v>
      </c>
    </row>
    <row r="103" spans="1:3" ht="75.599999999999994" customHeight="1" thickBot="1" x14ac:dyDescent="0.3">
      <c r="A103" s="14" t="s">
        <v>8</v>
      </c>
      <c r="B103" s="87" t="s">
        <v>112</v>
      </c>
      <c r="C103" s="90">
        <v>1</v>
      </c>
    </row>
    <row r="104" spans="1:3" ht="36.75" thickBot="1" x14ac:dyDescent="0.3">
      <c r="A104" s="16" t="s">
        <v>8</v>
      </c>
      <c r="B104" s="14" t="s">
        <v>90</v>
      </c>
      <c r="C104" s="37">
        <f>C95+C97+C100+C102+C103</f>
        <v>113</v>
      </c>
    </row>
    <row r="105" spans="1:3" ht="15.75" thickBot="1" x14ac:dyDescent="0.3">
      <c r="A105" s="104" t="s">
        <v>86</v>
      </c>
      <c r="B105" s="105"/>
      <c r="C105" s="106"/>
    </row>
    <row r="106" spans="1:3" ht="48.75" thickBot="1" x14ac:dyDescent="0.3">
      <c r="A106" s="16" t="s">
        <v>8</v>
      </c>
      <c r="B106" s="85" t="s">
        <v>104</v>
      </c>
      <c r="C106" s="83">
        <v>47</v>
      </c>
    </row>
    <row r="107" spans="1:3" ht="53.45" customHeight="1" thickBot="1" x14ac:dyDescent="0.3">
      <c r="A107" s="85" t="s">
        <v>8</v>
      </c>
      <c r="B107" s="14" t="s">
        <v>105</v>
      </c>
      <c r="C107" s="37">
        <v>47</v>
      </c>
    </row>
    <row r="108" spans="1:3" ht="48.6" customHeight="1" thickBot="1" x14ac:dyDescent="0.3">
      <c r="A108" s="85" t="s">
        <v>8</v>
      </c>
      <c r="B108" s="85" t="s">
        <v>113</v>
      </c>
      <c r="C108" s="83">
        <v>48</v>
      </c>
    </row>
    <row r="109" spans="1:3" ht="36.75" thickBot="1" x14ac:dyDescent="0.3">
      <c r="A109" s="85" t="s">
        <v>8</v>
      </c>
      <c r="B109" s="14" t="s">
        <v>114</v>
      </c>
      <c r="C109" s="37">
        <v>48</v>
      </c>
    </row>
    <row r="110" spans="1:3" ht="24.75" thickBot="1" x14ac:dyDescent="0.3">
      <c r="A110" s="85" t="s">
        <v>8</v>
      </c>
      <c r="B110" s="14" t="s">
        <v>97</v>
      </c>
      <c r="C110" s="37">
        <v>48</v>
      </c>
    </row>
    <row r="111" spans="1:3" ht="36.75" thickBot="1" x14ac:dyDescent="0.3">
      <c r="A111" s="16" t="s">
        <v>8</v>
      </c>
      <c r="B111" s="14" t="s">
        <v>108</v>
      </c>
      <c r="C111" s="37">
        <v>3</v>
      </c>
    </row>
    <row r="112" spans="1:3" ht="24.75" thickBot="1" x14ac:dyDescent="0.3">
      <c r="A112" s="14" t="s">
        <v>8</v>
      </c>
      <c r="B112" s="88" t="s">
        <v>126</v>
      </c>
      <c r="C112" s="36">
        <f>C111</f>
        <v>3</v>
      </c>
    </row>
    <row r="113" spans="1:3" ht="60.75" thickBot="1" x14ac:dyDescent="0.3">
      <c r="A113" s="16" t="s">
        <v>8</v>
      </c>
      <c r="B113" s="14" t="s">
        <v>109</v>
      </c>
      <c r="C113" s="37">
        <v>3</v>
      </c>
    </row>
    <row r="114" spans="1:3" ht="36.75" thickBot="1" x14ac:dyDescent="0.3">
      <c r="A114" s="16" t="s">
        <v>8</v>
      </c>
      <c r="B114" s="14" t="s">
        <v>90</v>
      </c>
      <c r="C114" s="37">
        <f>C106+C108+C111+C113</f>
        <v>101</v>
      </c>
    </row>
    <row r="115" spans="1:3" ht="15.75" thickBot="1" x14ac:dyDescent="0.3">
      <c r="A115" s="107" t="s">
        <v>101</v>
      </c>
      <c r="B115" s="108"/>
      <c r="C115" s="109"/>
    </row>
    <row r="116" spans="1:3" ht="15.75" thickBot="1" x14ac:dyDescent="0.3">
      <c r="A116" s="104" t="s">
        <v>82</v>
      </c>
      <c r="B116" s="105"/>
      <c r="C116" s="106"/>
    </row>
    <row r="117" spans="1:3" ht="48.75" thickBot="1" x14ac:dyDescent="0.3">
      <c r="A117" s="16" t="s">
        <v>8</v>
      </c>
      <c r="B117" s="85" t="s">
        <v>104</v>
      </c>
      <c r="C117" s="83">
        <v>96</v>
      </c>
    </row>
    <row r="118" spans="1:3" ht="53.45" customHeight="1" thickBot="1" x14ac:dyDescent="0.3">
      <c r="A118" s="85" t="s">
        <v>8</v>
      </c>
      <c r="B118" s="14" t="s">
        <v>105</v>
      </c>
      <c r="C118" s="37">
        <v>96</v>
      </c>
    </row>
    <row r="119" spans="1:3" ht="48.6" customHeight="1" thickBot="1" x14ac:dyDescent="0.3">
      <c r="A119" s="85" t="s">
        <v>8</v>
      </c>
      <c r="B119" s="85" t="s">
        <v>113</v>
      </c>
      <c r="C119" s="83">
        <v>19</v>
      </c>
    </row>
    <row r="120" spans="1:3" ht="36.75" thickBot="1" x14ac:dyDescent="0.3">
      <c r="A120" s="85" t="s">
        <v>8</v>
      </c>
      <c r="B120" s="14" t="s">
        <v>114</v>
      </c>
      <c r="C120" s="37">
        <v>19</v>
      </c>
    </row>
    <row r="121" spans="1:3" ht="24.75" thickBot="1" x14ac:dyDescent="0.3">
      <c r="A121" s="85" t="s">
        <v>8</v>
      </c>
      <c r="B121" s="14" t="s">
        <v>97</v>
      </c>
      <c r="C121" s="37">
        <v>19</v>
      </c>
    </row>
    <row r="122" spans="1:3" ht="36.75" thickBot="1" x14ac:dyDescent="0.3">
      <c r="A122" s="16" t="s">
        <v>8</v>
      </c>
      <c r="B122" s="14" t="s">
        <v>108</v>
      </c>
      <c r="C122" s="37">
        <v>6</v>
      </c>
    </row>
    <row r="123" spans="1:3" ht="24.75" thickBot="1" x14ac:dyDescent="0.3">
      <c r="A123" s="14" t="s">
        <v>8</v>
      </c>
      <c r="B123" s="88" t="s">
        <v>126</v>
      </c>
      <c r="C123" s="36">
        <f>C122</f>
        <v>6</v>
      </c>
    </row>
    <row r="124" spans="1:3" ht="60.75" thickBot="1" x14ac:dyDescent="0.3">
      <c r="A124" s="16" t="s">
        <v>8</v>
      </c>
      <c r="B124" s="14" t="s">
        <v>109</v>
      </c>
      <c r="C124" s="37">
        <v>6</v>
      </c>
    </row>
    <row r="125" spans="1:3" ht="75.599999999999994" customHeight="1" thickBot="1" x14ac:dyDescent="0.3">
      <c r="A125" s="14" t="s">
        <v>8</v>
      </c>
      <c r="B125" s="87" t="s">
        <v>112</v>
      </c>
      <c r="C125" s="90">
        <v>2</v>
      </c>
    </row>
    <row r="126" spans="1:3" ht="36.75" thickBot="1" x14ac:dyDescent="0.3">
      <c r="A126" s="16" t="s">
        <v>8</v>
      </c>
      <c r="B126" s="14" t="s">
        <v>90</v>
      </c>
      <c r="C126" s="37">
        <f>C117+C119+C122+C124+C125</f>
        <v>129</v>
      </c>
    </row>
    <row r="127" spans="1:3" ht="15.75" thickBot="1" x14ac:dyDescent="0.3">
      <c r="A127" s="104" t="s">
        <v>94</v>
      </c>
      <c r="B127" s="105"/>
      <c r="C127" s="106"/>
    </row>
    <row r="128" spans="1:3" ht="48.75" thickBot="1" x14ac:dyDescent="0.3">
      <c r="A128" s="16" t="s">
        <v>8</v>
      </c>
      <c r="B128" s="86" t="s">
        <v>104</v>
      </c>
      <c r="C128" s="83">
        <v>33</v>
      </c>
    </row>
    <row r="129" spans="1:3" ht="36.75" thickBot="1" x14ac:dyDescent="0.3">
      <c r="A129" s="16" t="s">
        <v>8</v>
      </c>
      <c r="B129" s="14" t="s">
        <v>105</v>
      </c>
      <c r="C129" s="37">
        <v>33</v>
      </c>
    </row>
    <row r="130" spans="1:3" ht="36.75" thickBot="1" x14ac:dyDescent="0.3">
      <c r="A130" s="16" t="s">
        <v>8</v>
      </c>
      <c r="B130" s="14" t="s">
        <v>108</v>
      </c>
      <c r="C130" s="37">
        <v>2</v>
      </c>
    </row>
    <row r="131" spans="1:3" ht="24.75" thickBot="1" x14ac:dyDescent="0.3">
      <c r="A131" s="14" t="s">
        <v>8</v>
      </c>
      <c r="B131" s="88" t="s">
        <v>126</v>
      </c>
      <c r="C131" s="36">
        <f>C130</f>
        <v>2</v>
      </c>
    </row>
    <row r="132" spans="1:3" ht="60.75" thickBot="1" x14ac:dyDescent="0.3">
      <c r="A132" s="16" t="s">
        <v>8</v>
      </c>
      <c r="B132" s="14" t="s">
        <v>109</v>
      </c>
      <c r="C132" s="37">
        <v>2</v>
      </c>
    </row>
    <row r="133" spans="1:3" ht="36.75" thickBot="1" x14ac:dyDescent="0.3">
      <c r="A133" s="16" t="s">
        <v>8</v>
      </c>
      <c r="B133" s="88" t="s">
        <v>90</v>
      </c>
      <c r="C133" s="37">
        <f>C128+C130+C132</f>
        <v>37</v>
      </c>
    </row>
    <row r="134" spans="1:3" ht="15.75" thickBot="1" x14ac:dyDescent="0.3">
      <c r="A134" s="107" t="s">
        <v>93</v>
      </c>
      <c r="B134" s="108"/>
      <c r="C134" s="109"/>
    </row>
    <row r="135" spans="1:3" ht="15.75" thickBot="1" x14ac:dyDescent="0.3">
      <c r="A135" s="104" t="s">
        <v>82</v>
      </c>
      <c r="B135" s="105"/>
      <c r="C135" s="106"/>
    </row>
    <row r="136" spans="1:3" ht="111.75" customHeight="1" thickBot="1" x14ac:dyDescent="0.3">
      <c r="A136" s="86" t="s">
        <v>8</v>
      </c>
      <c r="B136" s="14" t="s">
        <v>116</v>
      </c>
      <c r="C136" s="35">
        <v>1</v>
      </c>
    </row>
    <row r="137" spans="1:3" ht="30.75" customHeight="1" thickBot="1" x14ac:dyDescent="0.3">
      <c r="A137" s="86" t="s">
        <v>8</v>
      </c>
      <c r="B137" s="14" t="s">
        <v>128</v>
      </c>
      <c r="C137" s="35">
        <v>3</v>
      </c>
    </row>
    <row r="138" spans="1:3" ht="21.75" customHeight="1" thickBot="1" x14ac:dyDescent="0.3">
      <c r="A138" s="86" t="s">
        <v>8</v>
      </c>
      <c r="B138" s="14" t="s">
        <v>99</v>
      </c>
      <c r="C138" s="35">
        <v>2</v>
      </c>
    </row>
    <row r="139" spans="1:3" ht="54" customHeight="1" thickBot="1" x14ac:dyDescent="0.3">
      <c r="A139" s="86" t="s">
        <v>8</v>
      </c>
      <c r="B139" s="14" t="s">
        <v>118</v>
      </c>
      <c r="C139" s="67">
        <v>1</v>
      </c>
    </row>
    <row r="140" spans="1:3" ht="48.75" thickBot="1" x14ac:dyDescent="0.3">
      <c r="A140" s="86" t="s">
        <v>8</v>
      </c>
      <c r="B140" s="86" t="s">
        <v>104</v>
      </c>
      <c r="C140" s="83">
        <v>49</v>
      </c>
    </row>
    <row r="141" spans="1:3" ht="53.45" customHeight="1" thickBot="1" x14ac:dyDescent="0.3">
      <c r="A141" s="86" t="s">
        <v>8</v>
      </c>
      <c r="B141" s="14" t="s">
        <v>105</v>
      </c>
      <c r="C141" s="37">
        <v>57</v>
      </c>
    </row>
    <row r="142" spans="1:3" ht="48.6" customHeight="1" thickBot="1" x14ac:dyDescent="0.3">
      <c r="A142" s="86" t="s">
        <v>8</v>
      </c>
      <c r="B142" s="86" t="s">
        <v>113</v>
      </c>
      <c r="C142" s="83">
        <v>18</v>
      </c>
    </row>
    <row r="143" spans="1:3" ht="36.75" thickBot="1" x14ac:dyDescent="0.3">
      <c r="A143" s="86" t="s">
        <v>8</v>
      </c>
      <c r="B143" s="14" t="s">
        <v>114</v>
      </c>
      <c r="C143" s="37">
        <v>18</v>
      </c>
    </row>
    <row r="144" spans="1:3" ht="24.75" thickBot="1" x14ac:dyDescent="0.3">
      <c r="A144" s="86" t="s">
        <v>8</v>
      </c>
      <c r="B144" s="14" t="s">
        <v>97</v>
      </c>
      <c r="C144" s="37">
        <v>18</v>
      </c>
    </row>
    <row r="145" spans="1:3" ht="48.75" thickBot="1" x14ac:dyDescent="0.3">
      <c r="A145" s="86" t="s">
        <v>8</v>
      </c>
      <c r="B145" s="14" t="s">
        <v>115</v>
      </c>
      <c r="C145" s="37">
        <v>8</v>
      </c>
    </row>
    <row r="146" spans="1:3" ht="36.75" thickBot="1" x14ac:dyDescent="0.3">
      <c r="A146" s="86" t="s">
        <v>8</v>
      </c>
      <c r="B146" s="14" t="s">
        <v>108</v>
      </c>
      <c r="C146" s="37">
        <v>6</v>
      </c>
    </row>
    <row r="147" spans="1:3" ht="24.75" thickBot="1" x14ac:dyDescent="0.3">
      <c r="A147" s="14" t="s">
        <v>8</v>
      </c>
      <c r="B147" s="88" t="s">
        <v>126</v>
      </c>
      <c r="C147" s="36">
        <f>C146</f>
        <v>6</v>
      </c>
    </row>
    <row r="148" spans="1:3" ht="60.75" thickBot="1" x14ac:dyDescent="0.3">
      <c r="A148" s="86" t="s">
        <v>8</v>
      </c>
      <c r="B148" s="14" t="s">
        <v>109</v>
      </c>
      <c r="C148" s="37">
        <v>6</v>
      </c>
    </row>
    <row r="149" spans="1:3" ht="75.599999999999994" customHeight="1" thickBot="1" x14ac:dyDescent="0.3">
      <c r="A149" s="14" t="s">
        <v>8</v>
      </c>
      <c r="B149" s="87" t="s">
        <v>112</v>
      </c>
      <c r="C149" s="90">
        <v>2</v>
      </c>
    </row>
    <row r="150" spans="1:3" ht="36.75" thickBot="1" x14ac:dyDescent="0.3">
      <c r="A150" s="86" t="s">
        <v>8</v>
      </c>
      <c r="B150" s="14" t="s">
        <v>90</v>
      </c>
      <c r="C150" s="37">
        <f>C140+C142+C145+C146+C148+C149</f>
        <v>89</v>
      </c>
    </row>
    <row r="151" spans="1:3" ht="15.75" thickBot="1" x14ac:dyDescent="0.3">
      <c r="A151" s="104" t="s">
        <v>98</v>
      </c>
      <c r="B151" s="105"/>
      <c r="C151" s="106"/>
    </row>
    <row r="152" spans="1:3" ht="48.75" thickBot="1" x14ac:dyDescent="0.3">
      <c r="A152" s="77" t="s">
        <v>8</v>
      </c>
      <c r="B152" s="85" t="s">
        <v>104</v>
      </c>
      <c r="C152" s="83">
        <v>21</v>
      </c>
    </row>
    <row r="153" spans="1:3" ht="53.45" customHeight="1" thickBot="1" x14ac:dyDescent="0.3">
      <c r="A153" s="85" t="s">
        <v>8</v>
      </c>
      <c r="B153" s="14" t="s">
        <v>105</v>
      </c>
      <c r="C153" s="37">
        <v>21</v>
      </c>
    </row>
    <row r="154" spans="1:3" ht="36.75" thickBot="1" x14ac:dyDescent="0.3">
      <c r="A154" s="77" t="s">
        <v>8</v>
      </c>
      <c r="B154" s="14" t="s">
        <v>108</v>
      </c>
      <c r="C154" s="37">
        <v>10</v>
      </c>
    </row>
    <row r="155" spans="1:3" ht="24.75" thickBot="1" x14ac:dyDescent="0.3">
      <c r="A155" s="14" t="s">
        <v>8</v>
      </c>
      <c r="B155" s="88" t="s">
        <v>126</v>
      </c>
      <c r="C155" s="36">
        <f>C154</f>
        <v>10</v>
      </c>
    </row>
    <row r="156" spans="1:3" ht="60.75" thickBot="1" x14ac:dyDescent="0.3">
      <c r="A156" s="77" t="s">
        <v>8</v>
      </c>
      <c r="B156" s="14" t="s">
        <v>109</v>
      </c>
      <c r="C156" s="37">
        <v>10</v>
      </c>
    </row>
    <row r="157" spans="1:3" ht="75.599999999999994" customHeight="1" thickBot="1" x14ac:dyDescent="0.3">
      <c r="A157" s="14" t="s">
        <v>8</v>
      </c>
      <c r="B157" s="87" t="s">
        <v>112</v>
      </c>
      <c r="C157" s="90">
        <v>20</v>
      </c>
    </row>
    <row r="158" spans="1:3" ht="36.75" thickBot="1" x14ac:dyDescent="0.3">
      <c r="A158" s="77" t="s">
        <v>8</v>
      </c>
      <c r="B158" s="14" t="s">
        <v>90</v>
      </c>
      <c r="C158" s="37">
        <f>C152+C154+C156+C157-21</f>
        <v>40</v>
      </c>
    </row>
    <row r="159" spans="1:3" ht="15.75" thickBot="1" x14ac:dyDescent="0.3">
      <c r="A159" s="107" t="s">
        <v>91</v>
      </c>
      <c r="B159" s="108"/>
      <c r="C159" s="109"/>
    </row>
    <row r="160" spans="1:3" ht="15.75" thickBot="1" x14ac:dyDescent="0.3">
      <c r="A160" s="104" t="s">
        <v>92</v>
      </c>
      <c r="B160" s="105"/>
      <c r="C160" s="106"/>
    </row>
    <row r="161" spans="1:3" ht="111.75" customHeight="1" thickBot="1" x14ac:dyDescent="0.3">
      <c r="A161" s="85" t="s">
        <v>8</v>
      </c>
      <c r="B161" s="14" t="s">
        <v>116</v>
      </c>
      <c r="C161" s="35">
        <v>1</v>
      </c>
    </row>
    <row r="162" spans="1:3" ht="30.75" customHeight="1" thickBot="1" x14ac:dyDescent="0.3">
      <c r="A162" s="85" t="s">
        <v>8</v>
      </c>
      <c r="B162" s="14" t="s">
        <v>128</v>
      </c>
      <c r="C162" s="35">
        <v>1</v>
      </c>
    </row>
    <row r="163" spans="1:3" ht="23.25" customHeight="1" thickBot="1" x14ac:dyDescent="0.3">
      <c r="A163" s="85" t="s">
        <v>8</v>
      </c>
      <c r="B163" s="14" t="s">
        <v>99</v>
      </c>
      <c r="C163" s="35">
        <v>2</v>
      </c>
    </row>
    <row r="164" spans="1:3" ht="51" customHeight="1" thickBot="1" x14ac:dyDescent="0.3">
      <c r="A164" s="85" t="s">
        <v>8</v>
      </c>
      <c r="B164" s="14" t="s">
        <v>118</v>
      </c>
      <c r="C164" s="67">
        <v>1</v>
      </c>
    </row>
    <row r="165" spans="1:3" ht="48.75" thickBot="1" x14ac:dyDescent="0.3">
      <c r="A165" s="16" t="s">
        <v>8</v>
      </c>
      <c r="B165" s="85" t="s">
        <v>104</v>
      </c>
      <c r="C165" s="83">
        <v>154</v>
      </c>
    </row>
    <row r="166" spans="1:3" ht="53.45" customHeight="1" thickBot="1" x14ac:dyDescent="0.3">
      <c r="A166" s="85" t="s">
        <v>8</v>
      </c>
      <c r="B166" s="14" t="s">
        <v>105</v>
      </c>
      <c r="C166" s="37">
        <v>154</v>
      </c>
    </row>
    <row r="167" spans="1:3" ht="48.6" customHeight="1" thickBot="1" x14ac:dyDescent="0.3">
      <c r="A167" s="85" t="s">
        <v>8</v>
      </c>
      <c r="B167" s="85" t="s">
        <v>113</v>
      </c>
      <c r="C167" s="83">
        <v>75</v>
      </c>
    </row>
    <row r="168" spans="1:3" ht="36.75" thickBot="1" x14ac:dyDescent="0.3">
      <c r="A168" s="85" t="s">
        <v>8</v>
      </c>
      <c r="B168" s="14" t="s">
        <v>114</v>
      </c>
      <c r="C168" s="37">
        <v>75</v>
      </c>
    </row>
    <row r="169" spans="1:3" ht="24.75" thickBot="1" x14ac:dyDescent="0.3">
      <c r="A169" s="85" t="s">
        <v>8</v>
      </c>
      <c r="B169" s="14" t="s">
        <v>97</v>
      </c>
      <c r="C169" s="37">
        <v>75</v>
      </c>
    </row>
    <row r="170" spans="1:3" ht="36.75" thickBot="1" x14ac:dyDescent="0.3">
      <c r="A170" s="16" t="s">
        <v>8</v>
      </c>
      <c r="B170" s="14" t="s">
        <v>108</v>
      </c>
      <c r="C170" s="37">
        <v>10</v>
      </c>
    </row>
    <row r="171" spans="1:3" ht="24.75" thickBot="1" x14ac:dyDescent="0.3">
      <c r="A171" s="14" t="s">
        <v>8</v>
      </c>
      <c r="B171" s="88" t="s">
        <v>126</v>
      </c>
      <c r="C171" s="36">
        <f>C170</f>
        <v>10</v>
      </c>
    </row>
    <row r="172" spans="1:3" ht="60.75" thickBot="1" x14ac:dyDescent="0.3">
      <c r="A172" s="16" t="s">
        <v>8</v>
      </c>
      <c r="B172" s="14" t="s">
        <v>109</v>
      </c>
      <c r="C172" s="37">
        <v>10</v>
      </c>
    </row>
    <row r="173" spans="1:3" ht="75.599999999999994" customHeight="1" thickBot="1" x14ac:dyDescent="0.3">
      <c r="A173" s="14" t="s">
        <v>8</v>
      </c>
      <c r="B173" s="87" t="s">
        <v>112</v>
      </c>
      <c r="C173" s="90">
        <v>5</v>
      </c>
    </row>
    <row r="174" spans="1:3" ht="36.75" thickBot="1" x14ac:dyDescent="0.3">
      <c r="A174" s="16" t="s">
        <v>8</v>
      </c>
      <c r="B174" s="14" t="s">
        <v>90</v>
      </c>
      <c r="C174" s="37">
        <f>C165+C167+C170+C172+C173-132-75-20</f>
        <v>27</v>
      </c>
    </row>
    <row r="175" spans="1:3" ht="15.75" thickBot="1" x14ac:dyDescent="0.3">
      <c r="A175" s="107" t="s">
        <v>102</v>
      </c>
      <c r="B175" s="108"/>
      <c r="C175" s="108"/>
    </row>
    <row r="176" spans="1:3" ht="63.75" customHeight="1" thickBot="1" x14ac:dyDescent="0.3">
      <c r="A176" s="86" t="s">
        <v>8</v>
      </c>
      <c r="B176" s="14" t="s">
        <v>103</v>
      </c>
      <c r="C176" s="35">
        <v>3</v>
      </c>
    </row>
    <row r="177" spans="1:3" ht="15.75" thickBot="1" x14ac:dyDescent="0.3">
      <c r="A177" s="107" t="s">
        <v>122</v>
      </c>
      <c r="B177" s="108"/>
      <c r="C177" s="108"/>
    </row>
    <row r="178" spans="1:3" ht="44.25" customHeight="1" thickBot="1" x14ac:dyDescent="0.3">
      <c r="A178" s="89" t="s">
        <v>8</v>
      </c>
      <c r="B178" s="14" t="s">
        <v>123</v>
      </c>
      <c r="C178" s="35">
        <v>1</v>
      </c>
    </row>
    <row r="179" spans="1:3" ht="44.25" customHeight="1" thickBot="1" x14ac:dyDescent="0.3">
      <c r="A179" s="89" t="s">
        <v>8</v>
      </c>
      <c r="B179" s="14" t="s">
        <v>124</v>
      </c>
      <c r="C179" s="35">
        <v>2</v>
      </c>
    </row>
    <row r="180" spans="1:3" ht="44.25" customHeight="1" thickBot="1" x14ac:dyDescent="0.3">
      <c r="A180" s="89" t="s">
        <v>8</v>
      </c>
      <c r="B180" s="14" t="s">
        <v>125</v>
      </c>
      <c r="C180" s="35">
        <v>2</v>
      </c>
    </row>
    <row r="181" spans="1:3" ht="15.75" thickBot="1" x14ac:dyDescent="0.3">
      <c r="A181" s="5"/>
      <c r="B181" s="5" t="s">
        <v>22</v>
      </c>
      <c r="C181" s="39"/>
    </row>
    <row r="182" spans="1:3" ht="19.5" customHeight="1" thickBot="1" x14ac:dyDescent="0.3">
      <c r="A182" s="14" t="s">
        <v>23</v>
      </c>
      <c r="B182" s="14" t="s">
        <v>24</v>
      </c>
      <c r="C182" s="40">
        <v>1</v>
      </c>
    </row>
    <row r="183" spans="1:3" ht="15.75" thickBot="1" x14ac:dyDescent="0.3">
      <c r="A183" s="17"/>
      <c r="B183" s="5" t="s">
        <v>11</v>
      </c>
      <c r="C183" s="18"/>
    </row>
    <row r="184" spans="1:3" ht="48.75" thickBot="1" x14ac:dyDescent="0.3">
      <c r="A184" s="14" t="s">
        <v>8</v>
      </c>
      <c r="B184" s="22" t="s">
        <v>12</v>
      </c>
      <c r="C184" s="23">
        <v>1</v>
      </c>
    </row>
    <row r="185" spans="1:3" ht="15.75" thickBot="1" x14ac:dyDescent="0.3">
      <c r="A185" s="17"/>
      <c r="B185" s="5" t="s">
        <v>14</v>
      </c>
      <c r="C185" s="18"/>
    </row>
    <row r="186" spans="1:3" ht="48.75" thickBot="1" x14ac:dyDescent="0.3">
      <c r="A186" s="22" t="s">
        <v>8</v>
      </c>
      <c r="B186" s="88" t="s">
        <v>127</v>
      </c>
      <c r="C186" s="23">
        <v>1</v>
      </c>
    </row>
    <row r="187" spans="1:3" ht="15.75" thickBot="1" x14ac:dyDescent="0.3">
      <c r="A187" s="17"/>
      <c r="B187" s="5" t="s">
        <v>16</v>
      </c>
      <c r="C187" s="18"/>
    </row>
    <row r="188" spans="1:3" ht="24" x14ac:dyDescent="0.25">
      <c r="A188" s="120" t="s">
        <v>8</v>
      </c>
      <c r="B188" s="28" t="s">
        <v>17</v>
      </c>
      <c r="C188" s="122">
        <v>1</v>
      </c>
    </row>
    <row r="189" spans="1:3" ht="48.75" thickBot="1" x14ac:dyDescent="0.3">
      <c r="A189" s="121"/>
      <c r="B189" s="29" t="s">
        <v>18</v>
      </c>
      <c r="C189" s="123"/>
    </row>
    <row r="190" spans="1:3" ht="15.75" thickBot="1" x14ac:dyDescent="0.3">
      <c r="A190" s="14" t="s">
        <v>8</v>
      </c>
      <c r="B190" s="30" t="s">
        <v>19</v>
      </c>
      <c r="C190" s="23">
        <v>2</v>
      </c>
    </row>
  </sheetData>
  <mergeCells count="26">
    <mergeCell ref="A175:C175"/>
    <mergeCell ref="A188:A189"/>
    <mergeCell ref="C188:C189"/>
    <mergeCell ref="A177:C177"/>
    <mergeCell ref="A9:C9"/>
    <mergeCell ref="A10:C10"/>
    <mergeCell ref="A22:C22"/>
    <mergeCell ref="A35:C35"/>
    <mergeCell ref="A54:C54"/>
    <mergeCell ref="A55:C55"/>
    <mergeCell ref="A62:C62"/>
    <mergeCell ref="A63:C63"/>
    <mergeCell ref="A75:C75"/>
    <mergeCell ref="A81:C81"/>
    <mergeCell ref="A82:C82"/>
    <mergeCell ref="A93:C93"/>
    <mergeCell ref="A94:C94"/>
    <mergeCell ref="A105:C105"/>
    <mergeCell ref="A115:C115"/>
    <mergeCell ref="A116:C116"/>
    <mergeCell ref="A127:C127"/>
    <mergeCell ref="A159:C159"/>
    <mergeCell ref="A160:C160"/>
    <mergeCell ref="A151:C151"/>
    <mergeCell ref="A134:C134"/>
    <mergeCell ref="A135:C1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Presu </vt:lpstr>
      <vt:lpstr>Amidaments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Oriol Sardà</dc:creator>
  <cp:lastModifiedBy>Monica Cortijo</cp:lastModifiedBy>
  <dcterms:created xsi:type="dcterms:W3CDTF">2023-10-20T12:51:44Z</dcterms:created>
  <dcterms:modified xsi:type="dcterms:W3CDTF">2025-04-23T07:13:52Z</dcterms:modified>
</cp:coreProperties>
</file>