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-my.sharepoint.com/personal/ecoll_fgc_cat/Documents/Escriptori/"/>
    </mc:Choice>
  </mc:AlternateContent>
  <xr:revisionPtr revIDLastSave="0" documentId="8_{8BFA373A-E63A-4A3C-98BB-6A13AB9354FE}" xr6:coauthVersionLast="47" xr6:coauthVersionMax="47" xr10:uidLastSave="{00000000-0000-0000-0000-000000000000}"/>
  <bookViews>
    <workbookView xWindow="5415" yWindow="5415" windowWidth="38700" windowHeight="15435" xr2:uid="{CB056378-34F8-46A3-9D25-8D09A6480DC4}"/>
  </bookViews>
  <sheets>
    <sheet name="Hoja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J11" i="1" s="1"/>
  <c r="D12" i="1"/>
  <c r="J12" i="1" s="1"/>
  <c r="D13" i="1"/>
  <c r="H13" i="1" s="1"/>
  <c r="D14" i="1"/>
  <c r="L14" i="1" s="1"/>
  <c r="D15" i="1"/>
  <c r="H15" i="1" s="1"/>
  <c r="D16" i="1"/>
  <c r="H16" i="1" s="1"/>
  <c r="D17" i="1"/>
  <c r="J17" i="1" s="1"/>
  <c r="D18" i="1"/>
  <c r="L18" i="1" s="1"/>
  <c r="D19" i="1"/>
  <c r="J19" i="1" s="1"/>
  <c r="D20" i="1"/>
  <c r="J20" i="1" s="1"/>
  <c r="D21" i="1"/>
  <c r="H21" i="1" s="1"/>
  <c r="D22" i="1"/>
  <c r="L22" i="1" s="1"/>
  <c r="D23" i="1"/>
  <c r="H23" i="1" s="1"/>
  <c r="D24" i="1"/>
  <c r="L24" i="1" s="1"/>
  <c r="D25" i="1"/>
  <c r="J25" i="1" s="1"/>
  <c r="D10" i="1"/>
  <c r="L10" i="1" s="1"/>
  <c r="H11" i="1" l="1"/>
  <c r="J15" i="1"/>
  <c r="J23" i="1"/>
  <c r="L23" i="1"/>
  <c r="J16" i="1"/>
  <c r="F16" i="1"/>
  <c r="L16" i="1"/>
  <c r="L15" i="1"/>
  <c r="F11" i="1"/>
  <c r="L11" i="1"/>
  <c r="L12" i="1"/>
  <c r="L19" i="1"/>
  <c r="F15" i="1"/>
  <c r="F23" i="1"/>
  <c r="L21" i="1"/>
  <c r="F12" i="1"/>
  <c r="F20" i="1"/>
  <c r="H12" i="1"/>
  <c r="H20" i="1"/>
  <c r="L20" i="1"/>
  <c r="J13" i="1"/>
  <c r="J21" i="1"/>
  <c r="L13" i="1"/>
  <c r="F13" i="1"/>
  <c r="F21" i="1"/>
  <c r="F25" i="1"/>
  <c r="L25" i="1"/>
  <c r="F17" i="1"/>
  <c r="L17" i="1"/>
  <c r="F24" i="1"/>
  <c r="F18" i="1"/>
  <c r="H24" i="1"/>
  <c r="J24" i="1"/>
  <c r="F22" i="1"/>
  <c r="H10" i="1"/>
  <c r="H18" i="1"/>
  <c r="H22" i="1"/>
  <c r="J14" i="1"/>
  <c r="J18" i="1"/>
  <c r="J22" i="1"/>
  <c r="F14" i="1"/>
  <c r="H14" i="1"/>
  <c r="H19" i="1"/>
  <c r="H25" i="1"/>
  <c r="F19" i="1"/>
  <c r="H17" i="1"/>
  <c r="J10" i="1"/>
  <c r="F10" i="1"/>
  <c r="M13" i="1" l="1"/>
  <c r="M20" i="1"/>
  <c r="M23" i="1"/>
  <c r="M12" i="1"/>
  <c r="M16" i="1"/>
  <c r="M15" i="1"/>
  <c r="M24" i="1"/>
  <c r="M21" i="1"/>
  <c r="K26" i="1"/>
  <c r="M25" i="1"/>
  <c r="M10" i="1"/>
  <c r="M14" i="1"/>
  <c r="I26" i="1"/>
  <c r="M17" i="1"/>
  <c r="M18" i="1"/>
  <c r="G26" i="1"/>
  <c r="M22" i="1"/>
  <c r="M19" i="1"/>
  <c r="M11" i="1"/>
  <c r="E26" i="1"/>
  <c r="G27" i="1" l="1"/>
  <c r="I27" i="1"/>
  <c r="K28" i="1"/>
  <c r="E27" i="1"/>
  <c r="K27" i="1"/>
  <c r="I28" i="1"/>
  <c r="M26" i="1"/>
  <c r="G28" i="1"/>
  <c r="E28" i="1"/>
  <c r="G29" i="1" l="1"/>
  <c r="E29" i="1"/>
  <c r="K29" i="1"/>
  <c r="I29" i="1"/>
  <c r="M28" i="1"/>
  <c r="M27" i="1"/>
  <c r="M29" i="1" l="1"/>
  <c r="M30" i="1" s="1"/>
  <c r="M31" i="1" s="1"/>
</calcChain>
</file>

<file path=xl/sharedStrings.xml><?xml version="1.0" encoding="utf-8"?>
<sst xmlns="http://schemas.openxmlformats.org/spreadsheetml/2006/main" count="45" uniqueCount="39">
  <si>
    <t>ANY 2025</t>
  </si>
  <si>
    <t>ANY 2026</t>
  </si>
  <si>
    <t>ANY 2027</t>
  </si>
  <si>
    <t>ANY 2028</t>
  </si>
  <si>
    <t>TOTAL CONTRACTE</t>
  </si>
  <si>
    <t>POS</t>
  </si>
  <si>
    <t>CONCEPTE</t>
  </si>
  <si>
    <t xml:space="preserve">PREU UNITARI </t>
  </si>
  <si>
    <t>UT</t>
  </si>
  <si>
    <t>TOTAL ANY 2025</t>
  </si>
  <si>
    <t>Inspecció d'instal·lació elèctrica d'Alta Tensió i elaboració de l'acta corresponent per una subestació de tracció, inclosa taxa i plus de nocturnitat.</t>
  </si>
  <si>
    <t>Inspecció d'instal·lació elèctrica d'Alta Tensió i elaboració de l'acta corresponent per un Centre de Transformació, inclosa taxa i plus de nocturnitat.</t>
  </si>
  <si>
    <t>Inspecció d'instal·lació elèctrica d'Alta Tensió i elaboració de l'acta corresponent per un Línia d'Alta Tensió, inclosa taxa i plus de nocturnitat.</t>
  </si>
  <si>
    <t>Inspecció d'instal·lació de Baixa Tensió i elaboració de l'acta corresponent per una instal·lació de &lt;50kW de potència instal·lada, inclosa taxa i plus de nocturnitat.</t>
  </si>
  <si>
    <t>Inspecció d'instal·lació de Baixa Tensió i elaboració de l'acta corresponent per una instal·lació de 50kW≤Pot.Inst.&lt;160kW de potència instal·lada, inclosa taxa i plus de nocturnitat.</t>
  </si>
  <si>
    <t>Inspecció d'instal·lació de Baixa Tensió i elaboració de l'acta corresponent per una instal·lació de 160kW≤Pot.Inst.&lt;300kW de potència instal·lada, inclosa taxa i plus de nocturnitat.</t>
  </si>
  <si>
    <t>Inspecció d'instal·lació de Baixa Tensió i elaboració de l'acta corresponent per una instal·lació de 300kW≤Pot.Inst.&lt;600kW de potència instal·lada, inclosa taxa i plus de nocturnitat.</t>
  </si>
  <si>
    <t>Inspecció d'instal·lació de Baixa Tensió i elaboració de l'acta corresponent per una instal·lació de 600kW≤Pot.Inst. de potència instal·lada, inclosa taxa i plus de nocturnitat..</t>
  </si>
  <si>
    <t>Inspecció d'instal·lació de PCI i elaboració de l'acta corresponent per una instal·lació de Dispositius&lt;200 instal·lats, inclosa taxa i plus de nocturnitat.</t>
  </si>
  <si>
    <t>Inspecció d'instal·lació de PCI i elaboració de l'acta corresponent per una instal·lació de 200≤Dispositius&lt;400 instal·lats, inclosa taxa i plus de nocturnitat.</t>
  </si>
  <si>
    <t>Inspecció d'instal·lació de PCI i elaboració de l'acta corresponent per una instal·lació de 400≤Dispositius&lt;600 instal·lats, inclosa taxa.</t>
  </si>
  <si>
    <t>Inspecció d'instal·lació de PCI i elaboració de l'acta corresponent per una instal·lació de 600≤Dispositius instal·lats, inclosa taxa i plus de nocturnitat.</t>
  </si>
  <si>
    <t>Visita per verificar la correcció de deficiències d’inspecció periòdica reglamentària i elaboració de l'acta corresponent. L'amidament final a certificar serà el real executat.</t>
  </si>
  <si>
    <t>Taxes de Registre RITSIC. L'amidament final a certificar serà el real executat.</t>
  </si>
  <si>
    <t>Jornada de 8h d'inspecció no reglamentària. Inclou assessorament, informe tècnic amb imatges, proves i plus de nocturnitat. L'amidament final a certificar serà el real executat.</t>
  </si>
  <si>
    <r>
      <t xml:space="preserve">Partida a justificar per inspeccions periòdiques reglamentàries fora de l’abast de les indicades, així com les taxes corresponents. Aquesta partida haurà de ser justificada prèviament i aprovada per FGC. </t>
    </r>
    <r>
      <rPr>
        <b/>
        <sz val="8"/>
        <color rgb="FF000000"/>
        <rFont val="Aptos Narrow"/>
        <family val="2"/>
        <scheme val="minor"/>
      </rPr>
      <t xml:space="preserve">L’import d’aquesta no es pot modificar, NO ADMETEN BAIXA. </t>
    </r>
    <r>
      <rPr>
        <sz val="8"/>
        <color rgb="FF000000"/>
        <rFont val="Aptos Narrow"/>
        <family val="2"/>
        <scheme val="minor"/>
      </rPr>
      <t>Si una vegada finalitzats els treballs no ha estat justificada parcial o totalment cap intervenció, no serà abonada i no disposarà de cap compensació a l’adjudicatari.</t>
    </r>
  </si>
  <si>
    <t>TOTAL PRESSUPOST EXECUCIÓ</t>
  </si>
  <si>
    <t>13% Despeses Generals </t>
  </si>
  <si>
    <t>6% Benefici industrial </t>
  </si>
  <si>
    <t>TOTAL PRESSUPOST EXECUCIÓ PER CONTRACTE </t>
  </si>
  <si>
    <t>21% IVA</t>
  </si>
  <si>
    <t>TOTAL PRESSUPOST AMB IVA</t>
  </si>
  <si>
    <t>LICITADOR</t>
  </si>
  <si>
    <t>Omplir només cel·les marcades en verd</t>
  </si>
  <si>
    <t>PREU UNITARI  OFERTA (abans de despeses, benefici i IVA)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</si>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</sst>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00\ &quot;€&quot;;[Red]\-#,##0.000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i/>
      <sz val="8"/>
      <color rgb="FF00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i/>
      <sz val="8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5" borderId="22" xfId="0" applyFill="1" applyBorder="1" applyProtection="1">
      <protection locked="0"/>
    </xf>
    <xf numFmtId="8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8" fontId="2" fillId="0" borderId="27" xfId="0" applyNumberFormat="1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8" fontId="6" fillId="0" borderId="11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8" fillId="0" borderId="1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9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vertical="center"/>
    </xf>
    <xf numFmtId="8" fontId="6" fillId="0" borderId="2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10" fillId="0" borderId="0" xfId="0" applyFont="1"/>
    <xf numFmtId="0" fontId="2" fillId="0" borderId="23" xfId="0" applyFont="1" applyBorder="1"/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44" fontId="3" fillId="2" borderId="7" xfId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3" fillId="2" borderId="12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8" fontId="2" fillId="0" borderId="26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right" vertical="center"/>
    </xf>
    <xf numFmtId="8" fontId="8" fillId="0" borderId="0" xfId="0" applyNumberFormat="1" applyFont="1" applyAlignment="1">
      <alignment horizontal="center" vertical="center" wrapText="1"/>
    </xf>
    <xf numFmtId="8" fontId="8" fillId="0" borderId="26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right" vertical="center"/>
    </xf>
    <xf numFmtId="8" fontId="6" fillId="0" borderId="18" xfId="0" applyNumberFormat="1" applyFont="1" applyBorder="1" applyAlignment="1">
      <alignment horizontal="center" vertical="center" wrapText="1"/>
    </xf>
    <xf numFmtId="8" fontId="6" fillId="0" borderId="19" xfId="0" applyNumberFormat="1" applyFont="1" applyBorder="1" applyAlignment="1">
      <alignment horizontal="center" vertical="center" wrapText="1"/>
    </xf>
    <xf numFmtId="8" fontId="6" fillId="0" borderId="20" xfId="0" applyNumberFormat="1" applyFont="1" applyBorder="1" applyAlignment="1">
      <alignment horizontal="center" vertical="center" wrapText="1"/>
    </xf>
    <xf numFmtId="8" fontId="6" fillId="0" borderId="25" xfId="0" applyNumberFormat="1" applyFont="1" applyBorder="1" applyAlignment="1">
      <alignment horizontal="center" vertical="center" wrapText="1"/>
    </xf>
    <xf numFmtId="8" fontId="6" fillId="0" borderId="24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8" fontId="8" fillId="0" borderId="12" xfId="0" applyNumberFormat="1" applyFont="1" applyBorder="1" applyAlignment="1">
      <alignment horizontal="center" vertical="center" wrapText="1"/>
    </xf>
    <xf numFmtId="8" fontId="8" fillId="0" borderId="13" xfId="0" applyNumberFormat="1" applyFont="1" applyBorder="1" applyAlignment="1">
      <alignment horizontal="center" vertical="center" wrapText="1"/>
    </xf>
    <xf numFmtId="8" fontId="8" fillId="0" borderId="1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8" fontId="6" fillId="0" borderId="6" xfId="0" applyNumberFormat="1" applyFont="1" applyBorder="1" applyAlignment="1">
      <alignment horizontal="center" vertical="center" wrapText="1"/>
    </xf>
    <xf numFmtId="8" fontId="6" fillId="0" borderId="9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8" fontId="6" fillId="0" borderId="10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61CB-979A-4E2B-9318-F46A8F57C24D}">
  <dimension ref="A1:O31"/>
  <sheetViews>
    <sheetView tabSelected="1" zoomScaleNormal="100" workbookViewId="0">
      <selection activeCell="B1" sqref="B1"/>
    </sheetView>
  </sheetViews>
  <sheetFormatPr baseColWidth="10" defaultColWidth="11.42578125" defaultRowHeight="15" x14ac:dyDescent="0.25"/>
  <cols>
    <col min="2" max="2" width="39" customWidth="1"/>
    <col min="3" max="3" width="10.28515625" customWidth="1"/>
    <col min="4" max="4" width="11.42578125" hidden="1" customWidth="1"/>
    <col min="14" max="14" width="13.140625" bestFit="1" customWidth="1"/>
  </cols>
  <sheetData>
    <row r="1" spans="1:13" ht="15.75" thickBot="1" x14ac:dyDescent="0.3">
      <c r="A1" s="33" t="s">
        <v>32</v>
      </c>
      <c r="B1" s="1"/>
      <c r="C1" s="32" t="s">
        <v>33</v>
      </c>
    </row>
    <row r="2" spans="1:13" x14ac:dyDescent="0.25">
      <c r="A2" s="22"/>
      <c r="B2" s="23"/>
      <c r="C2" s="24"/>
    </row>
    <row r="3" spans="1:13" x14ac:dyDescent="0.25">
      <c r="A3" s="24" t="s">
        <v>35</v>
      </c>
    </row>
    <row r="4" spans="1:13" x14ac:dyDescent="0.25">
      <c r="A4" s="24" t="s">
        <v>37</v>
      </c>
    </row>
    <row r="5" spans="1:13" x14ac:dyDescent="0.25">
      <c r="A5" s="24" t="s">
        <v>38</v>
      </c>
    </row>
    <row r="6" spans="1:13" x14ac:dyDescent="0.25">
      <c r="A6" s="24" t="s">
        <v>36</v>
      </c>
    </row>
    <row r="7" spans="1:13" ht="15.75" thickBot="1" x14ac:dyDescent="0.3">
      <c r="A7" s="24"/>
    </row>
    <row r="8" spans="1:13" x14ac:dyDescent="0.25">
      <c r="A8" s="25"/>
      <c r="B8" s="26"/>
      <c r="C8" s="26"/>
      <c r="D8" s="26"/>
      <c r="E8" s="56" t="s">
        <v>0</v>
      </c>
      <c r="F8" s="57"/>
      <c r="G8" s="56" t="s">
        <v>1</v>
      </c>
      <c r="H8" s="58"/>
      <c r="I8" s="56" t="s">
        <v>2</v>
      </c>
      <c r="J8" s="57"/>
      <c r="K8" s="58" t="s">
        <v>3</v>
      </c>
      <c r="L8" s="57"/>
      <c r="M8" s="59" t="s">
        <v>4</v>
      </c>
    </row>
    <row r="9" spans="1:13" ht="56.25" x14ac:dyDescent="0.25">
      <c r="A9" s="27" t="s">
        <v>5</v>
      </c>
      <c r="B9" s="28" t="s">
        <v>6</v>
      </c>
      <c r="C9" s="29" t="s">
        <v>34</v>
      </c>
      <c r="D9" s="29" t="s">
        <v>7</v>
      </c>
      <c r="E9" s="27" t="s">
        <v>8</v>
      </c>
      <c r="F9" s="30" t="s">
        <v>9</v>
      </c>
      <c r="G9" s="27" t="s">
        <v>8</v>
      </c>
      <c r="H9" s="29" t="s">
        <v>9</v>
      </c>
      <c r="I9" s="27" t="s">
        <v>8</v>
      </c>
      <c r="J9" s="30" t="s">
        <v>9</v>
      </c>
      <c r="K9" s="31" t="s">
        <v>8</v>
      </c>
      <c r="L9" s="30" t="s">
        <v>9</v>
      </c>
      <c r="M9" s="60"/>
    </row>
    <row r="10" spans="1:13" ht="33.75" x14ac:dyDescent="0.25">
      <c r="A10" s="3">
        <v>1</v>
      </c>
      <c r="B10" s="20" t="s">
        <v>10</v>
      </c>
      <c r="C10" s="2"/>
      <c r="D10" s="6">
        <f>ROUND(C10,2)</f>
        <v>0</v>
      </c>
      <c r="E10" s="3">
        <v>0</v>
      </c>
      <c r="F10" s="7">
        <f>+D10*E10</f>
        <v>0</v>
      </c>
      <c r="G10" s="18">
        <v>0</v>
      </c>
      <c r="H10" s="8">
        <f>+G10*D10</f>
        <v>0</v>
      </c>
      <c r="I10" s="3">
        <v>7</v>
      </c>
      <c r="J10" s="7">
        <f>+I10*D10</f>
        <v>0</v>
      </c>
      <c r="K10" s="19">
        <v>10</v>
      </c>
      <c r="L10" s="7">
        <f>+K10*D10</f>
        <v>0</v>
      </c>
      <c r="M10" s="9">
        <f>+F10+H10+J10+L10</f>
        <v>0</v>
      </c>
    </row>
    <row r="11" spans="1:13" ht="33.75" x14ac:dyDescent="0.25">
      <c r="A11" s="3">
        <v>2</v>
      </c>
      <c r="B11" s="20" t="s">
        <v>11</v>
      </c>
      <c r="C11" s="2"/>
      <c r="D11" s="6">
        <f t="shared" ref="D11:D25" si="0">ROUND(C11,2)</f>
        <v>0</v>
      </c>
      <c r="E11" s="3">
        <v>0</v>
      </c>
      <c r="F11" s="7">
        <f t="shared" ref="F11:F25" si="1">+D11*E11</f>
        <v>0</v>
      </c>
      <c r="G11" s="18">
        <v>0</v>
      </c>
      <c r="H11" s="8">
        <f t="shared" ref="H11:H25" si="2">+G11*D11</f>
        <v>0</v>
      </c>
      <c r="I11" s="3">
        <v>69</v>
      </c>
      <c r="J11" s="7">
        <f t="shared" ref="J11:J25" si="3">+I11*D11</f>
        <v>0</v>
      </c>
      <c r="K11" s="19">
        <v>10</v>
      </c>
      <c r="L11" s="7">
        <f t="shared" ref="L11:L25" si="4">+K11*D11</f>
        <v>0</v>
      </c>
      <c r="M11" s="9">
        <f t="shared" ref="M11:M25" si="5">+F11+H11+J11+L11</f>
        <v>0</v>
      </c>
    </row>
    <row r="12" spans="1:13" ht="33.75" x14ac:dyDescent="0.25">
      <c r="A12" s="3">
        <v>3</v>
      </c>
      <c r="B12" s="21" t="s">
        <v>12</v>
      </c>
      <c r="C12" s="2"/>
      <c r="D12" s="6">
        <f t="shared" si="0"/>
        <v>0</v>
      </c>
      <c r="E12" s="3">
        <v>24</v>
      </c>
      <c r="F12" s="7">
        <f t="shared" si="1"/>
        <v>0</v>
      </c>
      <c r="G12" s="18">
        <v>0</v>
      </c>
      <c r="H12" s="8">
        <f t="shared" si="2"/>
        <v>0</v>
      </c>
      <c r="I12" s="3">
        <v>5</v>
      </c>
      <c r="J12" s="7">
        <f t="shared" si="3"/>
        <v>0</v>
      </c>
      <c r="K12" s="19">
        <v>32</v>
      </c>
      <c r="L12" s="7">
        <f t="shared" si="4"/>
        <v>0</v>
      </c>
      <c r="M12" s="9">
        <f t="shared" si="5"/>
        <v>0</v>
      </c>
    </row>
    <row r="13" spans="1:13" ht="33.75" x14ac:dyDescent="0.25">
      <c r="A13" s="3">
        <v>4</v>
      </c>
      <c r="B13" s="21" t="s">
        <v>13</v>
      </c>
      <c r="C13" s="2"/>
      <c r="D13" s="6">
        <f t="shared" si="0"/>
        <v>0</v>
      </c>
      <c r="E13" s="3">
        <v>7</v>
      </c>
      <c r="F13" s="7">
        <f t="shared" si="1"/>
        <v>0</v>
      </c>
      <c r="G13" s="18">
        <v>7</v>
      </c>
      <c r="H13" s="8">
        <f t="shared" si="2"/>
        <v>0</v>
      </c>
      <c r="I13" s="3">
        <v>4</v>
      </c>
      <c r="J13" s="7">
        <f t="shared" si="3"/>
        <v>0</v>
      </c>
      <c r="K13" s="19">
        <v>5</v>
      </c>
      <c r="L13" s="7">
        <f t="shared" si="4"/>
        <v>0</v>
      </c>
      <c r="M13" s="9">
        <f t="shared" si="5"/>
        <v>0</v>
      </c>
    </row>
    <row r="14" spans="1:13" ht="45" x14ac:dyDescent="0.25">
      <c r="A14" s="3">
        <v>5</v>
      </c>
      <c r="B14" s="21" t="s">
        <v>14</v>
      </c>
      <c r="C14" s="2"/>
      <c r="D14" s="6">
        <f t="shared" si="0"/>
        <v>0</v>
      </c>
      <c r="E14" s="3">
        <v>3</v>
      </c>
      <c r="F14" s="7">
        <f t="shared" si="1"/>
        <v>0</v>
      </c>
      <c r="G14" s="18">
        <v>10</v>
      </c>
      <c r="H14" s="8">
        <f t="shared" si="2"/>
        <v>0</v>
      </c>
      <c r="I14" s="3">
        <v>6</v>
      </c>
      <c r="J14" s="7">
        <f t="shared" si="3"/>
        <v>0</v>
      </c>
      <c r="K14" s="19">
        <v>4</v>
      </c>
      <c r="L14" s="7">
        <f t="shared" si="4"/>
        <v>0</v>
      </c>
      <c r="M14" s="9">
        <f t="shared" si="5"/>
        <v>0</v>
      </c>
    </row>
    <row r="15" spans="1:13" ht="45" x14ac:dyDescent="0.25">
      <c r="A15" s="3">
        <v>6</v>
      </c>
      <c r="B15" s="21" t="s">
        <v>15</v>
      </c>
      <c r="C15" s="2"/>
      <c r="D15" s="6">
        <f t="shared" si="0"/>
        <v>0</v>
      </c>
      <c r="E15" s="3">
        <v>2</v>
      </c>
      <c r="F15" s="7">
        <f t="shared" si="1"/>
        <v>0</v>
      </c>
      <c r="G15" s="18">
        <v>4</v>
      </c>
      <c r="H15" s="8">
        <f t="shared" si="2"/>
        <v>0</v>
      </c>
      <c r="I15" s="3">
        <v>7</v>
      </c>
      <c r="J15" s="7">
        <f t="shared" si="3"/>
        <v>0</v>
      </c>
      <c r="K15" s="19">
        <v>6</v>
      </c>
      <c r="L15" s="7">
        <f t="shared" si="4"/>
        <v>0</v>
      </c>
      <c r="M15" s="9">
        <f t="shared" si="5"/>
        <v>0</v>
      </c>
    </row>
    <row r="16" spans="1:13" ht="45" x14ac:dyDescent="0.25">
      <c r="A16" s="3">
        <v>7</v>
      </c>
      <c r="B16" s="21" t="s">
        <v>16</v>
      </c>
      <c r="C16" s="2"/>
      <c r="D16" s="6">
        <f t="shared" si="0"/>
        <v>0</v>
      </c>
      <c r="E16" s="3">
        <v>5</v>
      </c>
      <c r="F16" s="7">
        <f t="shared" si="1"/>
        <v>0</v>
      </c>
      <c r="G16" s="18">
        <v>0</v>
      </c>
      <c r="H16" s="8">
        <f t="shared" si="2"/>
        <v>0</v>
      </c>
      <c r="I16" s="3">
        <v>2</v>
      </c>
      <c r="J16" s="7">
        <f t="shared" si="3"/>
        <v>0</v>
      </c>
      <c r="K16" s="19">
        <v>1</v>
      </c>
      <c r="L16" s="7">
        <f t="shared" si="4"/>
        <v>0</v>
      </c>
      <c r="M16" s="9">
        <f t="shared" si="5"/>
        <v>0</v>
      </c>
    </row>
    <row r="17" spans="1:15" ht="33.75" x14ac:dyDescent="0.25">
      <c r="A17" s="3">
        <v>8</v>
      </c>
      <c r="B17" s="21" t="s">
        <v>17</v>
      </c>
      <c r="C17" s="2"/>
      <c r="D17" s="6">
        <f t="shared" si="0"/>
        <v>0</v>
      </c>
      <c r="E17" s="3">
        <v>4</v>
      </c>
      <c r="F17" s="7">
        <f t="shared" si="1"/>
        <v>0</v>
      </c>
      <c r="G17" s="18">
        <v>3</v>
      </c>
      <c r="H17" s="8">
        <f t="shared" si="2"/>
        <v>0</v>
      </c>
      <c r="I17" s="3">
        <v>0</v>
      </c>
      <c r="J17" s="7">
        <f t="shared" si="3"/>
        <v>0</v>
      </c>
      <c r="K17" s="19">
        <v>3</v>
      </c>
      <c r="L17" s="7">
        <f t="shared" si="4"/>
        <v>0</v>
      </c>
      <c r="M17" s="9">
        <f t="shared" si="5"/>
        <v>0</v>
      </c>
    </row>
    <row r="18" spans="1:15" ht="33.75" x14ac:dyDescent="0.25">
      <c r="A18" s="3">
        <v>9</v>
      </c>
      <c r="B18" s="21" t="s">
        <v>18</v>
      </c>
      <c r="C18" s="2"/>
      <c r="D18" s="6">
        <f t="shared" si="0"/>
        <v>0</v>
      </c>
      <c r="E18" s="3">
        <v>0</v>
      </c>
      <c r="F18" s="7">
        <f t="shared" si="1"/>
        <v>0</v>
      </c>
      <c r="G18" s="18">
        <v>0</v>
      </c>
      <c r="H18" s="8">
        <f t="shared" si="2"/>
        <v>0</v>
      </c>
      <c r="I18" s="3">
        <v>26</v>
      </c>
      <c r="J18" s="7">
        <f t="shared" si="3"/>
        <v>0</v>
      </c>
      <c r="K18" s="19">
        <v>24</v>
      </c>
      <c r="L18" s="7">
        <f t="shared" si="4"/>
        <v>0</v>
      </c>
      <c r="M18" s="9">
        <f t="shared" si="5"/>
        <v>0</v>
      </c>
    </row>
    <row r="19" spans="1:15" ht="33.75" x14ac:dyDescent="0.25">
      <c r="A19" s="3">
        <v>10</v>
      </c>
      <c r="B19" s="21" t="s">
        <v>19</v>
      </c>
      <c r="C19" s="2"/>
      <c r="D19" s="6">
        <f t="shared" si="0"/>
        <v>0</v>
      </c>
      <c r="E19" s="3">
        <v>0</v>
      </c>
      <c r="F19" s="7">
        <f t="shared" si="1"/>
        <v>0</v>
      </c>
      <c r="G19" s="18">
        <v>0</v>
      </c>
      <c r="H19" s="8">
        <f t="shared" si="2"/>
        <v>0</v>
      </c>
      <c r="I19" s="3">
        <v>0</v>
      </c>
      <c r="J19" s="7">
        <f t="shared" si="3"/>
        <v>0</v>
      </c>
      <c r="K19" s="19">
        <v>2</v>
      </c>
      <c r="L19" s="7">
        <f t="shared" si="4"/>
        <v>0</v>
      </c>
      <c r="M19" s="9">
        <f t="shared" si="5"/>
        <v>0</v>
      </c>
    </row>
    <row r="20" spans="1:15" ht="33.75" x14ac:dyDescent="0.25">
      <c r="A20" s="3">
        <v>11</v>
      </c>
      <c r="B20" s="21" t="s">
        <v>20</v>
      </c>
      <c r="C20" s="2"/>
      <c r="D20" s="6">
        <f t="shared" si="0"/>
        <v>0</v>
      </c>
      <c r="E20" s="3">
        <v>0</v>
      </c>
      <c r="F20" s="7">
        <f t="shared" si="1"/>
        <v>0</v>
      </c>
      <c r="G20" s="18">
        <v>0</v>
      </c>
      <c r="H20" s="8">
        <f t="shared" si="2"/>
        <v>0</v>
      </c>
      <c r="I20" s="3">
        <v>0</v>
      </c>
      <c r="J20" s="7">
        <f t="shared" si="3"/>
        <v>0</v>
      </c>
      <c r="K20" s="19">
        <v>1</v>
      </c>
      <c r="L20" s="7">
        <f t="shared" si="4"/>
        <v>0</v>
      </c>
      <c r="M20" s="9">
        <f t="shared" si="5"/>
        <v>0</v>
      </c>
    </row>
    <row r="21" spans="1:15" ht="33.75" x14ac:dyDescent="0.25">
      <c r="A21" s="3">
        <v>12</v>
      </c>
      <c r="B21" s="21" t="s">
        <v>21</v>
      </c>
      <c r="C21" s="2"/>
      <c r="D21" s="6">
        <f t="shared" si="0"/>
        <v>0</v>
      </c>
      <c r="E21" s="3">
        <v>0</v>
      </c>
      <c r="F21" s="7">
        <f t="shared" si="1"/>
        <v>0</v>
      </c>
      <c r="G21" s="18">
        <v>0</v>
      </c>
      <c r="H21" s="8">
        <f t="shared" si="2"/>
        <v>0</v>
      </c>
      <c r="I21" s="3">
        <v>0</v>
      </c>
      <c r="J21" s="7">
        <f t="shared" si="3"/>
        <v>0</v>
      </c>
      <c r="K21" s="19">
        <v>1</v>
      </c>
      <c r="L21" s="7">
        <f t="shared" si="4"/>
        <v>0</v>
      </c>
      <c r="M21" s="9">
        <f t="shared" si="5"/>
        <v>0</v>
      </c>
    </row>
    <row r="22" spans="1:15" ht="33.75" x14ac:dyDescent="0.25">
      <c r="A22" s="3">
        <v>13</v>
      </c>
      <c r="B22" s="21" t="s">
        <v>22</v>
      </c>
      <c r="C22" s="2"/>
      <c r="D22" s="6">
        <f t="shared" si="0"/>
        <v>0</v>
      </c>
      <c r="E22" s="3">
        <v>59</v>
      </c>
      <c r="F22" s="7">
        <f t="shared" si="1"/>
        <v>0</v>
      </c>
      <c r="G22" s="3">
        <v>38</v>
      </c>
      <c r="H22" s="8">
        <f t="shared" si="2"/>
        <v>0</v>
      </c>
      <c r="I22" s="3">
        <v>140</v>
      </c>
      <c r="J22" s="7">
        <f t="shared" si="3"/>
        <v>0</v>
      </c>
      <c r="K22" s="19">
        <v>114</v>
      </c>
      <c r="L22" s="7">
        <f t="shared" si="4"/>
        <v>0</v>
      </c>
      <c r="M22" s="9">
        <f t="shared" si="5"/>
        <v>0</v>
      </c>
    </row>
    <row r="23" spans="1:15" ht="22.5" x14ac:dyDescent="0.25">
      <c r="A23" s="3">
        <v>14</v>
      </c>
      <c r="B23" s="21" t="s">
        <v>23</v>
      </c>
      <c r="C23" s="2"/>
      <c r="D23" s="6">
        <f t="shared" si="0"/>
        <v>0</v>
      </c>
      <c r="E23" s="3">
        <v>4</v>
      </c>
      <c r="F23" s="7">
        <f t="shared" si="1"/>
        <v>0</v>
      </c>
      <c r="G23" s="3">
        <v>4</v>
      </c>
      <c r="H23" s="8">
        <f t="shared" si="2"/>
        <v>0</v>
      </c>
      <c r="I23" s="3">
        <v>6</v>
      </c>
      <c r="J23" s="7">
        <f t="shared" si="3"/>
        <v>0</v>
      </c>
      <c r="K23" s="19">
        <v>6</v>
      </c>
      <c r="L23" s="7">
        <f t="shared" si="4"/>
        <v>0</v>
      </c>
      <c r="M23" s="9">
        <f t="shared" si="5"/>
        <v>0</v>
      </c>
    </row>
    <row r="24" spans="1:15" ht="45" x14ac:dyDescent="0.25">
      <c r="A24" s="3">
        <v>15</v>
      </c>
      <c r="B24" s="21" t="s">
        <v>24</v>
      </c>
      <c r="C24" s="2"/>
      <c r="D24" s="6">
        <f t="shared" si="0"/>
        <v>0</v>
      </c>
      <c r="E24" s="3">
        <v>18</v>
      </c>
      <c r="F24" s="7">
        <f t="shared" si="1"/>
        <v>0</v>
      </c>
      <c r="G24" s="3">
        <v>18</v>
      </c>
      <c r="H24" s="8">
        <f t="shared" si="2"/>
        <v>0</v>
      </c>
      <c r="I24" s="3">
        <v>30</v>
      </c>
      <c r="J24" s="7">
        <f t="shared" si="3"/>
        <v>0</v>
      </c>
      <c r="K24" s="19">
        <v>29</v>
      </c>
      <c r="L24" s="7">
        <f t="shared" si="4"/>
        <v>0</v>
      </c>
      <c r="M24" s="9">
        <f t="shared" si="5"/>
        <v>0</v>
      </c>
    </row>
    <row r="25" spans="1:15" ht="90" x14ac:dyDescent="0.25">
      <c r="A25" s="3">
        <v>16</v>
      </c>
      <c r="B25" s="4" t="s">
        <v>25</v>
      </c>
      <c r="C25" s="5">
        <v>2000</v>
      </c>
      <c r="D25" s="6">
        <f t="shared" si="0"/>
        <v>2000</v>
      </c>
      <c r="E25" s="3">
        <v>1</v>
      </c>
      <c r="F25" s="7">
        <f t="shared" si="1"/>
        <v>2000</v>
      </c>
      <c r="G25" s="3">
        <v>1</v>
      </c>
      <c r="H25" s="8">
        <f t="shared" si="2"/>
        <v>2000</v>
      </c>
      <c r="I25" s="3">
        <v>1</v>
      </c>
      <c r="J25" s="7">
        <f t="shared" si="3"/>
        <v>2000</v>
      </c>
      <c r="K25" s="3">
        <v>1</v>
      </c>
      <c r="L25" s="7">
        <f t="shared" si="4"/>
        <v>2000</v>
      </c>
      <c r="M25" s="9">
        <f t="shared" si="5"/>
        <v>8000</v>
      </c>
    </row>
    <row r="26" spans="1:15" x14ac:dyDescent="0.25">
      <c r="A26" s="61" t="s">
        <v>26</v>
      </c>
      <c r="B26" s="62"/>
      <c r="C26" s="63"/>
      <c r="D26" s="63"/>
      <c r="E26" s="64">
        <f>+SUM(F10:F25)</f>
        <v>2000</v>
      </c>
      <c r="F26" s="65"/>
      <c r="G26" s="64">
        <f>+SUM(H10:H25)</f>
        <v>2000</v>
      </c>
      <c r="H26" s="66"/>
      <c r="I26" s="64">
        <f>+SUM(J10:J25)</f>
        <v>2000</v>
      </c>
      <c r="J26" s="65"/>
      <c r="K26" s="67">
        <f>+SUM(L10:L25)</f>
        <v>2000</v>
      </c>
      <c r="L26" s="65"/>
      <c r="M26" s="10">
        <f>+SUM(M10:M25)</f>
        <v>8000</v>
      </c>
      <c r="N26" s="11"/>
    </row>
    <row r="27" spans="1:15" x14ac:dyDescent="0.25">
      <c r="A27" s="50" t="s">
        <v>27</v>
      </c>
      <c r="B27" s="51"/>
      <c r="C27" s="52"/>
      <c r="D27" s="52"/>
      <c r="E27" s="53">
        <f>+ROUND(E26*0.13,2)</f>
        <v>260</v>
      </c>
      <c r="F27" s="54"/>
      <c r="G27" s="53">
        <f>+ROUND(G26*0.13,2)</f>
        <v>260</v>
      </c>
      <c r="H27" s="55"/>
      <c r="I27" s="53">
        <f>+ROUND(I26*0.13,2)</f>
        <v>260</v>
      </c>
      <c r="J27" s="54"/>
      <c r="K27" s="55">
        <f>+ROUND(K26*0.13,2)</f>
        <v>260</v>
      </c>
      <c r="L27" s="54"/>
      <c r="M27" s="12">
        <f>SUM(E27:L27)</f>
        <v>1040</v>
      </c>
      <c r="N27" s="13"/>
    </row>
    <row r="28" spans="1:15" x14ac:dyDescent="0.25">
      <c r="A28" s="50" t="s">
        <v>28</v>
      </c>
      <c r="B28" s="51"/>
      <c r="C28" s="52"/>
      <c r="D28" s="52"/>
      <c r="E28" s="53">
        <f>+ROUND(E26*0.06,2)</f>
        <v>120</v>
      </c>
      <c r="F28" s="54"/>
      <c r="G28" s="53">
        <f>+ROUND(G26*0.06,2)</f>
        <v>120</v>
      </c>
      <c r="H28" s="55"/>
      <c r="I28" s="53">
        <f>+ROUND(I26*0.06,2)</f>
        <v>120</v>
      </c>
      <c r="J28" s="54"/>
      <c r="K28" s="55">
        <f>+ROUND(K26*0.06,2)</f>
        <v>120</v>
      </c>
      <c r="L28" s="54"/>
      <c r="M28" s="12">
        <f>SUM(E28:L28)</f>
        <v>480</v>
      </c>
    </row>
    <row r="29" spans="1:15" ht="15.75" thickBot="1" x14ac:dyDescent="0.3">
      <c r="A29" s="42" t="s">
        <v>29</v>
      </c>
      <c r="B29" s="43"/>
      <c r="C29" s="44"/>
      <c r="D29" s="44"/>
      <c r="E29" s="45">
        <f>+SUM(E26:F28)</f>
        <v>2380</v>
      </c>
      <c r="F29" s="46"/>
      <c r="G29" s="45">
        <f>+SUM(G26:H28)</f>
        <v>2380</v>
      </c>
      <c r="H29" s="47"/>
      <c r="I29" s="45">
        <f>+SUM(I26:J28)</f>
        <v>2380</v>
      </c>
      <c r="J29" s="46"/>
      <c r="K29" s="48">
        <f>+SUM(K26:L28)</f>
        <v>2380</v>
      </c>
      <c r="L29" s="49"/>
      <c r="M29" s="10">
        <f>SUM(E29:L29)</f>
        <v>9520</v>
      </c>
      <c r="N29" s="11"/>
    </row>
    <row r="30" spans="1:15" x14ac:dyDescent="0.25">
      <c r="B30" s="14"/>
      <c r="C30" s="14"/>
      <c r="D30" s="14"/>
      <c r="E30" s="38"/>
      <c r="F30" s="38"/>
      <c r="G30" s="38"/>
      <c r="H30" s="38"/>
      <c r="I30" s="38"/>
      <c r="J30" s="39"/>
      <c r="K30" s="40" t="s">
        <v>30</v>
      </c>
      <c r="L30" s="41"/>
      <c r="M30" s="12">
        <f>ROUND(M29*0.21,2)</f>
        <v>1999.2</v>
      </c>
      <c r="N30" s="13"/>
      <c r="O30" s="15"/>
    </row>
    <row r="31" spans="1:15" ht="15.75" thickBot="1" x14ac:dyDescent="0.3">
      <c r="B31" s="16"/>
      <c r="C31" s="16"/>
      <c r="D31" s="16"/>
      <c r="E31" s="34"/>
      <c r="F31" s="34"/>
      <c r="G31" s="34"/>
      <c r="H31" s="34"/>
      <c r="I31" s="34"/>
      <c r="J31" s="35"/>
      <c r="K31" s="36" t="s">
        <v>31</v>
      </c>
      <c r="L31" s="37"/>
      <c r="M31" s="17">
        <f>M29+M30</f>
        <v>11519.2</v>
      </c>
    </row>
  </sheetData>
  <sheetProtection algorithmName="SHA-512" hashValue="UaMlLvxQBsUS8UABBCIG+RIyqGt+WuxV5l4O76d/mOnPCVZFcUwG2XRj0/wn/IO94hw88MrPB5qlVtICuIeH4A==" saltValue="+afeKYiwRfgJbdOoWgvEdw==" spinCount="100000" sheet="1" objects="1" scenarios="1" selectLockedCells="1"/>
  <mergeCells count="33">
    <mergeCell ref="A26:D26"/>
    <mergeCell ref="E26:F26"/>
    <mergeCell ref="G26:H26"/>
    <mergeCell ref="I26:J26"/>
    <mergeCell ref="K26:L26"/>
    <mergeCell ref="E8:F8"/>
    <mergeCell ref="G8:H8"/>
    <mergeCell ref="I8:J8"/>
    <mergeCell ref="K8:L8"/>
    <mergeCell ref="M8:M9"/>
    <mergeCell ref="A28:D28"/>
    <mergeCell ref="E28:F28"/>
    <mergeCell ref="G28:H28"/>
    <mergeCell ref="I28:J28"/>
    <mergeCell ref="K28:L28"/>
    <mergeCell ref="A27:D27"/>
    <mergeCell ref="E27:F27"/>
    <mergeCell ref="G27:H27"/>
    <mergeCell ref="I27:J27"/>
    <mergeCell ref="K27:L27"/>
    <mergeCell ref="A29:D29"/>
    <mergeCell ref="E29:F29"/>
    <mergeCell ref="G29:H29"/>
    <mergeCell ref="I29:J29"/>
    <mergeCell ref="K29:L29"/>
    <mergeCell ref="E31:F31"/>
    <mergeCell ref="G31:H31"/>
    <mergeCell ref="I31:J31"/>
    <mergeCell ref="K31:L31"/>
    <mergeCell ref="E30:F30"/>
    <mergeCell ref="G30:H30"/>
    <mergeCell ref="I30:J30"/>
    <mergeCell ref="K30:L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BADF505C071541B320D74BCC278695" ma:contentTypeVersion="16" ma:contentTypeDescription="Crear nuevo documento." ma:contentTypeScope="" ma:versionID="bcf53fab3d56128c618bc563b3ce0ff7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e4a82429b44bea07dcc4135d8eeb0870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865F41-11A9-45D7-9DBC-08793DF004A9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d65d83-e6de-4071-ac96-3b9ea9015942"/>
    <ds:schemaRef ds:uri="d05b5c50-6878-419c-aaee-f57d1b61cb07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46A2CBC6-CAA2-4971-8C31-8000C49D01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D1D02-11A2-4347-8AEF-39277F04F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Elvira Ledesma</dc:creator>
  <cp:lastModifiedBy>Eric Coll Clua</cp:lastModifiedBy>
  <dcterms:created xsi:type="dcterms:W3CDTF">2024-12-23T10:33:54Z</dcterms:created>
  <dcterms:modified xsi:type="dcterms:W3CDTF">2025-04-16T07:19:07Z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